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whalen/Documents/GitHub/sfi-asset-level-data/src/main/resources/annotations/"/>
    </mc:Choice>
  </mc:AlternateContent>
  <xr:revisionPtr revIDLastSave="0" documentId="13_ncr:1_{61E62BA8-527D-CC40-9C77-926BFA5C4DCB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cement_plant_dataset_exact_capa" sheetId="1" r:id="rId1"/>
  </sheets>
  <definedNames>
    <definedName name="_xlnm._FilterDatabase" localSheetId="0" hidden="1">cement_plant_dataset_exact_capa!$A$1:$AE$1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9" i="1" l="1"/>
  <c r="AE29" i="1"/>
  <c r="AD30" i="1"/>
  <c r="AE30" i="1"/>
  <c r="AD33" i="1"/>
  <c r="AE33" i="1"/>
  <c r="AD35" i="1"/>
  <c r="AE35" i="1"/>
  <c r="AE37" i="1"/>
  <c r="AD38" i="1"/>
  <c r="AE38" i="1"/>
  <c r="AD44" i="1"/>
  <c r="AE44" i="1"/>
  <c r="AD62" i="1"/>
  <c r="AE62" i="1"/>
  <c r="AD64" i="1"/>
  <c r="AE64" i="1"/>
  <c r="AD65" i="1"/>
  <c r="AE65" i="1"/>
  <c r="AD68" i="1"/>
  <c r="AE68" i="1"/>
  <c r="AE72" i="1"/>
  <c r="AD75" i="1"/>
  <c r="AE75" i="1"/>
  <c r="AE76" i="1"/>
  <c r="AE77" i="1"/>
  <c r="AE78" i="1"/>
  <c r="AE79" i="1"/>
  <c r="AE82" i="1"/>
  <c r="AD85" i="1"/>
  <c r="AE85" i="1"/>
  <c r="AD91" i="1"/>
  <c r="AE91" i="1"/>
  <c r="AE95" i="1"/>
  <c r="AE96" i="1"/>
  <c r="AE97" i="1"/>
  <c r="AE98" i="1"/>
</calcChain>
</file>

<file path=xl/sharedStrings.xml><?xml version="1.0" encoding="utf-8"?>
<sst xmlns="http://schemas.openxmlformats.org/spreadsheetml/2006/main" count="5221" uniqueCount="2228">
  <si>
    <t>iso3</t>
  </si>
  <si>
    <t>uid</t>
  </si>
  <si>
    <t>country</t>
  </si>
  <si>
    <t>plant_type</t>
  </si>
  <si>
    <t>gcd_plant_name</t>
  </si>
  <si>
    <t>gcd_company_name</t>
  </si>
  <si>
    <t>gcd_location</t>
  </si>
  <si>
    <t>status</t>
  </si>
  <si>
    <t>latitude</t>
  </si>
  <si>
    <t>longitude</t>
  </si>
  <si>
    <t>source</t>
  </si>
  <si>
    <t>accuracy</t>
  </si>
  <si>
    <t>permid</t>
  </si>
  <si>
    <t>company_name</t>
  </si>
  <si>
    <t>reported_capacity</t>
  </si>
  <si>
    <t>reported_production_start</t>
  </si>
  <si>
    <t>owner_source</t>
  </si>
  <si>
    <t>date_accessed</t>
  </si>
  <si>
    <t>parent_permid</t>
  </si>
  <si>
    <t>parent_name</t>
  </si>
  <si>
    <t>desc</t>
  </si>
  <si>
    <t>num_kilns_1</t>
  </si>
  <si>
    <t>kiln_type_1</t>
  </si>
  <si>
    <t>num_kilns_2</t>
  </si>
  <si>
    <t>kiln_type_2</t>
  </si>
  <si>
    <t>capacity</t>
  </si>
  <si>
    <t>capacity_unit</t>
  </si>
  <si>
    <t>contact</t>
  </si>
  <si>
    <t>tel</t>
  </si>
  <si>
    <t>fax</t>
  </si>
  <si>
    <t>ALB</t>
  </si>
  <si>
    <t>ALB0003</t>
  </si>
  <si>
    <t>Albania</t>
  </si>
  <si>
    <t>Integrated</t>
  </si>
  <si>
    <t>Antea Cement (Titan)</t>
  </si>
  <si>
    <t>Boka e Kuqe, Kruja</t>
  </si>
  <si>
    <t>Operating</t>
  </si>
  <si>
    <t>GCD</t>
  </si>
  <si>
    <t>Exact</t>
  </si>
  <si>
    <t>Antea Cement ShA</t>
  </si>
  <si>
    <t>http://www.anteacement.com/_home/antea-cement/</t>
  </si>
  <si>
    <t>Titan Cement Company SA</t>
  </si>
  <si>
    <t>1.5Mt/yr</t>
  </si>
  <si>
    <t>Mt/yr</t>
  </si>
  <si>
    <t>George Batsakis</t>
  </si>
  <si>
    <t>Tel: +355 4450 2427</t>
  </si>
  <si>
    <t>Fax: +355 4450 2412</t>
  </si>
  <si>
    <t>DZA</t>
  </si>
  <si>
    <t>DZA0015</t>
  </si>
  <si>
    <t>Algeria</t>
  </si>
  <si>
    <t>CILAS (51% LafargeHolcim / 49% Souakri Group)</t>
  </si>
  <si>
    <t>Biskra, 400km south of Algiers</t>
  </si>
  <si>
    <t>Lafarge Beton Algerie LBA</t>
  </si>
  <si>
    <t>https://www.lafarge.dz/1_2_2-ciments</t>
  </si>
  <si>
    <t>LafargeHolcim Ltd</t>
  </si>
  <si>
    <t>1 Dry - 2.7Mt/yr (Opened Oct. 2017).</t>
  </si>
  <si>
    <t>DRY</t>
  </si>
  <si>
    <t>Tel: +213 782 223092</t>
  </si>
  <si>
    <t>DZA0016</t>
  </si>
  <si>
    <t>Oggaz Plant</t>
  </si>
  <si>
    <t>Lafarge Ciment d‚ÄôOggaz (LafargeHolcim)</t>
  </si>
  <si>
    <t>Mascara</t>
  </si>
  <si>
    <t>1 Dry - 3.2Mt/yr 1 White - 0.6Mt/yr</t>
  </si>
  <si>
    <t>Tel: 213 770 276366</t>
  </si>
  <si>
    <t>Fax: 213 2392 4294</t>
  </si>
  <si>
    <t>DZA0017</t>
  </si>
  <si>
    <t>M‚ÄôSila Plant</t>
  </si>
  <si>
    <t>Lafarge Cement of Msila (LafargeHolcim)</t>
  </si>
  <si>
    <t>Debil, Hammam EL Dalla</t>
  </si>
  <si>
    <t>5.2Mt/yr (Grey) 0.6Mt/yr (White)</t>
  </si>
  <si>
    <t>Xavier Lenclud</t>
  </si>
  <si>
    <t>AGO</t>
  </si>
  <si>
    <t>AGO0001</t>
  </si>
  <si>
    <t>Angola</t>
  </si>
  <si>
    <t>Grinding</t>
  </si>
  <si>
    <t>Lobito Plant</t>
  </si>
  <si>
    <t>Companhia de Cimentos do Lobito (SECIL 51%)</t>
  </si>
  <si>
    <t>Morro do Quileva, Lobito</t>
  </si>
  <si>
    <t>Secil Angola SARL</t>
  </si>
  <si>
    <t>http://www.secil-group.com/a-secil/a-secil-no-mundo/?lang=en#secil_no_mundo_tunisia_en</t>
  </si>
  <si>
    <t>Secil Companhia Geral de Cal e Cimento SA</t>
  </si>
  <si>
    <t>0.3Mt/yr</t>
  </si>
  <si>
    <t>Augusto Manuel Pereira Miragaia</t>
  </si>
  <si>
    <t>Tel:+244 27 222 2428</t>
  </si>
  <si>
    <t>Fax:+244 27 222 3106</t>
  </si>
  <si>
    <t>ARG</t>
  </si>
  <si>
    <t>ARG0001</t>
  </si>
  <si>
    <t>Argentina</t>
  </si>
  <si>
    <t>Olavarria Plant</t>
  </si>
  <si>
    <t>Cementos Avellaneda</t>
  </si>
  <si>
    <t>Olavarria, Buenos Aires</t>
  </si>
  <si>
    <t>Cementos Avellaneda SA</t>
  </si>
  <si>
    <t>http://www.cavellaneda.com.ar/divisiones.php?sec=divisiones</t>
  </si>
  <si>
    <t>2 Dry - 3Mt/yr</t>
  </si>
  <si>
    <t>Dry</t>
  </si>
  <si>
    <t>+54 284 493 055/155/160</t>
  </si>
  <si>
    <t>+54 284 493 058</t>
  </si>
  <si>
    <t>ARG0002</t>
  </si>
  <si>
    <t>San Luis Plant</t>
  </si>
  <si>
    <t>La Calera, Pcia. de San Luis</t>
  </si>
  <si>
    <t>1 Dry ‚Äì 0.4Mt/yr New Sinoma-built 0.7Mt/yr kiln - first clinker due February 2020</t>
  </si>
  <si>
    <t>Roque Amoroso</t>
  </si>
  <si>
    <t>BEL</t>
  </si>
  <si>
    <t>BEL0002</t>
  </si>
  <si>
    <t>Belgium</t>
  </si>
  <si>
    <t>Ghent Plant I</t>
  </si>
  <si>
    <t>Cemminerals NV</t>
  </si>
  <si>
    <t>https://cemminerals.be/en/</t>
  </si>
  <si>
    <t>1.0Mt/yr</t>
  </si>
  <si>
    <t>Tel: +32 9 355 70 39</t>
  </si>
  <si>
    <t>BEL0005</t>
  </si>
  <si>
    <t>Antoing Plant</t>
  </si>
  <si>
    <t>CBR Cement (HeidelbergCement)</t>
  </si>
  <si>
    <t>Antoing</t>
  </si>
  <si>
    <t>Cimenteries CBR SA</t>
  </si>
  <si>
    <t>https://www.cbr.be/nld/cbr-antoing</t>
  </si>
  <si>
    <t>HeidelbergCement AG</t>
  </si>
  <si>
    <t>1 Dry - 0.8Mt/yr</t>
  </si>
  <si>
    <t>Philippe Haegeman</t>
  </si>
  <si>
    <t>Tel: +32 6944 6510</t>
  </si>
  <si>
    <t>Fax: +32 6944 3722</t>
  </si>
  <si>
    <t>BEL0006</t>
  </si>
  <si>
    <t>Lixhe Plant</t>
  </si>
  <si>
    <t>Lixhe</t>
  </si>
  <si>
    <t>https://www.cbr.be/nld/cbr-lixhe</t>
  </si>
  <si>
    <t>1 Dry - 1.5Mt/yr</t>
  </si>
  <si>
    <t>Julien Wart</t>
  </si>
  <si>
    <t>Tel: +32 4379 9315</t>
  </si>
  <si>
    <t>Fax: +32 4379 9497</t>
  </si>
  <si>
    <t>BEL0007</t>
  </si>
  <si>
    <t>CBR Ghent Plant I</t>
  </si>
  <si>
    <t>SA Cimenterie CBR Cementbedrijven (Cementir)</t>
  </si>
  <si>
    <t>9042 Sint-Kruis-Winkel</t>
  </si>
  <si>
    <t>https://www.cbr.be/nld/cbr-gent-I</t>
  </si>
  <si>
    <t>Geert Smolenaers</t>
  </si>
  <si>
    <t>Tel: +32 9345 0961</t>
  </si>
  <si>
    <t>Fax: +32 9345 9012</t>
  </si>
  <si>
    <t>BOL</t>
  </si>
  <si>
    <t>BOL0001</t>
  </si>
  <si>
    <t>Bolivia, Plurinational State of</t>
  </si>
  <si>
    <t>El Puente Plant</t>
  </si>
  <si>
    <t>Sociedad Boliviana de Cemento (SOBOCE)</t>
  </si>
  <si>
    <t>Tarija</t>
  </si>
  <si>
    <t>Sociedad Boliviana de Cemento SA</t>
  </si>
  <si>
    <t>https://www.soboce.com/planta_elpuente.asp</t>
  </si>
  <si>
    <t>1 Dry - 0.34Mt/yr</t>
  </si>
  <si>
    <t>Alberto Miranda</t>
  </si>
  <si>
    <t>Tel: +591 4613 3695</t>
  </si>
  <si>
    <t>Fax: +591 4613 3694</t>
  </si>
  <si>
    <t>BOL0002</t>
  </si>
  <si>
    <t>Emisa Plant</t>
  </si>
  <si>
    <t>Oruro</t>
  </si>
  <si>
    <t>https://www.soboce.com/planta_emisa.asp</t>
  </si>
  <si>
    <t>0.2Mt/yr</t>
  </si>
  <si>
    <t>Gonzalo Argendonia</t>
  </si>
  <si>
    <t>Tel: +591 4645 3882</t>
  </si>
  <si>
    <t>Fax: +591 4644 1221</t>
  </si>
  <si>
    <t>BOL0003</t>
  </si>
  <si>
    <t>Warnes Plant</t>
  </si>
  <si>
    <t>Santa Cruz de la Sierra</t>
  </si>
  <si>
    <t>https://www.soboce.com/planta_warnes.asp</t>
  </si>
  <si>
    <t>Tel: +591 3923 2873</t>
  </si>
  <si>
    <t>Fax: +591 3923 2872</t>
  </si>
  <si>
    <t>BOL0004</t>
  </si>
  <si>
    <t>Viacha Plant</t>
  </si>
  <si>
    <t>Viacha, La Paz Department</t>
  </si>
  <si>
    <t>https://www.soboce.com/planta_viacha.asp</t>
  </si>
  <si>
    <t>3 Dry - 0.9Mt/yr</t>
  </si>
  <si>
    <t>Cuan Carlos Riquea</t>
  </si>
  <si>
    <t>Tel: +591 2280 0101</t>
  </si>
  <si>
    <t>Fax: +591 2800 284</t>
  </si>
  <si>
    <t>BOL0005</t>
  </si>
  <si>
    <t>Itacamba Cemento (Votorantim)</t>
  </si>
  <si>
    <t>Yacuses, Germ√°n Busch Province</t>
  </si>
  <si>
    <t>Itacamba Cemento SA</t>
  </si>
  <si>
    <t>http://www.itacamba.com/empresa/planta-integral-yacuses/</t>
  </si>
  <si>
    <t>Votorantim SA</t>
  </si>
  <si>
    <t>0.9Mt/yr</t>
  </si>
  <si>
    <t>Tel: +591 33 481 007</t>
  </si>
  <si>
    <t>BRA</t>
  </si>
  <si>
    <t>BRA0001</t>
  </si>
  <si>
    <t>Brazil</t>
  </si>
  <si>
    <t>Sete Lagoas Plant</t>
  </si>
  <si>
    <t>Cimento Nacional</t>
  </si>
  <si>
    <t>Zona Rural, Sete Lagoas, Minas Gerais</t>
  </si>
  <si>
    <t>BCPAR SA</t>
  </si>
  <si>
    <t>http://www.cimentonacional.com.br/index.php/page/institucional?grupo</t>
  </si>
  <si>
    <t>Buzzi Unicem SpA</t>
  </si>
  <si>
    <t>BRA0002</t>
  </si>
  <si>
    <t>Ricardo Brennand</t>
  </si>
  <si>
    <t>Pitimbu, Paraiba</t>
  </si>
  <si>
    <t>Tel: +55 83 3565 4000</t>
  </si>
  <si>
    <t>BRA0036</t>
  </si>
  <si>
    <t>Provale</t>
  </si>
  <si>
    <t>Cachoeiro de Itapemirim, Esprito Santo</t>
  </si>
  <si>
    <t>PROcim</t>
  </si>
  <si>
    <t>http://www.grupoprovale.com/en/about-us</t>
  </si>
  <si>
    <t>Provale Holding SA</t>
  </si>
  <si>
    <t>190,000t/yr white &amp; oil well cement (Announced in 2014)</t>
  </si>
  <si>
    <t>BRA0037</t>
  </si>
  <si>
    <t>Supremo Cementos (50% SECIL)</t>
  </si>
  <si>
    <t>Testo Central, Pomerode, Santa Caterina</t>
  </si>
  <si>
    <t>Supremo Cimentos SA</t>
  </si>
  <si>
    <t>1 Dry - 0.3Mt/yr</t>
  </si>
  <si>
    <t>Fl√°vio Ladeira Am√¢ncio</t>
  </si>
  <si>
    <t>Tel: +55 47 3242 2128</t>
  </si>
  <si>
    <t>Fax: + 55 47 3242 2133</t>
  </si>
  <si>
    <t>BRA0038</t>
  </si>
  <si>
    <t>Adrianopolis, Paran√°</t>
  </si>
  <si>
    <t>1.7Mt/yr</t>
  </si>
  <si>
    <t>Tel: +55 41 3678 1192</t>
  </si>
  <si>
    <t>BRN</t>
  </si>
  <si>
    <t>BRN0001</t>
  </si>
  <si>
    <t>Brunei Darussalam</t>
  </si>
  <si>
    <t>Butra HeidelbergCement Plant</t>
  </si>
  <si>
    <t>Butra HeidelbergCement</t>
  </si>
  <si>
    <t>Serasa Industrial Area, Muara</t>
  </si>
  <si>
    <t>BUTRA HEIDELBERGCEMENT SDN BHD</t>
  </si>
  <si>
    <t>http://www.bruneicement.com/about-us/history.htm</t>
  </si>
  <si>
    <t>0.55Mt/yr</t>
  </si>
  <si>
    <t>Dennis Javier</t>
  </si>
  <si>
    <t>Tel: +673 277 1395 ( / 8)</t>
  </si>
  <si>
    <t>Fax: +673 277 1404</t>
  </si>
  <si>
    <t>CMR</t>
  </si>
  <si>
    <t>CMR0001</t>
  </si>
  <si>
    <t>Cameroon</t>
  </si>
  <si>
    <t>Douala Plant</t>
  </si>
  <si>
    <t>Dangote Industries Cameroon</t>
  </si>
  <si>
    <t>Douala, Littoral</t>
  </si>
  <si>
    <t>Dangote Cement PLC</t>
  </si>
  <si>
    <t>http://www.dangotecement.com/operations/cameroon/</t>
  </si>
  <si>
    <t>Tel: +237 699 7171 82</t>
  </si>
  <si>
    <t>CAN</t>
  </si>
  <si>
    <t>CAN0014</t>
  </si>
  <si>
    <t>Canada</t>
  </si>
  <si>
    <t>Exshaw Plant</t>
  </si>
  <si>
    <t>Lafarge North America (LafargeHolcim)</t>
  </si>
  <si>
    <t>Exshaw, Alberta</t>
  </si>
  <si>
    <t>Lafarge Canada Inc</t>
  </si>
  <si>
    <t>https://lafargeexshaw.ca/</t>
  </si>
  <si>
    <t>3 Dry - 2.2Mt/yr</t>
  </si>
  <si>
    <t>Jim Bachmann</t>
  </si>
  <si>
    <t>Tel: +1 403 673 5127</t>
  </si>
  <si>
    <t>Fax: +1 403 673 2069</t>
  </si>
  <si>
    <t>CHN</t>
  </si>
  <si>
    <t>CHN0001</t>
  </si>
  <si>
    <t>China</t>
  </si>
  <si>
    <t>Suixi Industrial Area</t>
  </si>
  <si>
    <t>Anhui Conch</t>
  </si>
  <si>
    <t>Suixi, Zhanjiang (524335), Guangdong</t>
  </si>
  <si>
    <t>Zhanjiang Conch Cement Co Ltd</t>
  </si>
  <si>
    <t>http://english.conch.cn/11133439790/list.aspx</t>
  </si>
  <si>
    <t>Anhui Conch Cement Co Ltd</t>
  </si>
  <si>
    <t>3.2Mt/yr - Grinding System: 4x (Œ¶4.2m x14.5m)</t>
  </si>
  <si>
    <t>Tel: +86 759 7789099</t>
  </si>
  <si>
    <t>Fax: +86 759 7789000</t>
  </si>
  <si>
    <t>CHN0002</t>
  </si>
  <si>
    <t>http://english.conch.cn/1113343979098040032/list.aspx</t>
  </si>
  <si>
    <t>Maoming Dadi Cement Co Ltd</t>
  </si>
  <si>
    <t>CHN0003</t>
  </si>
  <si>
    <t>Jiangmen Conch Cement</t>
  </si>
  <si>
    <t>Xinhui, Jiangmen (529145), Guangdong</t>
  </si>
  <si>
    <t>Jiangmen Conch Cement Co Ltd</t>
  </si>
  <si>
    <t>http://english.conch.cn/1113343/list.aspx</t>
  </si>
  <si>
    <t>3.3Mt/yr - Grinding System: 4x (Œ¶4.2m x14.5m)</t>
  </si>
  <si>
    <t>Tel: +86 750 8256007</t>
  </si>
  <si>
    <t>Fax: +86 750 8256088</t>
  </si>
  <si>
    <t>CHN0006</t>
  </si>
  <si>
    <t>Xingye Kuiyang Cement</t>
  </si>
  <si>
    <t>Anhui Conch Cement</t>
  </si>
  <si>
    <t>Kuiyang, Xingye, Yulin, Guangxi</t>
  </si>
  <si>
    <t>Xingye Kuiyang Conch Cement Co Ltd</t>
  </si>
  <si>
    <t>http://english.conch.cn/1111/list.aspx</t>
  </si>
  <si>
    <t>1 Dry - 1.56Mt/yr</t>
  </si>
  <si>
    <t>CHN0007</t>
  </si>
  <si>
    <t>Min‚Äôan Industrial Park, Beiliu, Yulin, Guangxi</t>
  </si>
  <si>
    <t>Beiliu Conch Cement Co Ltd</t>
  </si>
  <si>
    <t>http://english.conch.cn/111334397901/list.aspx</t>
  </si>
  <si>
    <t>2 Dry - 3.12Mt/yr</t>
  </si>
  <si>
    <t>CHN0009</t>
  </si>
  <si>
    <t>http://english.conch.cn/1113343979098041/list.aspx</t>
  </si>
  <si>
    <t>Longan Conch Cement Co Ltd</t>
  </si>
  <si>
    <t>CHN0013</t>
  </si>
  <si>
    <t>Guangxi Lingyun Tonghong Cement Co Ltd</t>
  </si>
  <si>
    <t>http://english.conch.cn/11133439790980400321/list.aspx</t>
  </si>
  <si>
    <t>CHN0014</t>
  </si>
  <si>
    <t>Yingde Conch Cement</t>
  </si>
  <si>
    <t>Wangbu, Yingde, Qingyuan, Guangdong</t>
  </si>
  <si>
    <t>Yingde Conch Cement Co Ltd</t>
  </si>
  <si>
    <t>http://english.conch.cn/ahwhhl1994711111/list.aspx</t>
  </si>
  <si>
    <t>4 Dry - 6.24Mt/yr</t>
  </si>
  <si>
    <t>CHN0021</t>
  </si>
  <si>
    <t>http://english.conch.cn/jiangsusheng006297150843578311/list.aspx</t>
  </si>
  <si>
    <t>Ganzhou Conch Cement Co Ltd</t>
  </si>
  <si>
    <t>CHN0022</t>
  </si>
  <si>
    <t>Xing‚Äôan Cement</t>
  </si>
  <si>
    <t>Xing‚Äôan, Xing‚Äôan, Guilin, Guangxi</t>
  </si>
  <si>
    <t>Xingan Conch Cement Co Ltd</t>
  </si>
  <si>
    <t>http://english.conch.cn/ahwhhl19947111111/list.aspx</t>
  </si>
  <si>
    <t>3 Dry - 11.25Mt/yr</t>
  </si>
  <si>
    <t>CHN0033</t>
  </si>
  <si>
    <t>Lianyuan Conch Cement Co Ltd</t>
  </si>
  <si>
    <t>http://english.conch.cn/11111295232542723501551418827/list.aspx</t>
  </si>
  <si>
    <t>CHN0035</t>
  </si>
  <si>
    <t>Cement</t>
  </si>
  <si>
    <t>Xihe, Xinhua, Loudi, Hunan</t>
  </si>
  <si>
    <t>Hunan Conch Cement Co Ltd</t>
  </si>
  <si>
    <t>http://english.conch.cn/1111123/list.aspx</t>
  </si>
  <si>
    <t>Hunan Xinhua Conch +86-738-3527212</t>
  </si>
  <si>
    <t>CHN0036</t>
  </si>
  <si>
    <t>Fenyi Conch Cement</t>
  </si>
  <si>
    <t>Huze, Fenyi, Xinyu, Jiangxi</t>
  </si>
  <si>
    <t>Fenyi Conch Cement Co Ltd</t>
  </si>
  <si>
    <t>http://english.conch.cn/ahwhhl1994711/list.aspx</t>
  </si>
  <si>
    <t>2 Dry - 1.56Mt/yr</t>
  </si>
  <si>
    <t>CHN0037</t>
  </si>
  <si>
    <t>http://english.conch.cn/jiangsusheng0062971508435783012011/list.aspx</t>
  </si>
  <si>
    <t>Yueqing Conch Cement Co Ltd</t>
  </si>
  <si>
    <t>CHN0038</t>
  </si>
  <si>
    <t>Hunan Yiyang Conch Cement Co Ltd</t>
  </si>
  <si>
    <t>http://english.conch.cn/11111295232542723/list.aspx</t>
  </si>
  <si>
    <t>CHN0039</t>
  </si>
  <si>
    <t>http://english.conch.cn/jiangsusheng00629715084311/list.aspx</t>
  </si>
  <si>
    <t>Jinxian Conch Cement Co Ltd</t>
  </si>
  <si>
    <t>CHN0040</t>
  </si>
  <si>
    <t>Nanchang Plant</t>
  </si>
  <si>
    <t>1699 North Road, Nanchang (330200), Jiangxi</t>
  </si>
  <si>
    <t>Nanchang Conch Cement Co Ltd</t>
  </si>
  <si>
    <t>http://english.conch.cn/jiangsusheng11/list.aspx</t>
  </si>
  <si>
    <t>1.5Mt/yr - Grinding System: 2x (Œ¶4.2m x11m) Roller Press</t>
  </si>
  <si>
    <t>Tel: +86 791 85984986</t>
  </si>
  <si>
    <t>Fax: +86 791 85704888</t>
  </si>
  <si>
    <t>CHN0043</t>
  </si>
  <si>
    <t>Jiangxi Jiang Plant</t>
  </si>
  <si>
    <t>Xinjiang, Nanchang (330116), Jiangxi</t>
  </si>
  <si>
    <t>Jiangxi Ganjiang Conch Cement Co Ltd</t>
  </si>
  <si>
    <t>http://english.conch.cn/jiangsusheng0062971511/list.aspx</t>
  </si>
  <si>
    <t>4Mt/yr - Grinding System: 4x (Œ¶4.2m x13m) Roller Press</t>
  </si>
  <si>
    <t>Tel: +86 791 83205158</t>
  </si>
  <si>
    <t>Fax: +86 791 83200088</t>
  </si>
  <si>
    <t>CHN0044</t>
  </si>
  <si>
    <t>Jiande Conch Cement</t>
  </si>
  <si>
    <t>Lijia, Jiande, Hangzhou, Zhejiang</t>
  </si>
  <si>
    <t>Jiande Conch Cement Co Ltd</t>
  </si>
  <si>
    <t>http://english.conch.cn/ahwhhl199471/list.aspx</t>
  </si>
  <si>
    <t>CHN0045</t>
  </si>
  <si>
    <t>Ning Haiqiang Jiao Plant</t>
  </si>
  <si>
    <t>Ninghai, Ningbo (315612), Zhejiang</t>
  </si>
  <si>
    <t>Ninghai Qiangjiao Conch Cement Co Ltd</t>
  </si>
  <si>
    <t>http://english.conch.cn/jiangsusheng00621/list.aspx</t>
  </si>
  <si>
    <t>3.2Mt/yr - Grinding System: 2x (Œ¶4.2m x14.5m); 1x (Œ¶4.2m x14.5m) Roller Press</t>
  </si>
  <si>
    <t>Tel: +86 574 65233896/ 65233933</t>
  </si>
  <si>
    <t>Fax: +86 574 65199969/ 652339070574</t>
  </si>
  <si>
    <t>CHN0046</t>
  </si>
  <si>
    <t>Xiangshan Plant</t>
  </si>
  <si>
    <t>Zhou, Xiangshan (315722), Zhejiang</t>
  </si>
  <si>
    <t>Xiangshan Conch Cement Co Ltd</t>
  </si>
  <si>
    <t>http://english.conch.cn/jiangsusheng00629715084357831/list.aspx</t>
  </si>
  <si>
    <t>4.4Mt/yr - Grinding System: 4x (Œ¶4.2m x13m) Roller Press</t>
  </si>
  <si>
    <t>Tel: +86 574 65835997</t>
  </si>
  <si>
    <t>Fax: +86 574 65835333</t>
  </si>
  <si>
    <t>CHN0049</t>
  </si>
  <si>
    <t>http://english.conch.cn/243253/list.aspx</t>
  </si>
  <si>
    <t>Jiangxi Lushan Conch Cement Co Ltd</t>
  </si>
  <si>
    <t>CHN0050</t>
  </si>
  <si>
    <t>Huangshan Plant</t>
  </si>
  <si>
    <t>Guilin, Huangshan (245200), Anhui</t>
  </si>
  <si>
    <t xml:space="preserve">Huangshan Conch Cement Co Ltd </t>
  </si>
  <si>
    <t>http://english.conch.cn/anhui1602995446895198187157540/list.aspx</t>
  </si>
  <si>
    <t>2.2Mt/yr - Grinding System: 2x (Œ¶4.2mx13m)</t>
  </si>
  <si>
    <t>Tel: +86 559 6609999</t>
  </si>
  <si>
    <t>Fax: +86 559 6918888</t>
  </si>
  <si>
    <t>CHN0051</t>
  </si>
  <si>
    <t>Ningbo Plant</t>
  </si>
  <si>
    <t>Ningbo (315800), Zhejiang</t>
  </si>
  <si>
    <t>Ningbo Conch Cement Co Ltd</t>
  </si>
  <si>
    <t>http://english.conch.cn/ahcz198471/list.aspx</t>
  </si>
  <si>
    <t>3.6Mt/yr - Grinding System: 4x (Œ¶4.2m x11m) Ball Mill; RPV120-80 Roller Press</t>
  </si>
  <si>
    <t>Tel: +86 574 86883686</t>
  </si>
  <si>
    <t>Fax: +86 574 86880463</t>
  </si>
  <si>
    <t>CHN0052</t>
  </si>
  <si>
    <t>Shangyu Plant</t>
  </si>
  <si>
    <t>Dongguan Street, Shangyu (312352), Zhejiang</t>
  </si>
  <si>
    <t>Shangyu Conch Cement Co Ltd</t>
  </si>
  <si>
    <t>http://english.conch.cn/jiangsusheng1/list.aspx</t>
  </si>
  <si>
    <t>1.2Mt/yr - Grinding system: 2x (Œ¶3.8m x13m)</t>
  </si>
  <si>
    <t>Tel: +86 575 82051132</t>
  </si>
  <si>
    <t>Fax: +86 575 82052452</t>
  </si>
  <si>
    <t>CHN0066</t>
  </si>
  <si>
    <t>2299 Gaoqiao Road, Pu Dong Xin Qu (200137), Shanghai</t>
  </si>
  <si>
    <t>Shanghai Conch Mingzhu Cement Co Ltd</t>
  </si>
  <si>
    <t>http://english.conch.cn/ahcz11/list.aspx</t>
  </si>
  <si>
    <t>Tel: +86 21 58640905</t>
  </si>
  <si>
    <t>Fax: +86 21 58641720</t>
  </si>
  <si>
    <t>CHN0067</t>
  </si>
  <si>
    <t>Taicang Plant</t>
  </si>
  <si>
    <t>Huaxing Road, Ludu, Taicang (215412), Jiangsu</t>
  </si>
  <si>
    <t>Taicang Conch Cement Co Ltd</t>
  </si>
  <si>
    <t>http://english.conch.cn/jiangsusheng0062971508435783/list.aspx</t>
  </si>
  <si>
    <t>1.85Mt/yr - Grinding System: 3x (Œ¶3.8m x13m) closed circuit</t>
  </si>
  <si>
    <t>Tel: +86 512 81606590</t>
  </si>
  <si>
    <t>Fax: +86 512 81606522</t>
  </si>
  <si>
    <t>CHN0069</t>
  </si>
  <si>
    <t>Lu‚Äôan Plant</t>
  </si>
  <si>
    <t>Fenlukouzhen, Yu‚Äôan, Lu‚Äôan, Anhui</t>
  </si>
  <si>
    <t>Lu'an Conch Cement Co Ltd</t>
  </si>
  <si>
    <t>http://english.conch.cn/anhui16029/list.aspx</t>
  </si>
  <si>
    <t>3.3Mt/yr - Grinding System: 3x (Œ¶4.2m) roller press ball mill</t>
  </si>
  <si>
    <t>CHN0070</t>
  </si>
  <si>
    <t>Ma‚Äôanshan Plant</t>
  </si>
  <si>
    <t>Ma‚Äôanshan (243051), Anhui</t>
  </si>
  <si>
    <t>Maanshan Conch Cement Co Ltd</t>
  </si>
  <si>
    <t>http://english.conch.cn/anhui1/list.aspx</t>
  </si>
  <si>
    <t>Tel: +86 555 3507750</t>
  </si>
  <si>
    <t>Fax: +86 555 3509008</t>
  </si>
  <si>
    <t>CHN0071</t>
  </si>
  <si>
    <t>Haimen Plant</t>
  </si>
  <si>
    <t>Haimen (226100), Jiangsu</t>
  </si>
  <si>
    <t>Haimen Conch Cement Co Ltd</t>
  </si>
  <si>
    <t>http://english.conch.cn/jiangsusheng006297150843578301205454/list.aspx</t>
  </si>
  <si>
    <t>3.4Mt/yr - Grinding System: 4x (Œ¶4.2m x14.5m)</t>
  </si>
  <si>
    <t>Tel: +86 513 82901000</t>
  </si>
  <si>
    <t>Fax: +86 513 82901978</t>
  </si>
  <si>
    <t>CHN0073</t>
  </si>
  <si>
    <t>Changfeng Plant</t>
  </si>
  <si>
    <t>Shuangdunzhen, Changfeng, Hefei, Anhui</t>
  </si>
  <si>
    <t>Anhui Chang Feng Conch Cement Co Ltd</t>
  </si>
  <si>
    <t>http://english.conch.cn/anhui788104068758137312748019046730825620/list.aspx</t>
  </si>
  <si>
    <t>1.8Mt/yr - Grinding System: 2x(Œ¶3.8m x13m); 2x(Œ¶3m x9m)</t>
  </si>
  <si>
    <t>Tel: +86 551 66377740</t>
  </si>
  <si>
    <t>Fax: +86 551 66377090</t>
  </si>
  <si>
    <t>CHN0079</t>
  </si>
  <si>
    <t>http://english.conch.cn/jiangsusheng006297150843578301205454139509395474/list.aspx</t>
  </si>
  <si>
    <t>Yangzhou Conch Cement Co Ltd</t>
  </si>
  <si>
    <t>CHN0082</t>
  </si>
  <si>
    <t>Huainan Plant</t>
  </si>
  <si>
    <t>Fengtai (232100), Huainan, Anhui</t>
  </si>
  <si>
    <t>Huainan Conch Cement Co Ltd</t>
  </si>
  <si>
    <t>http://english.conch.cn/anhui160299544/list.aspx</t>
  </si>
  <si>
    <t>4.4Mt/yr - Grinding System: 2x (Œ¶4.2mx13m) Roller Press</t>
  </si>
  <si>
    <t>Tel: +86 554 8916802</t>
  </si>
  <si>
    <t>Fax: +86 554 8916805</t>
  </si>
  <si>
    <t>CHN0083</t>
  </si>
  <si>
    <t>Bengbu Plant</t>
  </si>
  <si>
    <t>80 Longzihu Road, Bengbu, Anhui</t>
  </si>
  <si>
    <t>Bengbu Conch Cement Co Ltd</t>
  </si>
  <si>
    <t>http://english.conch.cn/anhui78810406875813731274801904673082/list.aspx</t>
  </si>
  <si>
    <t>2.4Mt/yr - Grinding System: 4x (Œ¶3.8mx13m)</t>
  </si>
  <si>
    <t>Tel: +86 552 3163893</t>
  </si>
  <si>
    <t>Fax: +86 552 3163891</t>
  </si>
  <si>
    <t>CHN0085</t>
  </si>
  <si>
    <t>Huai‚Äôan Chuzhou Plant</t>
  </si>
  <si>
    <t>Fanji Zhen Industrial Park, Chuzhou, Huai‚Äôan (223215), Jiangsu</t>
  </si>
  <si>
    <t>Huaian Chuzhou Conch Cement Co Ltd</t>
  </si>
  <si>
    <t>http://english.conch.cn/jiangsusheng00629715084357830120545413950939/list.aspx</t>
  </si>
  <si>
    <t>4.4Mt/yr</t>
  </si>
  <si>
    <t>Tel: +86 517 85868010</t>
  </si>
  <si>
    <t>Fax: +86 517 85868000</t>
  </si>
  <si>
    <t>CHN0086</t>
  </si>
  <si>
    <t>Huai‚Äôan Plant</t>
  </si>
  <si>
    <t>Yue Wang Yingzhen River, Huaiyin, Huai‚Äôan (223300), Jiangsu</t>
  </si>
  <si>
    <t>Huaian Conch Cement Co Ltd</t>
  </si>
  <si>
    <t>http://english.conch.cn/jiangsusheng00629715084357830120/list.aspx</t>
  </si>
  <si>
    <t>1.65Mt/yr - Grinding System: 3x (Œ¶3.8m x13m)</t>
  </si>
  <si>
    <t>Tel: +86 517 84956610</t>
  </si>
  <si>
    <t>Fax: +86 517 84955288</t>
  </si>
  <si>
    <t>CHN0096</t>
  </si>
  <si>
    <t>Jining Conch Cement</t>
  </si>
  <si>
    <t>Miaoguan, Sishui, Jining, Shandong</t>
  </si>
  <si>
    <t>Jining Conch Cement Co Ltd</t>
  </si>
  <si>
    <t>http://english.conch.cn/ahwhhl199471111/list.aspx</t>
  </si>
  <si>
    <t>CHN0098</t>
  </si>
  <si>
    <t>Nanchan Yandong Slag Plant</t>
  </si>
  <si>
    <t>Nanchang Yadong Cement</t>
  </si>
  <si>
    <t>Nanchang Ya Dong Cement Co Ltd</t>
  </si>
  <si>
    <t>http://www.achc.com.cn/en/About/Subsidiary_Detail.aspx?ID=32</t>
  </si>
  <si>
    <t>Asia Cement Corp</t>
  </si>
  <si>
    <t>1.2Mt/yr</t>
  </si>
  <si>
    <t>CHN0099</t>
  </si>
  <si>
    <t>Jiangxi Yatung Cement</t>
  </si>
  <si>
    <t>Asia Cement China Holdings Corporation</t>
  </si>
  <si>
    <t>No.6 Yatung Road, Matou, Ruichang, Jiangxi</t>
  </si>
  <si>
    <t>Jiangxi Ya Dong Cement Corp Ltd</t>
  </si>
  <si>
    <t>http://www.achc.com.cn/en/About/Subsidiary_Detail.aspx?ID=24</t>
  </si>
  <si>
    <t>4 Dry - 8Mt/yr</t>
  </si>
  <si>
    <t>CHN0100</t>
  </si>
  <si>
    <t>Huanggang Yatung Cement</t>
  </si>
  <si>
    <t>Asia Cement China</t>
  </si>
  <si>
    <t>No.13 Tianzhen New Street, Wuxue, Huanggang, Hubei</t>
  </si>
  <si>
    <t>Huanggang Ya Dong Cement Co., Ltd.</t>
  </si>
  <si>
    <t>http://www.achc.com.cn/en/About/Subsidiary_Detail.aspx?ID=26</t>
  </si>
  <si>
    <t>2 Dry - 2.62Mt/yr</t>
  </si>
  <si>
    <t>CHN0101</t>
  </si>
  <si>
    <t>http://www.achc.com.cn/en/About/Subsidiary_Detail.aspx?ID=30</t>
  </si>
  <si>
    <t>Wuhan Ya Xin Cement Co., Ltd.</t>
  </si>
  <si>
    <t>CHN0102</t>
  </si>
  <si>
    <t>Wuhan Yadong Slag Plant</t>
  </si>
  <si>
    <t>Wuhan Yadong Cement (Asia Cement)</t>
  </si>
  <si>
    <t>Cihui Avenue, Dongxihu, Wuhan, Hubei</t>
  </si>
  <si>
    <t>Wuhan Ya Dong Cement Co Ltd</t>
  </si>
  <si>
    <t>http://www.achc.com.cn/en/About/Subsidiary_Detail.aspx?ID=31</t>
  </si>
  <si>
    <t>0.6Mt/yr</t>
  </si>
  <si>
    <t>CHN0104</t>
  </si>
  <si>
    <t>No.66 Anpeng Road, Pengzhou, Sichuan</t>
  </si>
  <si>
    <t>Sichuan Ya Dong Cement Co Ltd</t>
  </si>
  <si>
    <t>http://www.achc.com.cn/en/About/Subsidiary_Detail.aspx?ID=25</t>
  </si>
  <si>
    <t>3 Dry - 3.93Mt/yr</t>
  </si>
  <si>
    <t>CHN0105</t>
  </si>
  <si>
    <t>Yangzhou Yadong Plant</t>
  </si>
  <si>
    <t>Yangzhou Yadong Cement (Asia Cement)</t>
  </si>
  <si>
    <t>7 Gudu Road, Bali, Yangzhou, Jiangsu</t>
  </si>
  <si>
    <t>Yangzhou Ya Dong Cement Co Ltd</t>
  </si>
  <si>
    <t>http://www.achc.com.cn/en/About/Subsidiary_Detail.aspx?ID=28</t>
  </si>
  <si>
    <t>2.7Mt/yr</t>
  </si>
  <si>
    <t>Tel: +88 514 87529000</t>
  </si>
  <si>
    <t>Fax: +88 51487529200</t>
  </si>
  <si>
    <t>CHN0106</t>
  </si>
  <si>
    <t>China National Building Materials</t>
  </si>
  <si>
    <t>http://www.tctec.com.cn/Project_LieBiao.aspx?categoryId=106</t>
  </si>
  <si>
    <t>SDIC Hainan Cement Co Ltd</t>
  </si>
  <si>
    <t>China National Building Materials Group Co Ltd</t>
  </si>
  <si>
    <t>CHN0108</t>
  </si>
  <si>
    <t>http://www.sinoma-cem.cn/company/zcld.html</t>
  </si>
  <si>
    <t>Sinoma Luoding Cement Co., Ltd</t>
  </si>
  <si>
    <t>CHN0110</t>
  </si>
  <si>
    <t>Sinoma</t>
  </si>
  <si>
    <t>Baishatang Industrial Park, Liudu, Yun‚Äôan, Yunfu, Guangdong</t>
  </si>
  <si>
    <t>Sinoma Tianshan (Yunfu) Cement Co Ltd</t>
  </si>
  <si>
    <t>http://www.sinoma-cem.cn/company/zcts.html</t>
  </si>
  <si>
    <t>Tianshan Yunfu +86-766-8638195</t>
  </si>
  <si>
    <t>CHN0114</t>
  </si>
  <si>
    <t>http://www.scement.cn/cn/map-hunan.aspx?id=21</t>
  </si>
  <si>
    <t>Hunan Guiyang Nanfang Cement Co., Ltd.</t>
  </si>
  <si>
    <t>CHN0115</t>
  </si>
  <si>
    <t>Huichang Red Lion Cement Co., Ltd</t>
  </si>
  <si>
    <t>CHN0116</t>
  </si>
  <si>
    <t>Hunan Jinlei South Cement</t>
  </si>
  <si>
    <t>No.1 Fenghuang Road, Liyujiang, Zixing, Chenzhou, Hunan</t>
  </si>
  <si>
    <t>Hunan Jinlei South Cement Co., Ltd.</t>
  </si>
  <si>
    <t>http://www.scement.cn/cn/map-hunan.aspx?id=23</t>
  </si>
  <si>
    <t>2 Dry - 2.03Mt/yr</t>
  </si>
  <si>
    <t>CHN0117</t>
  </si>
  <si>
    <t>Jiangbo, Xiaoshui, Leiyang, Hengyang, Hunan</t>
  </si>
  <si>
    <t>Hunan Liyang Nanfang Cement Co., Ltd.</t>
  </si>
  <si>
    <t>http://www.scement.cn/cn/map-hunan.aspx?id=24</t>
  </si>
  <si>
    <t>Hunan Leiyang South +86-734-4250095</t>
  </si>
  <si>
    <t>CHN0131</t>
  </si>
  <si>
    <t>Pingxiang Cement</t>
  </si>
  <si>
    <t>Futian, Pingxiang, Jiangxi</t>
  </si>
  <si>
    <t>Sinoma Pingxiang Cement Co., Ltd</t>
  </si>
  <si>
    <t>http://www.sinoma-cem.cn/company/zcpx.html</t>
  </si>
  <si>
    <t>1 Dry - 0.78Mt/yr</t>
  </si>
  <si>
    <t>Sinoma +86-799-3616823</t>
  </si>
  <si>
    <t>CHN0136</t>
  </si>
  <si>
    <t>Shuangquan, Xianyu, Hetang, Zhuzhou, Hunan</t>
  </si>
  <si>
    <t>Sinoma Zhuzhou Cement Co., Ltd</t>
  </si>
  <si>
    <t>http://www.sinoma-cem.cn/company/zczz.html</t>
  </si>
  <si>
    <t>Zhuzhou +86-733-22758710</t>
  </si>
  <si>
    <t>CHN0137</t>
  </si>
  <si>
    <t>Sinoma Niuli Cement</t>
  </si>
  <si>
    <t>Xiangtang, Xiangtan, Hunan</t>
  </si>
  <si>
    <t>Sinoma Xiangtan Cement Co Ltd</t>
  </si>
  <si>
    <t>http://www.sinoma-cem.cn/company/zcxt.html</t>
  </si>
  <si>
    <t>Xiangtan +86-731-57120308</t>
  </si>
  <si>
    <t>CHN0143</t>
  </si>
  <si>
    <t>http://www.scement.cn/cn/map-hunan.aspx?id=70</t>
  </si>
  <si>
    <t>Jiangxi Guixi Nanfang Cement Co., Ltd.</t>
  </si>
  <si>
    <t>CHN0150</t>
  </si>
  <si>
    <t>http://www.scement.cn/cn/map-hunan.aspx?id=86</t>
  </si>
  <si>
    <t>Zhejiang Tianma Cement Co., Ltd.</t>
  </si>
  <si>
    <t>CHN0160</t>
  </si>
  <si>
    <t>Wenquan, Reshi, Taoyuan, Changde, Hunan</t>
  </si>
  <si>
    <t>Sinoma Changde Cement Co., Ltd</t>
  </si>
  <si>
    <t>http://www.sinoma-cem.cn/company/zccd.html</t>
  </si>
  <si>
    <t>Changde +86-736-6558625</t>
  </si>
  <si>
    <t>CHN0162</t>
  </si>
  <si>
    <t>http://www.scement.cn/cn/map-hunan.aspx?id=78</t>
  </si>
  <si>
    <t>Huangshan Huishi Building Material Co., Ltd.</t>
  </si>
  <si>
    <t>CHN0163</t>
  </si>
  <si>
    <t>http://www.scement.cn/cn/map-hunan.aspx?id=17</t>
  </si>
  <si>
    <t>Zhuji South Cement Co., Ltd.</t>
  </si>
  <si>
    <t>CHN0164</t>
  </si>
  <si>
    <t>Tonglu Sanshi Cement</t>
  </si>
  <si>
    <t>Tongju Street, Tonglu, Hangzhou, Zhejiang</t>
  </si>
  <si>
    <t>Tonglu Nanfang Cement Co., Ltd.</t>
  </si>
  <si>
    <t>http://www.scement.cn/cn/map-hunan.aspx?id=14</t>
  </si>
  <si>
    <t>CHN0165</t>
  </si>
  <si>
    <t>http://www.scement.cn/cn/map-hunan.aspx?id=10</t>
  </si>
  <si>
    <t>Fuyang Shanya Nanfang Cement Co., Ltd.</t>
  </si>
  <si>
    <t>CHN0170</t>
  </si>
  <si>
    <t>http://www.scement.cn/cn/map-hunan.aspx?id=6</t>
  </si>
  <si>
    <t>Cixi Nanfang Cement Co., Ltd.</t>
  </si>
  <si>
    <t>CHN0174</t>
  </si>
  <si>
    <t>http://www.scement.cn/cn/map-hunan.aspx?id=12</t>
  </si>
  <si>
    <t>Deqing Qianyuan Nanfang Cement Co., Ltd.</t>
  </si>
  <si>
    <t>CHN0175</t>
  </si>
  <si>
    <t>http://www.scement.cn/cn/map-hunan.aspx?id=8</t>
  </si>
  <si>
    <t>Deqing Nanfang Cement Co., Ltd</t>
  </si>
  <si>
    <t>CHN0177</t>
  </si>
  <si>
    <t>http://www.scement.cn/cn/map-hunan.aspx?id=7</t>
  </si>
  <si>
    <t>Deqing Canadian Dollar Southern Cement Co., Ltd.</t>
  </si>
  <si>
    <t>CHN0178</t>
  </si>
  <si>
    <t>Zhejiang Shenhe Cement</t>
  </si>
  <si>
    <t>Heshan, Tongxiang, Jiaxing, Zhejiang</t>
  </si>
  <si>
    <t>Tongxiang Heshan Nanfang Cement Co., Ltd.</t>
  </si>
  <si>
    <t>http://www.scement.cn/cn/map-hunan.aspx?id=61</t>
  </si>
  <si>
    <t>2 Dry - 1.09Mt/yr</t>
  </si>
  <si>
    <t>CHN0188</t>
  </si>
  <si>
    <t>http://www.scement.cn/cn/map-hunan.aspx?id=53</t>
  </si>
  <si>
    <t>Jiashan South Cement Co., Ltd.</t>
  </si>
  <si>
    <t>CHN0194</t>
  </si>
  <si>
    <t>Huaikan Cement</t>
  </si>
  <si>
    <t>Xinwei, Huaikan, Changxing, Huzhou, Zhejiang</t>
  </si>
  <si>
    <t>Huzhou Huaikan South Cement Co., Ltd.</t>
  </si>
  <si>
    <t>http://www.scement.cn/cn/map-hunan.aspx?id=40</t>
  </si>
  <si>
    <t>Zhejiang Huzhou South</t>
  </si>
  <si>
    <t>CHN0197</t>
  </si>
  <si>
    <t>http://www.scement.cn/cn/map-hunan.aspx?id=48</t>
  </si>
  <si>
    <t>Changxing South Cement Co., Ltd.</t>
  </si>
  <si>
    <t>CHN0205</t>
  </si>
  <si>
    <t>Jinlong Cement</t>
  </si>
  <si>
    <t>Sanbing, Juchao, Chaohu, Anhui</t>
  </si>
  <si>
    <t>Sinoma Anhui Cement Co., Ltd</t>
  </si>
  <si>
    <t>http://www.sinoma-cem.cn/company/zcah.html</t>
  </si>
  <si>
    <t>3 Dry - 11.09Mt/yr</t>
  </si>
  <si>
    <t>Anhui Yingpu +86-565-8710136</t>
  </si>
  <si>
    <t>CHN0211</t>
  </si>
  <si>
    <t>Shujiaying, Hantai, Hanzhong, Shaanxi</t>
  </si>
  <si>
    <t>Sinoma Hanjiang Cement Co Ltd</t>
  </si>
  <si>
    <t>http://www.sinoma-cem.cn/company/zchj.html</t>
  </si>
  <si>
    <t>2 Dry - 1.4Mt/yr</t>
  </si>
  <si>
    <t>Hanjiang +86-916-2169995</t>
  </si>
  <si>
    <t>CHN0248</t>
  </si>
  <si>
    <t>Anshui Road, Anyang, Henan</t>
  </si>
  <si>
    <t>Anyang Hubo Clinker Co., Ltd</t>
  </si>
  <si>
    <t>1 Dry - 1.4Mt/yr</t>
  </si>
  <si>
    <t>Anyang China United +86-372-3153528</t>
  </si>
  <si>
    <t>CHN0252</t>
  </si>
  <si>
    <t>Totong, Qingzhou, Shandong</t>
  </si>
  <si>
    <t>Qingzhou Zhonglian Cement Co., Ltd.</t>
  </si>
  <si>
    <t>www.cucc.com.cn/aboutb_s31.html</t>
  </si>
  <si>
    <t>1 Dry - 1.87Mt/yr</t>
  </si>
  <si>
    <t>Qingzhou China United +86-536-3897898</t>
  </si>
  <si>
    <t>CHN0345</t>
  </si>
  <si>
    <t>http://www.hongshigroup.com/contact-us.html</t>
  </si>
  <si>
    <t>Yongzhou Red Lion Cement Co., Ltd.</t>
  </si>
  <si>
    <t>Hongshi Holding Group Co Ltd</t>
  </si>
  <si>
    <t>COG</t>
  </si>
  <si>
    <t>COG0001</t>
  </si>
  <si>
    <t>Congo</t>
  </si>
  <si>
    <t>Mfila Plant</t>
  </si>
  <si>
    <t>Dangote Cement</t>
  </si>
  <si>
    <t>Mfila, Madingou</t>
  </si>
  <si>
    <t>http://www.dangotecement.com/operations/congo/</t>
  </si>
  <si>
    <t>Roy Uttam</t>
  </si>
  <si>
    <t>CRI</t>
  </si>
  <si>
    <t>CRI0002</t>
  </si>
  <si>
    <t>Costa Rica</t>
  </si>
  <si>
    <t>Colorado Plant</t>
  </si>
  <si>
    <t>Cemex Costa Rica</t>
  </si>
  <si>
    <t>Guanacaste</t>
  </si>
  <si>
    <t>CEMEX Latam Holdings SA</t>
  </si>
  <si>
    <t>https://www.cemexcostarica.com/donde-nos-encontramos</t>
  </si>
  <si>
    <t>Cemex SAB de CV</t>
  </si>
  <si>
    <t>1 Dry - 0.9Mt/yr</t>
  </si>
  <si>
    <t>Marvin Calder√≥n Trejos</t>
  </si>
  <si>
    <t>Tel: +506 2201 2000</t>
  </si>
  <si>
    <t>Fax: +506 2201 8202</t>
  </si>
  <si>
    <t>CYP</t>
  </si>
  <si>
    <t>CYP0001</t>
  </si>
  <si>
    <t>Cyprus</t>
  </si>
  <si>
    <t>BEM Plant, Kalecik Boƒüaz</t>
  </si>
  <si>
    <t>Bogaz Endustri ve Madencilik (LafargeHolcim)</t>
  </si>
  <si>
    <t>Bogaz Endustri ve Madencilik Ltd</t>
  </si>
  <si>
    <t>http://www.bemltd.com/sales-and-marketing/?lang=en</t>
  </si>
  <si>
    <t>Famagusta - 0.2Mt/yr</t>
  </si>
  <si>
    <t>Tel: +90 533 824 0005</t>
  </si>
  <si>
    <t>Fax: +90 533 889 0030</t>
  </si>
  <si>
    <t>CZE</t>
  </si>
  <si>
    <t>CZE0001</t>
  </si>
  <si>
    <t>Czech Republic</t>
  </si>
  <si>
    <t>Hranice Plant</t>
  </si>
  <si>
    <t>Cement Hranice (Buzzi Unicem)</t>
  </si>
  <si>
    <t>Hranice</t>
  </si>
  <si>
    <t>Cement Hranice as</t>
  </si>
  <si>
    <t>http://www.cement.cz/online/cz/Domcstrnka/Ospole269nosti.html</t>
  </si>
  <si>
    <t>1 Dry - 1.1Mt/yr</t>
  </si>
  <si>
    <t>Karel Magrla</t>
  </si>
  <si>
    <t>Tel: +420 58 182 9111</t>
  </si>
  <si>
    <t>Fax: +420 58 182 9240</t>
  </si>
  <si>
    <t>DOM</t>
  </si>
  <si>
    <t>DOM0001</t>
  </si>
  <si>
    <t>Dominican Republic</t>
  </si>
  <si>
    <t>San Pedro de Macor√≠s Plant</t>
  </si>
  <si>
    <t>Cemex Dominicana</t>
  </si>
  <si>
    <t>San Pedro de Macor√≠s</t>
  </si>
  <si>
    <t>CEMEX Dominicana SA</t>
  </si>
  <si>
    <t>https://www.cemexdominicana.com/donde-estamos</t>
  </si>
  <si>
    <t>2 Dry - 2.4Mt/yr</t>
  </si>
  <si>
    <t>Gerado Valdivia</t>
  </si>
  <si>
    <t>Tel: +1 809 529 3355</t>
  </si>
  <si>
    <t>Fax: +1 809 951 5142</t>
  </si>
  <si>
    <t>EGY</t>
  </si>
  <si>
    <t>EGY0007</t>
  </si>
  <si>
    <t>Egypt</t>
  </si>
  <si>
    <t>Amreyah Cement Company (InterCement)</t>
  </si>
  <si>
    <t>Alexandria</t>
  </si>
  <si>
    <t>Ameriyah Cement Co SAE</t>
  </si>
  <si>
    <t>http://www.amreyahcement.com/en-us/amreyah/our-history/our-history</t>
  </si>
  <si>
    <t>InterCement Participacoes SA</t>
  </si>
  <si>
    <t>2 Dry - 5.5Mt/yr</t>
  </si>
  <si>
    <t>Jos√© Feitosa</t>
  </si>
  <si>
    <t>Tel: +20 341 956 00</t>
  </si>
  <si>
    <t>Fax: +20 341 956 28</t>
  </si>
  <si>
    <t>EGY0009</t>
  </si>
  <si>
    <t>Sinai Cement (41% Vicat)</t>
  </si>
  <si>
    <t>El Arish, Sinai Peninsula</t>
  </si>
  <si>
    <t>Sinai Cement Co SAE</t>
  </si>
  <si>
    <t>http://www.sinaicement.net/English/objectives.html</t>
  </si>
  <si>
    <t>2 Dry - 1.9Mt/yr</t>
  </si>
  <si>
    <t>Bassam Abdelrassoul</t>
  </si>
  <si>
    <t>Tel: + 202+ 27262344 - 27262342</t>
  </si>
  <si>
    <t>Fax: +202 23148056 - 23148052</t>
  </si>
  <si>
    <t>EGY0010</t>
  </si>
  <si>
    <t>South Valley Cement</t>
  </si>
  <si>
    <t>Beni Suef Khaled Youssef</t>
  </si>
  <si>
    <t>South Valley Cement Co SAE</t>
  </si>
  <si>
    <t>http://www.svcc-eg.com/staticpages.aspx?LID=2&amp;id=8</t>
  </si>
  <si>
    <t>1 Dry - 1.5Mt/yr (Expansion to 3.0Mt/yr under discus- sion)</t>
  </si>
  <si>
    <t>Tel: +202 330 572 19</t>
  </si>
  <si>
    <t>Fax: +202 376 015 93</t>
  </si>
  <si>
    <t>SLV</t>
  </si>
  <si>
    <t>SLV0002</t>
  </si>
  <si>
    <t>El Salvador</t>
  </si>
  <si>
    <t>El Ronco Plant</t>
  </si>
  <si>
    <t>Holcim El Salvador (LafargeHolcim)</t>
  </si>
  <si>
    <t>Metap√°n, Santa Ana</t>
  </si>
  <si>
    <t>Holcim El Salvador SA de CV</t>
  </si>
  <si>
    <t>https://www.holcim.com.sv/ubicaciones</t>
  </si>
  <si>
    <t>Tel: +503 2404 0360</t>
  </si>
  <si>
    <t>Fax: +503 2404 0106</t>
  </si>
  <si>
    <t>ETH</t>
  </si>
  <si>
    <t>ETH0001</t>
  </si>
  <si>
    <t>Ethiopia</t>
  </si>
  <si>
    <t>Mugher Plant</t>
  </si>
  <si>
    <t>Oromia Sruvasta, Ashish</t>
  </si>
  <si>
    <t>http://www.dangotecement.com/operations/ethiopia/</t>
  </si>
  <si>
    <t>1.8Mt/yr</t>
  </si>
  <si>
    <t>Tel: +251 11 131 2163</t>
  </si>
  <si>
    <t>FRA</t>
  </si>
  <si>
    <t>FRA0020</t>
  </si>
  <si>
    <t>France</t>
  </si>
  <si>
    <t>Gargenville Plant</t>
  </si>
  <si>
    <t>Ciments Calcia (HeidelbergCement)</t>
  </si>
  <si>
    <t>Gargenville √éle-de-France</t>
  </si>
  <si>
    <t>Ciments Calcia SAS</t>
  </si>
  <si>
    <t>https://www.ciments-calcia.fr/fr/implantations-contacts/cimenteries/cimenterie-gargenville</t>
  </si>
  <si>
    <t>1 Dry - 2.0Mt/yr</t>
  </si>
  <si>
    <t>Jean-Fran√ßois Bricaud</t>
  </si>
  <si>
    <t>Tel: +33 1 3497 1800</t>
  </si>
  <si>
    <t>fax: +33 1 3093 7248</t>
  </si>
  <si>
    <t>DEU</t>
  </si>
  <si>
    <t>DEU0012</t>
  </si>
  <si>
    <t>Germany</t>
  </si>
  <si>
    <t>S√∂tenich Plant</t>
  </si>
  <si>
    <t>Opterra Karsdorf GmbH (CRH)</t>
  </si>
  <si>
    <t>Kall/S√∂tenich</t>
  </si>
  <si>
    <t>Opterra Zement GmbH</t>
  </si>
  <si>
    <t>https://www.opterra-crh.com/ueber-uns/standorte/</t>
  </si>
  <si>
    <t>CRH PLC</t>
  </si>
  <si>
    <t>0.5Mt/yr</t>
  </si>
  <si>
    <t>Tel: +49 2441 99 110</t>
  </si>
  <si>
    <t>Fax: +49 2411 99 11 46</t>
  </si>
  <si>
    <t>DEU0013</t>
  </si>
  <si>
    <t>Karsdorf Plant</t>
  </si>
  <si>
    <t>Opterra Zement GmbH (CRH)</t>
  </si>
  <si>
    <t>Karsdorf, Saxony-Anhalt</t>
  </si>
  <si>
    <t>Berthold Perschall</t>
  </si>
  <si>
    <t>Tel: +49 3446 1744 998 Tel: +49 3446 1740 05</t>
  </si>
  <si>
    <t>GHA</t>
  </si>
  <si>
    <t>GHA0001</t>
  </si>
  <si>
    <t>Ghana</t>
  </si>
  <si>
    <t>http://www.dangotecement.com/operations/ghana/</t>
  </si>
  <si>
    <t>GTM</t>
  </si>
  <si>
    <t>GTM0001</t>
  </si>
  <si>
    <t>Guatemala</t>
  </si>
  <si>
    <t>Arizona Plant</t>
  </si>
  <si>
    <t>Cemex Cement</t>
  </si>
  <si>
    <t>Puerto de San Jose, Escuintla</t>
  </si>
  <si>
    <t>https://www.cemexguatemala.com/ubicaciones</t>
  </si>
  <si>
    <t>0.545Mt/yr</t>
  </si>
  <si>
    <t>IND</t>
  </si>
  <si>
    <t>IND0001</t>
  </si>
  <si>
    <t>India</t>
  </si>
  <si>
    <t>Butibori Plant</t>
  </si>
  <si>
    <t>Reliance Cement</t>
  </si>
  <si>
    <t>Butibori, Nagpur, Maharashtra</t>
  </si>
  <si>
    <t>RCCPL Pvt Ltd</t>
  </si>
  <si>
    <t>https://www.birlacorporation.com/plants.html</t>
  </si>
  <si>
    <t>Birla Corporation Ltd</t>
  </si>
  <si>
    <t>Shri Arun Kumar Singh</t>
  </si>
  <si>
    <t>IND0002</t>
  </si>
  <si>
    <t>Durgapur Plant</t>
  </si>
  <si>
    <t>Birla Corporation</t>
  </si>
  <si>
    <t>Durgapur, Burdwan, West Bengal</t>
  </si>
  <si>
    <t>1.6Mt/yr</t>
  </si>
  <si>
    <t>P C Mathur</t>
  </si>
  <si>
    <t>Tel: +91 34 3645 4051</t>
  </si>
  <si>
    <t>Fax: +91 34 3258 5290</t>
  </si>
  <si>
    <t>IND0003</t>
  </si>
  <si>
    <t>Madhya Pradesh plant</t>
  </si>
  <si>
    <t>Reliance Cement (Birla Corporation)</t>
  </si>
  <si>
    <t>Maihar, Madhya Pradesh</t>
  </si>
  <si>
    <t>2.8Mt/yr</t>
  </si>
  <si>
    <t>IND0004</t>
  </si>
  <si>
    <t>Satna plant</t>
  </si>
  <si>
    <t>Birla Vikas, Satna, Madhya Pradesh</t>
  </si>
  <si>
    <t>P S Marwah</t>
  </si>
  <si>
    <t>Tel: +91 76 7241 2000</t>
  </si>
  <si>
    <t>Fax: +91 76 7225 7456</t>
  </si>
  <si>
    <t>IND0005</t>
  </si>
  <si>
    <t>Chanderia plant</t>
  </si>
  <si>
    <t>Madhav Nagar, Chittorgarh, Rajasthan</t>
  </si>
  <si>
    <t>2.5Mt/yr</t>
  </si>
  <si>
    <t>Vinod Kumar Hamirwasia</t>
  </si>
  <si>
    <t>Tel: +91 14 7225 6601</t>
  </si>
  <si>
    <t>Fax: +91 14 7225 6609</t>
  </si>
  <si>
    <t>IND0006</t>
  </si>
  <si>
    <t>Raebareli Plant</t>
  </si>
  <si>
    <t>Amawan Road, Raebareli, Uttar Pradesh</t>
  </si>
  <si>
    <t>B K Agarwal</t>
  </si>
  <si>
    <t>Tel: +91 53 5221 7114</t>
  </si>
  <si>
    <t>Fax: +91 53 5221 7239</t>
  </si>
  <si>
    <t>IND0007</t>
  </si>
  <si>
    <t>Kundanganj Plant</t>
  </si>
  <si>
    <t>Kundanganj, Rae Bareli, Uttar Pradesh</t>
  </si>
  <si>
    <t>2.2Mt/yr - Loesche LM 46.2+2</t>
  </si>
  <si>
    <t>Shri Haribhanu Parihar</t>
  </si>
  <si>
    <t>IND0014</t>
  </si>
  <si>
    <t>Manikgarh plant</t>
  </si>
  <si>
    <t>Century Cement (UltraTech)</t>
  </si>
  <si>
    <t>Gadchandur, Chandrapur, Maharashtra</t>
  </si>
  <si>
    <t>Century Cement</t>
  </si>
  <si>
    <t>http://birlagoldcement.com/our-plants#plantsdropdown</t>
  </si>
  <si>
    <t>Century Textile and Industries Ltd</t>
  </si>
  <si>
    <t>2 - 2.2Mt/yr</t>
  </si>
  <si>
    <t>P S Bakshi</t>
  </si>
  <si>
    <t>Tel: +91 71 7324 6840</t>
  </si>
  <si>
    <t>Fax: +91 7173 246 485</t>
  </si>
  <si>
    <t>IND0015</t>
  </si>
  <si>
    <t>Century Cement plant</t>
  </si>
  <si>
    <t>Baikunth, Raipur, Chattisgarh</t>
  </si>
  <si>
    <t>2.1Mt/yr</t>
  </si>
  <si>
    <t>Alok Patni</t>
  </si>
  <si>
    <t>Tel: +91 77 2126 1222</t>
  </si>
  <si>
    <t>Fax: +91 77 2126 1229</t>
  </si>
  <si>
    <t>IND0016</t>
  </si>
  <si>
    <t>Maihar plant</t>
  </si>
  <si>
    <t>Sarlanagar, Satna, Madhya Pradesh</t>
  </si>
  <si>
    <t>4.2Mt/yr</t>
  </si>
  <si>
    <t>R K Vaishnavi</t>
  </si>
  <si>
    <t>Tel: +91 76 7427 7067</t>
  </si>
  <si>
    <t>Fax: +91 76 7427 7806</t>
  </si>
  <si>
    <t>IND0017</t>
  </si>
  <si>
    <t>Sonar Bangla plant</t>
  </si>
  <si>
    <t>Gankar, Murshidabad, West Bengal</t>
  </si>
  <si>
    <t>A K Panja</t>
  </si>
  <si>
    <t>Tel: +91 38 4323 7129</t>
  </si>
  <si>
    <t>Fax: +91 38 4323 7140</t>
  </si>
  <si>
    <t>IND0018</t>
  </si>
  <si>
    <t>Karikkali plant</t>
  </si>
  <si>
    <t>Chettinad Cement</t>
  </si>
  <si>
    <t>Karikkali, Dindigul, Tamil Nadu</t>
  </si>
  <si>
    <t>Chettinad Cement Corporation Pvt Ltd</t>
  </si>
  <si>
    <t>https://www.chettinad.com/cements_plants.php?site=Karikkali</t>
  </si>
  <si>
    <t>4.3Mt/yr</t>
  </si>
  <si>
    <t>N Muthusamy</t>
  </si>
  <si>
    <t>Tel: +91 45 5123 4441 ( / 23 4431)</t>
  </si>
  <si>
    <t>Fax: +91 45 5123 4608</t>
  </si>
  <si>
    <t>IND0019</t>
  </si>
  <si>
    <t>Puliyur plant</t>
  </si>
  <si>
    <t>Puliyur Cement, Karur, Tamil Nadu</t>
  </si>
  <si>
    <t>https://www.chettinad.com/cements_plants.php?site=Puliyur</t>
  </si>
  <si>
    <t>A Annadurai</t>
  </si>
  <si>
    <t>Tel: +91 43 2425 1354 ( / 55 / 56)</t>
  </si>
  <si>
    <t>Fax: +91 43 2425 1356</t>
  </si>
  <si>
    <t>IND0056</t>
  </si>
  <si>
    <t>Chennai Plant</t>
  </si>
  <si>
    <t>Zuari Cement (HeidelbergCement)</t>
  </si>
  <si>
    <t>Attipattu, Ponneri Taluk, Thiruvallur, Chennai</t>
  </si>
  <si>
    <t>Zuari Cement Ltd</t>
  </si>
  <si>
    <t>http://www.zuaricements.com/index.php/our-plants/plants/zuari-cement-yerraguntla-works</t>
  </si>
  <si>
    <t>Y Nagendra Prasad</t>
  </si>
  <si>
    <t>Tel: +91 44 2796 0027</t>
  </si>
  <si>
    <t>Fax: +91 44 2796 0028</t>
  </si>
  <si>
    <t>IND0058</t>
  </si>
  <si>
    <t>Krishna Nagar plant</t>
  </si>
  <si>
    <t>Yerraguntla, Kadapa, Andhra Pradesh</t>
  </si>
  <si>
    <t>3.8Mt/yr</t>
  </si>
  <si>
    <t>Y S Rao</t>
  </si>
  <si>
    <t>Tel: +91 85 6327 5108</t>
  </si>
  <si>
    <t>Fax: +91 85 63275164</t>
  </si>
  <si>
    <t>IND0060</t>
  </si>
  <si>
    <t>Solapur plant</t>
  </si>
  <si>
    <t>Solapur, Maharastra</t>
  </si>
  <si>
    <t>G. Gopal Krishnamurthy</t>
  </si>
  <si>
    <t>+ 217 2500740</t>
  </si>
  <si>
    <t>IND0063</t>
  </si>
  <si>
    <t>The India Cements</t>
  </si>
  <si>
    <t>Sankarnagar, Tamil Nadu</t>
  </si>
  <si>
    <t>India Cements Ltd</t>
  </si>
  <si>
    <t>https://www.indiacements.co.in/plants-locations.php</t>
  </si>
  <si>
    <t>J Thirumeni</t>
  </si>
  <si>
    <t>Tel: +91 46 2230 0221</t>
  </si>
  <si>
    <t>Fax: +91 46 2230 0294</t>
  </si>
  <si>
    <t>IND0064</t>
  </si>
  <si>
    <t>Dalvoi plant</t>
  </si>
  <si>
    <t>Cement Nagar, Ariyalur, Tamil Nadu</t>
  </si>
  <si>
    <t>1.9Mt/yr</t>
  </si>
  <si>
    <t>K Rajendran</t>
  </si>
  <si>
    <t>Tel: +91 43 2924 8201</t>
  </si>
  <si>
    <t>Fax: +91 43 2924 8248</t>
  </si>
  <si>
    <t>IND0065</t>
  </si>
  <si>
    <t>Sankri plant</t>
  </si>
  <si>
    <t>Sankari West, Salem, Tamil Nadu</t>
  </si>
  <si>
    <t>S K Palaniappan</t>
  </si>
  <si>
    <t>Tel: +91 42 8324 0387</t>
  </si>
  <si>
    <t>Fax: +91 42 8324 0051</t>
  </si>
  <si>
    <t>IND0066</t>
  </si>
  <si>
    <t>NCPTPP Road, Tamil Nadu</t>
  </si>
  <si>
    <t>1.1Mt/yr</t>
  </si>
  <si>
    <t>V Sivanandam</t>
  </si>
  <si>
    <t>Tel: +91 44 2796 6229</t>
  </si>
  <si>
    <t>Fax: +91 44 2796 6307</t>
  </si>
  <si>
    <t>IND0067</t>
  </si>
  <si>
    <t>Yerraguntala plant</t>
  </si>
  <si>
    <t>0.7Mt/yr</t>
  </si>
  <si>
    <t>Tel: +91 85 6327 5158</t>
  </si>
  <si>
    <t>Fax: +91 85 6327 5154</t>
  </si>
  <si>
    <t>IND0068</t>
  </si>
  <si>
    <t>Chilamkur, Andhra Pradesh</t>
  </si>
  <si>
    <t>P. Muni Reddy</t>
  </si>
  <si>
    <t>Tel: +91 85 6327 6150</t>
  </si>
  <si>
    <t>Fax: +91 85 6327 6155</t>
  </si>
  <si>
    <t>IND0069</t>
  </si>
  <si>
    <t>Vishnupuram plant</t>
  </si>
  <si>
    <t>Wadapally, Nalgonda, Telangana</t>
  </si>
  <si>
    <t>3.5Mt/yr</t>
  </si>
  <si>
    <t>D Muruganandam</t>
  </si>
  <si>
    <t>Tel: +91 86 8922 8427</t>
  </si>
  <si>
    <t>Fax: +91 86 8922 8447</t>
  </si>
  <si>
    <t>IND0070</t>
  </si>
  <si>
    <t>Maklapur plant</t>
  </si>
  <si>
    <t>Malkapur, Ranga, Reddy, Andhra Pradesh</t>
  </si>
  <si>
    <t>2.4Mt/yr</t>
  </si>
  <si>
    <t>VSC Bose</t>
  </si>
  <si>
    <t>Tel: +91 84 1124 6324</t>
  </si>
  <si>
    <t>Fax: +91 84 1124 6302</t>
  </si>
  <si>
    <t>IND0071</t>
  </si>
  <si>
    <t>Parli Plant</t>
  </si>
  <si>
    <t>Parli Vaijnath, Beed, Maharashtra</t>
  </si>
  <si>
    <t>Sanjay Kumar</t>
  </si>
  <si>
    <t>Tel: +91 24 4622 2244</t>
  </si>
  <si>
    <t>Fax: +91 24 4622 4822</t>
  </si>
  <si>
    <t>IND0072</t>
  </si>
  <si>
    <t>Trinetra Cement (ICL Group)</t>
  </si>
  <si>
    <t>Wajwana, Banswara, Rajasthan</t>
  </si>
  <si>
    <t>Karan Vashisht</t>
  </si>
  <si>
    <t>Tel: +91 29 6230 1516</t>
  </si>
  <si>
    <t>Fax: +91 26 9225 0551</t>
  </si>
  <si>
    <t>IND0086</t>
  </si>
  <si>
    <t>Vijaynagar plant</t>
  </si>
  <si>
    <t>JSW Cement</t>
  </si>
  <si>
    <t>Vidhyanagar, Bellary, Karnataka</t>
  </si>
  <si>
    <t>JSW Cement Ltd</t>
  </si>
  <si>
    <t>https://www.jsw.in/cement/about-vijaynagar-works</t>
  </si>
  <si>
    <t>0.7Mt/yr (Portland slag cement only)</t>
  </si>
  <si>
    <t>R C Sodani</t>
  </si>
  <si>
    <t>Tel: +91 83 9525 0120 ( / 30)</t>
  </si>
  <si>
    <t>Fax: +91 83 9524 1003</t>
  </si>
  <si>
    <t>IND0087</t>
  </si>
  <si>
    <t>Nandyal plant</t>
  </si>
  <si>
    <t>Bilakalguduru, Kurnool, Andhra Pradesh</t>
  </si>
  <si>
    <t>https://www.jsw.in/cement/about-nandyal-works</t>
  </si>
  <si>
    <t>4.8Mt/yr (Slag cement) 2.2Mt/yr (Clinker)</t>
  </si>
  <si>
    <t>G Veerababu</t>
  </si>
  <si>
    <t>Tel: +91 85 1420 2301 (to 08)</t>
  </si>
  <si>
    <t>IND0088</t>
  </si>
  <si>
    <t>Dolvi Plant</t>
  </si>
  <si>
    <t>Gadab, Raigad, Maharashtra</t>
  </si>
  <si>
    <t>https://www.jsw.in/cement/about-dolvi-works</t>
  </si>
  <si>
    <t>P S Murthy</t>
  </si>
  <si>
    <t>Tel: +91 21 4327 7601 ( / 02)</t>
  </si>
  <si>
    <t>Fax: +91 21 4327 7725</t>
  </si>
  <si>
    <t>IND0089</t>
  </si>
  <si>
    <t>https://www.jsw.in/cement/about-salboni-works</t>
  </si>
  <si>
    <t>IND0119</t>
  </si>
  <si>
    <t>Cherthala Plant</t>
  </si>
  <si>
    <t>Malabar Cement</t>
  </si>
  <si>
    <t>Pallippuram, Alappuzha, Kerala</t>
  </si>
  <si>
    <t>Malabar Cements</t>
  </si>
  <si>
    <t>https://www.malabarcements.co.in/en/contactdetails</t>
  </si>
  <si>
    <t>K Padmakumar</t>
  </si>
  <si>
    <t>Tel: +91 47 8255 2186 ( / 255 3688)</t>
  </si>
  <si>
    <t>Fax: +91 47 8255 3417</t>
  </si>
  <si>
    <t>IND0120</t>
  </si>
  <si>
    <t>Walayar plant</t>
  </si>
  <si>
    <t>Walayar, Palakkad, Kerala</t>
  </si>
  <si>
    <t>https://www.malabarcements.co.in/en/history-1</t>
  </si>
  <si>
    <t>0.4Mt/yr</t>
  </si>
  <si>
    <t>V B Ramachandran Nair</t>
  </si>
  <si>
    <t>Tel: +91 49 1286 2373 ( / 3600)</t>
  </si>
  <si>
    <t>Fax: +91 49 1286 2230</t>
  </si>
  <si>
    <t>IND0121</t>
  </si>
  <si>
    <t>Murli plant</t>
  </si>
  <si>
    <t>Murli Industries (Dalmia Bharat)</t>
  </si>
  <si>
    <t>Naranda, Chandrapur, Maharashtra</t>
  </si>
  <si>
    <t>Murli Industries Cn Ltd</t>
  </si>
  <si>
    <t>http://www.murliindustries.com/projects_existing_cement.php</t>
  </si>
  <si>
    <t>3.0Mt/yr</t>
  </si>
  <si>
    <t>Afroz Ansari</t>
  </si>
  <si>
    <t>Tel: +91 71 2268 3000</t>
  </si>
  <si>
    <t>Fax: +91 71 2268 4422</t>
  </si>
  <si>
    <t>IND0131</t>
  </si>
  <si>
    <t>Penna Cement Industries Ltd</t>
  </si>
  <si>
    <t>https://www.pennacement.com/plants/</t>
  </si>
  <si>
    <t>IND0132</t>
  </si>
  <si>
    <t>Talaridheruvu plant</t>
  </si>
  <si>
    <t>Penna Cement</t>
  </si>
  <si>
    <t>Anantapur, Andhra Pradesh</t>
  </si>
  <si>
    <t>S Jayarama Raju</t>
  </si>
  <si>
    <t>Tel: +91 85 5828 6033 ( / 55 / 66)</t>
  </si>
  <si>
    <t>Fax: +91 88 5828 6044</t>
  </si>
  <si>
    <t>IND0133</t>
  </si>
  <si>
    <t>Boyareddyapalli plant</t>
  </si>
  <si>
    <t>Boyireddypallli, Anantapur, Andhra Pradesh</t>
  </si>
  <si>
    <t>2.0Mt/yr</t>
  </si>
  <si>
    <t>K Nagaraju</t>
  </si>
  <si>
    <t>Tel: +91 85 5827 9431</t>
  </si>
  <si>
    <t>Fax: +91 98 4817 2059</t>
  </si>
  <si>
    <t>IND0134</t>
  </si>
  <si>
    <t>Ganeshpahad plant</t>
  </si>
  <si>
    <t>Mr Gurumurthy</t>
  </si>
  <si>
    <t>Tel: +91 86 8322 9714 ( / 15 / 17)</t>
  </si>
  <si>
    <t>Fax: +91 86 8322 9716</t>
  </si>
  <si>
    <t>IND0135</t>
  </si>
  <si>
    <t>Tandur plant</t>
  </si>
  <si>
    <t>Belkatur, Ranga, Reddy, Telangana</t>
  </si>
  <si>
    <t>R Nagaraju</t>
  </si>
  <si>
    <t>Tel: +91 84 1124 7892</t>
  </si>
  <si>
    <t>Fax: +91 84 1124 7897</t>
  </si>
  <si>
    <t>IND0136</t>
  </si>
  <si>
    <t>Daund, Pune, Maharashtra</t>
  </si>
  <si>
    <t>0.7Mt/yr (Announced in 2015)</t>
  </si>
  <si>
    <t>IND0137</t>
  </si>
  <si>
    <t>Ramasamy Raja Nagar plant</t>
  </si>
  <si>
    <t>Ramco Cement</t>
  </si>
  <si>
    <t>Ramasamy Raja Nagar, Virudhnagar, Tamil Nadu</t>
  </si>
  <si>
    <t>Ramco Cements Ltd</t>
  </si>
  <si>
    <t>http://www.ramcocements.in/rr-nagar.aspx</t>
  </si>
  <si>
    <t>N Ravishankar</t>
  </si>
  <si>
    <t>Tel: +91 45 6225 6201 ( / 02)</t>
  </si>
  <si>
    <t>Fax: +91 45 6225 6268</t>
  </si>
  <si>
    <t>IND0138</t>
  </si>
  <si>
    <t>Ariyalur plant</t>
  </si>
  <si>
    <t>Govindapuram, Ariyalur, Tamil Nadu</t>
  </si>
  <si>
    <t>http://www.ramcocements.in/ariyalur.aspx</t>
  </si>
  <si>
    <t>Mandeo Yadav</t>
  </si>
  <si>
    <t>Tel: +91 43 2922 6001 ( to 04)</t>
  </si>
  <si>
    <t>Fax: +91 43 2922 6005</t>
  </si>
  <si>
    <t>IND0139</t>
  </si>
  <si>
    <t>Alathiyur plant</t>
  </si>
  <si>
    <t>PAC Ramaswamy Raja Nagar, Ariyalur, Tamil Nadu</t>
  </si>
  <si>
    <t>http://www.ramcocements.in/alathiyur.aspx</t>
  </si>
  <si>
    <t>S Shanmugam</t>
  </si>
  <si>
    <t>Tel: +91 43 2924 8305 ( to 06)</t>
  </si>
  <si>
    <t>Fax: +91 43 2924 8313</t>
  </si>
  <si>
    <t>IND0140</t>
  </si>
  <si>
    <t>Salem Plant</t>
  </si>
  <si>
    <t>The Ramco Cements</t>
  </si>
  <si>
    <t>Singipuram, Salem, Tamil Nadu</t>
  </si>
  <si>
    <t>http://www.ramcocements.in/salem.aspx</t>
  </si>
  <si>
    <t>R D Kumar</t>
  </si>
  <si>
    <t>Tel: +91 72 9997 3001</t>
  </si>
  <si>
    <t>IND0141</t>
  </si>
  <si>
    <t>Chengalpet Plant</t>
  </si>
  <si>
    <t>P.O. Olaiyur, Kancheepuram, Tamil Nadu</t>
  </si>
  <si>
    <t>http://www.ramcocements.in/Chengalpet.aspx</t>
  </si>
  <si>
    <t>S Rao</t>
  </si>
  <si>
    <t>Tel: +91 44 2729 7295</t>
  </si>
  <si>
    <t>IND0142</t>
  </si>
  <si>
    <t>Mathodu plant</t>
  </si>
  <si>
    <t>Mathodu, Chitradurga, Karnataka</t>
  </si>
  <si>
    <t>http://www.ramcocements.in/mathodu.aspx</t>
  </si>
  <si>
    <t>Ramachandra Y Dambal</t>
  </si>
  <si>
    <t>Tel: +91 81 9924 0039 ( / 0112)</t>
  </si>
  <si>
    <t>Fax: +91 81 9924 0314</t>
  </si>
  <si>
    <t>IND0143</t>
  </si>
  <si>
    <t>Jayanthipuram Cement plant</t>
  </si>
  <si>
    <t>Kumarasamy Raja Nagar, Andhra Pradesh</t>
  </si>
  <si>
    <t>http://www.ramcocements.in/jayanthipuram.aspx</t>
  </si>
  <si>
    <t>3.7Mt/yr</t>
  </si>
  <si>
    <t>P B Gopalkrishna</t>
  </si>
  <si>
    <t>Tel: +91 86 5422 4400</t>
  </si>
  <si>
    <t>Fax: +91 86 5422 2532</t>
  </si>
  <si>
    <t>IND0144</t>
  </si>
  <si>
    <t>Vizag Plant</t>
  </si>
  <si>
    <t>Vizag, Andhra Pradesh</t>
  </si>
  <si>
    <t>http://www.ramcocements.in/Vizag.aspx</t>
  </si>
  <si>
    <t>0.95Mt/yr</t>
  </si>
  <si>
    <t>IND0145</t>
  </si>
  <si>
    <t>Kolaghat Plant</t>
  </si>
  <si>
    <t>Kolaghat, Purba Medinipur, West Bengal</t>
  </si>
  <si>
    <t>http://www.ramcocements.in/kolaghat.aspx</t>
  </si>
  <si>
    <t>A K Paul</t>
  </si>
  <si>
    <t>Tel: +91 32 2825 0207</t>
  </si>
  <si>
    <t>IND0146</t>
  </si>
  <si>
    <t>Tadipatri plant</t>
  </si>
  <si>
    <t>Sagar Cements (Vicat)</t>
  </si>
  <si>
    <t>Tadipatri, Anantapur, Andhra Pradesh</t>
  </si>
  <si>
    <t>Sagar Cements Ltd</t>
  </si>
  <si>
    <t>https://www.vccircle.com/sagar-cements-acquire-bmm-cements-enterprise-value-90m/</t>
  </si>
  <si>
    <t>IND0160</t>
  </si>
  <si>
    <t>Bharathi plant</t>
  </si>
  <si>
    <t>Bharathi Cement Corporation (Vicat)</t>
  </si>
  <si>
    <t>Nallalingayapalli, Kadapa, Andhra Pradesh</t>
  </si>
  <si>
    <t>Bharathi Cement Corp Pvt Ltd</t>
  </si>
  <si>
    <t>http://www.bharathicement.com/contact.php</t>
  </si>
  <si>
    <t>Vicat SA</t>
  </si>
  <si>
    <t>5.0Mt/yr</t>
  </si>
  <si>
    <t>B L N Murthy</t>
  </si>
  <si>
    <t>Tel: +91 85 6320 0400</t>
  </si>
  <si>
    <t>Fax: +91 85 6330 8080</t>
  </si>
  <si>
    <t>IND0161</t>
  </si>
  <si>
    <t>Vicat Sagar Cement plant</t>
  </si>
  <si>
    <t>Vicat Sagar Cement</t>
  </si>
  <si>
    <t>Chatrasal, Gulbarga, Karnataka</t>
  </si>
  <si>
    <t>Kalburgi Cement Pvt Ltd</t>
  </si>
  <si>
    <t>IRN</t>
  </si>
  <si>
    <t>IRN0005</t>
  </si>
  <si>
    <t>Iran, Islamic Republic of</t>
  </si>
  <si>
    <t>Fars and Khuzestan Cement Company</t>
  </si>
  <si>
    <t>Neyriz, Fars</t>
  </si>
  <si>
    <t>Neyriz White Cement Company</t>
  </si>
  <si>
    <t>http://www.fkcco.com/English/factories/neyriz.htm</t>
  </si>
  <si>
    <t>Fars And Khusestan Cement Co</t>
  </si>
  <si>
    <t>1 Dry - 0.2Mt/yr (White)</t>
  </si>
  <si>
    <t>Ahmad sharifi</t>
  </si>
  <si>
    <t>Tel: +98 73 2527 0002</t>
  </si>
  <si>
    <t>Fax: +98 73 2527 0005</t>
  </si>
  <si>
    <t>IRN0013</t>
  </si>
  <si>
    <t>Bojnourd Plant</t>
  </si>
  <si>
    <t>Bojnourd, Khorasan-e-Shomali, Tehran</t>
  </si>
  <si>
    <t>Bojnourd Cement Co</t>
  </si>
  <si>
    <t>http://www.fkcco.com/English/factories/bojnourd.htm</t>
  </si>
  <si>
    <t>2 Dry - 2Mt/yr</t>
  </si>
  <si>
    <t>Majid Khamverdi</t>
  </si>
  <si>
    <t>Tel: +98 58 3223 1950</t>
  </si>
  <si>
    <t>Fax: +98 58 3223 0666</t>
  </si>
  <si>
    <t>IRQ</t>
  </si>
  <si>
    <t>IRQ0001</t>
  </si>
  <si>
    <t>Iraq</t>
  </si>
  <si>
    <t>Kubiasa Plant</t>
  </si>
  <si>
    <t>Al-Rawi Group</t>
  </si>
  <si>
    <t>Kubaisa</t>
  </si>
  <si>
    <t>Al Maysarah Group</t>
  </si>
  <si>
    <t>https://www.almaysarahgroup.com/al-kubaisa-cement-plant/</t>
  </si>
  <si>
    <t>2 Dry - 2.0Mt/yr</t>
  </si>
  <si>
    <t>Kasim Al Rawi</t>
  </si>
  <si>
    <t>Tel: +964 6565 2590</t>
  </si>
  <si>
    <t>IRQ0002</t>
  </si>
  <si>
    <t>Al Qaim Plant</t>
  </si>
  <si>
    <t>Al Qaim, Fallujah</t>
  </si>
  <si>
    <t>https://www.almaysarahgroup.com/alqaim-cement-plant/</t>
  </si>
  <si>
    <t>1 Dry - 1.0Mt/yr</t>
  </si>
  <si>
    <t>Fax: +964 6567 6290</t>
  </si>
  <si>
    <t>IRQ0003</t>
  </si>
  <si>
    <t>Karbala Plant</t>
  </si>
  <si>
    <t>Lafarge (LafargeHolcim)</t>
  </si>
  <si>
    <t>Al-Nekhab, Karbala</t>
  </si>
  <si>
    <t>Lafarge Company for Construction Contracting and General Trading Ltd</t>
  </si>
  <si>
    <t>https://www.lafarge-iraq.com/en/3_2-LafargeInIraq</t>
  </si>
  <si>
    <t>2 Dry -1.8Mt/yr</t>
  </si>
  <si>
    <t>Marcel Cobuz</t>
  </si>
  <si>
    <t>Tel: +964 78 0917 1296</t>
  </si>
  <si>
    <t>IRQ0004</t>
  </si>
  <si>
    <t>Bazian Plant</t>
  </si>
  <si>
    <t>Sulaymaniyah-Kurdistan</t>
  </si>
  <si>
    <t>1 Dry - 2.5Mt/yr</t>
  </si>
  <si>
    <t>Tel: +964 770 867 7000</t>
  </si>
  <si>
    <t>IRQ0005</t>
  </si>
  <si>
    <t>Basra Plant</t>
  </si>
  <si>
    <t>Southern Cement State Company</t>
  </si>
  <si>
    <t>Umm Qasr Port, Basra</t>
  </si>
  <si>
    <t>Southern Cement State Co</t>
  </si>
  <si>
    <t>http://www.southern-cement.com/m-omkaser.htm</t>
  </si>
  <si>
    <t>0.6Mt/yr - FLSmidth</t>
  </si>
  <si>
    <t>IRQ0006</t>
  </si>
  <si>
    <t>Muthanna Plant</t>
  </si>
  <si>
    <t>Southern Cement Company</t>
  </si>
  <si>
    <t>Muthanna</t>
  </si>
  <si>
    <t>http://www.southern-cement.com/m-muthana.htm</t>
  </si>
  <si>
    <t>Hussain Mosem Obaidi</t>
  </si>
  <si>
    <t>Tel: +964 78 0103 6003</t>
  </si>
  <si>
    <t>IRQ0007</t>
  </si>
  <si>
    <t>Samawa Plant</t>
  </si>
  <si>
    <t>Samawa</t>
  </si>
  <si>
    <t>http://www.southern-cement.com/m-samawa.htm</t>
  </si>
  <si>
    <t>1 Wet - 0.4Mt/yr</t>
  </si>
  <si>
    <t>WET</t>
  </si>
  <si>
    <t>Hussain Mosem Obaid</t>
  </si>
  <si>
    <t>IRQ0008</t>
  </si>
  <si>
    <t>Kufa Plant</t>
  </si>
  <si>
    <t>Najaf, Kufa, Albrkih</t>
  </si>
  <si>
    <t>http://www.southern-cement.com/m-kufa.htm</t>
  </si>
  <si>
    <t>4 Wet - 1.8Mt/yr</t>
  </si>
  <si>
    <t>IRQ0009</t>
  </si>
  <si>
    <t>Najaf Plant</t>
  </si>
  <si>
    <t>Najaf, Kufa</t>
  </si>
  <si>
    <t>http://www.southern-cement.com/m-najaf.htm</t>
  </si>
  <si>
    <t>1 Wet - 0.2Mt/yr</t>
  </si>
  <si>
    <t>IRQ0010</t>
  </si>
  <si>
    <t>BƒÅbil Plant</t>
  </si>
  <si>
    <t>Babylon</t>
  </si>
  <si>
    <t>http://www.southern-cement.com/m-sada.htm</t>
  </si>
  <si>
    <t>2 Wet - 0.2Mt/yr</t>
  </si>
  <si>
    <t>Hussain Mosen Obaid</t>
  </si>
  <si>
    <t>ITA</t>
  </si>
  <si>
    <t>ITA0001</t>
  </si>
  <si>
    <t>Italy</t>
  </si>
  <si>
    <t>Augusta Plant</t>
  </si>
  <si>
    <t>Buzzi Unicem</t>
  </si>
  <si>
    <t>Augusta, Syracuse</t>
  </si>
  <si>
    <t>https://www.buzziunicem.it/dove-siamo</t>
  </si>
  <si>
    <t>Giovanni Caire</t>
  </si>
  <si>
    <t>Tel: +39 931 776 701</t>
  </si>
  <si>
    <t>Fax: +39 931 767 380</t>
  </si>
  <si>
    <t>ITA0002</t>
  </si>
  <si>
    <t>Siniscola Plant</t>
  </si>
  <si>
    <t>Siniscola, Nuoro</t>
  </si>
  <si>
    <t>1 Dry - 0.5Mt/yr</t>
  </si>
  <si>
    <t>Giuseppe Becciu</t>
  </si>
  <si>
    <t>Tel: +39 800 014 437</t>
  </si>
  <si>
    <t>Fax: +39 078 487 843</t>
  </si>
  <si>
    <t>ITA0003</t>
  </si>
  <si>
    <t>Barletta Plant</t>
  </si>
  <si>
    <t>Barletta, Bari</t>
  </si>
  <si>
    <t>1 Dry - 0.7Mt/yr</t>
  </si>
  <si>
    <t>Paci Giuseppe</t>
  </si>
  <si>
    <t>Tel: +39 883 537 511</t>
  </si>
  <si>
    <t>Fax: +39 883 348 141</t>
  </si>
  <si>
    <t>ITA0004</t>
  </si>
  <si>
    <t>Guidonia Plant</t>
  </si>
  <si>
    <t>Guidonia, Rome</t>
  </si>
  <si>
    <t>Dorino Cornaviera</t>
  </si>
  <si>
    <t>Tel: +39 774 385 307</t>
  </si>
  <si>
    <t>Fax: +39 774 385 209</t>
  </si>
  <si>
    <t>ITA0005</t>
  </si>
  <si>
    <t>Settimello Plant</t>
  </si>
  <si>
    <t>Settimello, Firenze</t>
  </si>
  <si>
    <t>Salvatore Lisi</t>
  </si>
  <si>
    <t>Tel: +39 800 015 436</t>
  </si>
  <si>
    <t>Fax: +39 055 886 9161</t>
  </si>
  <si>
    <t>ITA0006</t>
  </si>
  <si>
    <t>Robilante Plant</t>
  </si>
  <si>
    <t>Robilante, Macerata</t>
  </si>
  <si>
    <t>2 Dry - 1.7Mt/yr</t>
  </si>
  <si>
    <t>Giovanni Mario Cena</t>
  </si>
  <si>
    <t>Tel: +39 171 750 611</t>
  </si>
  <si>
    <t>Fax: +39 171 784 37</t>
  </si>
  <si>
    <t>ITA0007</t>
  </si>
  <si>
    <t>Vernasca Plant</t>
  </si>
  <si>
    <t>Vernasca, Piacenza</t>
  </si>
  <si>
    <t>1 Dry - 1.3Mt/yr</t>
  </si>
  <si>
    <t>Luciano Nenna</t>
  </si>
  <si>
    <t>Tel: +39 523 894 312</t>
  </si>
  <si>
    <t>Fax: +39 523 892 362</t>
  </si>
  <si>
    <t>ITA0008</t>
  </si>
  <si>
    <t>Trino Plant</t>
  </si>
  <si>
    <t>Trino, Vercelli</t>
  </si>
  <si>
    <t>0.8Mt/yr - Fives FCB Horomill¬Æ 3800 (110t/hr)</t>
  </si>
  <si>
    <t>Tel:+39 01 6180 1836</t>
  </si>
  <si>
    <t>ITA0009</t>
  </si>
  <si>
    <t>Monselice Plant</t>
  </si>
  <si>
    <t>Buzzi Unicem (fomerly Cementizillo)</t>
  </si>
  <si>
    <t>Monselice , Padova, Veneto</t>
  </si>
  <si>
    <t>2 Dry &amp; 2 Wet - 1.0Mt/yr (Mothballed)</t>
  </si>
  <si>
    <t>Sergio Coradeschi</t>
  </si>
  <si>
    <t>Tel: +39 042 978 5785</t>
  </si>
  <si>
    <t>Fax: +39 0429 782 243</t>
  </si>
  <si>
    <t>ITA0010</t>
  </si>
  <si>
    <t>Fanna Plant</t>
  </si>
  <si>
    <t>Via Pradis 2, Fanna, Pordenone</t>
  </si>
  <si>
    <t>Gallupini Bernadino</t>
  </si>
  <si>
    <t>Tel: +39 427 777 081</t>
  </si>
  <si>
    <t>Fax: +39 427 777 939</t>
  </si>
  <si>
    <t>JPN</t>
  </si>
  <si>
    <t>JPN0005</t>
  </si>
  <si>
    <t>Japan</t>
  </si>
  <si>
    <t>Kochi Plant</t>
  </si>
  <si>
    <t>Sumitomo Osaka Cement</t>
  </si>
  <si>
    <t>Suzaki city, Kochi Pref.</t>
  </si>
  <si>
    <t>Sumitomo Osaka Cement Co Ltd</t>
  </si>
  <si>
    <t>https://www.soc.co.jp/sumitomo_e/business/cement-division/production/</t>
  </si>
  <si>
    <t>2 Dry - 4.4Mt/yr</t>
  </si>
  <si>
    <t>Tel:  +81 889 42 2522</t>
  </si>
  <si>
    <t>Fax:  +81 889 42 2255</t>
  </si>
  <si>
    <t>JPN0006</t>
  </si>
  <si>
    <t>Ako Plant</t>
  </si>
  <si>
    <t>Ako city, Hogo Pref.</t>
  </si>
  <si>
    <t>2 Dry - 4.0Mt/yr</t>
  </si>
  <si>
    <t>Tel:  +81 791 43 1111</t>
  </si>
  <si>
    <t>Fax:  +81 791 43 1716</t>
  </si>
  <si>
    <t>JPN0007</t>
  </si>
  <si>
    <t>Gifu Plant</t>
  </si>
  <si>
    <t>Motosu city, Gifu Pref.</t>
  </si>
  <si>
    <t>2 Dry - 1.6Mt/yr</t>
  </si>
  <si>
    <t>Tel:  +81 581 34 2551</t>
  </si>
  <si>
    <t>Fax:  +81 581 34 2039</t>
  </si>
  <si>
    <t>JPN0008</t>
  </si>
  <si>
    <t>Tochigi Plant</t>
  </si>
  <si>
    <t>Sano city, Tochigi</t>
  </si>
  <si>
    <t>Tel:  +81 283 86</t>
  </si>
  <si>
    <t>Fax:  +81 283 86 3216</t>
  </si>
  <si>
    <t>JPN0009</t>
  </si>
  <si>
    <t>Hachinohe Plant</t>
  </si>
  <si>
    <t>Hachinohe Cement (Sumitomo Osaka Group)</t>
  </si>
  <si>
    <t>Hachinohe city, Aomori Pref.</t>
  </si>
  <si>
    <t>Hachinohe Cement Co Ltd</t>
  </si>
  <si>
    <t>1 Dry - 1.2Mt/yr</t>
  </si>
  <si>
    <t>Tel:  +81 178 33 0111</t>
  </si>
  <si>
    <t>Fax:  +81 178 33 9266</t>
  </si>
  <si>
    <t>JOR</t>
  </si>
  <si>
    <t>JOR0001</t>
  </si>
  <si>
    <t>Jordan</t>
  </si>
  <si>
    <t>Rashadiyah Plant</t>
  </si>
  <si>
    <t>The Jordan Cement Company (50.28% LafargeHolcim)</t>
  </si>
  <si>
    <t>Rashadiyah</t>
  </si>
  <si>
    <t>Jordan Cement Factories Company PSC</t>
  </si>
  <si>
    <t>https://www.lafarge.com.jo/en/1_1_1-Cement</t>
  </si>
  <si>
    <t>Abd-Elfattah AlMuhtaseb</t>
  </si>
  <si>
    <t>Tel: +962 3227 0368</t>
  </si>
  <si>
    <t>Fax: +962 3327 0374</t>
  </si>
  <si>
    <t>KAZ</t>
  </si>
  <si>
    <t>KAZ0001</t>
  </si>
  <si>
    <t>Kazakhstan</t>
  </si>
  <si>
    <t>Shymkentcement</t>
  </si>
  <si>
    <t>Heidelberg Cement</t>
  </si>
  <si>
    <t>https://www.heidelbergcement.kz/en/shymkentcement</t>
  </si>
  <si>
    <t>Gabriel Morin</t>
  </si>
  <si>
    <t>Tel: +7 725 248 0030</t>
  </si>
  <si>
    <t>Fax: +7 725 257 2174</t>
  </si>
  <si>
    <t>KAZ0002</t>
  </si>
  <si>
    <t>Caspi Cement Plant</t>
  </si>
  <si>
    <t>HeidelbergCement</t>
  </si>
  <si>
    <t>Shetpe, Aktau, Mangystau</t>
  </si>
  <si>
    <t>https://www.heidelbergcement.kz/en/caspi-cement</t>
  </si>
  <si>
    <t>0.8Mt/yr</t>
  </si>
  <si>
    <t>Krzystof Burek</t>
  </si>
  <si>
    <t>Tel: +7 729 252 5428</t>
  </si>
  <si>
    <t>Fax: +7 729 253 5429</t>
  </si>
  <si>
    <t>KAZ0003</t>
  </si>
  <si>
    <t>Bukhtarma Plant</t>
  </si>
  <si>
    <t>Zyryanovsk</t>
  </si>
  <si>
    <t>https://www.heidelbergcement.kz/en/bukhtarma-cement</t>
  </si>
  <si>
    <t>Sergey Bayev</t>
  </si>
  <si>
    <t>Tel: +7 723 353 0606</t>
  </si>
  <si>
    <t>Fax: +7 723 353 0607</t>
  </si>
  <si>
    <t>KOR</t>
  </si>
  <si>
    <t>KOR0012</t>
  </si>
  <si>
    <t>Korea, Republic of</t>
  </si>
  <si>
    <t>Gwangyang Slag Cement Plant</t>
  </si>
  <si>
    <t>Tong Yang Cement Corporation</t>
  </si>
  <si>
    <t>Gwangyang</t>
  </si>
  <si>
    <t>Sampyo Cement Co Ltd</t>
  </si>
  <si>
    <t>http://www.sampyocement.co.kr/kor/network/network_sub3.php</t>
  </si>
  <si>
    <t>0.69Mt/yr</t>
  </si>
  <si>
    <t>+82 43 292 01405</t>
  </si>
  <si>
    <t>+82 43 297 8200</t>
  </si>
  <si>
    <t>KOR0013</t>
  </si>
  <si>
    <t>KOR0014</t>
  </si>
  <si>
    <t>Samcheok Plant</t>
  </si>
  <si>
    <t>Sampyo Cement Corporation</t>
  </si>
  <si>
    <t>Samcheok</t>
  </si>
  <si>
    <t>7 Dry - 11.0Mt/yr</t>
  </si>
  <si>
    <t>Roh Young-In</t>
  </si>
  <si>
    <t>Tel: +82 2377 03000</t>
  </si>
  <si>
    <t>Fax: +82 2377 03305</t>
  </si>
  <si>
    <t>KOR0015</t>
  </si>
  <si>
    <t>Donghae Plant</t>
  </si>
  <si>
    <t>Donghae</t>
  </si>
  <si>
    <t>1.06Mt/yr</t>
  </si>
  <si>
    <t>KOR0016</t>
  </si>
  <si>
    <t>Yeongwol Plant</t>
  </si>
  <si>
    <t>Ssangyong Cement Industrial (Hanh &amp; Co. Cement Holdings Ltd)</t>
  </si>
  <si>
    <t>Yeongwol</t>
  </si>
  <si>
    <t>Ssangyong Cement Industry Co Ltd</t>
  </si>
  <si>
    <t>http://www.ssangyongcement.co.kr/jsp/eng/company/com06-1.htm</t>
  </si>
  <si>
    <t>5 Dry - 3.5Mt/yr</t>
  </si>
  <si>
    <t>Jongsik Kim</t>
  </si>
  <si>
    <t>Tel: +82 33 370 8114</t>
  </si>
  <si>
    <t>Fax: +82 33 370 8080</t>
  </si>
  <si>
    <t>KOR0017</t>
  </si>
  <si>
    <t>http://www.ssangyongcement.co.kr/jsp/eng/company/com06.htm</t>
  </si>
  <si>
    <t>7 Dry - 11.5Mt/yr</t>
  </si>
  <si>
    <t>Kwang Won Ahn</t>
  </si>
  <si>
    <t>Tel: +82 33 520 1114</t>
  </si>
  <si>
    <t>Fax: +82 33 520 1109</t>
  </si>
  <si>
    <t>LVA</t>
  </si>
  <si>
    <t>LVA0001</t>
  </si>
  <si>
    <t>Latvia</t>
  </si>
  <si>
    <t>Broceni Plant</t>
  </si>
  <si>
    <t>Cemex Latvia</t>
  </si>
  <si>
    <t>Broceni</t>
  </si>
  <si>
    <t>https://www.cemex.com/locations/russia</t>
  </si>
  <si>
    <t>1 Wet &amp; 1 Dry - 2.0Mt/yr</t>
  </si>
  <si>
    <t>Elmars Olstaens</t>
  </si>
  <si>
    <t>Tel: +371 67 033 500</t>
  </si>
  <si>
    <t>Fax: +371 67 033 514</t>
  </si>
  <si>
    <t>LBN</t>
  </si>
  <si>
    <t>LBN0002</t>
  </si>
  <si>
    <t>Lebanon</t>
  </si>
  <si>
    <t>Ciment de Sibline SAL (51% Secil)</t>
  </si>
  <si>
    <t>Sibline</t>
  </si>
  <si>
    <t>Ciment De Sibline SAL</t>
  </si>
  <si>
    <t>Sibline Plant 2 Dry - 1.2Mt/yr</t>
  </si>
  <si>
    <t>Vassilis Mavridis</t>
  </si>
  <si>
    <t>Tel: +961 1 136 5690</t>
  </si>
  <si>
    <t>Fax: +961 1 136 5692</t>
  </si>
  <si>
    <t>MEX</t>
  </si>
  <si>
    <t>MEX0001</t>
  </si>
  <si>
    <t>Mexico</t>
  </si>
  <si>
    <t>Tepetzingo Plant</t>
  </si>
  <si>
    <t>Cemento Portland Moctezuma (Buzzi Unicem)</t>
  </si>
  <si>
    <t>Tepetzingo, Morelos</t>
  </si>
  <si>
    <t>Cementos Moctezuma SA de CV</t>
  </si>
  <si>
    <t>https://www.cmoctezuma.com.mx/cemento/plantas/planta-tepetzingo.htm</t>
  </si>
  <si>
    <t>2 Dry - 2.5Mt/yr</t>
  </si>
  <si>
    <t>Secondino Quaglia</t>
  </si>
  <si>
    <t>Tel: +52 77 7329 0900</t>
  </si>
  <si>
    <t>Fax: +52 77 7329 0909</t>
  </si>
  <si>
    <t>MEX0002</t>
  </si>
  <si>
    <t>Apazapan Plant</t>
  </si>
  <si>
    <t>Cemento Portland Moctezuma</t>
  </si>
  <si>
    <t>Apazapan, Veracruz</t>
  </si>
  <si>
    <t>https://www.cmoctezuma.com.mx/cemento/plantas/planta-apazapan.htm</t>
  </si>
  <si>
    <t>2 Dry -2.75Mt/yr</t>
  </si>
  <si>
    <t>Miguel Medina</t>
  </si>
  <si>
    <t>Tel: +52 27 9822 6100</t>
  </si>
  <si>
    <t>Fax: +52 27 9822 6110</t>
  </si>
  <si>
    <t>MEX0003</t>
  </si>
  <si>
    <t>Cerritos, San Luis Potosi</t>
  </si>
  <si>
    <t>https://www.cmoctezuma.com.mx/cemento/plantas/planta-cerritos.htm</t>
  </si>
  <si>
    <t>2 Dry - 2.6Mt/yr</t>
  </si>
  <si>
    <t>Octavio Senties</t>
  </si>
  <si>
    <t>Tel: +52 486 863 0000</t>
  </si>
  <si>
    <t>Fax: +52 486 863 0001</t>
  </si>
  <si>
    <t>MAR</t>
  </si>
  <si>
    <t>MAR0001</t>
  </si>
  <si>
    <t>Morocco</t>
  </si>
  <si>
    <t>La√¢youne Plant (formerly Cimsud, bought by CdM in 2H19 from Anouar Invest Group)</t>
  </si>
  <si>
    <t>Ciments du Maroc (HeidelbergCement)</t>
  </si>
  <si>
    <t>Foum El Oued, La√¢youne</t>
  </si>
  <si>
    <t>Ciments du Maroc SA</t>
  </si>
  <si>
    <t>https://www.cimentsdumaroc.com/fr/centre-de-broyage-de-laayoune</t>
  </si>
  <si>
    <t>0.5Mt/yr (Commissioned 2019)</t>
  </si>
  <si>
    <t>Tel: +212 528 894 323</t>
  </si>
  <si>
    <t>Fax:  +212 528 893 868</t>
  </si>
  <si>
    <t>MAR0002</t>
  </si>
  <si>
    <t>Ait Baha Plant</t>
  </si>
  <si>
    <t>Imi Mqorn Chtouka Ait Baha, Agadir</t>
  </si>
  <si>
    <t>https://www.cimentsdumaroc.com/fr/usine-dait-baha</t>
  </si>
  <si>
    <t>1 Dry - 2.2Mt/yr</t>
  </si>
  <si>
    <t>Mohamed Chafiq</t>
  </si>
  <si>
    <t>Tel. + 212 528 389 600</t>
  </si>
  <si>
    <t>Fax + 212 528 822 133</t>
  </si>
  <si>
    <t>MAR0003</t>
  </si>
  <si>
    <t>Mzoudia, Marrakech</t>
  </si>
  <si>
    <t>https://www.cimentsdumaroc.com/fr/usine-de-marrakech</t>
  </si>
  <si>
    <t>Jamal Talbi</t>
  </si>
  <si>
    <t>Tel. + 212 524 339 300</t>
  </si>
  <si>
    <t>Fax + 212 524 339 315</t>
  </si>
  <si>
    <t>MAR0004</t>
  </si>
  <si>
    <t>Safi Plant</t>
  </si>
  <si>
    <t>Safi</t>
  </si>
  <si>
    <t>https://www.cimentsdumaroc.com/fr/usine-de-safi</t>
  </si>
  <si>
    <t>Ahmed Benaissa</t>
  </si>
  <si>
    <t>Tel: + 212 524 619 100</t>
  </si>
  <si>
    <t>Fax + 212 524 619 106</t>
  </si>
  <si>
    <t>MAR0005</t>
  </si>
  <si>
    <t>Jorf Lasfar , El Jadida</t>
  </si>
  <si>
    <t>https://www.cimentsdumaroc.com/fr/centre-de-broyage-de-jorf-lasfar</t>
  </si>
  <si>
    <t>Abderrahmane Elmanar</t>
  </si>
  <si>
    <t>Tel: +212 523 385 065</t>
  </si>
  <si>
    <t>MOZ</t>
  </si>
  <si>
    <t>MOZ0004</t>
  </si>
  <si>
    <t>Mozambique</t>
  </si>
  <si>
    <t>Limak Cementos (Limak Holding)</t>
  </si>
  <si>
    <t>Maputo Port, Maputo, Mozambique</t>
  </si>
  <si>
    <t>Limak Cimentos SA</t>
  </si>
  <si>
    <t>http://www.limak.com.tr/sectors/cement/factories/limak-cimentos-sa-mozambique-grinding-and-packing-factory</t>
  </si>
  <si>
    <t>Limak Holding AS</t>
  </si>
  <si>
    <t>0.7Mt/yr (Inaugurated Feb 2018).</t>
  </si>
  <si>
    <t>NLD</t>
  </si>
  <si>
    <t>NLD0002</t>
  </si>
  <si>
    <t>Netherlands</t>
  </si>
  <si>
    <t>Maastricht Plant</t>
  </si>
  <si>
    <t>Eerste Nederland Cement Industrie (ENCI - HeidelbergCement)</t>
  </si>
  <si>
    <t>AA Maastricht</t>
  </si>
  <si>
    <t>ENCI Holding NV</t>
  </si>
  <si>
    <t>https://www.enci.nl/nl/enci-maastricht</t>
  </si>
  <si>
    <t>Clinker production stopped mid-2019,</t>
  </si>
  <si>
    <t>now grinding only)</t>
  </si>
  <si>
    <t>Tel: +31 43 329 7777</t>
  </si>
  <si>
    <t>Fax: +31 43 329 7822</t>
  </si>
  <si>
    <t>NLD0003</t>
  </si>
  <si>
    <t>ENCI Rotterdam</t>
  </si>
  <si>
    <t>ENCI (HeidelbergCement)</t>
  </si>
  <si>
    <t>3197 KE Botlek-Rotterdam</t>
  </si>
  <si>
    <t>https://www.enci.nl/nl/enci-rotterdam</t>
  </si>
  <si>
    <t>Tel: +31 181 244 500</t>
  </si>
  <si>
    <t>Fax: +31 181 244 523</t>
  </si>
  <si>
    <t>NLD0004</t>
  </si>
  <si>
    <t>ENCI Ijmuiden</t>
  </si>
  <si>
    <t>1951 JR Velsen-Noord</t>
  </si>
  <si>
    <t>https://www.enci.nl/nl/enci-ijmuiden</t>
  </si>
  <si>
    <t>1.4Mt/yr</t>
  </si>
  <si>
    <t>Tel: +31 251 268 600</t>
  </si>
  <si>
    <t>Fax: +31 251 268 507</t>
  </si>
  <si>
    <t>NIC</t>
  </si>
  <si>
    <t>NIC0001</t>
  </si>
  <si>
    <t>Nicaragua</t>
  </si>
  <si>
    <t>San Rafael del Sur Plant</t>
  </si>
  <si>
    <t>Cemex Nicaragua</t>
  </si>
  <si>
    <t>Managua</t>
  </si>
  <si>
    <t>https://www.cemexnicaragua.com/productos-y-servicios/donde-comprar</t>
  </si>
  <si>
    <t>5 Wet - 0.6Mt/yr</t>
  </si>
  <si>
    <t>Jaime Sergovia Garci√°</t>
  </si>
  <si>
    <t>Tel: +505 2255 8918</t>
  </si>
  <si>
    <t>Fax: +505 2266 6145</t>
  </si>
  <si>
    <t>NIC0003</t>
  </si>
  <si>
    <t>Naragote Plant</t>
  </si>
  <si>
    <t>Holcim Nicaragua (80% LafargeHolcim)</t>
  </si>
  <si>
    <t>Naragote, Le√≥n</t>
  </si>
  <si>
    <t>Holcim Nicaragua SA</t>
  </si>
  <si>
    <t>https://www.holcim.com.ni/quienes-somos/nuestra-empresa</t>
  </si>
  <si>
    <t>0.3Mt/yr (Expansion announced in 2015)</t>
  </si>
  <si>
    <t>Henry Rathgeb</t>
  </si>
  <si>
    <t>Tel: +505 2255 9255</t>
  </si>
  <si>
    <t>Fax: +505 2266 8218</t>
  </si>
  <si>
    <t>NGA</t>
  </si>
  <si>
    <t>NGA0001</t>
  </si>
  <si>
    <t>Nigeria</t>
  </si>
  <si>
    <t>Ibese Plant</t>
  </si>
  <si>
    <t>Ibese, Ilaro</t>
  </si>
  <si>
    <t>http://www.dangotecement.com/operations/nigerian-operations/</t>
  </si>
  <si>
    <t>12.0Mt/yr</t>
  </si>
  <si>
    <t>Armando Martinez</t>
  </si>
  <si>
    <t>Tel: +234 1 448 0815</t>
  </si>
  <si>
    <t>Fax: +234 1 463 0316</t>
  </si>
  <si>
    <t>NGA0002</t>
  </si>
  <si>
    <t>Benue Plant</t>
  </si>
  <si>
    <t>Dangote Cement (Benue Cement Company)</t>
  </si>
  <si>
    <t>Gboko Ityoycila, Ukpi</t>
  </si>
  <si>
    <t>1 Dry - 4.0Mt/yr</t>
  </si>
  <si>
    <t>Tel: +234 8070 485 500</t>
  </si>
  <si>
    <t>Fax: +234 161 0766</t>
  </si>
  <si>
    <t>NGA0003</t>
  </si>
  <si>
    <t>Obajana Plant</t>
  </si>
  <si>
    <t>Obajana Jeremiah, Marcus</t>
  </si>
  <si>
    <t>3 Dry - 12.5Mt/yr</t>
  </si>
  <si>
    <t>PAK</t>
  </si>
  <si>
    <t>PAK0001</t>
  </si>
  <si>
    <t>Pakistan</t>
  </si>
  <si>
    <t>DG Khan Cement</t>
  </si>
  <si>
    <t>Hub, Lasbela District, Karachi, Balochistan</t>
  </si>
  <si>
    <t>D G Khan Cement Company Ltd</t>
  </si>
  <si>
    <t>http://www.dgcement.com/plants.html#</t>
  </si>
  <si>
    <t>3.2Mt/yr</t>
  </si>
  <si>
    <t>Tel: +92 21 34935030.</t>
  </si>
  <si>
    <t>PAK0002</t>
  </si>
  <si>
    <t>Dera Ghazi Khan I/II Plant</t>
  </si>
  <si>
    <t>Dera Ghazi Khan</t>
  </si>
  <si>
    <t>3 Dry - 2.1Mt/yr</t>
  </si>
  <si>
    <t>G Khan Chakwahl</t>
  </si>
  <si>
    <t>Tel: +92 42 3636 0153</t>
  </si>
  <si>
    <t>Fax: +92 64 246 0028</t>
  </si>
  <si>
    <t>PAK0003</t>
  </si>
  <si>
    <t>Khairpur, Tehsil Kallar Kahar, Punjab</t>
  </si>
  <si>
    <t>Tel: +92 42 3636 0152</t>
  </si>
  <si>
    <t>Fax: +92 54 365 0231</t>
  </si>
  <si>
    <t>PAN</t>
  </si>
  <si>
    <t>PAN0001</t>
  </si>
  <si>
    <t>Panama</t>
  </si>
  <si>
    <t>Calzada Larga Plant</t>
  </si>
  <si>
    <t>Cemex Panam√°</t>
  </si>
  <si>
    <t>Larga, Chilibre</t>
  </si>
  <si>
    <t>https://www.cemexpanama.com/productos/donde-comprar</t>
  </si>
  <si>
    <t>1 Dry - 2.1Mt/yr</t>
  </si>
  <si>
    <t>Tel: +507 278 8900</t>
  </si>
  <si>
    <t>Fax: +507 278 8935</t>
  </si>
  <si>
    <t>PRY</t>
  </si>
  <si>
    <t>PRY0001</t>
  </si>
  <si>
    <t>Paraguay</t>
  </si>
  <si>
    <t>Yguaz√∫ Cementos (InterCement / Camargo Corr√™a / Concremix)</t>
  </si>
  <si>
    <t>Villa Hayes</t>
  </si>
  <si>
    <t>Yguazu Cementos SA</t>
  </si>
  <si>
    <t>http://yguazucementos.com.py/planta/</t>
  </si>
  <si>
    <t>Cl√©ber Ceroni</t>
  </si>
  <si>
    <t>Tel: +598 2128 2616</t>
  </si>
  <si>
    <t>POL</t>
  </si>
  <si>
    <t>POL0001</t>
  </si>
  <si>
    <t>Poland</t>
  </si>
  <si>
    <t>Nowiny Plant</t>
  </si>
  <si>
    <t>Dyckerhoff Polska (Buzzi Unicem)</t>
  </si>
  <si>
    <t>Sitk√≥wka, Nowiny</t>
  </si>
  <si>
    <t>Dyckerhoff Polska Sp z o o</t>
  </si>
  <si>
    <t>http://www.dyckerhoff.pl/online/pl/Stronag322wna/Oddzia322y/Oddzia322yCement/SiedzibaG322wna.html</t>
  </si>
  <si>
    <t>Krzysztof Kocik</t>
  </si>
  <si>
    <t>Tel: +48 41 346 6000</t>
  </si>
  <si>
    <t>Fax: +48 41 346 6488</t>
  </si>
  <si>
    <t>PRT</t>
  </si>
  <si>
    <t>PRT0005</t>
  </si>
  <si>
    <t>Portugal</t>
  </si>
  <si>
    <t>Secil-Out√£o Plant</t>
  </si>
  <si>
    <t>SECIL</t>
  </si>
  <si>
    <t>S√©tubal</t>
  </si>
  <si>
    <t>http://www.secil-group.com/a-secil/a-secil-no-mundo/a-secil-no-mundo-portugal/?lang=en</t>
  </si>
  <si>
    <t>Vitor Oliveira Henriques</t>
  </si>
  <si>
    <t>Tel: +351 212 198 100</t>
  </si>
  <si>
    <t>Fax: +351 265 234 629</t>
  </si>
  <si>
    <t>PRT0006</t>
  </si>
  <si>
    <t>Cibra-Pataias Plant</t>
  </si>
  <si>
    <t>CMP/SECIL</t>
  </si>
  <si>
    <t>Pataias, Leiria, Maceira</t>
  </si>
  <si>
    <t>1 Dry - 0.4Mt/yr 1 Semidry - 0.2Mt/yr white cement</t>
  </si>
  <si>
    <t>SEMIDRY</t>
  </si>
  <si>
    <t>Jo√£o Paulo Dias Pais Pereira</t>
  </si>
  <si>
    <t>Tel: +351 244 587 700</t>
  </si>
  <si>
    <t>Fax: +351 244 589 652</t>
  </si>
  <si>
    <t>PRT0007</t>
  </si>
  <si>
    <t>Maceira-Liz Plant</t>
  </si>
  <si>
    <t>G√¢ndara, Leiria</t>
  </si>
  <si>
    <t>Vitor Manuel Oliveira Henriques</t>
  </si>
  <si>
    <t>Tel: +351 244 779 900</t>
  </si>
  <si>
    <t>Fax: +351 244 777 533</t>
  </si>
  <si>
    <t>RUS</t>
  </si>
  <si>
    <t>RUS0001</t>
  </si>
  <si>
    <t>Russian Federation</t>
  </si>
  <si>
    <t>Korkino/Ural Plant</t>
  </si>
  <si>
    <t>Buzzi Unicem (formerly Lafarge Russia)</t>
  </si>
  <si>
    <t>Pervomaysky, Korkino, Chelyabinsk</t>
  </si>
  <si>
    <t>Dyckerhoff Korkino Tsement OOO</t>
  </si>
  <si>
    <t>https://www.slk-cement.com/map_of_plants_eng</t>
  </si>
  <si>
    <t>6 Wet - 4.5Mt/yr</t>
  </si>
  <si>
    <t>Moskalec Rudolf</t>
  </si>
  <si>
    <t>Tel: +7 35 1523 3761</t>
  </si>
  <si>
    <t>Fax: +7 35 1523 3764</t>
  </si>
  <si>
    <t>RUS0002</t>
  </si>
  <si>
    <t>Suchoi Log Plant</t>
  </si>
  <si>
    <t>OAO Sucholoshskcement (Buzzi Unicem)</t>
  </si>
  <si>
    <t>Suchoi Log</t>
  </si>
  <si>
    <t>Sukholozhsktsement OAO</t>
  </si>
  <si>
    <t>4 Wet &amp; 1 Dry ‚Äì 3.6Mt/yr</t>
  </si>
  <si>
    <t>Nikolaev Vladimir Alekseevich</t>
  </si>
  <si>
    <t>–¢–µl: +7 34 3737 9038</t>
  </si>
  <si>
    <t>Fax:  +7 34 3734 3532</t>
  </si>
  <si>
    <t>RUS0003</t>
  </si>
  <si>
    <t>Kavkazcement Plant</t>
  </si>
  <si>
    <t>Eurocement</t>
  </si>
  <si>
    <t>Karachaevo, Cherkessk</t>
  </si>
  <si>
    <t>Yevrotsement Group AO</t>
  </si>
  <si>
    <t>https://www.eurocement.ru/cntnt/eng10/plants2/russia1/zao_kavkaz3.html</t>
  </si>
  <si>
    <t>Eurocement Holding AG</t>
  </si>
  <si>
    <t>4 Wet - 3.1Mt/yr (Upgrade to 1 Dry 3.0Mt/yr capacity line ongoing)</t>
  </si>
  <si>
    <t>Igor Nikolenko</t>
  </si>
  <si>
    <t>Tel: +7 87 8229 3702</t>
  </si>
  <si>
    <t>Fax: +7 87 8229 3808</t>
  </si>
  <si>
    <t>RUS0004</t>
  </si>
  <si>
    <t>Vonorezh Branch Plant</t>
  </si>
  <si>
    <t>Podgorensky, Voronezh</t>
  </si>
  <si>
    <t>https://www.eurocement.ru/cntnt/eng10/plants2/russia1/podgorensk1.html</t>
  </si>
  <si>
    <t>6 Wet - 3.0Mt/yr</t>
  </si>
  <si>
    <t>Trunov Mark Valerevich</t>
  </si>
  <si>
    <t>Tel: +7 47 3206 5550</t>
  </si>
  <si>
    <t>Fax: +7 47 3206 5547</t>
  </si>
  <si>
    <t>RUS0005</t>
  </si>
  <si>
    <t>Belgorodsky Plant</t>
  </si>
  <si>
    <t>Belgorod West</t>
  </si>
  <si>
    <t>https://www.eurocement.ru/cntnt/eng10/plants2/russia1/zao_belgor2.html</t>
  </si>
  <si>
    <t>7 Wet - 3.8Mt/yr (Upgrade to 1 dry 3.0Mt/yr capacity line ongoing)</t>
  </si>
  <si>
    <t>Sergey Bogomazov</t>
  </si>
  <si>
    <t>Tel: +7 47 2230 0301</t>
  </si>
  <si>
    <t>Fax: +7 47 2232 2074</t>
  </si>
  <si>
    <t>RUS0006</t>
  </si>
  <si>
    <t>Oskolcement Plant</t>
  </si>
  <si>
    <t>Belgorod</t>
  </si>
  <si>
    <t>https://www.eurocement.ru/cntnt/eng10/plants2/russia1/zao_oskolc2.html</t>
  </si>
  <si>
    <t>6 Wet - 4.1Mt/yr (Upgrade to 1 Dry 3.0Mt/yr capacity line ongoing)</t>
  </si>
  <si>
    <t>Denis Dotsenko</t>
  </si>
  <si>
    <t>Tel: +7 47 2544 0708</t>
  </si>
  <si>
    <t>Fax: +7 47 2544 0412</t>
  </si>
  <si>
    <t>RUS0007</t>
  </si>
  <si>
    <t>Lipetskcement OJSC Plant</t>
  </si>
  <si>
    <t>Lipetsk, Cemzawoda</t>
  </si>
  <si>
    <t>https://www.eurocement.ru/cntnt/eng10/plants2/russia1/zao_lipets.html</t>
  </si>
  <si>
    <t>1 Dry &amp; 2 Semi-Dry - 2.1Mt/yr</t>
  </si>
  <si>
    <t>Oleg Lopatin</t>
  </si>
  <si>
    <t>Tel: +7 47 4248 1808</t>
  </si>
  <si>
    <t>Fax: +7 47 4248 1801</t>
  </si>
  <si>
    <t>RUS0008</t>
  </si>
  <si>
    <t>Zhigulovskiye Stroymaterialy Plant</t>
  </si>
  <si>
    <t>Zhigulewsk, Samara</t>
  </si>
  <si>
    <t>https://www.eurocement.ru/cntnt/eng10/plants2/russia1/zao_zhigul2.html</t>
  </si>
  <si>
    <t>3 Wet - 1.9Mt/yr</t>
  </si>
  <si>
    <t>Alexander Anatolyevich Savushkin</t>
  </si>
  <si>
    <t>Tel: +7 84 8622 2287</t>
  </si>
  <si>
    <t>Fax: +7 84 8622 2536</t>
  </si>
  <si>
    <t>RUS0009</t>
  </si>
  <si>
    <t>Maltsovsky Plant</t>
  </si>
  <si>
    <t>Dyadkovsky, Bryansk</t>
  </si>
  <si>
    <t>https://www.eurocement.ru/cntnt/eng10/plants2/russia1/zao_maltso.html</t>
  </si>
  <si>
    <t>8 Wet - 4.2Mt/yr</t>
  </si>
  <si>
    <t>Andrey Apanasenko</t>
  </si>
  <si>
    <t>Tel: +7 48 3258 4354</t>
  </si>
  <si>
    <t>Fax: +7 48 3258 4260</t>
  </si>
  <si>
    <t>RUS0010</t>
  </si>
  <si>
    <t>Sengileevskiy Cement Plant</t>
  </si>
  <si>
    <t>Sengilei, Ulyanovsk</t>
  </si>
  <si>
    <t>https://www.eurocement.ru/cntnt/eng10/plants2/russia1/sengileevs.html</t>
  </si>
  <si>
    <t>1.3Mt/yr</t>
  </si>
  <si>
    <t>Tel: +7 84 2332 9133</t>
  </si>
  <si>
    <t>RUS0011</t>
  </si>
  <si>
    <t>Ulyanovskcement Plant</t>
  </si>
  <si>
    <t>Novoulyanovsk, Ulyanovsk</t>
  </si>
  <si>
    <t>https://www.eurocement.ru/cntnt/eng10/plants2/russia1/ulyanovskc1.html</t>
  </si>
  <si>
    <t>4 Wet - 2.5Mt/yr</t>
  </si>
  <si>
    <t>Alexey Chukmarev</t>
  </si>
  <si>
    <t>Tel: +7 84 2557 1218 ( / 5910)</t>
  </si>
  <si>
    <t>Fax: +7 84 2557 2236</t>
  </si>
  <si>
    <t>RUS0012</t>
  </si>
  <si>
    <t>Mikhailovcement OJSC Plant</t>
  </si>
  <si>
    <t>Ryazan</t>
  </si>
  <si>
    <t>https://www.eurocement.ru/cntnt/eng10/plants2/russia1/zao_mikhay.html</t>
  </si>
  <si>
    <t>4 Wet - 2.0Mt/yr (Upgrading to 3.6Mt/yr)</t>
  </si>
  <si>
    <t>Alexandr Savuskkin</t>
  </si>
  <si>
    <t>Tel: +7 49 1302 7116</t>
  </si>
  <si>
    <t>Fax: +7 49 1302 7127</t>
  </si>
  <si>
    <t>RUS0013</t>
  </si>
  <si>
    <t>Mordovcement Plant</t>
  </si>
  <si>
    <t>Mordovcement</t>
  </si>
  <si>
    <t>Chamzinsky, Chamzinsky</t>
  </si>
  <si>
    <t>https://www.eurocement.ru/cntnt/eng10/plants2/russia1/mordovceme.html</t>
  </si>
  <si>
    <t>8 Wet - 3.5Mt/yr</t>
  </si>
  <si>
    <t>Kulikov Gennady</t>
  </si>
  <si>
    <t>Tel: +7 83 4373 0415</t>
  </si>
  <si>
    <t>Fax: +7 83 4373 0700</t>
  </si>
  <si>
    <t>RUS0014</t>
  </si>
  <si>
    <t>Katavsky Plant</t>
  </si>
  <si>
    <t>Katav, Ivanovsk, Chelyabinsk</t>
  </si>
  <si>
    <t>https://www.eurocement.ru/cntnt/eng10/plants2/russia1/zao_katavs2.html</t>
  </si>
  <si>
    <t>4 Dry - 1.6Mt/yr</t>
  </si>
  <si>
    <t>Edvard Zvyagincev</t>
  </si>
  <si>
    <t>Tel: +7 35 1477 1507</t>
  </si>
  <si>
    <t>Fax: +7 35 1477 1510</t>
  </si>
  <si>
    <t>RUS0015</t>
  </si>
  <si>
    <t>Nevyansk Plant</t>
  </si>
  <si>
    <t>Nevyansk, Sverdloaevich</t>
  </si>
  <si>
    <t>https://www.eurocement.ru/cntnt/eng10/plants2/russia1/zao_nevyan2.html</t>
  </si>
  <si>
    <t>Sergey Lubuv</t>
  </si>
  <si>
    <t>Tel: +7 34 3564 1055</t>
  </si>
  <si>
    <t>Fax: +7 34 3564 1375</t>
  </si>
  <si>
    <t>RUS0016</t>
  </si>
  <si>
    <t>https://www.eurocement.ru/cntnt/eng10/plants2/russia1/petersburg.html</t>
  </si>
  <si>
    <t>RUS0017</t>
  </si>
  <si>
    <t>Pikalyovsky Plant</t>
  </si>
  <si>
    <t>Pikalyovo, Leningrad</t>
  </si>
  <si>
    <t>https://www.eurocement.ru/cntnt/eng10/plants2/russia1/zao_pikaly.html</t>
  </si>
  <si>
    <t>6 Wet - 2.4Mt/yr</t>
  </si>
  <si>
    <t>Vladimir Sokoltsov</t>
  </si>
  <si>
    <t>Tel: +7 81 3664 9191</t>
  </si>
  <si>
    <t>Fax: +7 81 3664 9191</t>
  </si>
  <si>
    <t>RUS0018</t>
  </si>
  <si>
    <t>Savinsky Plant</t>
  </si>
  <si>
    <t>Arkhandelskaya</t>
  </si>
  <si>
    <t>https://www.eurocement.ru/cntnt/eng10/plants2/russia1/savinsky_c1.html</t>
  </si>
  <si>
    <t>4 Wet - 1.3Mt/yr (Closed for upgrades until 2019)</t>
  </si>
  <si>
    <t>Sergey Makoveckey</t>
  </si>
  <si>
    <t>Tel: +7 81 8246 2406</t>
  </si>
  <si>
    <t>Fax: +7 81 8326 1188</t>
  </si>
  <si>
    <t>RUS0019</t>
  </si>
  <si>
    <t>Construction Materials cement plant</t>
  </si>
  <si>
    <t>Branch of HeidelbergCement Rus LLC in c. Sterlitamak</t>
  </si>
  <si>
    <t>Sterlitamak, Bashkortostan</t>
  </si>
  <si>
    <t>HeidelbergCement Rus LLC</t>
  </si>
  <si>
    <t>https://www.heidelbergcement.ru/en/hc_in_sterlitamak</t>
  </si>
  <si>
    <t>Konstantin Morozov</t>
  </si>
  <si>
    <t>Tel: +7 34 7329 9066</t>
  </si>
  <si>
    <t>Fax: +7 34 7329 9066</t>
  </si>
  <si>
    <t>RUS0020</t>
  </si>
  <si>
    <t>Tula Cement Plant</t>
  </si>
  <si>
    <t>Novogurovsk, Tula</t>
  </si>
  <si>
    <t>https://www.heidelbergcement.ru/en/hc_in_novogurovsky</t>
  </si>
  <si>
    <t>Thomas Kolbe</t>
  </si>
  <si>
    <t>Tel: +7 48 7532 0000</t>
  </si>
  <si>
    <t>Fax: +7 48 7532 0049</t>
  </si>
  <si>
    <t>RUS0021</t>
  </si>
  <si>
    <t>Cesla OJSC</t>
  </si>
  <si>
    <t>Slantsy, Leningrad</t>
  </si>
  <si>
    <t>Slantsevsky Cement Plant</t>
  </si>
  <si>
    <t>https://www.heidelbergcement.ru/en/cesla</t>
  </si>
  <si>
    <t>Andrey Zhavoronkov</t>
  </si>
  <si>
    <t>Tel: +7 81 3747 2341</t>
  </si>
  <si>
    <t>Fax: +7 81 3747 2181</t>
  </si>
  <si>
    <t>RUS0027</t>
  </si>
  <si>
    <t>Schurovsky Plant</t>
  </si>
  <si>
    <t>Holcim Russia (LafargeHolcim)</t>
  </si>
  <si>
    <t>Kolomna</t>
  </si>
  <si>
    <t>Kholsim (Rus) SM OOO</t>
  </si>
  <si>
    <t>https://www.lafargeholcim.ru/ru/lafargeholcim-v-rossii</t>
  </si>
  <si>
    <t>1 Dry - 2.1Mt/yr (Grey) 1 Wet - 0.1Mt/yr (White)</t>
  </si>
  <si>
    <t>Tel: +7 49 6616 9016</t>
  </si>
  <si>
    <t>Fax: +7 49 6612 1842</t>
  </si>
  <si>
    <t>SEN</t>
  </si>
  <si>
    <t>SEN0001</t>
  </si>
  <si>
    <t>Senegal</t>
  </si>
  <si>
    <t>Senegal Plant</t>
  </si>
  <si>
    <t>Pout, Thi√©s</t>
  </si>
  <si>
    <t>http://www.dangotecement.com/operations/senegal/</t>
  </si>
  <si>
    <t>Athanasios Bampos</t>
  </si>
  <si>
    <t>Tel: +221 770 991 326</t>
  </si>
  <si>
    <t>SRB</t>
  </si>
  <si>
    <t>SRB0002</t>
  </si>
  <si>
    <t>Serbia</t>
  </si>
  <si>
    <t>Beoƒçinska Plant</t>
  </si>
  <si>
    <t>Beoƒçinska Fabrika Cementa (LafargeHolcim)</t>
  </si>
  <si>
    <t>Beoƒçin</t>
  </si>
  <si>
    <t>Lafarge BFC doo Beocin</t>
  </si>
  <si>
    <t>https://www.lafarge.rs/1_1-Lafarge_in_Serbia</t>
  </si>
  <si>
    <t>1 Dry &amp; 2 Wet - 1.2Mt/yr</t>
  </si>
  <si>
    <t>Dejan Koricic</t>
  </si>
  <si>
    <t>Tel: +381 2187 4100</t>
  </si>
  <si>
    <t>Fax: +381 2187 0559</t>
  </si>
  <si>
    <t>ZAF</t>
  </si>
  <si>
    <t>ZAF0001</t>
  </si>
  <si>
    <t>South Africa</t>
  </si>
  <si>
    <t>Delmas Plant</t>
  </si>
  <si>
    <t>Sephaku Cement (Dangote Cement)</t>
  </si>
  <si>
    <t>Delmas, Mpumalanga</t>
  </si>
  <si>
    <t>Sephaku Cement (Pty) Ltd</t>
  </si>
  <si>
    <t>http://www.dangotecement.com/operations/south-africa/</t>
  </si>
  <si>
    <t>1.4Mt/yr - Loesche LM</t>
  </si>
  <si>
    <t>53.3+3C</t>
  </si>
  <si>
    <t>Tel: +27 12 684 6300</t>
  </si>
  <si>
    <t>Fax: +27 12 684 6301</t>
  </si>
  <si>
    <t>ZAF0002</t>
  </si>
  <si>
    <t>plant in Mpumalanga)</t>
  </si>
  <si>
    <t>Anganang, Lichtenburg, North West</t>
  </si>
  <si>
    <t>1.9Mt/yr (also supplies Delmas grinding</t>
  </si>
  <si>
    <t>Tel: +27 126 846 300</t>
  </si>
  <si>
    <t>Fax:  +27 126 846 301</t>
  </si>
  <si>
    <t>ESP</t>
  </si>
  <si>
    <t>ESP0002</t>
  </si>
  <si>
    <t>Spain</t>
  </si>
  <si>
    <t>CEBASA Plant</t>
  </si>
  <si>
    <t>Cementos Barrero</t>
  </si>
  <si>
    <t>41703 Dos Hermanas, Sevilla</t>
  </si>
  <si>
    <t>Cementos Barrero SA</t>
  </si>
  <si>
    <t>http://www.cebasa.com/contact/</t>
  </si>
  <si>
    <t>Juan Pedro Barrero</t>
  </si>
  <si>
    <t>Tel: +34 954 931 045</t>
  </si>
  <si>
    <t>Fax: +34 954 931 085</t>
  </si>
  <si>
    <t>ESP0005</t>
  </si>
  <si>
    <t>Cementos La Cruz Plant</t>
  </si>
  <si>
    <t>Cementos La Cruz</t>
  </si>
  <si>
    <t>Abanilla, Murcia</t>
  </si>
  <si>
    <t>Cementos La Cruz SL</t>
  </si>
  <si>
    <t>https://www.cementoscruz.com/en/</t>
  </si>
  <si>
    <t>Tel: +34 968 680 820</t>
  </si>
  <si>
    <t>Fax: +34 968 680 821</t>
  </si>
  <si>
    <t>ESP0008</t>
  </si>
  <si>
    <t>Alcal√° de Guadaira Plant</t>
  </si>
  <si>
    <t>Cementos Portland Valderrivas</t>
  </si>
  <si>
    <t>Sevilla</t>
  </si>
  <si>
    <t>Cementos Portland Valderrivas SA</t>
  </si>
  <si>
    <t>http://www.valderrivas.es/es/cargarAplicacionCentroProductivo.do?identificador=184</t>
  </si>
  <si>
    <t>1 Dry - 1.6Mt/yr</t>
  </si>
  <si>
    <t>Miguel Angel Martinez Infante</t>
  </si>
  <si>
    <t>Tel: +34 95 562 98 00</t>
  </si>
  <si>
    <t>Fax: +34 95 562 98 23</t>
  </si>
  <si>
    <t>ESP0009</t>
  </si>
  <si>
    <t>El Alto Plant</t>
  </si>
  <si>
    <t>Morata de Taju√±a, Madrid</t>
  </si>
  <si>
    <t>http://www.valderrivas.es/es/cargarAplicacionCentroProductivo.do?identificador=181</t>
  </si>
  <si>
    <t>2.8Mt/yr (Grey) 0.3Mt/yr (White)</t>
  </si>
  <si>
    <t>Luis Sanchez</t>
  </si>
  <si>
    <t>Tel: +34 918 740 500</t>
  </si>
  <si>
    <t>Fax: +34 918 739 055</t>
  </si>
  <si>
    <t>ESP0010</t>
  </si>
  <si>
    <t>Santa Margarida i els Monjos Plant</t>
  </si>
  <si>
    <t>Uniland Cementera (Cementos Portland Valderrivas)</t>
  </si>
  <si>
    <t>Santa Margarida i els Monjos, Barcelona, Catalunya</t>
  </si>
  <si>
    <t>http://www.valderrivas.es/es/cargarAplicacionCentroProductivo.do?identificador=187</t>
  </si>
  <si>
    <t>Rafael Oyag√ºez L√≥pez</t>
  </si>
  <si>
    <t>Tel: +34 938983900</t>
  </si>
  <si>
    <t>Fax: +34 938 186 364</t>
  </si>
  <si>
    <t>ESP0011</t>
  </si>
  <si>
    <t>Hontoria Plant</t>
  </si>
  <si>
    <t>Palencia, Venta de Ba√±os</t>
  </si>
  <si>
    <t>http://www.valderrivas.es/es/cargarAplicacionCentroProductivo.do?identificador=183</t>
  </si>
  <si>
    <t>2 Dry - 0.81Mt/yr</t>
  </si>
  <si>
    <t>Jes√∫s Pareja Cebri√°n</t>
  </si>
  <si>
    <t>Tel: +34 979 786 000</t>
  </si>
  <si>
    <t>Fax: +34 979 786 010</t>
  </si>
  <si>
    <t>ESP0012</t>
  </si>
  <si>
    <t>Mataporquera Plant</t>
  </si>
  <si>
    <t>Cementos Alfa (Cementos Portland Valderrivas)</t>
  </si>
  <si>
    <t>Mataporquera, Cantabria</t>
  </si>
  <si>
    <t>http://www.valderrivas.es/es/cargarAplicacionCentroProductivo.do?identificador=180</t>
  </si>
  <si>
    <t>Jose Miguel Garcia Fern√°ndez</t>
  </si>
  <si>
    <t>Tel: +34 942 770 058</t>
  </si>
  <si>
    <t>Fax: +34 942 770 243</t>
  </si>
  <si>
    <t>ESP0013</t>
  </si>
  <si>
    <t>Olazagut√≠a Plant</t>
  </si>
  <si>
    <t>Navarra</t>
  </si>
  <si>
    <t>http://www.valderrivas.es/es/cargarAplicacionCentroProductivo.do?identificador=182</t>
  </si>
  <si>
    <t>2 Dry - 1.3Mt/yr</t>
  </si>
  <si>
    <t>Jos√© Antonio Garcia</t>
  </si>
  <si>
    <t>Tel: +34 948 466 100</t>
  </si>
  <si>
    <t>Fax: +34 948 466 110</t>
  </si>
  <si>
    <t>ESP0038</t>
  </si>
  <si>
    <t>TerraFerma Plant</t>
  </si>
  <si>
    <t>Ciments Terra Ferma</t>
  </si>
  <si>
    <t>Les Borges Blanques, Lleida</t>
  </si>
  <si>
    <t>Ciments Terraferma</t>
  </si>
  <si>
    <t>https://www.prefabricatspujol.com/en/products/cement/</t>
  </si>
  <si>
    <t>Prefabricats Pujol</t>
  </si>
  <si>
    <t>Tel: +34 973 60 11 00</t>
  </si>
  <si>
    <t>Fax: +34 973 60 33 66</t>
  </si>
  <si>
    <t>TZA</t>
  </si>
  <si>
    <t>TZA0001</t>
  </si>
  <si>
    <t>Tanzania, United Republic of</t>
  </si>
  <si>
    <t>Mtwara Cement plant</t>
  </si>
  <si>
    <t>Mtwara</t>
  </si>
  <si>
    <t>http://www.dangotecement.com/operations/tanzania/</t>
  </si>
  <si>
    <t>1 Dry - 3.0Mt/yr (Commissioned 2015)</t>
  </si>
  <si>
    <t>Ram Sharma</t>
  </si>
  <si>
    <t>TZA0003</t>
  </si>
  <si>
    <t>Wazo Hill Plant</t>
  </si>
  <si>
    <t>Tanzania Portland Cement (HeidelbergCement Africa)</t>
  </si>
  <si>
    <t>Wazo Hill, Dar Es Salaam</t>
  </si>
  <si>
    <t>Tanzania Portland Cement Company Ltd</t>
  </si>
  <si>
    <t>https://www.twigacement.com/en</t>
  </si>
  <si>
    <t>3 Dry - 2.0Mt/yr</t>
  </si>
  <si>
    <t>Ahmed El Sawey</t>
  </si>
  <si>
    <t>Tel: +255 784 108 600</t>
  </si>
  <si>
    <t>Fax: +255 784 108 609</t>
  </si>
  <si>
    <t>THA</t>
  </si>
  <si>
    <t>THA0003</t>
  </si>
  <si>
    <t>Thailand</t>
  </si>
  <si>
    <t>Saruburi Plant</t>
  </si>
  <si>
    <t>Asia Cement (HeidelbergCement)</t>
  </si>
  <si>
    <t>Pukrang, Saruburi</t>
  </si>
  <si>
    <t>Asia Cement PCL</t>
  </si>
  <si>
    <t>https://www.asiacement.co.th/en/asia-cement-plc</t>
  </si>
  <si>
    <t>2 Dry - 5.0Mt/yr</t>
  </si>
  <si>
    <t>Apichit Akarapattangku</t>
  </si>
  <si>
    <t>Tel: +66 3624 0700</t>
  </si>
  <si>
    <t>Fax: +66 3624 0783</t>
  </si>
  <si>
    <t>TGO</t>
  </si>
  <si>
    <t>TGO0001</t>
  </si>
  <si>
    <t>Togo</t>
  </si>
  <si>
    <t>Cimtogo Plant National Cement Plant</t>
  </si>
  <si>
    <t>Cimtogo (HeidelbergCement) National Cement</t>
  </si>
  <si>
    <t>Lom√© Lukenya, Mombasa Road, Nairobi</t>
  </si>
  <si>
    <t>Ciments Du Togo SA</t>
  </si>
  <si>
    <t>https://www.heidelbergcement.tg/en/cimtogo</t>
  </si>
  <si>
    <t>0.6Mt/yr - Fives FCB 2.5Mt/yr</t>
  </si>
  <si>
    <t>(Œ¶3.4mx12.75m) R Kemoli</t>
  </si>
  <si>
    <t>Tel: +228 2 227 0859 Tel: +254 75 602 0000 (/ 610 / 620 / 630)</t>
  </si>
  <si>
    <t>Fax: +228 2 227 7132 Fax: +254 20 202 8169</t>
  </si>
  <si>
    <t>TGO0002</t>
  </si>
  <si>
    <t>Scantogo (HeidelbergCement)</t>
  </si>
  <si>
    <t>Tabligbo, Yoto, Maritime</t>
  </si>
  <si>
    <t>Scantogo Mines SA</t>
  </si>
  <si>
    <t>https://www.heidelbergcement.tg/en/scantogo</t>
  </si>
  <si>
    <t>2 Dry - 1.5Mt/yr</t>
  </si>
  <si>
    <t>Tel: +228 2221 0681</t>
  </si>
  <si>
    <t>Fax: +228 2221 0763</t>
  </si>
  <si>
    <t>TGO0003</t>
  </si>
  <si>
    <t>TUN</t>
  </si>
  <si>
    <t>TUN0002</t>
  </si>
  <si>
    <t>Tunisia</t>
  </si>
  <si>
    <t>Gabes Plant</t>
  </si>
  <si>
    <t>Soci√©t√© des Ciments de Gab√©s (SECIL)</t>
  </si>
  <si>
    <t>Gabes</t>
  </si>
  <si>
    <t>Soci√©t√© des Ciments de Gab√®s</t>
  </si>
  <si>
    <t>2 Dry - 1.8Mt/yr</t>
  </si>
  <si>
    <t>Slaheddine Khirouni</t>
  </si>
  <si>
    <t>Tel: +216 7535 0722</t>
  </si>
  <si>
    <t>Fax: +216 7535 0074</t>
  </si>
  <si>
    <t>TUR</t>
  </si>
  <si>
    <t>TUR0006</t>
  </si>
  <si>
    <t>Turkey</t>
  </si>
  <si>
    <t>√áimenta≈ü ƒ∞zmir √áimento (Cementir Holding)</t>
  </si>
  <si>
    <t>Izmir</t>
  </si>
  <si>
    <t>Cimentas Izmir Cimento Fabrikasi TAS</t>
  </si>
  <si>
    <t>http://www.cimentas.com.tr/en/plant-detail.aspx?t=1009</t>
  </si>
  <si>
    <t>Cementir Holding NV</t>
  </si>
  <si>
    <t>2 Dry - 3.2Mt/yr</t>
  </si>
  <si>
    <t>Murat Sela</t>
  </si>
  <si>
    <t>Tel: +90 232 472 1045</t>
  </si>
  <si>
    <t>Fax: +90 232 472 1055</t>
  </si>
  <si>
    <t>TUR0008</t>
  </si>
  <si>
    <t>Kars Cement Plant</t>
  </si>
  <si>
    <t>√áimenta≈ü - Kars √áimento (Cementir Holding)</t>
  </si>
  <si>
    <t>http://www.cimentas.com.tr/en/plant-detail.aspx?t=1010</t>
  </si>
  <si>
    <t>1 Dry - 0.4Mt/yr</t>
  </si>
  <si>
    <t>Yasin Sarƒ±√ßamlƒ±k</t>
  </si>
  <si>
    <t>Tel: +90 474 242 6230</t>
  </si>
  <si>
    <t>Fax: +90 474 242 6662</t>
  </si>
  <si>
    <t>TUR0009</t>
  </si>
  <si>
    <t>Trakya Plant</t>
  </si>
  <si>
    <t>Trakya</t>
  </si>
  <si>
    <t>http://www.cimentas.com.tr/en/plant-detail.aspx?t=1011</t>
  </si>
  <si>
    <t>ƒ∞smail G√ºm√º≈üdere</t>
  </si>
  <si>
    <t>Tel: +90 284 323 1104</t>
  </si>
  <si>
    <t>Fax: +90 284 323 1115</t>
  </si>
  <si>
    <t>TUR0024</t>
  </si>
  <si>
    <t>Siirt Yolu Plant</t>
  </si>
  <si>
    <t>Limak √áimento</t>
  </si>
  <si>
    <t>Kurtalan</t>
  </si>
  <si>
    <t>Limak Cimento Sanayi ve Ticaret AS</t>
  </si>
  <si>
    <t>http://www.limak.com.tr/sectors/cement/factories/Limak-Kurtalan-Cement</t>
  </si>
  <si>
    <t>Ali Ozdemir</t>
  </si>
  <si>
    <t>Tel: +90 484 411 2291 ( / 92 / 93)</t>
  </si>
  <si>
    <t>Fax: +90 484 411 2290</t>
  </si>
  <si>
    <t>TUR0029</t>
  </si>
  <si>
    <t>Dikilitas Mevkii Plant</t>
  </si>
  <si>
    <t>Konya √áimento (Vicat)</t>
  </si>
  <si>
    <t>Selcuklu, Konya</t>
  </si>
  <si>
    <t>Konya Cimento Sanayii AS</t>
  </si>
  <si>
    <t>http://www.konyacimento.com.tr/cimento-fabrikamiz.aspx</t>
  </si>
  <si>
    <t>S Emin Ensari Korkut</t>
  </si>
  <si>
    <t>Tel: +90 332 346 0355</t>
  </si>
  <si>
    <t>Fax: +90 332 345 0365</t>
  </si>
  <si>
    <t>TUR0030</t>
  </si>
  <si>
    <t>Ba≈üta≈ü-Baskent √áimento (Vicat)</t>
  </si>
  <si>
    <t>Elmadaƒü, Ankara</t>
  </si>
  <si>
    <t>Bastas Baskent Cimento Sanayi ve Ticaret AS</t>
  </si>
  <si>
    <t>https://translate.google.com/translate?hl=en&amp;sl=tr&amp;u=http://www.bastas.com.tr/&amp;prev=search</t>
  </si>
  <si>
    <t>1.4Mt/yr (New 2Mt/yr line being installed)</t>
  </si>
  <si>
    <t>Kutlukhan Dikmenoƒülu</t>
  </si>
  <si>
    <t>Tel: +90 312 864 0100</t>
  </si>
  <si>
    <t>Fax: +90 312 864 0105</t>
  </si>
  <si>
    <t>UKR</t>
  </si>
  <si>
    <t>UKR0006</t>
  </si>
  <si>
    <t>Ukraine</t>
  </si>
  <si>
    <t>Kramatorsk Plant</t>
  </si>
  <si>
    <t>Eurocement ‚ÄìUkraine</t>
  </si>
  <si>
    <t>Kramatorsk</t>
  </si>
  <si>
    <t>Eurocement Group - Ukraina PRAT</t>
  </si>
  <si>
    <t>https://www.eurocement.ru/cntnt/eng10/plants2/ukraine1/pushka_kra/pushka_kra1.html</t>
  </si>
  <si>
    <t>0.72 Mt/yr</t>
  </si>
  <si>
    <t>Vitaly Gorgolyuk</t>
  </si>
  <si>
    <t>Tel: +10 (380626) 423-300</t>
  </si>
  <si>
    <t>Fax: +10 (380626) 410763</t>
  </si>
  <si>
    <t>UKR0007</t>
  </si>
  <si>
    <t>Balakleya Plant</t>
  </si>
  <si>
    <t>Balakleya, Kharkiv region</t>
  </si>
  <si>
    <t>https://www.eurocement.ru/cntnt/eng10/plants2/ukraine1/eurocement23/eurocement24.html</t>
  </si>
  <si>
    <t>5 Wet ‚Äì 4.4 Mt/yr</t>
  </si>
  <si>
    <t>ARE</t>
  </si>
  <si>
    <t>ARE0003</t>
  </si>
  <si>
    <t>United Arab Emirates</t>
  </si>
  <si>
    <t>Fujairah Plant</t>
  </si>
  <si>
    <t>Lafarge Emirates (50% LafargeHolcim)</t>
  </si>
  <si>
    <t>Fujairah</t>
  </si>
  <si>
    <t>Lafarge Emirates Cement LLC</t>
  </si>
  <si>
    <t>https://www.lafarge.ae/lafarge-uae-a-member-lafargeholcim</t>
  </si>
  <si>
    <t>1 Dry - 3.2Mt/yr</t>
  </si>
  <si>
    <t>Tel: +971 7244 8409</t>
  </si>
  <si>
    <t>Fax: +971 7244 8341</t>
  </si>
  <si>
    <t>USA</t>
  </si>
  <si>
    <t>USA0022</t>
  </si>
  <si>
    <t>United States</t>
  </si>
  <si>
    <t>Sumterville Plant</t>
  </si>
  <si>
    <t>Suwannee American Cement (CRH)</t>
  </si>
  <si>
    <t>Sumterville, Florida</t>
  </si>
  <si>
    <t>Suwannee American Cement Company LLC</t>
  </si>
  <si>
    <t>http://sacement.com/locations/</t>
  </si>
  <si>
    <t>Natacha Lago</t>
  </si>
  <si>
    <t>Tel: +1 352 569 5393</t>
  </si>
  <si>
    <t>Fax: +1 352 569 5397</t>
  </si>
  <si>
    <t>USA0034</t>
  </si>
  <si>
    <t>Fernley Plant</t>
  </si>
  <si>
    <t>Nevada Cement (Eagle Materials)</t>
  </si>
  <si>
    <t>Fernley, Nevada</t>
  </si>
  <si>
    <t>Nevada Cement Co</t>
  </si>
  <si>
    <t>http://www.nevadacement.com/about/</t>
  </si>
  <si>
    <t>Eagle Cement Corp</t>
  </si>
  <si>
    <t>2 Dry - 0.6Mt/yr</t>
  </si>
  <si>
    <t>Ben Bufmack</t>
  </si>
  <si>
    <t>Tel: +1 775 575 2281</t>
  </si>
  <si>
    <t>Fax: +1 775 575 4387</t>
  </si>
  <si>
    <t>USA0038</t>
  </si>
  <si>
    <t>Dragon Products (55% Elementia)</t>
  </si>
  <si>
    <t>Thomaston, Maine</t>
  </si>
  <si>
    <t>Dragon Products Co</t>
  </si>
  <si>
    <t>https://www.dragonproducts.com/home</t>
  </si>
  <si>
    <t>Elementia SAB de CV</t>
  </si>
  <si>
    <t>Martin Turecky</t>
  </si>
  <si>
    <t>Tel: +1 207 594 5555</t>
  </si>
  <si>
    <t>Fax: +1 207 954 8339</t>
  </si>
  <si>
    <t>USA0093</t>
  </si>
  <si>
    <t>Pennsuco Plant</t>
  </si>
  <si>
    <t>Titan Florida</t>
  </si>
  <si>
    <t>Medley, Florida</t>
  </si>
  <si>
    <t>Titan Florida LLC</t>
  </si>
  <si>
    <t>http://www.titanamerica.com/our_company/business_activities/titan_florida_cement_and_aggregates/</t>
  </si>
  <si>
    <t>Titan Cement International SA</t>
  </si>
  <si>
    <t>1 Dry - 2.4Mt/yr</t>
  </si>
  <si>
    <t>Curtis Leonard</t>
  </si>
  <si>
    <t>Tel: +1 305 364 2200</t>
  </si>
  <si>
    <t>Fax: +1 305 364 2288</t>
  </si>
  <si>
    <t>UZB</t>
  </si>
  <si>
    <t>UZB0001</t>
  </si>
  <si>
    <t>Uzbekistan</t>
  </si>
  <si>
    <t>Akhangarancement (Eurocement)</t>
  </si>
  <si>
    <t>Akhangaransky, Tashkent</t>
  </si>
  <si>
    <t>Akhangarantsement OAO</t>
  </si>
  <si>
    <t>https://www.eurocement.ru/cntnt/eng10/plants2/uzbekistan2/akhangaran1/akhangaran2.html</t>
  </si>
  <si>
    <t>4 Wet - 2.0Mt/yr (3Mt/yr dry-line upgrade planned, 2019 onwards)</t>
  </si>
  <si>
    <t>Bakhtiyer Nurulaev</t>
  </si>
  <si>
    <t>Tel: +998 370 645 7000</t>
  </si>
  <si>
    <t>Fax: +998 370 645 7003</t>
  </si>
  <si>
    <t>VNM</t>
  </si>
  <si>
    <t>VNM0001</t>
  </si>
  <si>
    <t>Vietnam</t>
  </si>
  <si>
    <t>Song Lam (Vissai Group)</t>
  </si>
  <si>
    <t>Do Luong, Nghe An</t>
  </si>
  <si>
    <t>Vissai Ninh Binh JSC</t>
  </si>
  <si>
    <t>https://vissaigroup.vn/en/cement/</t>
  </si>
  <si>
    <t>Hoang Phat Vissai Group Co Ltd</t>
  </si>
  <si>
    <t>6Mt/yr</t>
  </si>
  <si>
    <t>Tel: +84 47 848 204</t>
  </si>
  <si>
    <t>Fax: +84 47 848 202</t>
  </si>
  <si>
    <t>VNM0002</t>
  </si>
  <si>
    <t>Vissai Group</t>
  </si>
  <si>
    <t>Thanh Liem, Bong Lang, Ha Nam</t>
  </si>
  <si>
    <t>Do Luong Cement JSC</t>
  </si>
  <si>
    <t>0.45Mt/yr (New 2.3Mt/yr line being built)</t>
  </si>
  <si>
    <t>VNM0003</t>
  </si>
  <si>
    <t>Ha Nam Joint Stock Company</t>
  </si>
  <si>
    <t>Thanh Tan, Thanh Liem, Ha Nam</t>
  </si>
  <si>
    <t>Vissai Ha Nam JSC</t>
  </si>
  <si>
    <t>VNM0004</t>
  </si>
  <si>
    <t>Dong Banh Cement</t>
  </si>
  <si>
    <t>Dong Banh, Lang Son</t>
  </si>
  <si>
    <t>Dong Banh Cement JSC</t>
  </si>
  <si>
    <t>Tel: +84 253 870 195</t>
  </si>
  <si>
    <t>Fax: +84 253 872 957</t>
  </si>
  <si>
    <t>YEM</t>
  </si>
  <si>
    <t>YEM0002</t>
  </si>
  <si>
    <t>Yemen</t>
  </si>
  <si>
    <t>Bajil Plant</t>
  </si>
  <si>
    <t>Yemen Corporation of Cement Marketing and Industry</t>
  </si>
  <si>
    <t>Bajil, Hodeidah</t>
  </si>
  <si>
    <t>Yemen for Cement Industry &amp; Marketing Corp</t>
  </si>
  <si>
    <t>http://yemen-cement.com/bajel/view.htm</t>
  </si>
  <si>
    <t>1 Wet &amp; 1 Dry - 1.1Mt/yr</t>
  </si>
  <si>
    <t>Amin Ismail Al Shaibani</t>
  </si>
  <si>
    <t>Tel: +967 126 4134</t>
  </si>
  <si>
    <t>Fax: +967 126 3168</t>
  </si>
  <si>
    <t>ZMB</t>
  </si>
  <si>
    <t>ZMB0002</t>
  </si>
  <si>
    <t>Zambia</t>
  </si>
  <si>
    <t>Ndola Plant</t>
  </si>
  <si>
    <t>Ndola, Copperbelt Province</t>
  </si>
  <si>
    <t>http://www.dangotecement.com/operations/zambia/</t>
  </si>
  <si>
    <t>Ram Prakesh Sharma</t>
  </si>
  <si>
    <t>ZWE</t>
  </si>
  <si>
    <t>ZWE0002</t>
  </si>
  <si>
    <t>Zimbabwe</t>
  </si>
  <si>
    <t>Colleen Bawn Plant</t>
  </si>
  <si>
    <t>PPC</t>
  </si>
  <si>
    <t>Colleen Bawn, Matabeleland South</t>
  </si>
  <si>
    <t>PPC Zimbabwe Ltd</t>
  </si>
  <si>
    <t>https://ppc.africa/zw/about-us/our-history</t>
  </si>
  <si>
    <t>PPC Ltd</t>
  </si>
  <si>
    <t>4 Dry - 0.5Mt/yr</t>
  </si>
  <si>
    <t>J H Stobbs</t>
  </si>
  <si>
    <t>Tel: +263 493 4300</t>
  </si>
  <si>
    <t>Fax: +263 979 240 / +263 842 0275</t>
  </si>
  <si>
    <t>ZWE0003</t>
  </si>
  <si>
    <t>Bulawayo Plant</t>
  </si>
  <si>
    <t>Bulawayo</t>
  </si>
  <si>
    <t>1 Dry and 2 Semidry - 0.3Mt/yr</t>
  </si>
  <si>
    <t>Tel: +263 979 241 / +263 979 249</t>
  </si>
  <si>
    <t>Fax: +263 979 240 / +263 929 6733</t>
  </si>
  <si>
    <t>notes</t>
  </si>
  <si>
    <t>no kilns</t>
  </si>
  <si>
    <t>no kilns/silos</t>
  </si>
  <si>
    <t>good</t>
  </si>
  <si>
    <t>kilns under cover</t>
  </si>
  <si>
    <t>no silos</t>
  </si>
  <si>
    <t>kiln is missing in more recent imagery - might be dismantling this facility?</t>
  </si>
  <si>
    <t>missing machinery in more recent imagery - might be dismantling this facility?</t>
  </si>
  <si>
    <t>looks like it's under construction as of the latest image (8/9/2018)</t>
  </si>
  <si>
    <t>second kiln that is under cover</t>
  </si>
  <si>
    <t>under construction as of latest image (9/13/2019)</t>
  </si>
  <si>
    <t>kiln under cover</t>
  </si>
  <si>
    <t>under construction as of latest image (1/25/2020)</t>
  </si>
  <si>
    <t>silo is oval</t>
  </si>
  <si>
    <t>silo under construction</t>
  </si>
  <si>
    <t>unclear imagery</t>
  </si>
  <si>
    <t>unclear imagery - can't make out kilns</t>
  </si>
  <si>
    <t>not yet built in latest image from Dec 2002</t>
  </si>
  <si>
    <t>not yet built in latest image from Feb 2002</t>
  </si>
  <si>
    <t>no silos (latest image from 2004)</t>
  </si>
  <si>
    <t>good (latest image is from 2004)</t>
  </si>
  <si>
    <t>kiln partially blocked</t>
  </si>
  <si>
    <t>doesn't look like kilns are hooked up</t>
  </si>
  <si>
    <t>gray objects blocking silos</t>
  </si>
  <si>
    <t>gray objects blocking kilns/silos</t>
  </si>
  <si>
    <t>kilns partially blocked - gray objects blocking silos</t>
  </si>
  <si>
    <t>kiln partially blocked and another under cover</t>
  </si>
  <si>
    <t>no silos, kiln missing in recent imagery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</si>
</sst>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4"/>
  <sheetViews>
    <sheetView tabSelected="1" workbookViewId="0">
      <selection sqref="A1:XFD1"/>
    </sheetView>
  </sheetViews>
  <sheetFormatPr baseColWidth="10" defaultRowHeight="16" x14ac:dyDescent="0.2"/>
  <sheetData>
    <row r="1" spans="1:31" x14ac:dyDescent="0.2">
      <c r="A1" t="s">
        <v>0</v>
      </c>
      <c r="B1" t="s">
        <v>1</v>
      </c>
      <c r="C1" t="s">
        <v>2200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">
      <c r="A2" t="s">
        <v>30</v>
      </c>
      <c r="B2" t="s">
        <v>31</v>
      </c>
      <c r="C2" t="s">
        <v>2203</v>
      </c>
      <c r="D2" t="s">
        <v>32</v>
      </c>
      <c r="E2" t="s">
        <v>33</v>
      </c>
      <c r="G2" t="s">
        <v>34</v>
      </c>
      <c r="H2" t="s">
        <v>35</v>
      </c>
      <c r="I2" t="s">
        <v>36</v>
      </c>
      <c r="J2">
        <v>41.549090999999997</v>
      </c>
      <c r="K2">
        <v>19.725338000000001</v>
      </c>
      <c r="L2" t="s">
        <v>37</v>
      </c>
      <c r="M2" t="s">
        <v>38</v>
      </c>
      <c r="N2">
        <v>5036173163</v>
      </c>
      <c r="O2" t="s">
        <v>39</v>
      </c>
      <c r="P2">
        <v>1.4</v>
      </c>
      <c r="R2" t="s">
        <v>40</v>
      </c>
      <c r="S2" s="1">
        <v>43874</v>
      </c>
      <c r="T2">
        <v>4295870366</v>
      </c>
      <c r="U2" t="s">
        <v>41</v>
      </c>
      <c r="V2" t="s">
        <v>42</v>
      </c>
      <c r="AA2">
        <v>1.5</v>
      </c>
      <c r="AB2" t="s">
        <v>43</v>
      </c>
      <c r="AC2" t="s">
        <v>44</v>
      </c>
      <c r="AD2" t="s">
        <v>45</v>
      </c>
      <c r="AE2" t="s">
        <v>46</v>
      </c>
    </row>
    <row r="3" spans="1:31" x14ac:dyDescent="0.2">
      <c r="A3" t="s">
        <v>47</v>
      </c>
      <c r="B3" t="s">
        <v>48</v>
      </c>
      <c r="C3" t="s">
        <v>2203</v>
      </c>
      <c r="D3" t="s">
        <v>49</v>
      </c>
      <c r="E3" t="s">
        <v>33</v>
      </c>
      <c r="G3" t="s">
        <v>50</v>
      </c>
      <c r="H3" t="s">
        <v>51</v>
      </c>
      <c r="I3" t="s">
        <v>36</v>
      </c>
      <c r="J3">
        <v>35.096288000000001</v>
      </c>
      <c r="K3">
        <v>5.6467429999999998</v>
      </c>
      <c r="L3" t="s">
        <v>37</v>
      </c>
      <c r="M3" t="s">
        <v>38</v>
      </c>
      <c r="N3">
        <v>5053127532</v>
      </c>
      <c r="O3" t="s">
        <v>52</v>
      </c>
      <c r="P3">
        <v>2.7</v>
      </c>
      <c r="Q3">
        <v>2016</v>
      </c>
      <c r="R3" t="s">
        <v>53</v>
      </c>
      <c r="S3" s="1">
        <v>43870</v>
      </c>
      <c r="T3">
        <v>4295890620</v>
      </c>
      <c r="U3" t="s">
        <v>54</v>
      </c>
      <c r="V3" t="s">
        <v>55</v>
      </c>
      <c r="W3">
        <v>1</v>
      </c>
      <c r="X3" t="s">
        <v>56</v>
      </c>
      <c r="AA3">
        <v>2.7</v>
      </c>
      <c r="AB3" t="s">
        <v>43</v>
      </c>
      <c r="AD3" t="s">
        <v>57</v>
      </c>
    </row>
    <row r="4" spans="1:31" x14ac:dyDescent="0.2">
      <c r="A4" t="s">
        <v>47</v>
      </c>
      <c r="B4" t="s">
        <v>58</v>
      </c>
      <c r="C4" t="s">
        <v>2203</v>
      </c>
      <c r="D4" t="s">
        <v>49</v>
      </c>
      <c r="E4" t="s">
        <v>33</v>
      </c>
      <c r="F4" t="s">
        <v>59</v>
      </c>
      <c r="G4" t="s">
        <v>60</v>
      </c>
      <c r="H4" t="s">
        <v>61</v>
      </c>
      <c r="I4" t="s">
        <v>36</v>
      </c>
      <c r="J4">
        <v>35.532648999999999</v>
      </c>
      <c r="K4">
        <v>-0.27516000000000002</v>
      </c>
      <c r="L4" t="s">
        <v>37</v>
      </c>
      <c r="M4" t="s">
        <v>38</v>
      </c>
      <c r="N4">
        <v>4295890620</v>
      </c>
      <c r="O4" t="s">
        <v>54</v>
      </c>
      <c r="P4">
        <v>3.7</v>
      </c>
      <c r="Q4">
        <v>2007</v>
      </c>
      <c r="R4" t="s">
        <v>53</v>
      </c>
      <c r="S4" s="1">
        <v>43870</v>
      </c>
      <c r="T4">
        <v>4295890620</v>
      </c>
      <c r="U4" t="s">
        <v>54</v>
      </c>
      <c r="V4" t="s">
        <v>62</v>
      </c>
      <c r="W4">
        <v>1</v>
      </c>
      <c r="X4" t="s">
        <v>56</v>
      </c>
      <c r="AA4">
        <v>3.2</v>
      </c>
      <c r="AB4" t="s">
        <v>43</v>
      </c>
      <c r="AD4" t="s">
        <v>63</v>
      </c>
      <c r="AE4" t="s">
        <v>64</v>
      </c>
    </row>
    <row r="5" spans="1:31" x14ac:dyDescent="0.2">
      <c r="A5" t="s">
        <v>47</v>
      </c>
      <c r="B5" t="s">
        <v>65</v>
      </c>
      <c r="C5" t="s">
        <v>2203</v>
      </c>
      <c r="D5" t="s">
        <v>49</v>
      </c>
      <c r="E5" t="s">
        <v>33</v>
      </c>
      <c r="F5" t="s">
        <v>66</v>
      </c>
      <c r="G5" t="s">
        <v>67</v>
      </c>
      <c r="H5" t="s">
        <v>68</v>
      </c>
      <c r="I5" t="s">
        <v>36</v>
      </c>
      <c r="J5">
        <v>35.877318000000002</v>
      </c>
      <c r="K5">
        <v>4.4459010000000001</v>
      </c>
      <c r="L5" t="s">
        <v>37</v>
      </c>
      <c r="M5" t="s">
        <v>38</v>
      </c>
      <c r="N5">
        <v>4295890620</v>
      </c>
      <c r="O5" t="s">
        <v>54</v>
      </c>
      <c r="P5">
        <v>5</v>
      </c>
      <c r="Q5">
        <v>2003</v>
      </c>
      <c r="R5" t="s">
        <v>53</v>
      </c>
      <c r="S5" s="1">
        <v>43870</v>
      </c>
      <c r="T5">
        <v>4295890620</v>
      </c>
      <c r="U5" t="s">
        <v>54</v>
      </c>
      <c r="V5" t="s">
        <v>69</v>
      </c>
      <c r="AA5">
        <v>5.2</v>
      </c>
      <c r="AB5" t="s">
        <v>43</v>
      </c>
      <c r="AC5" t="s">
        <v>70</v>
      </c>
    </row>
    <row r="6" spans="1:31" x14ac:dyDescent="0.2">
      <c r="A6" t="s">
        <v>71</v>
      </c>
      <c r="B6" t="s">
        <v>72</v>
      </c>
      <c r="C6" t="s">
        <v>2201</v>
      </c>
      <c r="D6" t="s">
        <v>73</v>
      </c>
      <c r="E6" t="s">
        <v>74</v>
      </c>
      <c r="F6" t="s">
        <v>75</v>
      </c>
      <c r="G6" t="s">
        <v>76</v>
      </c>
      <c r="H6" t="s">
        <v>77</v>
      </c>
      <c r="I6" t="s">
        <v>36</v>
      </c>
      <c r="J6">
        <v>-12.342644</v>
      </c>
      <c r="K6">
        <v>13.581766</v>
      </c>
      <c r="L6" t="s">
        <v>37</v>
      </c>
      <c r="M6" t="s">
        <v>38</v>
      </c>
      <c r="N6">
        <v>5035943898</v>
      </c>
      <c r="O6" t="s">
        <v>78</v>
      </c>
      <c r="P6">
        <v>0.35</v>
      </c>
      <c r="R6" t="s">
        <v>79</v>
      </c>
      <c r="S6" s="1">
        <v>43910</v>
      </c>
      <c r="T6">
        <v>4295886745</v>
      </c>
      <c r="U6" t="s">
        <v>80</v>
      </c>
      <c r="V6" t="s">
        <v>81</v>
      </c>
      <c r="AA6">
        <v>0.3</v>
      </c>
      <c r="AB6" t="s">
        <v>43</v>
      </c>
      <c r="AC6" t="s">
        <v>82</v>
      </c>
      <c r="AD6" t="s">
        <v>83</v>
      </c>
      <c r="AE6" t="s">
        <v>84</v>
      </c>
    </row>
    <row r="7" spans="1:31" x14ac:dyDescent="0.2">
      <c r="A7" t="s">
        <v>85</v>
      </c>
      <c r="B7" t="s">
        <v>86</v>
      </c>
      <c r="C7" t="s">
        <v>2203</v>
      </c>
      <c r="D7" t="s">
        <v>87</v>
      </c>
      <c r="E7" t="s">
        <v>33</v>
      </c>
      <c r="F7" t="s">
        <v>88</v>
      </c>
      <c r="G7" t="s">
        <v>89</v>
      </c>
      <c r="H7" t="s">
        <v>90</v>
      </c>
      <c r="I7" t="s">
        <v>36</v>
      </c>
      <c r="J7">
        <v>-36.982432000000003</v>
      </c>
      <c r="K7">
        <v>-60.243941999999997</v>
      </c>
      <c r="L7" t="s">
        <v>37</v>
      </c>
      <c r="M7" t="s">
        <v>38</v>
      </c>
      <c r="N7">
        <v>4295856033</v>
      </c>
      <c r="O7" t="s">
        <v>91</v>
      </c>
      <c r="P7">
        <v>2.4</v>
      </c>
      <c r="Q7">
        <v>1937</v>
      </c>
      <c r="R7" t="s">
        <v>92</v>
      </c>
      <c r="S7" s="1">
        <v>43868</v>
      </c>
      <c r="T7">
        <v>4295856033</v>
      </c>
      <c r="U7" t="s">
        <v>91</v>
      </c>
      <c r="V7" t="s">
        <v>93</v>
      </c>
      <c r="W7">
        <v>2</v>
      </c>
      <c r="X7" t="s">
        <v>94</v>
      </c>
      <c r="AA7">
        <v>3</v>
      </c>
      <c r="AB7" t="s">
        <v>43</v>
      </c>
      <c r="AD7" t="s">
        <v>95</v>
      </c>
      <c r="AE7" t="s">
        <v>96</v>
      </c>
    </row>
    <row r="8" spans="1:31" x14ac:dyDescent="0.2">
      <c r="A8" t="s">
        <v>85</v>
      </c>
      <c r="B8" t="s">
        <v>97</v>
      </c>
      <c r="C8" t="s">
        <v>2203</v>
      </c>
      <c r="D8" t="s">
        <v>87</v>
      </c>
      <c r="E8" t="s">
        <v>33</v>
      </c>
      <c r="F8" t="s">
        <v>98</v>
      </c>
      <c r="G8" t="s">
        <v>89</v>
      </c>
      <c r="H8" t="s">
        <v>99</v>
      </c>
      <c r="I8" t="s">
        <v>36</v>
      </c>
      <c r="J8">
        <v>-32.862442999999999</v>
      </c>
      <c r="K8">
        <v>-66.850896000000006</v>
      </c>
      <c r="L8" t="s">
        <v>37</v>
      </c>
      <c r="M8" t="s">
        <v>38</v>
      </c>
      <c r="N8">
        <v>4295856033</v>
      </c>
      <c r="O8" t="s">
        <v>91</v>
      </c>
      <c r="P8">
        <v>0.35</v>
      </c>
      <c r="Q8">
        <v>1975</v>
      </c>
      <c r="R8" t="s">
        <v>92</v>
      </c>
      <c r="S8" s="1">
        <v>43868</v>
      </c>
      <c r="T8">
        <v>4295856033</v>
      </c>
      <c r="U8" t="s">
        <v>91</v>
      </c>
      <c r="V8" t="s">
        <v>100</v>
      </c>
      <c r="W8">
        <v>1</v>
      </c>
      <c r="X8" t="s">
        <v>56</v>
      </c>
      <c r="AA8">
        <v>0.4</v>
      </c>
      <c r="AB8" t="s">
        <v>43</v>
      </c>
      <c r="AC8" t="s">
        <v>101</v>
      </c>
    </row>
    <row r="9" spans="1:31" x14ac:dyDescent="0.2">
      <c r="A9" t="s">
        <v>102</v>
      </c>
      <c r="B9" t="s">
        <v>103</v>
      </c>
      <c r="C9" t="s">
        <v>2210</v>
      </c>
      <c r="D9" t="s">
        <v>104</v>
      </c>
      <c r="E9" t="s">
        <v>74</v>
      </c>
      <c r="F9" t="s">
        <v>105</v>
      </c>
      <c r="G9" t="s">
        <v>106</v>
      </c>
      <c r="I9" t="s">
        <v>36</v>
      </c>
      <c r="J9">
        <v>51.163851999999999</v>
      </c>
      <c r="K9">
        <v>3.7669169999999998</v>
      </c>
      <c r="L9" t="s">
        <v>37</v>
      </c>
      <c r="M9" t="s">
        <v>38</v>
      </c>
      <c r="N9">
        <v>5064637768</v>
      </c>
      <c r="O9" t="s">
        <v>106</v>
      </c>
      <c r="P9">
        <v>1</v>
      </c>
      <c r="R9" t="s">
        <v>107</v>
      </c>
      <c r="S9" s="1">
        <v>43907</v>
      </c>
      <c r="T9">
        <v>5064637768</v>
      </c>
      <c r="U9" t="s">
        <v>106</v>
      </c>
      <c r="V9" t="s">
        <v>108</v>
      </c>
      <c r="AA9">
        <v>1</v>
      </c>
      <c r="AB9" t="s">
        <v>43</v>
      </c>
      <c r="AD9" t="s">
        <v>109</v>
      </c>
    </row>
    <row r="10" spans="1:31" x14ac:dyDescent="0.2">
      <c r="A10" t="s">
        <v>102</v>
      </c>
      <c r="B10" t="s">
        <v>110</v>
      </c>
      <c r="C10" t="s">
        <v>2203</v>
      </c>
      <c r="D10" t="s">
        <v>104</v>
      </c>
      <c r="E10" t="s">
        <v>33</v>
      </c>
      <c r="F10" t="s">
        <v>111</v>
      </c>
      <c r="G10" t="s">
        <v>112</v>
      </c>
      <c r="H10" t="s">
        <v>113</v>
      </c>
      <c r="I10" t="s">
        <v>36</v>
      </c>
      <c r="J10">
        <v>50.576126000000002</v>
      </c>
      <c r="K10">
        <v>3.442482</v>
      </c>
      <c r="L10" t="s">
        <v>37</v>
      </c>
      <c r="M10" t="s">
        <v>38</v>
      </c>
      <c r="N10">
        <v>4295859365</v>
      </c>
      <c r="O10" t="s">
        <v>114</v>
      </c>
      <c r="P10">
        <v>0.9</v>
      </c>
      <c r="R10" t="s">
        <v>115</v>
      </c>
      <c r="S10" s="1">
        <v>43869</v>
      </c>
      <c r="T10">
        <v>4295868961</v>
      </c>
      <c r="U10" t="s">
        <v>116</v>
      </c>
      <c r="V10" t="s">
        <v>117</v>
      </c>
      <c r="W10">
        <v>1</v>
      </c>
      <c r="X10" t="s">
        <v>56</v>
      </c>
      <c r="AA10">
        <v>0.8</v>
      </c>
      <c r="AB10" t="s">
        <v>43</v>
      </c>
      <c r="AC10" t="s">
        <v>118</v>
      </c>
      <c r="AD10" t="s">
        <v>119</v>
      </c>
      <c r="AE10" t="s">
        <v>120</v>
      </c>
    </row>
    <row r="11" spans="1:31" x14ac:dyDescent="0.2">
      <c r="A11" t="s">
        <v>102</v>
      </c>
      <c r="B11" t="s">
        <v>121</v>
      </c>
      <c r="C11" t="s">
        <v>2203</v>
      </c>
      <c r="D11" t="s">
        <v>104</v>
      </c>
      <c r="E11" t="s">
        <v>33</v>
      </c>
      <c r="F11" t="s">
        <v>122</v>
      </c>
      <c r="G11" t="s">
        <v>112</v>
      </c>
      <c r="H11" t="s">
        <v>123</v>
      </c>
      <c r="I11" t="s">
        <v>36</v>
      </c>
      <c r="J11">
        <v>50.765227000000003</v>
      </c>
      <c r="K11">
        <v>5.6737260000000003</v>
      </c>
      <c r="L11" t="s">
        <v>37</v>
      </c>
      <c r="M11" t="s">
        <v>38</v>
      </c>
      <c r="N11">
        <v>4295859365</v>
      </c>
      <c r="O11" t="s">
        <v>114</v>
      </c>
      <c r="P11">
        <v>1.5</v>
      </c>
      <c r="Q11">
        <v>1950</v>
      </c>
      <c r="R11" t="s">
        <v>124</v>
      </c>
      <c r="S11" s="1">
        <v>43869</v>
      </c>
      <c r="T11">
        <v>4295868961</v>
      </c>
      <c r="U11" t="s">
        <v>116</v>
      </c>
      <c r="V11" t="s">
        <v>125</v>
      </c>
      <c r="W11">
        <v>1</v>
      </c>
      <c r="X11" t="s">
        <v>56</v>
      </c>
      <c r="AA11">
        <v>1.5</v>
      </c>
      <c r="AB11" t="s">
        <v>43</v>
      </c>
      <c r="AC11" t="s">
        <v>126</v>
      </c>
      <c r="AD11" t="s">
        <v>127</v>
      </c>
      <c r="AE11" t="s">
        <v>128</v>
      </c>
    </row>
    <row r="12" spans="1:31" x14ac:dyDescent="0.2">
      <c r="A12" t="s">
        <v>102</v>
      </c>
      <c r="B12" t="s">
        <v>129</v>
      </c>
      <c r="C12" t="s">
        <v>2201</v>
      </c>
      <c r="D12" t="s">
        <v>104</v>
      </c>
      <c r="E12" t="s">
        <v>74</v>
      </c>
      <c r="F12" t="s">
        <v>130</v>
      </c>
      <c r="G12" t="s">
        <v>131</v>
      </c>
      <c r="H12" t="s">
        <v>132</v>
      </c>
      <c r="I12" t="s">
        <v>36</v>
      </c>
      <c r="J12">
        <v>51.152206</v>
      </c>
      <c r="K12">
        <v>3.7869929999999998</v>
      </c>
      <c r="L12" t="s">
        <v>37</v>
      </c>
      <c r="M12" t="s">
        <v>38</v>
      </c>
      <c r="N12">
        <v>4295859365</v>
      </c>
      <c r="O12" t="s">
        <v>114</v>
      </c>
      <c r="P12">
        <v>1.5</v>
      </c>
      <c r="R12" t="s">
        <v>133</v>
      </c>
      <c r="S12" s="1">
        <v>43869</v>
      </c>
      <c r="T12">
        <v>4295868961</v>
      </c>
      <c r="U12" t="s">
        <v>116</v>
      </c>
      <c r="V12" t="s">
        <v>42</v>
      </c>
      <c r="AA12">
        <v>1.5</v>
      </c>
      <c r="AB12" t="s">
        <v>43</v>
      </c>
      <c r="AC12" t="s">
        <v>134</v>
      </c>
      <c r="AD12" t="s">
        <v>135</v>
      </c>
      <c r="AE12" t="s">
        <v>136</v>
      </c>
    </row>
    <row r="13" spans="1:31" x14ac:dyDescent="0.2">
      <c r="A13" t="s">
        <v>137</v>
      </c>
      <c r="B13" t="s">
        <v>138</v>
      </c>
      <c r="C13" t="s">
        <v>2205</v>
      </c>
      <c r="D13" t="s">
        <v>139</v>
      </c>
      <c r="E13" t="s">
        <v>33</v>
      </c>
      <c r="F13" t="s">
        <v>140</v>
      </c>
      <c r="G13" t="s">
        <v>141</v>
      </c>
      <c r="H13" t="s">
        <v>142</v>
      </c>
      <c r="I13" t="s">
        <v>36</v>
      </c>
      <c r="J13">
        <v>-21.247315</v>
      </c>
      <c r="K13">
        <v>-65.207650000000001</v>
      </c>
      <c r="L13" t="s">
        <v>37</v>
      </c>
      <c r="M13" t="s">
        <v>38</v>
      </c>
      <c r="N13">
        <v>4296767075</v>
      </c>
      <c r="O13" t="s">
        <v>143</v>
      </c>
      <c r="P13">
        <v>0.33800000000000002</v>
      </c>
      <c r="R13" t="s">
        <v>144</v>
      </c>
      <c r="S13" s="1">
        <v>43874</v>
      </c>
      <c r="T13">
        <v>4296767075</v>
      </c>
      <c r="U13" t="s">
        <v>143</v>
      </c>
      <c r="V13" t="s">
        <v>145</v>
      </c>
      <c r="W13">
        <v>1</v>
      </c>
      <c r="X13" t="s">
        <v>56</v>
      </c>
      <c r="AA13">
        <v>0.34</v>
      </c>
      <c r="AB13" t="s">
        <v>43</v>
      </c>
      <c r="AC13" t="s">
        <v>146</v>
      </c>
      <c r="AD13" t="s">
        <v>147</v>
      </c>
      <c r="AE13" t="s">
        <v>148</v>
      </c>
    </row>
    <row r="14" spans="1:31" x14ac:dyDescent="0.2">
      <c r="A14" t="s">
        <v>137</v>
      </c>
      <c r="B14" t="s">
        <v>149</v>
      </c>
      <c r="C14" t="s">
        <v>2202</v>
      </c>
      <c r="D14" t="s">
        <v>139</v>
      </c>
      <c r="E14" t="s">
        <v>74</v>
      </c>
      <c r="F14" t="s">
        <v>150</v>
      </c>
      <c r="G14" t="s">
        <v>141</v>
      </c>
      <c r="H14" t="s">
        <v>151</v>
      </c>
      <c r="I14" t="s">
        <v>36</v>
      </c>
      <c r="J14">
        <v>-17.936150000000001</v>
      </c>
      <c r="K14">
        <v>-67.077067</v>
      </c>
      <c r="L14" t="s">
        <v>37</v>
      </c>
      <c r="M14" t="s">
        <v>38</v>
      </c>
      <c r="N14">
        <v>4296767075</v>
      </c>
      <c r="O14" t="s">
        <v>143</v>
      </c>
      <c r="P14">
        <v>0.16600000000000001</v>
      </c>
      <c r="R14" t="s">
        <v>152</v>
      </c>
      <c r="S14" s="1">
        <v>43874</v>
      </c>
      <c r="T14">
        <v>4296767075</v>
      </c>
      <c r="U14" t="s">
        <v>143</v>
      </c>
      <c r="V14" t="s">
        <v>153</v>
      </c>
      <c r="AA14">
        <v>0.2</v>
      </c>
      <c r="AB14" t="s">
        <v>43</v>
      </c>
      <c r="AC14" t="s">
        <v>154</v>
      </c>
      <c r="AD14" t="s">
        <v>155</v>
      </c>
      <c r="AE14" t="s">
        <v>156</v>
      </c>
    </row>
    <row r="15" spans="1:31" x14ac:dyDescent="0.2">
      <c r="A15" t="s">
        <v>137</v>
      </c>
      <c r="B15" t="s">
        <v>157</v>
      </c>
      <c r="C15" t="s">
        <v>2202</v>
      </c>
      <c r="D15" t="s">
        <v>139</v>
      </c>
      <c r="E15" t="s">
        <v>74</v>
      </c>
      <c r="F15" t="s">
        <v>158</v>
      </c>
      <c r="G15" t="s">
        <v>141</v>
      </c>
      <c r="H15" t="s">
        <v>159</v>
      </c>
      <c r="I15" t="s">
        <v>36</v>
      </c>
      <c r="J15">
        <v>-17.568653999999999</v>
      </c>
      <c r="K15">
        <v>-63.150660999999999</v>
      </c>
      <c r="L15" t="s">
        <v>37</v>
      </c>
      <c r="M15" t="s">
        <v>38</v>
      </c>
      <c r="N15">
        <v>4296767075</v>
      </c>
      <c r="O15" t="s">
        <v>143</v>
      </c>
      <c r="P15">
        <v>0.20200000000000001</v>
      </c>
      <c r="R15" t="s">
        <v>160</v>
      </c>
      <c r="S15" s="1">
        <v>43874</v>
      </c>
      <c r="T15">
        <v>4296767075</v>
      </c>
      <c r="U15" t="s">
        <v>143</v>
      </c>
      <c r="V15" t="s">
        <v>153</v>
      </c>
      <c r="AA15">
        <v>0.2</v>
      </c>
      <c r="AB15" t="s">
        <v>43</v>
      </c>
      <c r="AD15" t="s">
        <v>161</v>
      </c>
      <c r="AE15" t="s">
        <v>162</v>
      </c>
    </row>
    <row r="16" spans="1:31" x14ac:dyDescent="0.2">
      <c r="A16" t="s">
        <v>137</v>
      </c>
      <c r="B16" t="s">
        <v>163</v>
      </c>
      <c r="C16" t="s">
        <v>2205</v>
      </c>
      <c r="D16" t="s">
        <v>139</v>
      </c>
      <c r="E16" t="s">
        <v>33</v>
      </c>
      <c r="F16" t="s">
        <v>164</v>
      </c>
      <c r="G16" t="s">
        <v>141</v>
      </c>
      <c r="H16" t="s">
        <v>165</v>
      </c>
      <c r="I16" t="s">
        <v>36</v>
      </c>
      <c r="J16">
        <v>-16.647194110000001</v>
      </c>
      <c r="K16">
        <v>-68.316933950000006</v>
      </c>
      <c r="L16" t="s">
        <v>37</v>
      </c>
      <c r="M16" t="s">
        <v>38</v>
      </c>
      <c r="N16">
        <v>4296767075</v>
      </c>
      <c r="O16" t="s">
        <v>143</v>
      </c>
      <c r="P16">
        <v>2</v>
      </c>
      <c r="R16" t="s">
        <v>166</v>
      </c>
      <c r="S16" s="1">
        <v>43874</v>
      </c>
      <c r="T16">
        <v>4296767075</v>
      </c>
      <c r="U16" t="s">
        <v>143</v>
      </c>
      <c r="V16" t="s">
        <v>167</v>
      </c>
      <c r="W16">
        <v>3</v>
      </c>
      <c r="X16" t="s">
        <v>56</v>
      </c>
      <c r="AA16">
        <v>0.9</v>
      </c>
      <c r="AB16" t="s">
        <v>43</v>
      </c>
      <c r="AC16" t="s">
        <v>168</v>
      </c>
      <c r="AD16" t="s">
        <v>169</v>
      </c>
      <c r="AE16" t="s">
        <v>170</v>
      </c>
    </row>
    <row r="17" spans="1:31" x14ac:dyDescent="0.2">
      <c r="A17" t="s">
        <v>137</v>
      </c>
      <c r="B17" t="s">
        <v>171</v>
      </c>
      <c r="C17" t="s">
        <v>2202</v>
      </c>
      <c r="D17" t="s">
        <v>139</v>
      </c>
      <c r="E17" t="s">
        <v>33</v>
      </c>
      <c r="G17" t="s">
        <v>172</v>
      </c>
      <c r="H17" t="s">
        <v>173</v>
      </c>
      <c r="I17" t="s">
        <v>36</v>
      </c>
      <c r="J17">
        <v>-18.951114</v>
      </c>
      <c r="K17">
        <v>-58.278027999999999</v>
      </c>
      <c r="L17" t="s">
        <v>37</v>
      </c>
      <c r="M17" t="s">
        <v>38</v>
      </c>
      <c r="N17">
        <v>5036160403</v>
      </c>
      <c r="O17" t="s">
        <v>174</v>
      </c>
      <c r="P17">
        <v>0.95</v>
      </c>
      <c r="R17" t="s">
        <v>175</v>
      </c>
      <c r="S17" s="1">
        <v>43872</v>
      </c>
      <c r="T17">
        <v>5000075361</v>
      </c>
      <c r="U17" t="s">
        <v>176</v>
      </c>
      <c r="V17" t="s">
        <v>177</v>
      </c>
      <c r="AA17">
        <v>0.9</v>
      </c>
      <c r="AB17" t="s">
        <v>43</v>
      </c>
      <c r="AD17" t="s">
        <v>178</v>
      </c>
    </row>
    <row r="18" spans="1:31" x14ac:dyDescent="0.2">
      <c r="A18" t="s">
        <v>179</v>
      </c>
      <c r="B18" t="s">
        <v>180</v>
      </c>
      <c r="C18" t="s">
        <v>2203</v>
      </c>
      <c r="D18" t="s">
        <v>181</v>
      </c>
      <c r="E18" t="s">
        <v>33</v>
      </c>
      <c r="F18" t="s">
        <v>182</v>
      </c>
      <c r="G18" t="s">
        <v>183</v>
      </c>
      <c r="H18" t="s">
        <v>184</v>
      </c>
      <c r="I18" t="s">
        <v>36</v>
      </c>
      <c r="J18">
        <v>-19.513164</v>
      </c>
      <c r="K18">
        <v>-44.276622000000003</v>
      </c>
      <c r="L18" t="s">
        <v>37</v>
      </c>
      <c r="M18" t="s">
        <v>38</v>
      </c>
      <c r="N18">
        <v>5064630576</v>
      </c>
      <c r="O18" t="s">
        <v>185</v>
      </c>
      <c r="P18">
        <v>2.4</v>
      </c>
      <c r="R18" t="s">
        <v>186</v>
      </c>
      <c r="S18" s="1">
        <v>43868</v>
      </c>
      <c r="T18">
        <v>4295875751</v>
      </c>
      <c r="U18" t="s">
        <v>187</v>
      </c>
      <c r="V18" t="s">
        <v>108</v>
      </c>
      <c r="AA18">
        <v>1</v>
      </c>
      <c r="AB18" t="s">
        <v>43</v>
      </c>
    </row>
    <row r="19" spans="1:31" x14ac:dyDescent="0.2">
      <c r="A19" t="s">
        <v>179</v>
      </c>
      <c r="B19" t="s">
        <v>188</v>
      </c>
      <c r="C19" t="s">
        <v>2203</v>
      </c>
      <c r="D19" t="s">
        <v>181</v>
      </c>
      <c r="E19" t="s">
        <v>33</v>
      </c>
      <c r="G19" t="s">
        <v>189</v>
      </c>
      <c r="H19" t="s">
        <v>190</v>
      </c>
      <c r="I19" t="s">
        <v>36</v>
      </c>
      <c r="J19">
        <v>-7.4774989999999999</v>
      </c>
      <c r="K19">
        <v>-34.844647999999999</v>
      </c>
      <c r="L19" t="s">
        <v>37</v>
      </c>
      <c r="M19" t="s">
        <v>38</v>
      </c>
      <c r="N19">
        <v>5064630576</v>
      </c>
      <c r="O19" t="s">
        <v>185</v>
      </c>
      <c r="P19">
        <v>1.7</v>
      </c>
      <c r="R19" t="s">
        <v>186</v>
      </c>
      <c r="S19" s="1">
        <v>43868</v>
      </c>
      <c r="T19">
        <v>4295875751</v>
      </c>
      <c r="U19" t="s">
        <v>187</v>
      </c>
      <c r="V19" t="s">
        <v>42</v>
      </c>
      <c r="AA19">
        <v>1.5</v>
      </c>
      <c r="AB19" t="s">
        <v>43</v>
      </c>
      <c r="AD19" t="s">
        <v>191</v>
      </c>
    </row>
    <row r="20" spans="1:31" x14ac:dyDescent="0.2">
      <c r="A20" t="s">
        <v>179</v>
      </c>
      <c r="B20" t="s">
        <v>192</v>
      </c>
      <c r="C20" t="s">
        <v>2202</v>
      </c>
      <c r="D20" t="s">
        <v>181</v>
      </c>
      <c r="E20" t="s">
        <v>74</v>
      </c>
      <c r="G20" t="s">
        <v>193</v>
      </c>
      <c r="H20" t="s">
        <v>194</v>
      </c>
      <c r="I20" t="s">
        <v>36</v>
      </c>
      <c r="J20">
        <v>-20.729126999999998</v>
      </c>
      <c r="K20">
        <v>-41.128700000000002</v>
      </c>
      <c r="L20" t="s">
        <v>37</v>
      </c>
      <c r="M20" t="s">
        <v>38</v>
      </c>
      <c r="O20" t="s">
        <v>195</v>
      </c>
      <c r="P20">
        <v>0.19</v>
      </c>
      <c r="R20" t="s">
        <v>196</v>
      </c>
      <c r="S20" s="1">
        <v>43910</v>
      </c>
      <c r="T20">
        <v>5038033096</v>
      </c>
      <c r="U20" t="s">
        <v>197</v>
      </c>
      <c r="V20" t="s">
        <v>198</v>
      </c>
    </row>
    <row r="21" spans="1:31" x14ac:dyDescent="0.2">
      <c r="A21" t="s">
        <v>179</v>
      </c>
      <c r="B21" t="s">
        <v>199</v>
      </c>
      <c r="C21" t="s">
        <v>2205</v>
      </c>
      <c r="D21" t="s">
        <v>181</v>
      </c>
      <c r="E21" t="s">
        <v>33</v>
      </c>
      <c r="G21" t="s">
        <v>200</v>
      </c>
      <c r="H21" t="s">
        <v>201</v>
      </c>
      <c r="I21" t="s">
        <v>36</v>
      </c>
      <c r="J21">
        <v>-26.81866978</v>
      </c>
      <c r="K21">
        <v>-49.156975529999997</v>
      </c>
      <c r="L21" t="s">
        <v>37</v>
      </c>
      <c r="M21" t="s">
        <v>38</v>
      </c>
      <c r="N21">
        <v>5036893294</v>
      </c>
      <c r="O21" t="s">
        <v>202</v>
      </c>
      <c r="P21">
        <v>0.4</v>
      </c>
      <c r="R21" t="s">
        <v>79</v>
      </c>
      <c r="S21" s="1">
        <v>43910</v>
      </c>
      <c r="T21">
        <v>4295886745</v>
      </c>
      <c r="U21" t="s">
        <v>80</v>
      </c>
      <c r="V21" t="s">
        <v>203</v>
      </c>
      <c r="W21">
        <v>1</v>
      </c>
      <c r="X21" t="s">
        <v>56</v>
      </c>
      <c r="AA21">
        <v>0.3</v>
      </c>
      <c r="AB21" t="s">
        <v>43</v>
      </c>
      <c r="AC21" t="s">
        <v>204</v>
      </c>
      <c r="AD21" t="s">
        <v>205</v>
      </c>
      <c r="AE21" t="s">
        <v>206</v>
      </c>
    </row>
    <row r="22" spans="1:31" x14ac:dyDescent="0.2">
      <c r="A22" t="s">
        <v>179</v>
      </c>
      <c r="B22" t="s">
        <v>207</v>
      </c>
      <c r="C22" t="s">
        <v>2203</v>
      </c>
      <c r="D22" t="s">
        <v>181</v>
      </c>
      <c r="E22" t="s">
        <v>33</v>
      </c>
      <c r="G22" t="s">
        <v>200</v>
      </c>
      <c r="H22" t="s">
        <v>208</v>
      </c>
      <c r="I22" t="s">
        <v>36</v>
      </c>
      <c r="J22">
        <v>-24.669459</v>
      </c>
      <c r="K22">
        <v>-48.979959000000001</v>
      </c>
      <c r="L22" t="s">
        <v>37</v>
      </c>
      <c r="M22" t="s">
        <v>38</v>
      </c>
      <c r="N22">
        <v>5036893294</v>
      </c>
      <c r="O22" t="s">
        <v>202</v>
      </c>
      <c r="P22">
        <v>1.8</v>
      </c>
      <c r="Q22">
        <v>2015</v>
      </c>
      <c r="R22" t="s">
        <v>79</v>
      </c>
      <c r="S22" s="1">
        <v>43910</v>
      </c>
      <c r="T22">
        <v>4295886745</v>
      </c>
      <c r="U22" t="s">
        <v>80</v>
      </c>
      <c r="V22" t="s">
        <v>209</v>
      </c>
      <c r="AA22">
        <v>1.7</v>
      </c>
      <c r="AB22" t="s">
        <v>43</v>
      </c>
      <c r="AD22" t="s">
        <v>210</v>
      </c>
    </row>
    <row r="23" spans="1:31" x14ac:dyDescent="0.2">
      <c r="A23" t="s">
        <v>211</v>
      </c>
      <c r="B23" t="s">
        <v>212</v>
      </c>
      <c r="C23" t="s">
        <v>2201</v>
      </c>
      <c r="D23" t="s">
        <v>213</v>
      </c>
      <c r="E23" t="s">
        <v>74</v>
      </c>
      <c r="F23" t="s">
        <v>214</v>
      </c>
      <c r="G23" t="s">
        <v>215</v>
      </c>
      <c r="H23" t="s">
        <v>216</v>
      </c>
      <c r="I23" t="s">
        <v>36</v>
      </c>
      <c r="J23">
        <v>5.0123329999999999</v>
      </c>
      <c r="K23">
        <v>115.064836</v>
      </c>
      <c r="L23" t="s">
        <v>37</v>
      </c>
      <c r="M23" t="s">
        <v>38</v>
      </c>
      <c r="N23">
        <v>4296791822</v>
      </c>
      <c r="O23" t="s">
        <v>217</v>
      </c>
      <c r="P23">
        <v>0.5</v>
      </c>
      <c r="Q23">
        <v>1996</v>
      </c>
      <c r="R23" t="s">
        <v>218</v>
      </c>
      <c r="S23" s="1">
        <v>43869</v>
      </c>
      <c r="T23">
        <v>4295868961</v>
      </c>
      <c r="U23" t="s">
        <v>116</v>
      </c>
      <c r="V23" t="s">
        <v>219</v>
      </c>
      <c r="AA23">
        <v>0.55000000000000004</v>
      </c>
      <c r="AB23" t="s">
        <v>43</v>
      </c>
      <c r="AC23" t="s">
        <v>220</v>
      </c>
      <c r="AD23" t="s">
        <v>221</v>
      </c>
      <c r="AE23" t="s">
        <v>222</v>
      </c>
    </row>
    <row r="24" spans="1:31" x14ac:dyDescent="0.2">
      <c r="A24" t="s">
        <v>223</v>
      </c>
      <c r="B24" t="s">
        <v>224</v>
      </c>
      <c r="C24" t="s">
        <v>2201</v>
      </c>
      <c r="D24" t="s">
        <v>225</v>
      </c>
      <c r="E24" t="s">
        <v>74</v>
      </c>
      <c r="F24" t="s">
        <v>226</v>
      </c>
      <c r="G24" t="s">
        <v>227</v>
      </c>
      <c r="H24" t="s">
        <v>228</v>
      </c>
      <c r="I24" t="s">
        <v>36</v>
      </c>
      <c r="J24">
        <v>4.0689568659999997</v>
      </c>
      <c r="K24">
        <v>9.6990825740000002</v>
      </c>
      <c r="L24" t="s">
        <v>37</v>
      </c>
      <c r="M24" t="s">
        <v>38</v>
      </c>
      <c r="N24">
        <v>5001198258</v>
      </c>
      <c r="O24" t="s">
        <v>229</v>
      </c>
      <c r="P24">
        <v>1.5</v>
      </c>
      <c r="Q24">
        <v>2015</v>
      </c>
      <c r="R24" t="s">
        <v>230</v>
      </c>
      <c r="S24" s="1">
        <v>43868</v>
      </c>
      <c r="T24">
        <v>5001198258</v>
      </c>
      <c r="U24" t="s">
        <v>229</v>
      </c>
      <c r="V24" t="s">
        <v>42</v>
      </c>
      <c r="AA24">
        <v>1.5</v>
      </c>
      <c r="AB24" t="s">
        <v>43</v>
      </c>
      <c r="AD24" t="s">
        <v>231</v>
      </c>
    </row>
    <row r="25" spans="1:31" x14ac:dyDescent="0.2">
      <c r="A25" t="s">
        <v>232</v>
      </c>
      <c r="B25" t="s">
        <v>233</v>
      </c>
      <c r="C25" t="s">
        <v>2203</v>
      </c>
      <c r="D25" t="s">
        <v>234</v>
      </c>
      <c r="E25" t="s">
        <v>33</v>
      </c>
      <c r="F25" t="s">
        <v>235</v>
      </c>
      <c r="G25" t="s">
        <v>236</v>
      </c>
      <c r="H25" t="s">
        <v>237</v>
      </c>
      <c r="I25" t="s">
        <v>36</v>
      </c>
      <c r="J25">
        <v>51.060709000000003</v>
      </c>
      <c r="K25">
        <v>-115.171522</v>
      </c>
      <c r="L25" t="s">
        <v>37</v>
      </c>
      <c r="M25" t="s">
        <v>38</v>
      </c>
      <c r="N25">
        <v>4295860729</v>
      </c>
      <c r="O25" t="s">
        <v>238</v>
      </c>
      <c r="P25">
        <v>2.2000000000000002</v>
      </c>
      <c r="R25" t="s">
        <v>239</v>
      </c>
      <c r="S25" s="1">
        <v>43870</v>
      </c>
      <c r="T25">
        <v>4295890620</v>
      </c>
      <c r="U25" t="s">
        <v>54</v>
      </c>
      <c r="V25" t="s">
        <v>240</v>
      </c>
      <c r="W25">
        <v>3</v>
      </c>
      <c r="X25" t="s">
        <v>56</v>
      </c>
      <c r="AA25">
        <v>2.2000000000000002</v>
      </c>
      <c r="AB25" t="s">
        <v>43</v>
      </c>
      <c r="AC25" t="s">
        <v>241</v>
      </c>
      <c r="AD25" t="s">
        <v>242</v>
      </c>
      <c r="AE25" t="s">
        <v>243</v>
      </c>
    </row>
    <row r="26" spans="1:31" x14ac:dyDescent="0.2">
      <c r="A26" t="s">
        <v>244</v>
      </c>
      <c r="B26" t="s">
        <v>245</v>
      </c>
      <c r="C26" t="s">
        <v>2201</v>
      </c>
      <c r="D26" t="s">
        <v>246</v>
      </c>
      <c r="E26" t="s">
        <v>74</v>
      </c>
      <c r="F26" t="s">
        <v>247</v>
      </c>
      <c r="G26" t="s">
        <v>248</v>
      </c>
      <c r="H26" t="s">
        <v>249</v>
      </c>
      <c r="I26" t="s">
        <v>36</v>
      </c>
      <c r="J26">
        <v>21.331892</v>
      </c>
      <c r="K26">
        <v>110.30319900000001</v>
      </c>
      <c r="L26" t="s">
        <v>37</v>
      </c>
      <c r="M26" t="s">
        <v>38</v>
      </c>
      <c r="N26">
        <v>5000014915</v>
      </c>
      <c r="O26" t="s">
        <v>250</v>
      </c>
      <c r="P26">
        <v>3.2</v>
      </c>
      <c r="Q26">
        <v>2008</v>
      </c>
      <c r="R26" t="s">
        <v>251</v>
      </c>
      <c r="S26" s="1">
        <v>43872</v>
      </c>
      <c r="T26">
        <v>4295864310</v>
      </c>
      <c r="U26" t="s">
        <v>252</v>
      </c>
      <c r="V26" t="s">
        <v>253</v>
      </c>
      <c r="AA26">
        <v>3.2</v>
      </c>
      <c r="AB26" t="s">
        <v>43</v>
      </c>
      <c r="AD26" t="s">
        <v>254</v>
      </c>
      <c r="AE26" t="s">
        <v>255</v>
      </c>
    </row>
    <row r="27" spans="1:31" x14ac:dyDescent="0.2">
      <c r="A27" t="s">
        <v>244</v>
      </c>
      <c r="B27" t="s">
        <v>256</v>
      </c>
      <c r="C27" t="s">
        <v>2202</v>
      </c>
      <c r="D27" t="s">
        <v>246</v>
      </c>
      <c r="G27" t="s">
        <v>248</v>
      </c>
      <c r="I27" t="s">
        <v>36</v>
      </c>
      <c r="J27">
        <v>21.690076000000001</v>
      </c>
      <c r="K27">
        <v>110.83720700000001</v>
      </c>
      <c r="L27" t="s">
        <v>257</v>
      </c>
      <c r="M27" t="s">
        <v>38</v>
      </c>
      <c r="N27">
        <v>5041748285</v>
      </c>
      <c r="O27" t="s">
        <v>258</v>
      </c>
      <c r="P27">
        <v>1.5</v>
      </c>
      <c r="Q27">
        <v>2009</v>
      </c>
      <c r="R27" t="s">
        <v>257</v>
      </c>
      <c r="S27" s="1">
        <v>43872</v>
      </c>
      <c r="T27">
        <v>4295864310</v>
      </c>
      <c r="U27" t="s">
        <v>252</v>
      </c>
    </row>
    <row r="28" spans="1:31" x14ac:dyDescent="0.2">
      <c r="A28" t="s">
        <v>244</v>
      </c>
      <c r="B28" t="s">
        <v>259</v>
      </c>
      <c r="C28" t="s">
        <v>2201</v>
      </c>
      <c r="D28" t="s">
        <v>246</v>
      </c>
      <c r="E28" t="s">
        <v>74</v>
      </c>
      <c r="F28" t="s">
        <v>260</v>
      </c>
      <c r="G28" t="s">
        <v>248</v>
      </c>
      <c r="H28" t="s">
        <v>261</v>
      </c>
      <c r="I28" t="s">
        <v>36</v>
      </c>
      <c r="J28">
        <v>22.215126999999999</v>
      </c>
      <c r="K28">
        <v>113.099766</v>
      </c>
      <c r="L28" t="s">
        <v>37</v>
      </c>
      <c r="M28" t="s">
        <v>38</v>
      </c>
      <c r="N28">
        <v>5000014522</v>
      </c>
      <c r="O28" t="s">
        <v>262</v>
      </c>
      <c r="P28">
        <v>3.2</v>
      </c>
      <c r="Q28">
        <v>2005</v>
      </c>
      <c r="R28" t="s">
        <v>263</v>
      </c>
      <c r="S28" s="1">
        <v>43872</v>
      </c>
      <c r="T28">
        <v>4295864310</v>
      </c>
      <c r="U28" t="s">
        <v>252</v>
      </c>
      <c r="V28" t="s">
        <v>264</v>
      </c>
      <c r="AA28">
        <v>3.3</v>
      </c>
      <c r="AB28" t="s">
        <v>43</v>
      </c>
      <c r="AD28" t="s">
        <v>265</v>
      </c>
      <c r="AE28" t="s">
        <v>266</v>
      </c>
    </row>
    <row r="29" spans="1:31" x14ac:dyDescent="0.2">
      <c r="A29" t="s">
        <v>244</v>
      </c>
      <c r="B29" t="s">
        <v>267</v>
      </c>
      <c r="C29" t="s">
        <v>2203</v>
      </c>
      <c r="D29" t="s">
        <v>246</v>
      </c>
      <c r="E29" t="s">
        <v>33</v>
      </c>
      <c r="F29" t="s">
        <v>268</v>
      </c>
      <c r="G29" t="s">
        <v>269</v>
      </c>
      <c r="H29" t="s">
        <v>270</v>
      </c>
      <c r="I29" t="s">
        <v>36</v>
      </c>
      <c r="J29">
        <v>22.709022000000001</v>
      </c>
      <c r="K29">
        <v>109.805221</v>
      </c>
      <c r="L29" t="s">
        <v>37</v>
      </c>
      <c r="M29" t="s">
        <v>38</v>
      </c>
      <c r="N29">
        <v>5000014810</v>
      </c>
      <c r="O29" t="s">
        <v>271</v>
      </c>
      <c r="P29">
        <v>3.6</v>
      </c>
      <c r="Q29">
        <v>2005</v>
      </c>
      <c r="R29" t="s">
        <v>272</v>
      </c>
      <c r="S29" s="1">
        <v>43872</v>
      </c>
      <c r="T29">
        <v>4295864310</v>
      </c>
      <c r="U29" t="s">
        <v>252</v>
      </c>
      <c r="V29" t="s">
        <v>273</v>
      </c>
      <c r="W29">
        <v>1</v>
      </c>
      <c r="X29" t="s">
        <v>56</v>
      </c>
      <c r="AA29">
        <v>1.56</v>
      </c>
      <c r="AB29" t="s">
        <v>43</v>
      </c>
      <c r="AD29">
        <f>86-775-3777833</f>
        <v>-3778522</v>
      </c>
      <c r="AE29">
        <f>86-775-3777999</f>
        <v>-3778688</v>
      </c>
    </row>
    <row r="30" spans="1:31" x14ac:dyDescent="0.2">
      <c r="A30" t="s">
        <v>244</v>
      </c>
      <c r="B30" t="s">
        <v>274</v>
      </c>
      <c r="C30" t="s">
        <v>2203</v>
      </c>
      <c r="D30" t="s">
        <v>246</v>
      </c>
      <c r="E30" t="s">
        <v>33</v>
      </c>
      <c r="G30" t="s">
        <v>269</v>
      </c>
      <c r="H30" t="s">
        <v>275</v>
      </c>
      <c r="I30" t="s">
        <v>36</v>
      </c>
      <c r="J30">
        <v>22.766407000000001</v>
      </c>
      <c r="K30">
        <v>110.420957</v>
      </c>
      <c r="L30" t="s">
        <v>37</v>
      </c>
      <c r="M30" t="s">
        <v>38</v>
      </c>
      <c r="N30">
        <v>5000037027</v>
      </c>
      <c r="O30" t="s">
        <v>276</v>
      </c>
      <c r="P30">
        <v>3.6</v>
      </c>
      <c r="Q30">
        <v>2009</v>
      </c>
      <c r="R30" t="s">
        <v>277</v>
      </c>
      <c r="S30" s="1">
        <v>43872</v>
      </c>
      <c r="T30">
        <v>4295864310</v>
      </c>
      <c r="U30" t="s">
        <v>252</v>
      </c>
      <c r="V30" t="s">
        <v>278</v>
      </c>
      <c r="W30">
        <v>2</v>
      </c>
      <c r="X30" t="s">
        <v>56</v>
      </c>
      <c r="AA30">
        <v>3.12</v>
      </c>
      <c r="AB30" t="s">
        <v>43</v>
      </c>
      <c r="AD30">
        <f>86-775-6207788</f>
        <v>-6208477</v>
      </c>
      <c r="AE30">
        <f>86-775-6207777</f>
        <v>-6208466</v>
      </c>
    </row>
    <row r="31" spans="1:31" x14ac:dyDescent="0.2">
      <c r="A31" t="s">
        <v>244</v>
      </c>
      <c r="B31" t="s">
        <v>279</v>
      </c>
      <c r="C31" t="s">
        <v>2203</v>
      </c>
      <c r="D31" t="s">
        <v>246</v>
      </c>
      <c r="G31" t="s">
        <v>248</v>
      </c>
      <c r="I31" t="s">
        <v>36</v>
      </c>
      <c r="J31">
        <v>23.126318000000001</v>
      </c>
      <c r="K31">
        <v>107.657118</v>
      </c>
      <c r="L31" t="s">
        <v>280</v>
      </c>
      <c r="M31" t="s">
        <v>38</v>
      </c>
      <c r="O31" t="s">
        <v>281</v>
      </c>
      <c r="P31">
        <v>4.2</v>
      </c>
      <c r="R31" t="s">
        <v>280</v>
      </c>
      <c r="S31" s="1">
        <v>43872</v>
      </c>
      <c r="T31">
        <v>4295864310</v>
      </c>
      <c r="U31" t="s">
        <v>252</v>
      </c>
    </row>
    <row r="32" spans="1:31" x14ac:dyDescent="0.2">
      <c r="A32" t="s">
        <v>244</v>
      </c>
      <c r="B32" t="s">
        <v>282</v>
      </c>
      <c r="C32" t="s">
        <v>2203</v>
      </c>
      <c r="D32" t="s">
        <v>246</v>
      </c>
      <c r="G32" t="s">
        <v>248</v>
      </c>
      <c r="I32" t="s">
        <v>36</v>
      </c>
      <c r="J32">
        <v>24.206132</v>
      </c>
      <c r="K32">
        <v>106.602861</v>
      </c>
      <c r="L32" t="s">
        <v>280</v>
      </c>
      <c r="M32" t="s">
        <v>38</v>
      </c>
      <c r="N32">
        <v>5037968703</v>
      </c>
      <c r="O32" t="s">
        <v>283</v>
      </c>
      <c r="P32">
        <v>2.2999999999999998</v>
      </c>
      <c r="Q32">
        <v>2009</v>
      </c>
      <c r="R32" t="s">
        <v>284</v>
      </c>
      <c r="S32" s="1">
        <v>43872</v>
      </c>
      <c r="T32">
        <v>4295864310</v>
      </c>
      <c r="U32" t="s">
        <v>252</v>
      </c>
    </row>
    <row r="33" spans="1:31" x14ac:dyDescent="0.2">
      <c r="A33" t="s">
        <v>244</v>
      </c>
      <c r="B33" t="s">
        <v>285</v>
      </c>
      <c r="C33" t="s">
        <v>2203</v>
      </c>
      <c r="D33" t="s">
        <v>246</v>
      </c>
      <c r="E33" t="s">
        <v>33</v>
      </c>
      <c r="F33" t="s">
        <v>286</v>
      </c>
      <c r="G33" t="s">
        <v>269</v>
      </c>
      <c r="H33" t="s">
        <v>287</v>
      </c>
      <c r="I33" t="s">
        <v>36</v>
      </c>
      <c r="J33">
        <v>24.268659</v>
      </c>
      <c r="K33">
        <v>113.415031</v>
      </c>
      <c r="L33" t="s">
        <v>37</v>
      </c>
      <c r="M33" t="s">
        <v>38</v>
      </c>
      <c r="N33">
        <v>5000065508</v>
      </c>
      <c r="O33" t="s">
        <v>288</v>
      </c>
      <c r="P33">
        <v>6.4</v>
      </c>
      <c r="Q33">
        <v>2006</v>
      </c>
      <c r="R33" t="s">
        <v>289</v>
      </c>
      <c r="S33" s="1">
        <v>43872</v>
      </c>
      <c r="T33">
        <v>4295864310</v>
      </c>
      <c r="U33" t="s">
        <v>252</v>
      </c>
      <c r="V33" t="s">
        <v>290</v>
      </c>
      <c r="W33">
        <v>4</v>
      </c>
      <c r="X33" t="s">
        <v>56</v>
      </c>
      <c r="AA33">
        <v>6.24</v>
      </c>
      <c r="AB33" t="s">
        <v>43</v>
      </c>
      <c r="AD33">
        <f>86-763-2598818</f>
        <v>-2599495</v>
      </c>
      <c r="AE33">
        <f>86-763-2598830</f>
        <v>-2599507</v>
      </c>
    </row>
    <row r="34" spans="1:31" x14ac:dyDescent="0.2">
      <c r="A34" t="s">
        <v>244</v>
      </c>
      <c r="B34" t="s">
        <v>291</v>
      </c>
      <c r="C34" t="s">
        <v>2203</v>
      </c>
      <c r="D34" t="s">
        <v>246</v>
      </c>
      <c r="G34" t="s">
        <v>248</v>
      </c>
      <c r="I34" t="s">
        <v>36</v>
      </c>
      <c r="J34">
        <v>25.456230000000001</v>
      </c>
      <c r="K34">
        <v>114.889669</v>
      </c>
      <c r="L34" t="s">
        <v>292</v>
      </c>
      <c r="M34" t="s">
        <v>38</v>
      </c>
      <c r="O34" t="s">
        <v>293</v>
      </c>
      <c r="P34">
        <v>2.92</v>
      </c>
      <c r="R34" t="s">
        <v>292</v>
      </c>
      <c r="S34" s="1">
        <v>43872</v>
      </c>
      <c r="T34">
        <v>4295864310</v>
      </c>
      <c r="U34" t="s">
        <v>252</v>
      </c>
    </row>
    <row r="35" spans="1:31" x14ac:dyDescent="0.2">
      <c r="A35" t="s">
        <v>244</v>
      </c>
      <c r="B35" t="s">
        <v>294</v>
      </c>
      <c r="C35" t="s">
        <v>2203</v>
      </c>
      <c r="D35" t="s">
        <v>246</v>
      </c>
      <c r="E35" t="s">
        <v>33</v>
      </c>
      <c r="F35" t="s">
        <v>295</v>
      </c>
      <c r="G35" t="s">
        <v>269</v>
      </c>
      <c r="H35" t="s">
        <v>296</v>
      </c>
      <c r="I35" t="s">
        <v>36</v>
      </c>
      <c r="J35">
        <v>25.636225</v>
      </c>
      <c r="K35">
        <v>110.658047</v>
      </c>
      <c r="L35" t="s">
        <v>37</v>
      </c>
      <c r="M35" t="s">
        <v>38</v>
      </c>
      <c r="N35">
        <v>5000067466</v>
      </c>
      <c r="O35" t="s">
        <v>297</v>
      </c>
      <c r="P35">
        <v>7.9</v>
      </c>
      <c r="Q35">
        <v>2009</v>
      </c>
      <c r="R35" t="s">
        <v>298</v>
      </c>
      <c r="S35" s="1">
        <v>43872</v>
      </c>
      <c r="T35">
        <v>4295864310</v>
      </c>
      <c r="U35" t="s">
        <v>252</v>
      </c>
      <c r="V35" t="s">
        <v>299</v>
      </c>
      <c r="W35">
        <v>3</v>
      </c>
      <c r="X35" t="s">
        <v>56</v>
      </c>
      <c r="AA35">
        <v>11.25</v>
      </c>
      <c r="AB35" t="s">
        <v>43</v>
      </c>
      <c r="AD35">
        <f>86-773-6233034</f>
        <v>-6233721</v>
      </c>
      <c r="AE35">
        <f>86-773-6233088</f>
        <v>-6233775</v>
      </c>
    </row>
    <row r="36" spans="1:31" x14ac:dyDescent="0.2">
      <c r="A36" t="s">
        <v>244</v>
      </c>
      <c r="B36" t="s">
        <v>300</v>
      </c>
      <c r="C36" t="s">
        <v>2203</v>
      </c>
      <c r="D36" t="s">
        <v>246</v>
      </c>
      <c r="G36" t="s">
        <v>248</v>
      </c>
      <c r="I36" t="s">
        <v>36</v>
      </c>
      <c r="J36">
        <v>27.673946999999998</v>
      </c>
      <c r="K36">
        <v>111.866676</v>
      </c>
      <c r="L36" t="s">
        <v>280</v>
      </c>
      <c r="M36" t="s">
        <v>38</v>
      </c>
      <c r="O36" t="s">
        <v>301</v>
      </c>
      <c r="P36">
        <v>2.2000000000000002</v>
      </c>
      <c r="Q36">
        <v>2011</v>
      </c>
      <c r="R36" t="s">
        <v>302</v>
      </c>
      <c r="S36" s="1">
        <v>43872</v>
      </c>
      <c r="T36">
        <v>4295864310</v>
      </c>
      <c r="U36" t="s">
        <v>252</v>
      </c>
    </row>
    <row r="37" spans="1:31" x14ac:dyDescent="0.2">
      <c r="A37" t="s">
        <v>244</v>
      </c>
      <c r="B37" t="s">
        <v>303</v>
      </c>
      <c r="C37" t="s">
        <v>2203</v>
      </c>
      <c r="D37" t="s">
        <v>246</v>
      </c>
      <c r="E37" t="s">
        <v>33</v>
      </c>
      <c r="F37" t="s">
        <v>304</v>
      </c>
      <c r="G37" t="s">
        <v>269</v>
      </c>
      <c r="H37" t="s">
        <v>305</v>
      </c>
      <c r="I37" t="s">
        <v>36</v>
      </c>
      <c r="J37">
        <v>27.834026999999999</v>
      </c>
      <c r="K37">
        <v>111.172324</v>
      </c>
      <c r="L37" t="s">
        <v>37</v>
      </c>
      <c r="M37" t="s">
        <v>38</v>
      </c>
      <c r="N37">
        <v>5000075658</v>
      </c>
      <c r="O37" t="s">
        <v>306</v>
      </c>
      <c r="P37">
        <v>4.4000000000000004</v>
      </c>
      <c r="Q37">
        <v>2009</v>
      </c>
      <c r="R37" t="s">
        <v>307</v>
      </c>
      <c r="S37" s="1">
        <v>43872</v>
      </c>
      <c r="T37">
        <v>4295864310</v>
      </c>
      <c r="U37" t="s">
        <v>252</v>
      </c>
      <c r="V37" t="s">
        <v>273</v>
      </c>
      <c r="W37">
        <v>1</v>
      </c>
      <c r="X37" t="s">
        <v>56</v>
      </c>
      <c r="AA37">
        <v>1.56</v>
      </c>
      <c r="AB37" t="s">
        <v>43</v>
      </c>
      <c r="AD37" t="s">
        <v>308</v>
      </c>
      <c r="AE37">
        <f>86-738-3527009</f>
        <v>-3527661</v>
      </c>
    </row>
    <row r="38" spans="1:31" x14ac:dyDescent="0.2">
      <c r="A38" t="s">
        <v>244</v>
      </c>
      <c r="B38" t="s">
        <v>309</v>
      </c>
      <c r="C38" t="s">
        <v>2203</v>
      </c>
      <c r="D38" t="s">
        <v>246</v>
      </c>
      <c r="E38" t="s">
        <v>33</v>
      </c>
      <c r="F38" t="s">
        <v>310</v>
      </c>
      <c r="G38" t="s">
        <v>269</v>
      </c>
      <c r="H38" t="s">
        <v>311</v>
      </c>
      <c r="I38" t="s">
        <v>36</v>
      </c>
      <c r="J38">
        <v>27.859691000000002</v>
      </c>
      <c r="K38">
        <v>114.74761100000001</v>
      </c>
      <c r="L38" t="s">
        <v>37</v>
      </c>
      <c r="M38" t="s">
        <v>38</v>
      </c>
      <c r="N38">
        <v>5000051451</v>
      </c>
      <c r="O38" t="s">
        <v>312</v>
      </c>
      <c r="P38">
        <v>2.8</v>
      </c>
      <c r="Q38">
        <v>1963</v>
      </c>
      <c r="R38" t="s">
        <v>313</v>
      </c>
      <c r="S38" s="1">
        <v>43872</v>
      </c>
      <c r="T38">
        <v>4295864310</v>
      </c>
      <c r="U38" t="s">
        <v>252</v>
      </c>
      <c r="V38" t="s">
        <v>314</v>
      </c>
      <c r="W38">
        <v>2</v>
      </c>
      <c r="X38" t="s">
        <v>56</v>
      </c>
      <c r="AA38">
        <v>1.56</v>
      </c>
      <c r="AB38" t="s">
        <v>43</v>
      </c>
      <c r="AD38">
        <f>86-790-5715108</f>
        <v>-5715812</v>
      </c>
      <c r="AE38">
        <f>86-790-5715098</f>
        <v>-5715802</v>
      </c>
    </row>
    <row r="39" spans="1:31" x14ac:dyDescent="0.2">
      <c r="A39" t="s">
        <v>244</v>
      </c>
      <c r="B39" t="s">
        <v>315</v>
      </c>
      <c r="C39" t="s">
        <v>2201</v>
      </c>
      <c r="D39" t="s">
        <v>246</v>
      </c>
      <c r="G39" t="s">
        <v>248</v>
      </c>
      <c r="I39" t="s">
        <v>36</v>
      </c>
      <c r="J39">
        <v>28.161762</v>
      </c>
      <c r="K39">
        <v>121.095623</v>
      </c>
      <c r="L39" t="s">
        <v>316</v>
      </c>
      <c r="M39" t="s">
        <v>38</v>
      </c>
      <c r="O39" t="s">
        <v>317</v>
      </c>
      <c r="P39">
        <v>2</v>
      </c>
      <c r="Q39">
        <v>2015</v>
      </c>
      <c r="R39" t="s">
        <v>316</v>
      </c>
      <c r="S39" s="1">
        <v>43872</v>
      </c>
      <c r="T39">
        <v>4295864310</v>
      </c>
      <c r="U39" t="s">
        <v>252</v>
      </c>
    </row>
    <row r="40" spans="1:31" x14ac:dyDescent="0.2">
      <c r="A40" t="s">
        <v>244</v>
      </c>
      <c r="B40" t="s">
        <v>318</v>
      </c>
      <c r="C40" t="s">
        <v>2203</v>
      </c>
      <c r="D40" t="s">
        <v>246</v>
      </c>
      <c r="G40" t="s">
        <v>248</v>
      </c>
      <c r="I40" t="s">
        <v>36</v>
      </c>
      <c r="J40">
        <v>28.216826000000001</v>
      </c>
      <c r="K40">
        <v>111.66077199999999</v>
      </c>
      <c r="L40" t="s">
        <v>280</v>
      </c>
      <c r="M40" t="s">
        <v>38</v>
      </c>
      <c r="N40">
        <v>5036205960</v>
      </c>
      <c r="O40" t="s">
        <v>319</v>
      </c>
      <c r="P40">
        <v>2.2000000000000002</v>
      </c>
      <c r="Q40">
        <v>2014</v>
      </c>
      <c r="R40" t="s">
        <v>320</v>
      </c>
      <c r="S40" s="1">
        <v>43872</v>
      </c>
      <c r="T40">
        <v>4295864310</v>
      </c>
      <c r="U40" t="s">
        <v>252</v>
      </c>
    </row>
    <row r="41" spans="1:31" x14ac:dyDescent="0.2">
      <c r="A41" t="s">
        <v>244</v>
      </c>
      <c r="B41" t="s">
        <v>321</v>
      </c>
      <c r="C41" t="s">
        <v>2201</v>
      </c>
      <c r="D41" t="s">
        <v>246</v>
      </c>
      <c r="G41" t="s">
        <v>248</v>
      </c>
      <c r="I41" t="s">
        <v>36</v>
      </c>
      <c r="J41">
        <v>28.301628000000001</v>
      </c>
      <c r="K41">
        <v>116.445885</v>
      </c>
      <c r="L41" t="s">
        <v>322</v>
      </c>
      <c r="M41" t="s">
        <v>38</v>
      </c>
      <c r="N41">
        <v>5041748290</v>
      </c>
      <c r="O41" t="s">
        <v>323</v>
      </c>
      <c r="P41">
        <v>2.2000000000000002</v>
      </c>
      <c r="Q41">
        <v>2015</v>
      </c>
      <c r="R41" t="s">
        <v>322</v>
      </c>
      <c r="S41" s="1">
        <v>43872</v>
      </c>
      <c r="T41">
        <v>4295864310</v>
      </c>
      <c r="U41" t="s">
        <v>252</v>
      </c>
    </row>
    <row r="42" spans="1:31" x14ac:dyDescent="0.2">
      <c r="A42" t="s">
        <v>244</v>
      </c>
      <c r="B42" t="s">
        <v>324</v>
      </c>
      <c r="C42" t="s">
        <v>2201</v>
      </c>
      <c r="D42" t="s">
        <v>246</v>
      </c>
      <c r="E42" t="s">
        <v>74</v>
      </c>
      <c r="F42" t="s">
        <v>325</v>
      </c>
      <c r="G42" t="s">
        <v>248</v>
      </c>
      <c r="H42" t="s">
        <v>326</v>
      </c>
      <c r="I42" t="s">
        <v>36</v>
      </c>
      <c r="J42">
        <v>28.492576</v>
      </c>
      <c r="K42">
        <v>115.951121</v>
      </c>
      <c r="L42" t="s">
        <v>37</v>
      </c>
      <c r="M42" t="s">
        <v>38</v>
      </c>
      <c r="N42">
        <v>4298500103</v>
      </c>
      <c r="O42" t="s">
        <v>327</v>
      </c>
      <c r="P42">
        <v>1.5</v>
      </c>
      <c r="Q42">
        <v>2003</v>
      </c>
      <c r="R42" t="s">
        <v>328</v>
      </c>
      <c r="S42" s="1">
        <v>43872</v>
      </c>
      <c r="T42">
        <v>4295864310</v>
      </c>
      <c r="U42" t="s">
        <v>252</v>
      </c>
      <c r="V42" t="s">
        <v>329</v>
      </c>
      <c r="AA42">
        <v>1.5</v>
      </c>
      <c r="AB42" t="s">
        <v>43</v>
      </c>
      <c r="AD42" t="s">
        <v>330</v>
      </c>
      <c r="AE42" t="s">
        <v>331</v>
      </c>
    </row>
    <row r="43" spans="1:31" x14ac:dyDescent="0.2">
      <c r="A43" t="s">
        <v>244</v>
      </c>
      <c r="B43" t="s">
        <v>332</v>
      </c>
      <c r="C43" t="s">
        <v>2201</v>
      </c>
      <c r="D43" t="s">
        <v>246</v>
      </c>
      <c r="E43" t="s">
        <v>74</v>
      </c>
      <c r="F43" t="s">
        <v>333</v>
      </c>
      <c r="G43" t="s">
        <v>248</v>
      </c>
      <c r="H43" t="s">
        <v>334</v>
      </c>
      <c r="I43" t="s">
        <v>36</v>
      </c>
      <c r="J43">
        <v>28.833796</v>
      </c>
      <c r="K43">
        <v>115.958428</v>
      </c>
      <c r="L43" t="s">
        <v>37</v>
      </c>
      <c r="M43" t="s">
        <v>38</v>
      </c>
      <c r="N43">
        <v>5000072369</v>
      </c>
      <c r="O43" t="s">
        <v>335</v>
      </c>
      <c r="P43">
        <v>4</v>
      </c>
      <c r="R43" t="s">
        <v>336</v>
      </c>
      <c r="S43" s="1">
        <v>43872</v>
      </c>
      <c r="T43">
        <v>4295864310</v>
      </c>
      <c r="U43" t="s">
        <v>252</v>
      </c>
      <c r="V43" t="s">
        <v>337</v>
      </c>
      <c r="AA43">
        <v>4</v>
      </c>
      <c r="AB43" t="s">
        <v>43</v>
      </c>
      <c r="AD43" t="s">
        <v>338</v>
      </c>
      <c r="AE43" t="s">
        <v>339</v>
      </c>
    </row>
    <row r="44" spans="1:31" x14ac:dyDescent="0.2">
      <c r="A44" t="s">
        <v>244</v>
      </c>
      <c r="B44" t="s">
        <v>340</v>
      </c>
      <c r="C44" t="s">
        <v>2203</v>
      </c>
      <c r="D44" t="s">
        <v>246</v>
      </c>
      <c r="E44" t="s">
        <v>33</v>
      </c>
      <c r="F44" t="s">
        <v>341</v>
      </c>
      <c r="G44" t="s">
        <v>269</v>
      </c>
      <c r="H44" t="s">
        <v>342</v>
      </c>
      <c r="I44" t="s">
        <v>36</v>
      </c>
      <c r="J44">
        <v>29.334240000000001</v>
      </c>
      <c r="K44">
        <v>119.05024400000001</v>
      </c>
      <c r="L44" t="s">
        <v>37</v>
      </c>
      <c r="M44" t="s">
        <v>38</v>
      </c>
      <c r="N44">
        <v>5000026070</v>
      </c>
      <c r="O44" t="s">
        <v>343</v>
      </c>
      <c r="P44">
        <v>3.6</v>
      </c>
      <c r="R44" t="s">
        <v>344</v>
      </c>
      <c r="S44" s="1">
        <v>43872</v>
      </c>
      <c r="T44">
        <v>4295864310</v>
      </c>
      <c r="U44" t="s">
        <v>252</v>
      </c>
      <c r="V44" t="s">
        <v>278</v>
      </c>
      <c r="W44">
        <v>2</v>
      </c>
      <c r="X44" t="s">
        <v>56</v>
      </c>
      <c r="AA44">
        <v>3.12</v>
      </c>
      <c r="AB44" t="s">
        <v>43</v>
      </c>
      <c r="AD44">
        <f>86-571-64532028</f>
        <v>-64532513</v>
      </c>
      <c r="AE44">
        <f>86-571-64592372</f>
        <v>-64592857</v>
      </c>
    </row>
    <row r="45" spans="1:31" x14ac:dyDescent="0.2">
      <c r="A45" t="s">
        <v>244</v>
      </c>
      <c r="B45" t="s">
        <v>345</v>
      </c>
      <c r="C45" t="s">
        <v>2201</v>
      </c>
      <c r="D45" t="s">
        <v>246</v>
      </c>
      <c r="E45" t="s">
        <v>74</v>
      </c>
      <c r="F45" t="s">
        <v>346</v>
      </c>
      <c r="G45" t="s">
        <v>248</v>
      </c>
      <c r="H45" t="s">
        <v>347</v>
      </c>
      <c r="I45" t="s">
        <v>36</v>
      </c>
      <c r="J45">
        <v>29.489809999999999</v>
      </c>
      <c r="K45">
        <v>121.504058</v>
      </c>
      <c r="L45" t="s">
        <v>37</v>
      </c>
      <c r="M45" t="s">
        <v>38</v>
      </c>
      <c r="N45">
        <v>5000035381</v>
      </c>
      <c r="O45" t="s">
        <v>348</v>
      </c>
      <c r="P45">
        <v>4.4000000000000004</v>
      </c>
      <c r="R45" t="s">
        <v>349</v>
      </c>
      <c r="S45" s="1">
        <v>43872</v>
      </c>
      <c r="T45">
        <v>4295864310</v>
      </c>
      <c r="U45" t="s">
        <v>252</v>
      </c>
      <c r="V45" t="s">
        <v>350</v>
      </c>
      <c r="AA45">
        <v>3.2</v>
      </c>
      <c r="AB45" t="s">
        <v>43</v>
      </c>
      <c r="AD45" t="s">
        <v>351</v>
      </c>
      <c r="AE45" t="s">
        <v>352</v>
      </c>
    </row>
    <row r="46" spans="1:31" x14ac:dyDescent="0.2">
      <c r="A46" t="s">
        <v>244</v>
      </c>
      <c r="B46" t="s">
        <v>353</v>
      </c>
      <c r="C46" t="s">
        <v>2201</v>
      </c>
      <c r="D46" t="s">
        <v>246</v>
      </c>
      <c r="E46" t="s">
        <v>74</v>
      </c>
      <c r="F46" t="s">
        <v>354</v>
      </c>
      <c r="G46" t="s">
        <v>248</v>
      </c>
      <c r="H46" t="s">
        <v>355</v>
      </c>
      <c r="I46" t="s">
        <v>36</v>
      </c>
      <c r="J46">
        <v>29.50057</v>
      </c>
      <c r="K46">
        <v>121.65259500000001</v>
      </c>
      <c r="L46" t="s">
        <v>37</v>
      </c>
      <c r="M46" t="s">
        <v>38</v>
      </c>
      <c r="N46">
        <v>5000047889</v>
      </c>
      <c r="O46" t="s">
        <v>356</v>
      </c>
      <c r="P46">
        <v>4.4000000000000004</v>
      </c>
      <c r="R46" t="s">
        <v>357</v>
      </c>
      <c r="S46" s="1">
        <v>43872</v>
      </c>
      <c r="T46">
        <v>4295864310</v>
      </c>
      <c r="U46" t="s">
        <v>252</v>
      </c>
      <c r="V46" t="s">
        <v>358</v>
      </c>
      <c r="AA46">
        <v>4.4000000000000004</v>
      </c>
      <c r="AB46" t="s">
        <v>43</v>
      </c>
      <c r="AD46" t="s">
        <v>359</v>
      </c>
      <c r="AE46" t="s">
        <v>360</v>
      </c>
    </row>
    <row r="47" spans="1:31" x14ac:dyDescent="0.2">
      <c r="A47" t="s">
        <v>244</v>
      </c>
      <c r="B47" t="s">
        <v>361</v>
      </c>
      <c r="C47" t="s">
        <v>2201</v>
      </c>
      <c r="D47" t="s">
        <v>246</v>
      </c>
      <c r="G47" t="s">
        <v>248</v>
      </c>
      <c r="I47" t="s">
        <v>36</v>
      </c>
      <c r="J47">
        <v>29.605146000000001</v>
      </c>
      <c r="K47">
        <v>116.124686</v>
      </c>
      <c r="L47" t="s">
        <v>362</v>
      </c>
      <c r="M47" t="s">
        <v>38</v>
      </c>
      <c r="N47">
        <v>5000066384</v>
      </c>
      <c r="O47" t="s">
        <v>363</v>
      </c>
      <c r="P47">
        <v>2.9</v>
      </c>
      <c r="R47" t="s">
        <v>362</v>
      </c>
      <c r="S47" s="1">
        <v>43872</v>
      </c>
      <c r="T47">
        <v>4295864310</v>
      </c>
      <c r="U47" t="s">
        <v>252</v>
      </c>
    </row>
    <row r="48" spans="1:31" x14ac:dyDescent="0.2">
      <c r="A48" t="s">
        <v>244</v>
      </c>
      <c r="B48" t="s">
        <v>364</v>
      </c>
      <c r="C48" t="s">
        <v>2201</v>
      </c>
      <c r="D48" t="s">
        <v>246</v>
      </c>
      <c r="E48" t="s">
        <v>74</v>
      </c>
      <c r="F48" t="s">
        <v>365</v>
      </c>
      <c r="G48" t="s">
        <v>248</v>
      </c>
      <c r="H48" t="s">
        <v>366</v>
      </c>
      <c r="I48" t="s">
        <v>36</v>
      </c>
      <c r="J48">
        <v>29.907603999999999</v>
      </c>
      <c r="K48">
        <v>118.47323400000001</v>
      </c>
      <c r="L48" t="s">
        <v>37</v>
      </c>
      <c r="M48" t="s">
        <v>38</v>
      </c>
      <c r="N48">
        <v>5036205962</v>
      </c>
      <c r="O48" t="s">
        <v>367</v>
      </c>
      <c r="P48">
        <v>2.2000000000000002</v>
      </c>
      <c r="R48" t="s">
        <v>368</v>
      </c>
      <c r="S48" s="1">
        <v>43872</v>
      </c>
      <c r="T48">
        <v>4295864310</v>
      </c>
      <c r="U48" t="s">
        <v>252</v>
      </c>
      <c r="V48" t="s">
        <v>369</v>
      </c>
      <c r="AA48">
        <v>2.2000000000000002</v>
      </c>
      <c r="AB48" t="s">
        <v>43</v>
      </c>
      <c r="AD48" t="s">
        <v>370</v>
      </c>
      <c r="AE48" t="s">
        <v>371</v>
      </c>
    </row>
    <row r="49" spans="1:31" x14ac:dyDescent="0.2">
      <c r="A49" t="s">
        <v>244</v>
      </c>
      <c r="B49" t="s">
        <v>372</v>
      </c>
      <c r="C49" t="s">
        <v>2202</v>
      </c>
      <c r="D49" t="s">
        <v>246</v>
      </c>
      <c r="E49" t="s">
        <v>74</v>
      </c>
      <c r="F49" t="s">
        <v>373</v>
      </c>
      <c r="G49" t="s">
        <v>248</v>
      </c>
      <c r="H49" t="s">
        <v>374</v>
      </c>
      <c r="I49" t="s">
        <v>36</v>
      </c>
      <c r="J49">
        <v>29.931804</v>
      </c>
      <c r="K49">
        <v>121.855355</v>
      </c>
      <c r="L49" t="s">
        <v>37</v>
      </c>
      <c r="M49" t="s">
        <v>38</v>
      </c>
      <c r="N49">
        <v>5000060564</v>
      </c>
      <c r="O49" t="s">
        <v>375</v>
      </c>
      <c r="P49">
        <v>3.2</v>
      </c>
      <c r="Q49">
        <v>2000</v>
      </c>
      <c r="R49" t="s">
        <v>376</v>
      </c>
      <c r="S49" s="1">
        <v>43872</v>
      </c>
      <c r="T49">
        <v>4295864310</v>
      </c>
      <c r="U49" t="s">
        <v>252</v>
      </c>
      <c r="V49" t="s">
        <v>377</v>
      </c>
      <c r="AA49">
        <v>3.6</v>
      </c>
      <c r="AB49" t="s">
        <v>43</v>
      </c>
      <c r="AD49" t="s">
        <v>378</v>
      </c>
      <c r="AE49" t="s">
        <v>379</v>
      </c>
    </row>
    <row r="50" spans="1:31" x14ac:dyDescent="0.2">
      <c r="A50" t="s">
        <v>244</v>
      </c>
      <c r="B50" t="s">
        <v>380</v>
      </c>
      <c r="C50" t="s">
        <v>2201</v>
      </c>
      <c r="D50" t="s">
        <v>246</v>
      </c>
      <c r="E50" t="s">
        <v>74</v>
      </c>
      <c r="F50" t="s">
        <v>381</v>
      </c>
      <c r="G50" t="s">
        <v>248</v>
      </c>
      <c r="H50" t="s">
        <v>382</v>
      </c>
      <c r="I50" t="s">
        <v>36</v>
      </c>
      <c r="J50">
        <v>30.010728</v>
      </c>
      <c r="K50">
        <v>120.804755</v>
      </c>
      <c r="L50" t="s">
        <v>37</v>
      </c>
      <c r="M50" t="s">
        <v>38</v>
      </c>
      <c r="N50">
        <v>5000063210</v>
      </c>
      <c r="O50" t="s">
        <v>383</v>
      </c>
      <c r="P50">
        <v>1</v>
      </c>
      <c r="Q50">
        <v>2003</v>
      </c>
      <c r="R50" t="s">
        <v>384</v>
      </c>
      <c r="S50" s="1">
        <v>43872</v>
      </c>
      <c r="T50">
        <v>4295864310</v>
      </c>
      <c r="U50" t="s">
        <v>252</v>
      </c>
      <c r="V50" t="s">
        <v>385</v>
      </c>
      <c r="AA50">
        <v>1.2</v>
      </c>
      <c r="AB50" t="s">
        <v>43</v>
      </c>
      <c r="AD50" t="s">
        <v>386</v>
      </c>
      <c r="AE50" t="s">
        <v>387</v>
      </c>
    </row>
    <row r="51" spans="1:31" x14ac:dyDescent="0.2">
      <c r="A51" t="s">
        <v>244</v>
      </c>
      <c r="B51" t="s">
        <v>388</v>
      </c>
      <c r="C51" t="s">
        <v>2201</v>
      </c>
      <c r="D51" t="s">
        <v>246</v>
      </c>
      <c r="E51" t="s">
        <v>74</v>
      </c>
      <c r="G51" t="s">
        <v>248</v>
      </c>
      <c r="H51" t="s">
        <v>389</v>
      </c>
      <c r="I51" t="s">
        <v>36</v>
      </c>
      <c r="J51">
        <v>31.355912</v>
      </c>
      <c r="K51">
        <v>121.51706799999999</v>
      </c>
      <c r="L51" t="s">
        <v>37</v>
      </c>
      <c r="M51" t="s">
        <v>38</v>
      </c>
      <c r="N51">
        <v>5000026093</v>
      </c>
      <c r="O51" t="s">
        <v>390</v>
      </c>
      <c r="P51">
        <v>0.9</v>
      </c>
      <c r="Q51">
        <v>1995</v>
      </c>
      <c r="R51" t="s">
        <v>391</v>
      </c>
      <c r="S51" s="1">
        <v>43872</v>
      </c>
      <c r="T51">
        <v>4295864310</v>
      </c>
      <c r="U51" t="s">
        <v>252</v>
      </c>
      <c r="V51" t="s">
        <v>177</v>
      </c>
      <c r="AA51">
        <v>0.9</v>
      </c>
      <c r="AB51" t="s">
        <v>43</v>
      </c>
      <c r="AD51" t="s">
        <v>392</v>
      </c>
      <c r="AE51" t="s">
        <v>393</v>
      </c>
    </row>
    <row r="52" spans="1:31" x14ac:dyDescent="0.2">
      <c r="A52" t="s">
        <v>244</v>
      </c>
      <c r="B52" t="s">
        <v>394</v>
      </c>
      <c r="C52" t="s">
        <v>2201</v>
      </c>
      <c r="D52" t="s">
        <v>246</v>
      </c>
      <c r="E52" t="s">
        <v>74</v>
      </c>
      <c r="F52" t="s">
        <v>395</v>
      </c>
      <c r="G52" t="s">
        <v>248</v>
      </c>
      <c r="H52" t="s">
        <v>396</v>
      </c>
      <c r="I52" t="s">
        <v>36</v>
      </c>
      <c r="J52">
        <v>31.479261000000001</v>
      </c>
      <c r="K52">
        <v>121.213155</v>
      </c>
      <c r="L52" t="s">
        <v>37</v>
      </c>
      <c r="M52" t="s">
        <v>38</v>
      </c>
      <c r="N52">
        <v>5000037048</v>
      </c>
      <c r="O52" t="s">
        <v>397</v>
      </c>
      <c r="P52">
        <v>1.85</v>
      </c>
      <c r="R52" t="s">
        <v>398</v>
      </c>
      <c r="S52" s="1">
        <v>43872</v>
      </c>
      <c r="T52">
        <v>4295864310</v>
      </c>
      <c r="U52" t="s">
        <v>252</v>
      </c>
      <c r="V52" t="s">
        <v>399</v>
      </c>
      <c r="AA52">
        <v>1.85</v>
      </c>
      <c r="AB52" t="s">
        <v>43</v>
      </c>
      <c r="AD52" t="s">
        <v>400</v>
      </c>
      <c r="AE52" t="s">
        <v>401</v>
      </c>
    </row>
    <row r="53" spans="1:31" x14ac:dyDescent="0.2">
      <c r="A53" t="s">
        <v>244</v>
      </c>
      <c r="B53" t="s">
        <v>402</v>
      </c>
      <c r="C53" t="s">
        <v>2201</v>
      </c>
      <c r="D53" t="s">
        <v>246</v>
      </c>
      <c r="E53" t="s">
        <v>74</v>
      </c>
      <c r="F53" t="s">
        <v>403</v>
      </c>
      <c r="G53" t="s">
        <v>248</v>
      </c>
      <c r="H53" t="s">
        <v>404</v>
      </c>
      <c r="I53" t="s">
        <v>36</v>
      </c>
      <c r="J53">
        <v>31.748598999999999</v>
      </c>
      <c r="K53">
        <v>116.33138599999999</v>
      </c>
      <c r="L53" t="s">
        <v>37</v>
      </c>
      <c r="M53" t="s">
        <v>38</v>
      </c>
      <c r="O53" t="s">
        <v>405</v>
      </c>
      <c r="P53">
        <v>3.3</v>
      </c>
      <c r="Q53">
        <v>2009</v>
      </c>
      <c r="R53" t="s">
        <v>406</v>
      </c>
      <c r="S53" s="1">
        <v>43872</v>
      </c>
      <c r="T53">
        <v>4295864310</v>
      </c>
      <c r="U53" t="s">
        <v>252</v>
      </c>
      <c r="V53" t="s">
        <v>407</v>
      </c>
      <c r="AA53">
        <v>3.3</v>
      </c>
      <c r="AB53" t="s">
        <v>43</v>
      </c>
    </row>
    <row r="54" spans="1:31" x14ac:dyDescent="0.2">
      <c r="A54" t="s">
        <v>244</v>
      </c>
      <c r="B54" t="s">
        <v>408</v>
      </c>
      <c r="C54" t="s">
        <v>2201</v>
      </c>
      <c r="D54" t="s">
        <v>246</v>
      </c>
      <c r="E54" t="s">
        <v>74</v>
      </c>
      <c r="F54" t="s">
        <v>409</v>
      </c>
      <c r="G54" t="s">
        <v>248</v>
      </c>
      <c r="H54" t="s">
        <v>410</v>
      </c>
      <c r="I54" t="s">
        <v>36</v>
      </c>
      <c r="J54">
        <v>31.767859999999999</v>
      </c>
      <c r="K54">
        <v>118.491851</v>
      </c>
      <c r="L54" t="s">
        <v>37</v>
      </c>
      <c r="M54" t="s">
        <v>38</v>
      </c>
      <c r="N54">
        <v>5000036725</v>
      </c>
      <c r="O54" t="s">
        <v>411</v>
      </c>
      <c r="P54">
        <v>3.8</v>
      </c>
      <c r="Q54">
        <v>2005</v>
      </c>
      <c r="R54" t="s">
        <v>412</v>
      </c>
      <c r="S54" s="1">
        <v>43872</v>
      </c>
      <c r="T54">
        <v>4295864310</v>
      </c>
      <c r="U54" t="s">
        <v>252</v>
      </c>
      <c r="V54" t="s">
        <v>253</v>
      </c>
      <c r="AA54">
        <v>3.2</v>
      </c>
      <c r="AB54" t="s">
        <v>43</v>
      </c>
      <c r="AD54" t="s">
        <v>413</v>
      </c>
      <c r="AE54" t="s">
        <v>414</v>
      </c>
    </row>
    <row r="55" spans="1:31" x14ac:dyDescent="0.2">
      <c r="A55" t="s">
        <v>244</v>
      </c>
      <c r="B55" t="s">
        <v>415</v>
      </c>
      <c r="C55" t="s">
        <v>2201</v>
      </c>
      <c r="D55" t="s">
        <v>246</v>
      </c>
      <c r="E55" t="s">
        <v>74</v>
      </c>
      <c r="F55" t="s">
        <v>416</v>
      </c>
      <c r="G55" t="s">
        <v>248</v>
      </c>
      <c r="H55" t="s">
        <v>417</v>
      </c>
      <c r="I55" t="s">
        <v>36</v>
      </c>
      <c r="J55">
        <v>31.789149999999999</v>
      </c>
      <c r="K55">
        <v>121.10200500000001</v>
      </c>
      <c r="L55" t="s">
        <v>37</v>
      </c>
      <c r="M55" t="s">
        <v>38</v>
      </c>
      <c r="N55">
        <v>5000076147</v>
      </c>
      <c r="O55" t="s">
        <v>418</v>
      </c>
      <c r="P55">
        <v>3.2</v>
      </c>
      <c r="Q55">
        <v>2004</v>
      </c>
      <c r="R55" t="s">
        <v>419</v>
      </c>
      <c r="S55" s="1">
        <v>43872</v>
      </c>
      <c r="T55">
        <v>4295864310</v>
      </c>
      <c r="U55" t="s">
        <v>252</v>
      </c>
      <c r="V55" t="s">
        <v>420</v>
      </c>
      <c r="AA55">
        <v>3.4</v>
      </c>
      <c r="AB55" t="s">
        <v>43</v>
      </c>
      <c r="AD55" t="s">
        <v>421</v>
      </c>
      <c r="AE55" t="s">
        <v>422</v>
      </c>
    </row>
    <row r="56" spans="1:31" x14ac:dyDescent="0.2">
      <c r="A56" t="s">
        <v>244</v>
      </c>
      <c r="B56" t="s">
        <v>423</v>
      </c>
      <c r="C56" t="s">
        <v>2202</v>
      </c>
      <c r="D56" t="s">
        <v>246</v>
      </c>
      <c r="E56" t="s">
        <v>74</v>
      </c>
      <c r="F56" t="s">
        <v>424</v>
      </c>
      <c r="G56" t="s">
        <v>248</v>
      </c>
      <c r="H56" t="s">
        <v>425</v>
      </c>
      <c r="I56" t="s">
        <v>36</v>
      </c>
      <c r="J56">
        <v>32.004975000000002</v>
      </c>
      <c r="K56">
        <v>117.248183</v>
      </c>
      <c r="L56" t="s">
        <v>37</v>
      </c>
      <c r="M56" t="s">
        <v>38</v>
      </c>
      <c r="N56">
        <v>5000032731</v>
      </c>
      <c r="O56" t="s">
        <v>426</v>
      </c>
      <c r="P56">
        <v>1.8</v>
      </c>
      <c r="R56" t="s">
        <v>427</v>
      </c>
      <c r="S56" s="1">
        <v>43872</v>
      </c>
      <c r="T56">
        <v>4295864310</v>
      </c>
      <c r="U56" t="s">
        <v>252</v>
      </c>
      <c r="V56" t="s">
        <v>428</v>
      </c>
      <c r="AA56">
        <v>1.8</v>
      </c>
      <c r="AB56" t="s">
        <v>43</v>
      </c>
      <c r="AD56" t="s">
        <v>429</v>
      </c>
      <c r="AE56" t="s">
        <v>430</v>
      </c>
    </row>
    <row r="57" spans="1:31" x14ac:dyDescent="0.2">
      <c r="A57" t="s">
        <v>244</v>
      </c>
      <c r="B57" t="s">
        <v>431</v>
      </c>
      <c r="C57" t="s">
        <v>2201</v>
      </c>
      <c r="D57" t="s">
        <v>246</v>
      </c>
      <c r="G57" t="s">
        <v>248</v>
      </c>
      <c r="I57" t="s">
        <v>36</v>
      </c>
      <c r="J57">
        <v>32.317452000000003</v>
      </c>
      <c r="K57">
        <v>119.82548300000001</v>
      </c>
      <c r="L57" t="s">
        <v>432</v>
      </c>
      <c r="M57" t="s">
        <v>38</v>
      </c>
      <c r="N57">
        <v>5000014924</v>
      </c>
      <c r="O57" t="s">
        <v>433</v>
      </c>
      <c r="P57">
        <v>4.4000000000000004</v>
      </c>
      <c r="Q57">
        <v>2012</v>
      </c>
      <c r="R57" t="s">
        <v>432</v>
      </c>
      <c r="S57" s="1">
        <v>43872</v>
      </c>
      <c r="T57">
        <v>4295864310</v>
      </c>
      <c r="U57" t="s">
        <v>252</v>
      </c>
    </row>
    <row r="58" spans="1:31" x14ac:dyDescent="0.2">
      <c r="A58" t="s">
        <v>244</v>
      </c>
      <c r="B58" t="s">
        <v>434</v>
      </c>
      <c r="C58" t="s">
        <v>2201</v>
      </c>
      <c r="D58" t="s">
        <v>246</v>
      </c>
      <c r="E58" t="s">
        <v>74</v>
      </c>
      <c r="F58" t="s">
        <v>435</v>
      </c>
      <c r="G58" t="s">
        <v>248</v>
      </c>
      <c r="H58" t="s">
        <v>436</v>
      </c>
      <c r="I58" t="s">
        <v>36</v>
      </c>
      <c r="J58">
        <v>32.695577</v>
      </c>
      <c r="K58">
        <v>116.74814600000001</v>
      </c>
      <c r="L58" t="s">
        <v>37</v>
      </c>
      <c r="M58" t="s">
        <v>38</v>
      </c>
      <c r="N58">
        <v>5036205954</v>
      </c>
      <c r="O58" t="s">
        <v>437</v>
      </c>
      <c r="P58">
        <v>4.4000000000000004</v>
      </c>
      <c r="Q58">
        <v>2011</v>
      </c>
      <c r="R58" t="s">
        <v>438</v>
      </c>
      <c r="S58" s="1">
        <v>43872</v>
      </c>
      <c r="T58">
        <v>4295864310</v>
      </c>
      <c r="U58" t="s">
        <v>252</v>
      </c>
      <c r="V58" t="s">
        <v>439</v>
      </c>
      <c r="AA58">
        <v>4.4000000000000004</v>
      </c>
      <c r="AB58" t="s">
        <v>43</v>
      </c>
      <c r="AD58" t="s">
        <v>440</v>
      </c>
      <c r="AE58" t="s">
        <v>441</v>
      </c>
    </row>
    <row r="59" spans="1:31" x14ac:dyDescent="0.2">
      <c r="A59" t="s">
        <v>244</v>
      </c>
      <c r="B59" t="s">
        <v>442</v>
      </c>
      <c r="C59" t="s">
        <v>2201</v>
      </c>
      <c r="D59" t="s">
        <v>246</v>
      </c>
      <c r="E59" t="s">
        <v>74</v>
      </c>
      <c r="F59" t="s">
        <v>443</v>
      </c>
      <c r="G59" t="s">
        <v>248</v>
      </c>
      <c r="H59" t="s">
        <v>444</v>
      </c>
      <c r="I59" t="s">
        <v>36</v>
      </c>
      <c r="J59">
        <v>32.923637999999997</v>
      </c>
      <c r="K59">
        <v>117.439757</v>
      </c>
      <c r="L59" t="s">
        <v>37</v>
      </c>
      <c r="M59" t="s">
        <v>38</v>
      </c>
      <c r="N59">
        <v>5000067388</v>
      </c>
      <c r="O59" t="s">
        <v>445</v>
      </c>
      <c r="P59">
        <v>2.4</v>
      </c>
      <c r="Q59">
        <v>2007</v>
      </c>
      <c r="R59" t="s">
        <v>446</v>
      </c>
      <c r="S59" s="1">
        <v>43872</v>
      </c>
      <c r="T59">
        <v>4295864310</v>
      </c>
      <c r="U59" t="s">
        <v>252</v>
      </c>
      <c r="V59" t="s">
        <v>447</v>
      </c>
      <c r="AA59">
        <v>2.4</v>
      </c>
      <c r="AB59" t="s">
        <v>43</v>
      </c>
      <c r="AD59" t="s">
        <v>448</v>
      </c>
      <c r="AE59" t="s">
        <v>449</v>
      </c>
    </row>
    <row r="60" spans="1:31" x14ac:dyDescent="0.2">
      <c r="A60" t="s">
        <v>244</v>
      </c>
      <c r="B60" t="s">
        <v>450</v>
      </c>
      <c r="C60" t="s">
        <v>2201</v>
      </c>
      <c r="D60" t="s">
        <v>246</v>
      </c>
      <c r="E60" t="s">
        <v>74</v>
      </c>
      <c r="F60" t="s">
        <v>451</v>
      </c>
      <c r="G60" t="s">
        <v>248</v>
      </c>
      <c r="H60" t="s">
        <v>452</v>
      </c>
      <c r="I60" t="s">
        <v>36</v>
      </c>
      <c r="J60">
        <v>33.417668999999997</v>
      </c>
      <c r="K60">
        <v>119.04240799999999</v>
      </c>
      <c r="L60" t="s">
        <v>37</v>
      </c>
      <c r="M60" t="s">
        <v>38</v>
      </c>
      <c r="N60">
        <v>5000053249</v>
      </c>
      <c r="O60" t="s">
        <v>453</v>
      </c>
      <c r="P60">
        <v>4.4000000000000004</v>
      </c>
      <c r="R60" t="s">
        <v>454</v>
      </c>
      <c r="S60" s="1">
        <v>43872</v>
      </c>
      <c r="T60">
        <v>4295864310</v>
      </c>
      <c r="U60" t="s">
        <v>252</v>
      </c>
      <c r="V60" t="s">
        <v>455</v>
      </c>
      <c r="AA60">
        <v>4.4000000000000004</v>
      </c>
      <c r="AB60" t="s">
        <v>43</v>
      </c>
      <c r="AD60" t="s">
        <v>456</v>
      </c>
      <c r="AE60" t="s">
        <v>457</v>
      </c>
    </row>
    <row r="61" spans="1:31" x14ac:dyDescent="0.2">
      <c r="A61" t="s">
        <v>244</v>
      </c>
      <c r="B61" t="s">
        <v>458</v>
      </c>
      <c r="C61" t="s">
        <v>2201</v>
      </c>
      <c r="D61" t="s">
        <v>246</v>
      </c>
      <c r="E61" t="s">
        <v>74</v>
      </c>
      <c r="F61" t="s">
        <v>459</v>
      </c>
      <c r="G61" t="s">
        <v>248</v>
      </c>
      <c r="H61" t="s">
        <v>460</v>
      </c>
      <c r="I61" t="s">
        <v>36</v>
      </c>
      <c r="J61">
        <v>33.596742999999996</v>
      </c>
      <c r="K61">
        <v>118.966544</v>
      </c>
      <c r="L61" t="s">
        <v>37</v>
      </c>
      <c r="M61" t="s">
        <v>38</v>
      </c>
      <c r="N61">
        <v>5000036724</v>
      </c>
      <c r="O61" t="s">
        <v>461</v>
      </c>
      <c r="P61">
        <v>1.65</v>
      </c>
      <c r="Q61">
        <v>2004</v>
      </c>
      <c r="R61" t="s">
        <v>462</v>
      </c>
      <c r="S61" s="1">
        <v>43872</v>
      </c>
      <c r="T61">
        <v>4295864310</v>
      </c>
      <c r="U61" t="s">
        <v>252</v>
      </c>
      <c r="V61" t="s">
        <v>463</v>
      </c>
      <c r="AA61">
        <v>1.65</v>
      </c>
      <c r="AB61" t="s">
        <v>43</v>
      </c>
      <c r="AD61" t="s">
        <v>464</v>
      </c>
      <c r="AE61" t="s">
        <v>465</v>
      </c>
    </row>
    <row r="62" spans="1:31" x14ac:dyDescent="0.2">
      <c r="A62" t="s">
        <v>244</v>
      </c>
      <c r="B62" t="s">
        <v>466</v>
      </c>
      <c r="C62" t="s">
        <v>2203</v>
      </c>
      <c r="D62" t="s">
        <v>246</v>
      </c>
      <c r="E62" t="s">
        <v>33</v>
      </c>
      <c r="F62" t="s">
        <v>467</v>
      </c>
      <c r="G62" t="s">
        <v>269</v>
      </c>
      <c r="H62" t="s">
        <v>468</v>
      </c>
      <c r="I62" t="s">
        <v>36</v>
      </c>
      <c r="J62">
        <v>35.614648000000003</v>
      </c>
      <c r="K62">
        <v>117.44290700000001</v>
      </c>
      <c r="L62" t="s">
        <v>37</v>
      </c>
      <c r="M62" t="s">
        <v>38</v>
      </c>
      <c r="N62">
        <v>5036205958</v>
      </c>
      <c r="O62" t="s">
        <v>469</v>
      </c>
      <c r="P62">
        <v>2.2000000000000002</v>
      </c>
      <c r="Q62">
        <v>2010</v>
      </c>
      <c r="R62" t="s">
        <v>470</v>
      </c>
      <c r="S62" s="1">
        <v>43872</v>
      </c>
      <c r="T62">
        <v>4295864310</v>
      </c>
      <c r="U62" t="s">
        <v>252</v>
      </c>
      <c r="V62" t="s">
        <v>273</v>
      </c>
      <c r="W62">
        <v>1</v>
      </c>
      <c r="X62" t="s">
        <v>56</v>
      </c>
      <c r="AA62">
        <v>1.56</v>
      </c>
      <c r="AB62" t="s">
        <v>43</v>
      </c>
      <c r="AD62">
        <f>86-537-4368202</f>
        <v>-4368653</v>
      </c>
      <c r="AE62">
        <f>86-537-4368200</f>
        <v>-4368651</v>
      </c>
    </row>
    <row r="63" spans="1:31" x14ac:dyDescent="0.2">
      <c r="A63" t="s">
        <v>244</v>
      </c>
      <c r="B63" t="s">
        <v>471</v>
      </c>
      <c r="C63" t="s">
        <v>2202</v>
      </c>
      <c r="D63" t="s">
        <v>246</v>
      </c>
      <c r="E63" t="s">
        <v>74</v>
      </c>
      <c r="F63" t="s">
        <v>472</v>
      </c>
      <c r="G63" t="s">
        <v>473</v>
      </c>
      <c r="I63" t="s">
        <v>36</v>
      </c>
      <c r="J63">
        <v>28.618065999999999</v>
      </c>
      <c r="K63">
        <v>115.96410899999999</v>
      </c>
      <c r="L63" t="s">
        <v>37</v>
      </c>
      <c r="M63" t="s">
        <v>38</v>
      </c>
      <c r="O63" t="s">
        <v>474</v>
      </c>
      <c r="P63">
        <v>0.65</v>
      </c>
      <c r="R63" t="s">
        <v>475</v>
      </c>
      <c r="S63" s="1">
        <v>43873</v>
      </c>
      <c r="T63">
        <v>4295891026</v>
      </c>
      <c r="U63" t="s">
        <v>476</v>
      </c>
      <c r="V63" t="s">
        <v>477</v>
      </c>
      <c r="AA63">
        <v>1.2</v>
      </c>
      <c r="AB63" t="s">
        <v>43</v>
      </c>
    </row>
    <row r="64" spans="1:31" x14ac:dyDescent="0.2">
      <c r="A64" t="s">
        <v>244</v>
      </c>
      <c r="B64" t="s">
        <v>478</v>
      </c>
      <c r="C64" t="s">
        <v>2204</v>
      </c>
      <c r="D64" t="s">
        <v>246</v>
      </c>
      <c r="E64" t="s">
        <v>33</v>
      </c>
      <c r="F64" t="s">
        <v>479</v>
      </c>
      <c r="G64" t="s">
        <v>480</v>
      </c>
      <c r="H64" t="s">
        <v>481</v>
      </c>
      <c r="I64" t="s">
        <v>36</v>
      </c>
      <c r="J64">
        <v>29.810669000000001</v>
      </c>
      <c r="K64">
        <v>115.58005199999999</v>
      </c>
      <c r="L64" t="s">
        <v>37</v>
      </c>
      <c r="M64" t="s">
        <v>38</v>
      </c>
      <c r="N64">
        <v>5035904422</v>
      </c>
      <c r="O64" t="s">
        <v>482</v>
      </c>
      <c r="P64">
        <v>14</v>
      </c>
      <c r="Q64">
        <v>2000</v>
      </c>
      <c r="R64" t="s">
        <v>483</v>
      </c>
      <c r="S64" s="1">
        <v>43873</v>
      </c>
      <c r="T64">
        <v>4295891026</v>
      </c>
      <c r="U64" t="s">
        <v>476</v>
      </c>
      <c r="V64" t="s">
        <v>484</v>
      </c>
      <c r="W64">
        <v>4</v>
      </c>
      <c r="X64" t="s">
        <v>56</v>
      </c>
      <c r="AA64">
        <v>8</v>
      </c>
      <c r="AB64" t="s">
        <v>43</v>
      </c>
      <c r="AD64">
        <f>86-792-4888999</f>
        <v>-4889705</v>
      </c>
      <c r="AE64">
        <f>86-792-4888200</f>
        <v>-4888906</v>
      </c>
    </row>
    <row r="65" spans="1:31" x14ac:dyDescent="0.2">
      <c r="A65" t="s">
        <v>244</v>
      </c>
      <c r="B65" t="s">
        <v>485</v>
      </c>
      <c r="C65" t="s">
        <v>2204</v>
      </c>
      <c r="D65" t="s">
        <v>246</v>
      </c>
      <c r="E65" t="s">
        <v>33</v>
      </c>
      <c r="F65" t="s">
        <v>486</v>
      </c>
      <c r="G65" t="s">
        <v>487</v>
      </c>
      <c r="H65" t="s">
        <v>488</v>
      </c>
      <c r="I65" t="s">
        <v>36</v>
      </c>
      <c r="J65">
        <v>29.917936000000001</v>
      </c>
      <c r="K65">
        <v>115.42094899999999</v>
      </c>
      <c r="L65" t="s">
        <v>37</v>
      </c>
      <c r="M65" t="s">
        <v>38</v>
      </c>
      <c r="O65" t="s">
        <v>489</v>
      </c>
      <c r="P65">
        <v>2</v>
      </c>
      <c r="Q65">
        <v>2009</v>
      </c>
      <c r="R65" t="s">
        <v>490</v>
      </c>
      <c r="S65" s="1">
        <v>43873</v>
      </c>
      <c r="T65">
        <v>4295891026</v>
      </c>
      <c r="U65" t="s">
        <v>476</v>
      </c>
      <c r="V65" t="s">
        <v>491</v>
      </c>
      <c r="W65">
        <v>2</v>
      </c>
      <c r="X65" t="s">
        <v>56</v>
      </c>
      <c r="AA65">
        <v>2.62</v>
      </c>
      <c r="AB65" t="s">
        <v>43</v>
      </c>
      <c r="AD65">
        <f>86-713-6543005</f>
        <v>-6543632</v>
      </c>
      <c r="AE65">
        <f>86-713-6543006</f>
        <v>-6543633</v>
      </c>
    </row>
    <row r="66" spans="1:31" x14ac:dyDescent="0.2">
      <c r="A66" t="s">
        <v>244</v>
      </c>
      <c r="B66" t="s">
        <v>492</v>
      </c>
      <c r="C66" t="s">
        <v>2202</v>
      </c>
      <c r="D66" t="s">
        <v>246</v>
      </c>
      <c r="I66" t="s">
        <v>36</v>
      </c>
      <c r="J66">
        <v>30.273755999999999</v>
      </c>
      <c r="K66">
        <v>114.32872999999999</v>
      </c>
      <c r="L66" t="s">
        <v>493</v>
      </c>
      <c r="M66" t="s">
        <v>38</v>
      </c>
      <c r="O66" t="s">
        <v>494</v>
      </c>
      <c r="P66">
        <v>1.4</v>
      </c>
      <c r="R66" t="s">
        <v>493</v>
      </c>
      <c r="S66" s="1">
        <v>43873</v>
      </c>
      <c r="T66">
        <v>4295891026</v>
      </c>
      <c r="U66" t="s">
        <v>476</v>
      </c>
    </row>
    <row r="67" spans="1:31" x14ac:dyDescent="0.2">
      <c r="A67" t="s">
        <v>244</v>
      </c>
      <c r="B67" t="s">
        <v>495</v>
      </c>
      <c r="C67" t="s">
        <v>2201</v>
      </c>
      <c r="D67" t="s">
        <v>246</v>
      </c>
      <c r="E67" t="s">
        <v>74</v>
      </c>
      <c r="F67" t="s">
        <v>496</v>
      </c>
      <c r="G67" t="s">
        <v>497</v>
      </c>
      <c r="H67" t="s">
        <v>498</v>
      </c>
      <c r="I67" t="s">
        <v>36</v>
      </c>
      <c r="J67">
        <v>30.602160000000001</v>
      </c>
      <c r="K67">
        <v>114.138749</v>
      </c>
      <c r="L67" t="s">
        <v>37</v>
      </c>
      <c r="M67" t="s">
        <v>38</v>
      </c>
      <c r="O67" t="s">
        <v>499</v>
      </c>
      <c r="P67">
        <v>2.2999999999999998</v>
      </c>
      <c r="Q67">
        <v>2001</v>
      </c>
      <c r="R67" t="s">
        <v>500</v>
      </c>
      <c r="S67" s="1">
        <v>43873</v>
      </c>
      <c r="T67">
        <v>4295891026</v>
      </c>
      <c r="U67" t="s">
        <v>476</v>
      </c>
      <c r="V67" t="s">
        <v>501</v>
      </c>
      <c r="AA67">
        <v>0.6</v>
      </c>
      <c r="AB67" t="s">
        <v>43</v>
      </c>
    </row>
    <row r="68" spans="1:31" x14ac:dyDescent="0.2">
      <c r="A68" t="s">
        <v>244</v>
      </c>
      <c r="B68" t="s">
        <v>502</v>
      </c>
      <c r="C68" t="s">
        <v>2204</v>
      </c>
      <c r="D68" t="s">
        <v>246</v>
      </c>
      <c r="E68" t="s">
        <v>33</v>
      </c>
      <c r="G68" t="s">
        <v>487</v>
      </c>
      <c r="H68" t="s">
        <v>503</v>
      </c>
      <c r="I68" t="s">
        <v>36</v>
      </c>
      <c r="J68">
        <v>30.976399000000001</v>
      </c>
      <c r="K68">
        <v>103.90838100000001</v>
      </c>
      <c r="L68" t="s">
        <v>37</v>
      </c>
      <c r="M68" t="s">
        <v>38</v>
      </c>
      <c r="O68" t="s">
        <v>504</v>
      </c>
      <c r="P68">
        <v>6</v>
      </c>
      <c r="Q68">
        <v>2006</v>
      </c>
      <c r="R68" t="s">
        <v>505</v>
      </c>
      <c r="S68" s="1">
        <v>43873</v>
      </c>
      <c r="T68">
        <v>4295891026</v>
      </c>
      <c r="U68" t="s">
        <v>476</v>
      </c>
      <c r="V68" t="s">
        <v>506</v>
      </c>
      <c r="W68">
        <v>3</v>
      </c>
      <c r="X68" t="s">
        <v>56</v>
      </c>
      <c r="AA68">
        <v>3.93</v>
      </c>
      <c r="AB68" t="s">
        <v>43</v>
      </c>
      <c r="AD68">
        <f>86-28-83731000</f>
        <v>-83730942</v>
      </c>
      <c r="AE68">
        <f>86-28-83731000</f>
        <v>-83730942</v>
      </c>
    </row>
    <row r="69" spans="1:31" x14ac:dyDescent="0.2">
      <c r="A69" t="s">
        <v>244</v>
      </c>
      <c r="B69" t="s">
        <v>507</v>
      </c>
      <c r="C69" t="s">
        <v>2201</v>
      </c>
      <c r="D69" t="s">
        <v>246</v>
      </c>
      <c r="E69" t="s">
        <v>74</v>
      </c>
      <c r="F69" t="s">
        <v>508</v>
      </c>
      <c r="G69" t="s">
        <v>509</v>
      </c>
      <c r="H69" t="s">
        <v>510</v>
      </c>
      <c r="I69" t="s">
        <v>36</v>
      </c>
      <c r="J69">
        <v>32.268447999999999</v>
      </c>
      <c r="K69">
        <v>119.41129100000001</v>
      </c>
      <c r="L69" t="s">
        <v>37</v>
      </c>
      <c r="M69" t="s">
        <v>38</v>
      </c>
      <c r="O69" t="s">
        <v>511</v>
      </c>
      <c r="P69">
        <v>3</v>
      </c>
      <c r="R69" t="s">
        <v>512</v>
      </c>
      <c r="S69" s="1">
        <v>43873</v>
      </c>
      <c r="T69">
        <v>4295891026</v>
      </c>
      <c r="U69" t="s">
        <v>476</v>
      </c>
      <c r="V69" t="s">
        <v>513</v>
      </c>
      <c r="AA69">
        <v>2.7</v>
      </c>
      <c r="AB69" t="s">
        <v>43</v>
      </c>
      <c r="AD69" t="s">
        <v>514</v>
      </c>
      <c r="AE69" t="s">
        <v>515</v>
      </c>
    </row>
    <row r="70" spans="1:31" x14ac:dyDescent="0.2">
      <c r="A70" t="s">
        <v>244</v>
      </c>
      <c r="B70" t="s">
        <v>516</v>
      </c>
      <c r="C70" t="s">
        <v>2203</v>
      </c>
      <c r="D70" t="s">
        <v>246</v>
      </c>
      <c r="G70" t="s">
        <v>517</v>
      </c>
      <c r="I70" t="s">
        <v>36</v>
      </c>
      <c r="J70">
        <v>19.235544000000001</v>
      </c>
      <c r="K70">
        <v>108.999663</v>
      </c>
      <c r="L70" t="s">
        <v>518</v>
      </c>
      <c r="M70" t="s">
        <v>38</v>
      </c>
      <c r="N70">
        <v>5000548095</v>
      </c>
      <c r="O70" t="s">
        <v>519</v>
      </c>
      <c r="P70">
        <v>2.19</v>
      </c>
      <c r="R70" t="s">
        <v>518</v>
      </c>
      <c r="S70" s="1">
        <v>43903</v>
      </c>
      <c r="T70">
        <v>5000060466</v>
      </c>
      <c r="U70" t="s">
        <v>520</v>
      </c>
    </row>
    <row r="71" spans="1:31" x14ac:dyDescent="0.2">
      <c r="A71" t="s">
        <v>244</v>
      </c>
      <c r="B71" t="s">
        <v>521</v>
      </c>
      <c r="C71" t="s">
        <v>2203</v>
      </c>
      <c r="D71" t="s">
        <v>246</v>
      </c>
      <c r="I71" t="s">
        <v>36</v>
      </c>
      <c r="J71">
        <v>22.742819000000001</v>
      </c>
      <c r="K71">
        <v>111.732139</v>
      </c>
      <c r="L71" t="s">
        <v>522</v>
      </c>
      <c r="M71" t="s">
        <v>38</v>
      </c>
      <c r="N71">
        <v>5035930682</v>
      </c>
      <c r="O71" t="s">
        <v>523</v>
      </c>
      <c r="P71">
        <v>2</v>
      </c>
      <c r="R71" t="s">
        <v>522</v>
      </c>
      <c r="S71" s="1">
        <v>43876</v>
      </c>
      <c r="T71">
        <v>5000060466</v>
      </c>
      <c r="U71" t="s">
        <v>520</v>
      </c>
    </row>
    <row r="72" spans="1:31" x14ac:dyDescent="0.2">
      <c r="A72" t="s">
        <v>244</v>
      </c>
      <c r="B72" t="s">
        <v>524</v>
      </c>
      <c r="C72" t="s">
        <v>2203</v>
      </c>
      <c r="D72" t="s">
        <v>246</v>
      </c>
      <c r="E72" t="s">
        <v>33</v>
      </c>
      <c r="F72" t="s">
        <v>304</v>
      </c>
      <c r="G72" t="s">
        <v>525</v>
      </c>
      <c r="H72" t="s">
        <v>526</v>
      </c>
      <c r="I72" t="s">
        <v>36</v>
      </c>
      <c r="J72">
        <v>23.053386</v>
      </c>
      <c r="K72">
        <v>111.998378</v>
      </c>
      <c r="L72" t="s">
        <v>37</v>
      </c>
      <c r="M72" t="s">
        <v>38</v>
      </c>
      <c r="N72">
        <v>5035312323</v>
      </c>
      <c r="O72" t="s">
        <v>527</v>
      </c>
      <c r="P72">
        <v>2</v>
      </c>
      <c r="R72" t="s">
        <v>528</v>
      </c>
      <c r="S72" s="1">
        <v>43876</v>
      </c>
      <c r="T72">
        <v>5000060466</v>
      </c>
      <c r="U72" t="s">
        <v>520</v>
      </c>
      <c r="V72" t="s">
        <v>273</v>
      </c>
      <c r="W72">
        <v>1</v>
      </c>
      <c r="X72" t="s">
        <v>56</v>
      </c>
      <c r="AA72">
        <v>1.56</v>
      </c>
      <c r="AB72" t="s">
        <v>43</v>
      </c>
      <c r="AD72" t="s">
        <v>529</v>
      </c>
      <c r="AE72">
        <f>86-766-8638171</f>
        <v>-8638851</v>
      </c>
    </row>
    <row r="73" spans="1:31" x14ac:dyDescent="0.2">
      <c r="A73" t="s">
        <v>244</v>
      </c>
      <c r="B73" t="s">
        <v>530</v>
      </c>
      <c r="C73" t="s">
        <v>2202</v>
      </c>
      <c r="D73" t="s">
        <v>246</v>
      </c>
      <c r="G73" t="s">
        <v>517</v>
      </c>
      <c r="I73" t="s">
        <v>36</v>
      </c>
      <c r="J73">
        <v>25.751919000000001</v>
      </c>
      <c r="K73">
        <v>112.774096</v>
      </c>
      <c r="L73" t="s">
        <v>531</v>
      </c>
      <c r="M73" t="s">
        <v>38</v>
      </c>
      <c r="O73" t="s">
        <v>532</v>
      </c>
      <c r="P73">
        <v>1</v>
      </c>
      <c r="R73" t="s">
        <v>531</v>
      </c>
      <c r="S73" s="1">
        <v>43875</v>
      </c>
      <c r="T73">
        <v>5000060466</v>
      </c>
      <c r="U73" t="s">
        <v>520</v>
      </c>
    </row>
    <row r="74" spans="1:31" x14ac:dyDescent="0.2">
      <c r="A74" t="s">
        <v>244</v>
      </c>
      <c r="B74" t="s">
        <v>533</v>
      </c>
      <c r="C74" t="s">
        <v>2203</v>
      </c>
      <c r="D74" t="s">
        <v>246</v>
      </c>
      <c r="G74" t="s">
        <v>517</v>
      </c>
      <c r="I74" t="s">
        <v>36</v>
      </c>
      <c r="J74">
        <v>25.844446000000001</v>
      </c>
      <c r="K74">
        <v>115.865441</v>
      </c>
      <c r="L74" t="s">
        <v>518</v>
      </c>
      <c r="M74" t="s">
        <v>38</v>
      </c>
      <c r="O74" t="s">
        <v>534</v>
      </c>
      <c r="P74">
        <v>2.19</v>
      </c>
      <c r="R74" t="s">
        <v>518</v>
      </c>
      <c r="S74" s="1">
        <v>43903</v>
      </c>
      <c r="T74">
        <v>5000060466</v>
      </c>
      <c r="U74" t="s">
        <v>520</v>
      </c>
    </row>
    <row r="75" spans="1:31" x14ac:dyDescent="0.2">
      <c r="A75" t="s">
        <v>244</v>
      </c>
      <c r="B75" t="s">
        <v>535</v>
      </c>
      <c r="C75" t="s">
        <v>2203</v>
      </c>
      <c r="D75" t="s">
        <v>246</v>
      </c>
      <c r="E75" t="s">
        <v>33</v>
      </c>
      <c r="F75" t="s">
        <v>536</v>
      </c>
      <c r="G75" t="s">
        <v>517</v>
      </c>
      <c r="H75" t="s">
        <v>537</v>
      </c>
      <c r="I75" t="s">
        <v>36</v>
      </c>
      <c r="J75">
        <v>25.959229000000001</v>
      </c>
      <c r="K75">
        <v>113.238784</v>
      </c>
      <c r="L75" t="s">
        <v>37</v>
      </c>
      <c r="M75" t="s">
        <v>38</v>
      </c>
      <c r="O75" t="s">
        <v>538</v>
      </c>
      <c r="P75">
        <v>2</v>
      </c>
      <c r="R75" t="s">
        <v>539</v>
      </c>
      <c r="S75" s="1">
        <v>43875</v>
      </c>
      <c r="T75">
        <v>5000060466</v>
      </c>
      <c r="U75" t="s">
        <v>520</v>
      </c>
      <c r="V75" t="s">
        <v>540</v>
      </c>
      <c r="W75">
        <v>2</v>
      </c>
      <c r="X75" t="s">
        <v>56</v>
      </c>
      <c r="AA75">
        <v>2.0299999999999998</v>
      </c>
      <c r="AB75" t="s">
        <v>43</v>
      </c>
      <c r="AD75">
        <f>86-735-3480166</f>
        <v>-3480815</v>
      </c>
      <c r="AE75">
        <f>86-735-3480166</f>
        <v>-3480815</v>
      </c>
    </row>
    <row r="76" spans="1:31" x14ac:dyDescent="0.2">
      <c r="A76" t="s">
        <v>244</v>
      </c>
      <c r="B76" t="s">
        <v>541</v>
      </c>
      <c r="C76" t="s">
        <v>2203</v>
      </c>
      <c r="D76" t="s">
        <v>246</v>
      </c>
      <c r="E76" t="s">
        <v>33</v>
      </c>
      <c r="F76" t="s">
        <v>304</v>
      </c>
      <c r="G76" t="s">
        <v>517</v>
      </c>
      <c r="H76" t="s">
        <v>542</v>
      </c>
      <c r="I76" t="s">
        <v>36</v>
      </c>
      <c r="J76">
        <v>26.340873999999999</v>
      </c>
      <c r="K76">
        <v>112.811689</v>
      </c>
      <c r="L76" t="s">
        <v>37</v>
      </c>
      <c r="M76" t="s">
        <v>38</v>
      </c>
      <c r="O76" t="s">
        <v>543</v>
      </c>
      <c r="P76">
        <v>3.2</v>
      </c>
      <c r="R76" t="s">
        <v>544</v>
      </c>
      <c r="S76" s="1">
        <v>43875</v>
      </c>
      <c r="T76">
        <v>5000060466</v>
      </c>
      <c r="U76" t="s">
        <v>520</v>
      </c>
      <c r="V76" t="s">
        <v>540</v>
      </c>
      <c r="W76">
        <v>2</v>
      </c>
      <c r="X76" t="s">
        <v>56</v>
      </c>
      <c r="AA76">
        <v>2.0299999999999998</v>
      </c>
      <c r="AB76" t="s">
        <v>43</v>
      </c>
      <c r="AD76" t="s">
        <v>545</v>
      </c>
      <c r="AE76">
        <f>86-734-4250095</f>
        <v>-4250743</v>
      </c>
    </row>
    <row r="77" spans="1:31" x14ac:dyDescent="0.2">
      <c r="A77" t="s">
        <v>244</v>
      </c>
      <c r="B77" t="s">
        <v>546</v>
      </c>
      <c r="C77" t="s">
        <v>2203</v>
      </c>
      <c r="D77" t="s">
        <v>246</v>
      </c>
      <c r="E77" t="s">
        <v>33</v>
      </c>
      <c r="F77" t="s">
        <v>547</v>
      </c>
      <c r="G77" t="s">
        <v>525</v>
      </c>
      <c r="H77" t="s">
        <v>548</v>
      </c>
      <c r="I77" t="s">
        <v>36</v>
      </c>
      <c r="J77">
        <v>27.697284</v>
      </c>
      <c r="K77">
        <v>113.825503</v>
      </c>
      <c r="L77" t="s">
        <v>37</v>
      </c>
      <c r="M77" t="s">
        <v>38</v>
      </c>
      <c r="O77" t="s">
        <v>549</v>
      </c>
      <c r="P77">
        <v>3</v>
      </c>
      <c r="R77" t="s">
        <v>550</v>
      </c>
      <c r="S77" s="1">
        <v>43876</v>
      </c>
      <c r="T77">
        <v>5000060466</v>
      </c>
      <c r="U77" t="s">
        <v>520</v>
      </c>
      <c r="V77" t="s">
        <v>551</v>
      </c>
      <c r="W77">
        <v>1</v>
      </c>
      <c r="X77" t="s">
        <v>56</v>
      </c>
      <c r="AA77">
        <v>0.78</v>
      </c>
      <c r="AB77" t="s">
        <v>43</v>
      </c>
      <c r="AD77" t="s">
        <v>552</v>
      </c>
      <c r="AE77">
        <f>86-799-3616738</f>
        <v>-3617451</v>
      </c>
    </row>
    <row r="78" spans="1:31" x14ac:dyDescent="0.2">
      <c r="A78" t="s">
        <v>244</v>
      </c>
      <c r="B78" t="s">
        <v>553</v>
      </c>
      <c r="C78" t="s">
        <v>2203</v>
      </c>
      <c r="D78" t="s">
        <v>246</v>
      </c>
      <c r="E78" t="s">
        <v>33</v>
      </c>
      <c r="F78" t="s">
        <v>304</v>
      </c>
      <c r="G78" t="s">
        <v>525</v>
      </c>
      <c r="H78" t="s">
        <v>554</v>
      </c>
      <c r="I78" t="s">
        <v>36</v>
      </c>
      <c r="J78">
        <v>27.963996999999999</v>
      </c>
      <c r="K78">
        <v>113.216266</v>
      </c>
      <c r="L78" t="s">
        <v>37</v>
      </c>
      <c r="M78" t="s">
        <v>38</v>
      </c>
      <c r="N78">
        <v>5035930681</v>
      </c>
      <c r="O78" t="s">
        <v>555</v>
      </c>
      <c r="P78">
        <v>2</v>
      </c>
      <c r="R78" t="s">
        <v>556</v>
      </c>
      <c r="S78" s="1">
        <v>43876</v>
      </c>
      <c r="T78">
        <v>5000060466</v>
      </c>
      <c r="U78" t="s">
        <v>520</v>
      </c>
      <c r="V78" t="s">
        <v>273</v>
      </c>
      <c r="W78">
        <v>1</v>
      </c>
      <c r="X78" t="s">
        <v>56</v>
      </c>
      <c r="AA78">
        <v>1.56</v>
      </c>
      <c r="AB78" t="s">
        <v>43</v>
      </c>
      <c r="AD78" t="s">
        <v>557</v>
      </c>
      <c r="AE78">
        <f>86-733-22758700</f>
        <v>-22759347</v>
      </c>
    </row>
    <row r="79" spans="1:31" x14ac:dyDescent="0.2">
      <c r="A79" t="s">
        <v>244</v>
      </c>
      <c r="B79" t="s">
        <v>558</v>
      </c>
      <c r="C79" t="s">
        <v>2203</v>
      </c>
      <c r="D79" t="s">
        <v>246</v>
      </c>
      <c r="E79" t="s">
        <v>33</v>
      </c>
      <c r="F79" t="s">
        <v>559</v>
      </c>
      <c r="G79" t="s">
        <v>525</v>
      </c>
      <c r="H79" t="s">
        <v>560</v>
      </c>
      <c r="I79" t="s">
        <v>36</v>
      </c>
      <c r="J79">
        <v>27.983792999999999</v>
      </c>
      <c r="K79">
        <v>112.84705599999999</v>
      </c>
      <c r="L79" t="s">
        <v>37</v>
      </c>
      <c r="M79" t="s">
        <v>38</v>
      </c>
      <c r="N79">
        <v>5035930676</v>
      </c>
      <c r="O79" t="s">
        <v>561</v>
      </c>
      <c r="P79">
        <v>2</v>
      </c>
      <c r="R79" t="s">
        <v>562</v>
      </c>
      <c r="S79" s="1">
        <v>43876</v>
      </c>
      <c r="T79">
        <v>5000060466</v>
      </c>
      <c r="U79" t="s">
        <v>520</v>
      </c>
      <c r="V79" t="s">
        <v>273</v>
      </c>
      <c r="W79">
        <v>1</v>
      </c>
      <c r="X79" t="s">
        <v>56</v>
      </c>
      <c r="AA79">
        <v>1.56</v>
      </c>
      <c r="AB79" t="s">
        <v>43</v>
      </c>
      <c r="AD79" t="s">
        <v>563</v>
      </c>
      <c r="AE79">
        <f>86-731-57120308</f>
        <v>-57120953</v>
      </c>
    </row>
    <row r="80" spans="1:31" x14ac:dyDescent="0.2">
      <c r="A80" t="s">
        <v>244</v>
      </c>
      <c r="B80" t="s">
        <v>564</v>
      </c>
      <c r="C80" t="s">
        <v>2202</v>
      </c>
      <c r="D80" t="s">
        <v>246</v>
      </c>
      <c r="G80" t="s">
        <v>517</v>
      </c>
      <c r="I80" t="s">
        <v>36</v>
      </c>
      <c r="J80">
        <v>28.264659000000002</v>
      </c>
      <c r="K80">
        <v>117.14525500000001</v>
      </c>
      <c r="L80" t="s">
        <v>565</v>
      </c>
      <c r="M80" t="s">
        <v>38</v>
      </c>
      <c r="O80" t="s">
        <v>566</v>
      </c>
      <c r="P80">
        <v>2</v>
      </c>
      <c r="Q80">
        <v>2011</v>
      </c>
      <c r="R80" t="s">
        <v>565</v>
      </c>
      <c r="S80" s="1">
        <v>43875</v>
      </c>
      <c r="T80">
        <v>5000060466</v>
      </c>
      <c r="U80" t="s">
        <v>520</v>
      </c>
    </row>
    <row r="81" spans="1:31" x14ac:dyDescent="0.2">
      <c r="A81" t="s">
        <v>244</v>
      </c>
      <c r="B81" t="s">
        <v>567</v>
      </c>
      <c r="C81" t="s">
        <v>2205</v>
      </c>
      <c r="D81" t="s">
        <v>246</v>
      </c>
      <c r="G81" t="s">
        <v>517</v>
      </c>
      <c r="I81" t="s">
        <v>36</v>
      </c>
      <c r="J81">
        <v>28.941969</v>
      </c>
      <c r="K81">
        <v>118.49198199999999</v>
      </c>
      <c r="L81" t="s">
        <v>568</v>
      </c>
      <c r="M81" t="s">
        <v>38</v>
      </c>
      <c r="O81" t="s">
        <v>569</v>
      </c>
      <c r="P81">
        <v>1.6</v>
      </c>
      <c r="R81" t="s">
        <v>568</v>
      </c>
      <c r="S81" s="1">
        <v>43875</v>
      </c>
      <c r="T81">
        <v>5000060466</v>
      </c>
      <c r="U81" t="s">
        <v>520</v>
      </c>
    </row>
    <row r="82" spans="1:31" x14ac:dyDescent="0.2">
      <c r="A82" t="s">
        <v>244</v>
      </c>
      <c r="B82" t="s">
        <v>570</v>
      </c>
      <c r="C82" t="s">
        <v>2203</v>
      </c>
      <c r="D82" t="s">
        <v>246</v>
      </c>
      <c r="E82" t="s">
        <v>33</v>
      </c>
      <c r="F82" t="s">
        <v>304</v>
      </c>
      <c r="G82" t="s">
        <v>525</v>
      </c>
      <c r="H82" t="s">
        <v>571</v>
      </c>
      <c r="I82" t="s">
        <v>36</v>
      </c>
      <c r="J82">
        <v>29.311703000000001</v>
      </c>
      <c r="K82">
        <v>111.315189</v>
      </c>
      <c r="L82" t="s">
        <v>37</v>
      </c>
      <c r="M82" t="s">
        <v>38</v>
      </c>
      <c r="N82">
        <v>5035930679</v>
      </c>
      <c r="O82" t="s">
        <v>572</v>
      </c>
      <c r="P82">
        <v>1</v>
      </c>
      <c r="R82" t="s">
        <v>573</v>
      </c>
      <c r="S82" s="1">
        <v>43876</v>
      </c>
      <c r="T82">
        <v>5000060466</v>
      </c>
      <c r="U82" t="s">
        <v>520</v>
      </c>
      <c r="V82" t="s">
        <v>551</v>
      </c>
      <c r="W82">
        <v>1</v>
      </c>
      <c r="X82" t="s">
        <v>56</v>
      </c>
      <c r="AA82">
        <v>0.78</v>
      </c>
      <c r="AB82" t="s">
        <v>43</v>
      </c>
      <c r="AD82" t="s">
        <v>574</v>
      </c>
      <c r="AE82">
        <f>86-736-6555500</f>
        <v>-6556150</v>
      </c>
    </row>
    <row r="83" spans="1:31" x14ac:dyDescent="0.2">
      <c r="A83" t="s">
        <v>244</v>
      </c>
      <c r="B83" t="s">
        <v>575</v>
      </c>
      <c r="C83" t="s">
        <v>2202</v>
      </c>
      <c r="D83" t="s">
        <v>246</v>
      </c>
      <c r="G83" t="s">
        <v>517</v>
      </c>
      <c r="I83" t="s">
        <v>36</v>
      </c>
      <c r="J83">
        <v>29.679576000000001</v>
      </c>
      <c r="K83">
        <v>118.237402</v>
      </c>
      <c r="L83" t="s">
        <v>576</v>
      </c>
      <c r="M83" t="s">
        <v>38</v>
      </c>
      <c r="O83" t="s">
        <v>577</v>
      </c>
      <c r="P83">
        <v>1.2</v>
      </c>
      <c r="R83" t="s">
        <v>576</v>
      </c>
      <c r="S83" s="1">
        <v>43875</v>
      </c>
      <c r="T83">
        <v>5000060466</v>
      </c>
      <c r="U83" t="s">
        <v>520</v>
      </c>
    </row>
    <row r="84" spans="1:31" x14ac:dyDescent="0.2">
      <c r="A84" t="s">
        <v>244</v>
      </c>
      <c r="B84" t="s">
        <v>578</v>
      </c>
      <c r="C84" t="s">
        <v>2202</v>
      </c>
      <c r="D84" t="s">
        <v>246</v>
      </c>
      <c r="G84" t="s">
        <v>517</v>
      </c>
      <c r="I84" t="s">
        <v>36</v>
      </c>
      <c r="J84">
        <v>29.814858000000001</v>
      </c>
      <c r="K84">
        <v>120.347015</v>
      </c>
      <c r="L84" t="s">
        <v>579</v>
      </c>
      <c r="M84" t="s">
        <v>38</v>
      </c>
      <c r="O84" t="s">
        <v>580</v>
      </c>
      <c r="P84">
        <v>1.5</v>
      </c>
      <c r="R84" t="s">
        <v>579</v>
      </c>
      <c r="S84" s="1">
        <v>43875</v>
      </c>
      <c r="T84">
        <v>5000060466</v>
      </c>
      <c r="U84" t="s">
        <v>520</v>
      </c>
    </row>
    <row r="85" spans="1:31" x14ac:dyDescent="0.2">
      <c r="A85" t="s">
        <v>244</v>
      </c>
      <c r="B85" t="s">
        <v>581</v>
      </c>
      <c r="C85" t="s">
        <v>2203</v>
      </c>
      <c r="D85" t="s">
        <v>246</v>
      </c>
      <c r="E85" t="s">
        <v>33</v>
      </c>
      <c r="F85" t="s">
        <v>582</v>
      </c>
      <c r="G85" t="s">
        <v>517</v>
      </c>
      <c r="H85" t="s">
        <v>583</v>
      </c>
      <c r="I85" t="s">
        <v>36</v>
      </c>
      <c r="J85">
        <v>29.827321000000001</v>
      </c>
      <c r="K85">
        <v>119.686369</v>
      </c>
      <c r="L85" t="s">
        <v>37</v>
      </c>
      <c r="M85" t="s">
        <v>38</v>
      </c>
      <c r="O85" t="s">
        <v>584</v>
      </c>
      <c r="P85">
        <v>1.7</v>
      </c>
      <c r="Q85">
        <v>2003</v>
      </c>
      <c r="R85" t="s">
        <v>585</v>
      </c>
      <c r="S85" s="1">
        <v>43875</v>
      </c>
      <c r="T85">
        <v>5000060466</v>
      </c>
      <c r="U85" t="s">
        <v>520</v>
      </c>
      <c r="V85" t="s">
        <v>314</v>
      </c>
      <c r="W85">
        <v>2</v>
      </c>
      <c r="X85" t="s">
        <v>56</v>
      </c>
      <c r="AA85">
        <v>1.56</v>
      </c>
      <c r="AB85" t="s">
        <v>43</v>
      </c>
      <c r="AD85">
        <f>86-571-58593609</f>
        <v>-58594094</v>
      </c>
      <c r="AE85">
        <f>86-571-58593609</f>
        <v>-58594094</v>
      </c>
    </row>
    <row r="86" spans="1:31" x14ac:dyDescent="0.2">
      <c r="A86" t="s">
        <v>244</v>
      </c>
      <c r="B86" t="s">
        <v>586</v>
      </c>
      <c r="C86" t="s">
        <v>2203</v>
      </c>
      <c r="D86" t="s">
        <v>246</v>
      </c>
      <c r="G86" t="s">
        <v>517</v>
      </c>
      <c r="I86" t="s">
        <v>36</v>
      </c>
      <c r="J86">
        <v>29.875153000000001</v>
      </c>
      <c r="K86">
        <v>119.742454</v>
      </c>
      <c r="L86" t="s">
        <v>587</v>
      </c>
      <c r="M86" t="s">
        <v>38</v>
      </c>
      <c r="O86" t="s">
        <v>588</v>
      </c>
      <c r="P86">
        <v>1.5</v>
      </c>
      <c r="R86" t="s">
        <v>587</v>
      </c>
      <c r="S86" s="1">
        <v>43875</v>
      </c>
      <c r="T86">
        <v>5000060466</v>
      </c>
      <c r="U86" t="s">
        <v>520</v>
      </c>
    </row>
    <row r="87" spans="1:31" x14ac:dyDescent="0.2">
      <c r="A87" t="s">
        <v>244</v>
      </c>
      <c r="B87" t="s">
        <v>589</v>
      </c>
      <c r="C87" t="s">
        <v>2202</v>
      </c>
      <c r="D87" t="s">
        <v>246</v>
      </c>
      <c r="G87" t="s">
        <v>517</v>
      </c>
      <c r="I87" t="s">
        <v>36</v>
      </c>
      <c r="J87">
        <v>30.148734000000001</v>
      </c>
      <c r="K87">
        <v>121.214294</v>
      </c>
      <c r="L87" t="s">
        <v>590</v>
      </c>
      <c r="M87" t="s">
        <v>38</v>
      </c>
      <c r="O87" t="s">
        <v>591</v>
      </c>
      <c r="P87">
        <v>0.5</v>
      </c>
      <c r="Q87">
        <v>2004</v>
      </c>
      <c r="R87" t="s">
        <v>590</v>
      </c>
      <c r="S87" s="1">
        <v>43875</v>
      </c>
      <c r="T87">
        <v>5000060466</v>
      </c>
      <c r="U87" t="s">
        <v>520</v>
      </c>
    </row>
    <row r="88" spans="1:31" x14ac:dyDescent="0.2">
      <c r="A88" t="s">
        <v>244</v>
      </c>
      <c r="B88" t="s">
        <v>592</v>
      </c>
      <c r="C88" t="s">
        <v>2202</v>
      </c>
      <c r="D88" t="s">
        <v>246</v>
      </c>
      <c r="G88" t="s">
        <v>517</v>
      </c>
      <c r="I88" t="s">
        <v>36</v>
      </c>
      <c r="J88">
        <v>30.559767999999998</v>
      </c>
      <c r="K88">
        <v>120.09114</v>
      </c>
      <c r="L88" t="s">
        <v>593</v>
      </c>
      <c r="M88" t="s">
        <v>38</v>
      </c>
      <c r="O88" t="s">
        <v>594</v>
      </c>
      <c r="P88">
        <v>1.65</v>
      </c>
      <c r="R88" t="s">
        <v>593</v>
      </c>
      <c r="S88" s="1">
        <v>43875</v>
      </c>
      <c r="T88">
        <v>5000060466</v>
      </c>
      <c r="U88" t="s">
        <v>520</v>
      </c>
    </row>
    <row r="89" spans="1:31" x14ac:dyDescent="0.2">
      <c r="A89" t="s">
        <v>244</v>
      </c>
      <c r="B89" t="s">
        <v>595</v>
      </c>
      <c r="C89" t="s">
        <v>2206</v>
      </c>
      <c r="D89" t="s">
        <v>246</v>
      </c>
      <c r="G89" t="s">
        <v>517</v>
      </c>
      <c r="I89" t="s">
        <v>36</v>
      </c>
      <c r="J89">
        <v>30.581060999999998</v>
      </c>
      <c r="K89">
        <v>120.189699</v>
      </c>
      <c r="L89" t="s">
        <v>596</v>
      </c>
      <c r="M89" t="s">
        <v>38</v>
      </c>
      <c r="O89" t="s">
        <v>597</v>
      </c>
      <c r="P89">
        <v>2.6</v>
      </c>
      <c r="R89" t="s">
        <v>596</v>
      </c>
      <c r="S89" s="1">
        <v>43875</v>
      </c>
      <c r="T89">
        <v>5000060466</v>
      </c>
      <c r="U89" t="s">
        <v>520</v>
      </c>
    </row>
    <row r="90" spans="1:31" x14ac:dyDescent="0.2">
      <c r="A90" t="s">
        <v>244</v>
      </c>
      <c r="B90" t="s">
        <v>598</v>
      </c>
      <c r="C90" t="s">
        <v>2207</v>
      </c>
      <c r="D90" t="s">
        <v>246</v>
      </c>
      <c r="G90" t="s">
        <v>517</v>
      </c>
      <c r="I90" t="s">
        <v>36</v>
      </c>
      <c r="J90">
        <v>30.633486999999999</v>
      </c>
      <c r="K90">
        <v>120.234028</v>
      </c>
      <c r="L90" t="s">
        <v>599</v>
      </c>
      <c r="M90" t="s">
        <v>38</v>
      </c>
      <c r="O90" t="s">
        <v>600</v>
      </c>
      <c r="P90">
        <v>0.5</v>
      </c>
      <c r="R90" t="s">
        <v>599</v>
      </c>
      <c r="S90" s="1">
        <v>43875</v>
      </c>
      <c r="T90">
        <v>5000060466</v>
      </c>
      <c r="U90" t="s">
        <v>520</v>
      </c>
    </row>
    <row r="91" spans="1:31" x14ac:dyDescent="0.2">
      <c r="A91" t="s">
        <v>244</v>
      </c>
      <c r="B91" t="s">
        <v>601</v>
      </c>
      <c r="C91" t="s">
        <v>2205</v>
      </c>
      <c r="D91" t="s">
        <v>246</v>
      </c>
      <c r="E91" t="s">
        <v>33</v>
      </c>
      <c r="F91" t="s">
        <v>602</v>
      </c>
      <c r="G91" t="s">
        <v>517</v>
      </c>
      <c r="H91" t="s">
        <v>603</v>
      </c>
      <c r="I91" t="s">
        <v>36</v>
      </c>
      <c r="J91">
        <v>30.648885</v>
      </c>
      <c r="K91">
        <v>120.366445</v>
      </c>
      <c r="L91" t="s">
        <v>37</v>
      </c>
      <c r="M91" t="s">
        <v>38</v>
      </c>
      <c r="O91" t="s">
        <v>604</v>
      </c>
      <c r="P91">
        <v>1.1000000000000001</v>
      </c>
      <c r="R91" t="s">
        <v>605</v>
      </c>
      <c r="S91" s="1">
        <v>43875</v>
      </c>
      <c r="T91">
        <v>5000060466</v>
      </c>
      <c r="U91" t="s">
        <v>520</v>
      </c>
      <c r="V91" t="s">
        <v>606</v>
      </c>
      <c r="W91">
        <v>2</v>
      </c>
      <c r="X91" t="s">
        <v>56</v>
      </c>
      <c r="AA91">
        <v>1.0900000000000001</v>
      </c>
      <c r="AB91" t="s">
        <v>43</v>
      </c>
      <c r="AD91">
        <f>86-573-88677197</f>
        <v>-88677684</v>
      </c>
      <c r="AE91">
        <f>86-573-88677197</f>
        <v>-88677684</v>
      </c>
    </row>
    <row r="92" spans="1:31" x14ac:dyDescent="0.2">
      <c r="A92" t="s">
        <v>244</v>
      </c>
      <c r="B92" t="s">
        <v>607</v>
      </c>
      <c r="C92" t="s">
        <v>2202</v>
      </c>
      <c r="D92" t="s">
        <v>246</v>
      </c>
      <c r="G92" t="s">
        <v>517</v>
      </c>
      <c r="I92" t="s">
        <v>36</v>
      </c>
      <c r="J92">
        <v>30.971</v>
      </c>
      <c r="K92">
        <v>120.77461700000001</v>
      </c>
      <c r="L92" t="s">
        <v>608</v>
      </c>
      <c r="M92" t="s">
        <v>38</v>
      </c>
      <c r="O92" t="s">
        <v>609</v>
      </c>
      <c r="P92">
        <v>1.2</v>
      </c>
      <c r="R92" t="s">
        <v>608</v>
      </c>
      <c r="S92" s="1">
        <v>43875</v>
      </c>
      <c r="T92">
        <v>5000060466</v>
      </c>
      <c r="U92" t="s">
        <v>520</v>
      </c>
    </row>
    <row r="93" spans="1:31" x14ac:dyDescent="0.2">
      <c r="A93" t="s">
        <v>244</v>
      </c>
      <c r="B93" t="s">
        <v>610</v>
      </c>
      <c r="C93" t="s">
        <v>2203</v>
      </c>
      <c r="D93" t="s">
        <v>246</v>
      </c>
      <c r="E93" t="s">
        <v>33</v>
      </c>
      <c r="F93" t="s">
        <v>611</v>
      </c>
      <c r="G93" t="s">
        <v>517</v>
      </c>
      <c r="H93" t="s">
        <v>612</v>
      </c>
      <c r="I93" t="s">
        <v>36</v>
      </c>
      <c r="J93">
        <v>31.091000999999999</v>
      </c>
      <c r="K93">
        <v>119.68622000000001</v>
      </c>
      <c r="L93" t="s">
        <v>37</v>
      </c>
      <c r="M93" t="s">
        <v>38</v>
      </c>
      <c r="O93" t="s">
        <v>613</v>
      </c>
      <c r="P93">
        <v>3.6</v>
      </c>
      <c r="R93" t="s">
        <v>614</v>
      </c>
      <c r="S93" s="1">
        <v>43875</v>
      </c>
      <c r="T93">
        <v>5000060466</v>
      </c>
      <c r="U93" t="s">
        <v>520</v>
      </c>
      <c r="V93" t="s">
        <v>278</v>
      </c>
      <c r="W93">
        <v>2</v>
      </c>
      <c r="X93" t="s">
        <v>56</v>
      </c>
      <c r="AA93">
        <v>3.12</v>
      </c>
      <c r="AB93" t="s">
        <v>43</v>
      </c>
      <c r="AD93" t="s">
        <v>615</v>
      </c>
    </row>
    <row r="94" spans="1:31" x14ac:dyDescent="0.2">
      <c r="A94" t="s">
        <v>244</v>
      </c>
      <c r="B94" t="s">
        <v>616</v>
      </c>
      <c r="C94" t="s">
        <v>2203</v>
      </c>
      <c r="D94" t="s">
        <v>246</v>
      </c>
      <c r="G94" t="s">
        <v>517</v>
      </c>
      <c r="I94" t="s">
        <v>36</v>
      </c>
      <c r="J94">
        <v>31.109304000000002</v>
      </c>
      <c r="K94">
        <v>119.721986</v>
      </c>
      <c r="L94" t="s">
        <v>617</v>
      </c>
      <c r="M94" t="s">
        <v>38</v>
      </c>
      <c r="O94" t="s">
        <v>618</v>
      </c>
      <c r="P94">
        <v>2.7</v>
      </c>
      <c r="R94" t="s">
        <v>617</v>
      </c>
      <c r="S94" s="1">
        <v>43875</v>
      </c>
      <c r="T94">
        <v>5000060466</v>
      </c>
      <c r="U94" t="s">
        <v>520</v>
      </c>
    </row>
    <row r="95" spans="1:31" x14ac:dyDescent="0.2">
      <c r="A95" t="s">
        <v>244</v>
      </c>
      <c r="B95" t="s">
        <v>619</v>
      </c>
      <c r="C95" t="s">
        <v>2203</v>
      </c>
      <c r="D95" t="s">
        <v>246</v>
      </c>
      <c r="E95" t="s">
        <v>33</v>
      </c>
      <c r="F95" t="s">
        <v>620</v>
      </c>
      <c r="G95" t="s">
        <v>525</v>
      </c>
      <c r="H95" t="s">
        <v>621</v>
      </c>
      <c r="I95" t="s">
        <v>36</v>
      </c>
      <c r="J95">
        <v>31.518947000000001</v>
      </c>
      <c r="K95">
        <v>117.752078</v>
      </c>
      <c r="L95" t="s">
        <v>37</v>
      </c>
      <c r="M95" t="s">
        <v>38</v>
      </c>
      <c r="N95">
        <v>5035930680</v>
      </c>
      <c r="O95" t="s">
        <v>622</v>
      </c>
      <c r="P95">
        <v>5</v>
      </c>
      <c r="R95" t="s">
        <v>623</v>
      </c>
      <c r="S95" s="1">
        <v>43876</v>
      </c>
      <c r="T95">
        <v>5000060466</v>
      </c>
      <c r="U95" t="s">
        <v>520</v>
      </c>
      <c r="V95" t="s">
        <v>624</v>
      </c>
      <c r="W95">
        <v>3</v>
      </c>
      <c r="X95" t="s">
        <v>56</v>
      </c>
      <c r="AA95">
        <v>11.09</v>
      </c>
      <c r="AB95" t="s">
        <v>43</v>
      </c>
      <c r="AD95" t="s">
        <v>625</v>
      </c>
      <c r="AE95">
        <f>86-565-8710136</f>
        <v>-8710615</v>
      </c>
    </row>
    <row r="96" spans="1:31" x14ac:dyDescent="0.2">
      <c r="A96" t="s">
        <v>244</v>
      </c>
      <c r="B96" t="s">
        <v>626</v>
      </c>
      <c r="C96" t="s">
        <v>2203</v>
      </c>
      <c r="D96" t="s">
        <v>246</v>
      </c>
      <c r="E96" t="s">
        <v>33</v>
      </c>
      <c r="F96" t="s">
        <v>304</v>
      </c>
      <c r="G96" t="s">
        <v>525</v>
      </c>
      <c r="H96" t="s">
        <v>627</v>
      </c>
      <c r="I96" t="s">
        <v>36</v>
      </c>
      <c r="J96">
        <v>33.099215000000001</v>
      </c>
      <c r="K96">
        <v>106.992661</v>
      </c>
      <c r="L96" t="s">
        <v>37</v>
      </c>
      <c r="M96" t="s">
        <v>38</v>
      </c>
      <c r="N96">
        <v>5000561375</v>
      </c>
      <c r="O96" t="s">
        <v>628</v>
      </c>
      <c r="P96">
        <v>2</v>
      </c>
      <c r="R96" t="s">
        <v>629</v>
      </c>
      <c r="S96" s="1">
        <v>43876</v>
      </c>
      <c r="T96">
        <v>5000060466</v>
      </c>
      <c r="U96" t="s">
        <v>520</v>
      </c>
      <c r="V96" t="s">
        <v>630</v>
      </c>
      <c r="W96">
        <v>2</v>
      </c>
      <c r="X96" t="s">
        <v>56</v>
      </c>
      <c r="AA96">
        <v>1.4</v>
      </c>
      <c r="AB96" t="s">
        <v>43</v>
      </c>
      <c r="AD96" t="s">
        <v>631</v>
      </c>
      <c r="AE96">
        <f>86-916-2169995</f>
        <v>-2170825</v>
      </c>
    </row>
    <row r="97" spans="1:31" x14ac:dyDescent="0.2">
      <c r="A97" t="s">
        <v>244</v>
      </c>
      <c r="B97" t="s">
        <v>632</v>
      </c>
      <c r="C97" t="s">
        <v>2203</v>
      </c>
      <c r="D97" t="s">
        <v>246</v>
      </c>
      <c r="E97" t="s">
        <v>33</v>
      </c>
      <c r="F97" t="s">
        <v>304</v>
      </c>
      <c r="G97" t="s">
        <v>517</v>
      </c>
      <c r="H97" t="s">
        <v>633</v>
      </c>
      <c r="I97" t="s">
        <v>36</v>
      </c>
      <c r="J97">
        <v>36.087736</v>
      </c>
      <c r="K97">
        <v>114.068821</v>
      </c>
      <c r="L97" t="s">
        <v>37</v>
      </c>
      <c r="M97" t="s">
        <v>38</v>
      </c>
      <c r="O97" t="s">
        <v>634</v>
      </c>
      <c r="P97">
        <v>2.5550000000000002</v>
      </c>
      <c r="R97" t="s">
        <v>518</v>
      </c>
      <c r="S97" s="1">
        <v>43903</v>
      </c>
      <c r="T97">
        <v>5000060466</v>
      </c>
      <c r="U97" t="s">
        <v>520</v>
      </c>
      <c r="V97" t="s">
        <v>635</v>
      </c>
      <c r="W97">
        <v>1</v>
      </c>
      <c r="X97" t="s">
        <v>56</v>
      </c>
      <c r="AA97">
        <v>1.4</v>
      </c>
      <c r="AB97" t="s">
        <v>43</v>
      </c>
      <c r="AD97" t="s">
        <v>636</v>
      </c>
      <c r="AE97">
        <f>86-372-3153528</f>
        <v>-3153814</v>
      </c>
    </row>
    <row r="98" spans="1:31" x14ac:dyDescent="0.2">
      <c r="A98" t="s">
        <v>244</v>
      </c>
      <c r="B98" t="s">
        <v>637</v>
      </c>
      <c r="C98" t="s">
        <v>2203</v>
      </c>
      <c r="D98" t="s">
        <v>246</v>
      </c>
      <c r="E98" t="s">
        <v>33</v>
      </c>
      <c r="F98" t="s">
        <v>304</v>
      </c>
      <c r="G98" t="s">
        <v>517</v>
      </c>
      <c r="H98" t="s">
        <v>638</v>
      </c>
      <c r="I98" t="s">
        <v>36</v>
      </c>
      <c r="J98">
        <v>36.759877000000003</v>
      </c>
      <c r="K98">
        <v>118.40628</v>
      </c>
      <c r="L98" t="s">
        <v>37</v>
      </c>
      <c r="M98" t="s">
        <v>38</v>
      </c>
      <c r="O98" t="s">
        <v>639</v>
      </c>
      <c r="P98">
        <v>4.38</v>
      </c>
      <c r="R98" t="s">
        <v>640</v>
      </c>
      <c r="S98" s="1">
        <v>43876</v>
      </c>
      <c r="T98">
        <v>5000060466</v>
      </c>
      <c r="U98" t="s">
        <v>520</v>
      </c>
      <c r="V98" t="s">
        <v>641</v>
      </c>
      <c r="W98">
        <v>1</v>
      </c>
      <c r="X98" t="s">
        <v>56</v>
      </c>
      <c r="AA98">
        <v>1.87</v>
      </c>
      <c r="AB98" t="s">
        <v>43</v>
      </c>
      <c r="AD98" t="s">
        <v>642</v>
      </c>
      <c r="AE98">
        <f>86-536-3897802</f>
        <v>-3898252</v>
      </c>
    </row>
    <row r="99" spans="1:31" x14ac:dyDescent="0.2">
      <c r="A99" t="s">
        <v>244</v>
      </c>
      <c r="B99" t="s">
        <v>643</v>
      </c>
      <c r="C99" t="s">
        <v>2203</v>
      </c>
      <c r="D99" t="s">
        <v>246</v>
      </c>
      <c r="I99" t="s">
        <v>36</v>
      </c>
      <c r="J99">
        <v>26.603677999999999</v>
      </c>
      <c r="K99">
        <v>111.471374</v>
      </c>
      <c r="L99" t="s">
        <v>644</v>
      </c>
      <c r="M99" t="s">
        <v>38</v>
      </c>
      <c r="O99" t="s">
        <v>645</v>
      </c>
      <c r="P99">
        <v>2.19</v>
      </c>
      <c r="R99" t="s">
        <v>644</v>
      </c>
      <c r="S99" s="1">
        <v>43873</v>
      </c>
      <c r="T99">
        <v>4297887333</v>
      </c>
      <c r="U99" t="s">
        <v>646</v>
      </c>
    </row>
    <row r="100" spans="1:31" x14ac:dyDescent="0.2">
      <c r="A100" t="s">
        <v>647</v>
      </c>
      <c r="B100" t="s">
        <v>648</v>
      </c>
      <c r="C100" t="s">
        <v>2208</v>
      </c>
      <c r="D100" t="s">
        <v>649</v>
      </c>
      <c r="E100" t="s">
        <v>33</v>
      </c>
      <c r="F100" t="s">
        <v>650</v>
      </c>
      <c r="G100" t="s">
        <v>651</v>
      </c>
      <c r="H100" t="s">
        <v>652</v>
      </c>
      <c r="I100" t="s">
        <v>36</v>
      </c>
      <c r="J100">
        <v>-4.1553399999999998</v>
      </c>
      <c r="K100">
        <v>13.545242999999999</v>
      </c>
      <c r="L100" t="s">
        <v>37</v>
      </c>
      <c r="M100" t="s">
        <v>38</v>
      </c>
      <c r="N100">
        <v>5001198258</v>
      </c>
      <c r="O100" t="s">
        <v>229</v>
      </c>
      <c r="P100">
        <v>1.5</v>
      </c>
      <c r="Q100">
        <v>2017</v>
      </c>
      <c r="R100" t="s">
        <v>653</v>
      </c>
      <c r="S100" s="1">
        <v>43868</v>
      </c>
      <c r="T100">
        <v>5001198258</v>
      </c>
      <c r="U100" t="s">
        <v>229</v>
      </c>
      <c r="V100" t="s">
        <v>125</v>
      </c>
      <c r="W100">
        <v>1</v>
      </c>
      <c r="X100" t="s">
        <v>56</v>
      </c>
      <c r="AA100">
        <v>1.5</v>
      </c>
      <c r="AB100" t="s">
        <v>43</v>
      </c>
      <c r="AC100" t="s">
        <v>654</v>
      </c>
    </row>
    <row r="101" spans="1:31" x14ac:dyDescent="0.2">
      <c r="A101" t="s">
        <v>655</v>
      </c>
      <c r="B101" t="s">
        <v>656</v>
      </c>
      <c r="C101" t="s">
        <v>2205</v>
      </c>
      <c r="D101" t="s">
        <v>657</v>
      </c>
      <c r="E101" t="s">
        <v>33</v>
      </c>
      <c r="F101" t="s">
        <v>658</v>
      </c>
      <c r="G101" t="s">
        <v>659</v>
      </c>
      <c r="H101" t="s">
        <v>660</v>
      </c>
      <c r="I101" t="s">
        <v>36</v>
      </c>
      <c r="J101">
        <v>10.199790999999999</v>
      </c>
      <c r="K101">
        <v>-85.182032000000007</v>
      </c>
      <c r="L101" t="s">
        <v>37</v>
      </c>
      <c r="M101" t="s">
        <v>38</v>
      </c>
      <c r="N101">
        <v>5037662080</v>
      </c>
      <c r="O101" t="s">
        <v>661</v>
      </c>
      <c r="P101">
        <v>0.9</v>
      </c>
      <c r="R101" t="s">
        <v>662</v>
      </c>
      <c r="S101" s="1">
        <v>43869</v>
      </c>
      <c r="T101">
        <v>5000057902</v>
      </c>
      <c r="U101" t="s">
        <v>663</v>
      </c>
      <c r="V101" t="s">
        <v>664</v>
      </c>
      <c r="W101">
        <v>1</v>
      </c>
      <c r="X101" t="s">
        <v>56</v>
      </c>
      <c r="AA101">
        <v>0.9</v>
      </c>
      <c r="AB101" t="s">
        <v>43</v>
      </c>
      <c r="AC101" t="s">
        <v>665</v>
      </c>
      <c r="AD101" t="s">
        <v>666</v>
      </c>
      <c r="AE101" t="s">
        <v>667</v>
      </c>
    </row>
    <row r="102" spans="1:31" x14ac:dyDescent="0.2">
      <c r="A102" t="s">
        <v>668</v>
      </c>
      <c r="B102" t="s">
        <v>669</v>
      </c>
      <c r="C102" t="s">
        <v>2202</v>
      </c>
      <c r="D102" t="s">
        <v>670</v>
      </c>
      <c r="E102" t="s">
        <v>74</v>
      </c>
      <c r="F102" t="s">
        <v>671</v>
      </c>
      <c r="G102" t="s">
        <v>672</v>
      </c>
      <c r="I102" t="s">
        <v>36</v>
      </c>
      <c r="J102">
        <v>35.324213</v>
      </c>
      <c r="K102">
        <v>34.006431999999997</v>
      </c>
      <c r="L102" t="s">
        <v>37</v>
      </c>
      <c r="M102" t="s">
        <v>38</v>
      </c>
      <c r="N102">
        <v>4297194483</v>
      </c>
      <c r="O102" t="s">
        <v>673</v>
      </c>
      <c r="P102">
        <v>0.45</v>
      </c>
      <c r="R102" t="s">
        <v>674</v>
      </c>
      <c r="S102" s="1">
        <v>43870</v>
      </c>
      <c r="T102">
        <v>4295890620</v>
      </c>
      <c r="U102" t="s">
        <v>54</v>
      </c>
      <c r="V102" t="s">
        <v>675</v>
      </c>
      <c r="AA102">
        <v>0.2</v>
      </c>
      <c r="AB102" t="s">
        <v>43</v>
      </c>
      <c r="AD102" t="s">
        <v>676</v>
      </c>
      <c r="AE102" t="s">
        <v>677</v>
      </c>
    </row>
    <row r="103" spans="1:31" x14ac:dyDescent="0.2">
      <c r="A103" t="s">
        <v>678</v>
      </c>
      <c r="B103" t="s">
        <v>679</v>
      </c>
      <c r="C103" t="s">
        <v>2203</v>
      </c>
      <c r="D103" t="s">
        <v>680</v>
      </c>
      <c r="E103" t="s">
        <v>33</v>
      </c>
      <c r="F103" t="s">
        <v>681</v>
      </c>
      <c r="G103" t="s">
        <v>682</v>
      </c>
      <c r="H103" t="s">
        <v>683</v>
      </c>
      <c r="I103" t="s">
        <v>36</v>
      </c>
      <c r="J103">
        <v>49.558912999999997</v>
      </c>
      <c r="K103">
        <v>17.766342000000002</v>
      </c>
      <c r="L103" t="s">
        <v>37</v>
      </c>
      <c r="M103" t="s">
        <v>38</v>
      </c>
      <c r="N103">
        <v>4296569728</v>
      </c>
      <c r="O103" t="s">
        <v>684</v>
      </c>
      <c r="P103">
        <v>1.1000000000000001</v>
      </c>
      <c r="R103" t="s">
        <v>685</v>
      </c>
      <c r="S103" s="1">
        <v>43868</v>
      </c>
      <c r="T103">
        <v>4295875751</v>
      </c>
      <c r="U103" t="s">
        <v>187</v>
      </c>
      <c r="V103" t="s">
        <v>686</v>
      </c>
      <c r="W103">
        <v>1</v>
      </c>
      <c r="X103" t="s">
        <v>56</v>
      </c>
      <c r="AA103">
        <v>1.1000000000000001</v>
      </c>
      <c r="AB103" t="s">
        <v>43</v>
      </c>
      <c r="AC103" t="s">
        <v>687</v>
      </c>
      <c r="AD103" t="s">
        <v>688</v>
      </c>
      <c r="AE103" t="s">
        <v>689</v>
      </c>
    </row>
    <row r="104" spans="1:31" x14ac:dyDescent="0.2">
      <c r="A104" t="s">
        <v>690</v>
      </c>
      <c r="B104" t="s">
        <v>691</v>
      </c>
      <c r="C104" t="s">
        <v>2209</v>
      </c>
      <c r="D104" t="s">
        <v>692</v>
      </c>
      <c r="E104" t="s">
        <v>33</v>
      </c>
      <c r="F104" t="s">
        <v>693</v>
      </c>
      <c r="G104" t="s">
        <v>694</v>
      </c>
      <c r="H104" t="s">
        <v>695</v>
      </c>
      <c r="I104" t="s">
        <v>36</v>
      </c>
      <c r="J104">
        <v>18.506193</v>
      </c>
      <c r="K104">
        <v>-69.339804999999998</v>
      </c>
      <c r="L104" t="s">
        <v>37</v>
      </c>
      <c r="M104" t="s">
        <v>38</v>
      </c>
      <c r="N104">
        <v>5000313165</v>
      </c>
      <c r="O104" t="s">
        <v>696</v>
      </c>
      <c r="P104">
        <v>2.6</v>
      </c>
      <c r="R104" t="s">
        <v>697</v>
      </c>
      <c r="S104" s="1">
        <v>43869</v>
      </c>
      <c r="T104">
        <v>5000057902</v>
      </c>
      <c r="U104" t="s">
        <v>663</v>
      </c>
      <c r="V104" t="s">
        <v>698</v>
      </c>
      <c r="W104">
        <v>2</v>
      </c>
      <c r="X104" t="s">
        <v>56</v>
      </c>
      <c r="AA104">
        <v>2.4</v>
      </c>
      <c r="AB104" t="s">
        <v>43</v>
      </c>
      <c r="AC104" t="s">
        <v>699</v>
      </c>
      <c r="AD104" t="s">
        <v>700</v>
      </c>
      <c r="AE104" t="s">
        <v>701</v>
      </c>
    </row>
    <row r="105" spans="1:31" x14ac:dyDescent="0.2">
      <c r="A105" t="s">
        <v>702</v>
      </c>
      <c r="B105" t="s">
        <v>703</v>
      </c>
      <c r="C105" t="s">
        <v>2203</v>
      </c>
      <c r="D105" t="s">
        <v>704</v>
      </c>
      <c r="E105" t="s">
        <v>33</v>
      </c>
      <c r="G105" t="s">
        <v>705</v>
      </c>
      <c r="H105" t="s">
        <v>706</v>
      </c>
      <c r="I105" t="s">
        <v>36</v>
      </c>
      <c r="J105">
        <v>30.881107</v>
      </c>
      <c r="K105">
        <v>29.465164999999999</v>
      </c>
      <c r="L105" t="s">
        <v>37</v>
      </c>
      <c r="M105" t="s">
        <v>38</v>
      </c>
      <c r="N105">
        <v>4295866215</v>
      </c>
      <c r="O105" t="s">
        <v>707</v>
      </c>
      <c r="P105">
        <v>5</v>
      </c>
      <c r="R105" t="s">
        <v>708</v>
      </c>
      <c r="S105" s="1">
        <v>43871</v>
      </c>
      <c r="T105">
        <v>5035421084</v>
      </c>
      <c r="U105" t="s">
        <v>709</v>
      </c>
      <c r="V105" t="s">
        <v>710</v>
      </c>
      <c r="W105">
        <v>2</v>
      </c>
      <c r="X105" t="s">
        <v>56</v>
      </c>
      <c r="AA105">
        <v>5.5</v>
      </c>
      <c r="AB105" t="s">
        <v>43</v>
      </c>
      <c r="AC105" t="s">
        <v>711</v>
      </c>
      <c r="AD105" t="s">
        <v>712</v>
      </c>
      <c r="AE105" t="s">
        <v>713</v>
      </c>
    </row>
    <row r="106" spans="1:31" x14ac:dyDescent="0.2">
      <c r="A106" t="s">
        <v>702</v>
      </c>
      <c r="B106" t="s">
        <v>714</v>
      </c>
      <c r="C106" t="s">
        <v>2203</v>
      </c>
      <c r="D106" t="s">
        <v>704</v>
      </c>
      <c r="E106" t="s">
        <v>33</v>
      </c>
      <c r="G106" t="s">
        <v>715</v>
      </c>
      <c r="H106" t="s">
        <v>716</v>
      </c>
      <c r="I106" t="s">
        <v>36</v>
      </c>
      <c r="J106">
        <v>30.724086</v>
      </c>
      <c r="K106">
        <v>33.772928999999998</v>
      </c>
      <c r="L106" t="s">
        <v>37</v>
      </c>
      <c r="M106" t="s">
        <v>38</v>
      </c>
      <c r="N106">
        <v>4295866224</v>
      </c>
      <c r="O106" t="s">
        <v>717</v>
      </c>
      <c r="P106">
        <v>3.8</v>
      </c>
      <c r="Q106">
        <v>2001</v>
      </c>
      <c r="R106" t="s">
        <v>718</v>
      </c>
      <c r="S106" s="1">
        <v>43872</v>
      </c>
      <c r="T106">
        <v>4295866224</v>
      </c>
      <c r="U106" t="s">
        <v>717</v>
      </c>
      <c r="V106" t="s">
        <v>719</v>
      </c>
      <c r="W106">
        <v>2</v>
      </c>
      <c r="X106" t="s">
        <v>56</v>
      </c>
      <c r="AA106">
        <v>1.9</v>
      </c>
      <c r="AB106" t="s">
        <v>43</v>
      </c>
      <c r="AC106" t="s">
        <v>720</v>
      </c>
      <c r="AD106" t="s">
        <v>721</v>
      </c>
      <c r="AE106" t="s">
        <v>722</v>
      </c>
    </row>
    <row r="107" spans="1:31" x14ac:dyDescent="0.2">
      <c r="A107" t="s">
        <v>702</v>
      </c>
      <c r="B107" t="s">
        <v>723</v>
      </c>
      <c r="C107" t="s">
        <v>2203</v>
      </c>
      <c r="D107" t="s">
        <v>704</v>
      </c>
      <c r="E107" t="s">
        <v>33</v>
      </c>
      <c r="G107" t="s">
        <v>724</v>
      </c>
      <c r="H107" t="s">
        <v>725</v>
      </c>
      <c r="I107" t="s">
        <v>36</v>
      </c>
      <c r="J107">
        <v>29.12715</v>
      </c>
      <c r="K107">
        <v>31.268795999999998</v>
      </c>
      <c r="L107" t="s">
        <v>37</v>
      </c>
      <c r="M107" t="s">
        <v>38</v>
      </c>
      <c r="N107">
        <v>4295866303</v>
      </c>
      <c r="O107" t="s">
        <v>726</v>
      </c>
      <c r="P107">
        <v>1.5</v>
      </c>
      <c r="Q107">
        <v>2009</v>
      </c>
      <c r="R107" t="s">
        <v>727</v>
      </c>
      <c r="S107" s="1">
        <v>43881</v>
      </c>
      <c r="T107">
        <v>4295866303</v>
      </c>
      <c r="U107" t="s">
        <v>726</v>
      </c>
      <c r="V107" t="s">
        <v>728</v>
      </c>
      <c r="W107">
        <v>1</v>
      </c>
      <c r="X107" t="s">
        <v>56</v>
      </c>
      <c r="AA107">
        <v>1.5</v>
      </c>
      <c r="AB107" t="s">
        <v>43</v>
      </c>
      <c r="AD107" t="s">
        <v>729</v>
      </c>
      <c r="AE107" t="s">
        <v>730</v>
      </c>
    </row>
    <row r="108" spans="1:31" x14ac:dyDescent="0.2">
      <c r="A108" t="s">
        <v>731</v>
      </c>
      <c r="B108" t="s">
        <v>732</v>
      </c>
      <c r="C108" t="s">
        <v>2203</v>
      </c>
      <c r="D108" t="s">
        <v>733</v>
      </c>
      <c r="E108" t="s">
        <v>33</v>
      </c>
      <c r="F108" t="s">
        <v>734</v>
      </c>
      <c r="G108" t="s">
        <v>735</v>
      </c>
      <c r="H108" t="s">
        <v>736</v>
      </c>
      <c r="I108" t="s">
        <v>36</v>
      </c>
      <c r="J108">
        <v>14.327109</v>
      </c>
      <c r="K108">
        <v>-89.500664999999998</v>
      </c>
      <c r="L108" t="s">
        <v>37</v>
      </c>
      <c r="M108" t="s">
        <v>38</v>
      </c>
      <c r="N108">
        <v>5036204343</v>
      </c>
      <c r="O108" t="s">
        <v>737</v>
      </c>
      <c r="P108">
        <v>1.7</v>
      </c>
      <c r="R108" t="s">
        <v>738</v>
      </c>
      <c r="S108" s="1">
        <v>43870</v>
      </c>
      <c r="T108">
        <v>4295890620</v>
      </c>
      <c r="U108" t="s">
        <v>54</v>
      </c>
      <c r="V108" t="s">
        <v>209</v>
      </c>
      <c r="AA108">
        <v>1.7</v>
      </c>
      <c r="AB108" t="s">
        <v>43</v>
      </c>
      <c r="AD108" t="s">
        <v>739</v>
      </c>
      <c r="AE108" t="s">
        <v>740</v>
      </c>
    </row>
    <row r="109" spans="1:31" x14ac:dyDescent="0.2">
      <c r="A109" t="s">
        <v>741</v>
      </c>
      <c r="B109" t="s">
        <v>742</v>
      </c>
      <c r="C109" t="s">
        <v>2203</v>
      </c>
      <c r="D109" t="s">
        <v>743</v>
      </c>
      <c r="E109" t="s">
        <v>33</v>
      </c>
      <c r="F109" t="s">
        <v>744</v>
      </c>
      <c r="G109" t="s">
        <v>651</v>
      </c>
      <c r="H109" t="s">
        <v>745</v>
      </c>
      <c r="I109" t="s">
        <v>36</v>
      </c>
      <c r="J109">
        <v>9.4217200000000005</v>
      </c>
      <c r="K109">
        <v>38.341658000000002</v>
      </c>
      <c r="L109" t="s">
        <v>37</v>
      </c>
      <c r="M109" t="s">
        <v>38</v>
      </c>
      <c r="N109">
        <v>5001198258</v>
      </c>
      <c r="O109" t="s">
        <v>229</v>
      </c>
      <c r="P109">
        <v>2.5</v>
      </c>
      <c r="Q109">
        <v>2015</v>
      </c>
      <c r="R109" t="s">
        <v>746</v>
      </c>
      <c r="S109" s="1">
        <v>43868</v>
      </c>
      <c r="T109">
        <v>5001198258</v>
      </c>
      <c r="U109" t="s">
        <v>229</v>
      </c>
      <c r="V109" t="s">
        <v>747</v>
      </c>
      <c r="AA109">
        <v>1.8</v>
      </c>
      <c r="AB109" t="s">
        <v>43</v>
      </c>
      <c r="AD109" t="s">
        <v>748</v>
      </c>
    </row>
    <row r="110" spans="1:31" x14ac:dyDescent="0.2">
      <c r="A110" t="s">
        <v>749</v>
      </c>
      <c r="B110" t="s">
        <v>750</v>
      </c>
      <c r="C110" t="s">
        <v>2205</v>
      </c>
      <c r="D110" t="s">
        <v>751</v>
      </c>
      <c r="E110" t="s">
        <v>33</v>
      </c>
      <c r="F110" t="s">
        <v>752</v>
      </c>
      <c r="G110" t="s">
        <v>753</v>
      </c>
      <c r="H110" t="s">
        <v>754</v>
      </c>
      <c r="I110" t="s">
        <v>36</v>
      </c>
      <c r="J110">
        <v>48.980311999999998</v>
      </c>
      <c r="K110">
        <v>1.8201369999999999</v>
      </c>
      <c r="L110" t="s">
        <v>37</v>
      </c>
      <c r="M110" t="s">
        <v>38</v>
      </c>
      <c r="N110">
        <v>5000075640</v>
      </c>
      <c r="O110" t="s">
        <v>755</v>
      </c>
      <c r="P110">
        <v>2</v>
      </c>
      <c r="Q110">
        <v>1993</v>
      </c>
      <c r="R110" t="s">
        <v>756</v>
      </c>
      <c r="S110" s="1">
        <v>43869</v>
      </c>
      <c r="T110">
        <v>4295868961</v>
      </c>
      <c r="U110" t="s">
        <v>116</v>
      </c>
      <c r="V110" t="s">
        <v>757</v>
      </c>
      <c r="W110">
        <v>1</v>
      </c>
      <c r="X110" t="s">
        <v>56</v>
      </c>
      <c r="AA110">
        <v>2</v>
      </c>
      <c r="AB110" t="s">
        <v>43</v>
      </c>
      <c r="AC110" t="s">
        <v>758</v>
      </c>
      <c r="AD110" t="s">
        <v>759</v>
      </c>
      <c r="AE110" t="s">
        <v>760</v>
      </c>
    </row>
    <row r="111" spans="1:31" x14ac:dyDescent="0.2">
      <c r="A111" t="s">
        <v>761</v>
      </c>
      <c r="B111" t="s">
        <v>762</v>
      </c>
      <c r="C111" t="s">
        <v>2202</v>
      </c>
      <c r="D111" t="s">
        <v>763</v>
      </c>
      <c r="E111" t="s">
        <v>74</v>
      </c>
      <c r="F111" t="s">
        <v>764</v>
      </c>
      <c r="G111" t="s">
        <v>765</v>
      </c>
      <c r="H111" t="s">
        <v>766</v>
      </c>
      <c r="I111" t="s">
        <v>36</v>
      </c>
      <c r="J111">
        <v>50.520752000000002</v>
      </c>
      <c r="K111">
        <v>6.5602660000000004</v>
      </c>
      <c r="L111" t="s">
        <v>37</v>
      </c>
      <c r="M111" t="s">
        <v>38</v>
      </c>
      <c r="N111">
        <v>5054811689</v>
      </c>
      <c r="O111" t="s">
        <v>767</v>
      </c>
      <c r="P111">
        <v>0.45</v>
      </c>
      <c r="R111" t="s">
        <v>768</v>
      </c>
      <c r="S111" s="1">
        <v>43871</v>
      </c>
      <c r="T111">
        <v>4295874867</v>
      </c>
      <c r="U111" t="s">
        <v>769</v>
      </c>
      <c r="V111" t="s">
        <v>770</v>
      </c>
      <c r="AA111">
        <v>0.5</v>
      </c>
      <c r="AB111" t="s">
        <v>43</v>
      </c>
      <c r="AD111" t="s">
        <v>771</v>
      </c>
      <c r="AE111" t="s">
        <v>772</v>
      </c>
    </row>
    <row r="112" spans="1:31" x14ac:dyDescent="0.2">
      <c r="A112" t="s">
        <v>761</v>
      </c>
      <c r="B112" t="s">
        <v>773</v>
      </c>
      <c r="C112" t="s">
        <v>2203</v>
      </c>
      <c r="D112" t="s">
        <v>763</v>
      </c>
      <c r="E112" t="s">
        <v>33</v>
      </c>
      <c r="F112" t="s">
        <v>774</v>
      </c>
      <c r="G112" t="s">
        <v>775</v>
      </c>
      <c r="H112" t="s">
        <v>776</v>
      </c>
      <c r="I112" t="s">
        <v>36</v>
      </c>
      <c r="J112">
        <v>51.270124000000003</v>
      </c>
      <c r="K112">
        <v>11.660638000000001</v>
      </c>
      <c r="L112" t="s">
        <v>37</v>
      </c>
      <c r="M112" t="s">
        <v>38</v>
      </c>
      <c r="N112">
        <v>5054811689</v>
      </c>
      <c r="O112" t="s">
        <v>767</v>
      </c>
      <c r="P112">
        <v>2.2999999999999998</v>
      </c>
      <c r="R112" t="s">
        <v>768</v>
      </c>
      <c r="S112" s="1">
        <v>43871</v>
      </c>
      <c r="T112">
        <v>4295874867</v>
      </c>
      <c r="U112" t="s">
        <v>769</v>
      </c>
      <c r="V112" t="s">
        <v>630</v>
      </c>
      <c r="W112">
        <v>2</v>
      </c>
      <c r="X112" t="s">
        <v>56</v>
      </c>
      <c r="AA112">
        <v>1.4</v>
      </c>
      <c r="AB112" t="s">
        <v>43</v>
      </c>
      <c r="AC112" t="s">
        <v>777</v>
      </c>
      <c r="AD112" t="s">
        <v>778</v>
      </c>
    </row>
    <row r="113" spans="1:31" x14ac:dyDescent="0.2">
      <c r="A113" t="s">
        <v>779</v>
      </c>
      <c r="B113" t="s">
        <v>780</v>
      </c>
      <c r="C113" t="s">
        <v>2202</v>
      </c>
      <c r="D113" t="s">
        <v>781</v>
      </c>
      <c r="I113" t="s">
        <v>36</v>
      </c>
      <c r="J113">
        <v>5.6219910000000004</v>
      </c>
      <c r="K113">
        <v>-1.4344000000000001E-2</v>
      </c>
      <c r="L113" t="s">
        <v>782</v>
      </c>
      <c r="M113" t="s">
        <v>38</v>
      </c>
      <c r="N113">
        <v>5001198258</v>
      </c>
      <c r="O113" t="s">
        <v>229</v>
      </c>
      <c r="P113">
        <v>1.5</v>
      </c>
      <c r="Q113">
        <v>2011</v>
      </c>
      <c r="R113" t="s">
        <v>782</v>
      </c>
      <c r="S113" s="1">
        <v>43868</v>
      </c>
      <c r="T113">
        <v>5001198258</v>
      </c>
      <c r="U113" t="s">
        <v>229</v>
      </c>
    </row>
    <row r="114" spans="1:31" x14ac:dyDescent="0.2">
      <c r="A114" t="s">
        <v>783</v>
      </c>
      <c r="B114" t="s">
        <v>784</v>
      </c>
      <c r="C114" t="s">
        <v>2202</v>
      </c>
      <c r="D114" t="s">
        <v>785</v>
      </c>
      <c r="E114" t="s">
        <v>74</v>
      </c>
      <c r="F114" t="s">
        <v>786</v>
      </c>
      <c r="G114" t="s">
        <v>787</v>
      </c>
      <c r="H114" t="s">
        <v>788</v>
      </c>
      <c r="I114" t="s">
        <v>36</v>
      </c>
      <c r="J114">
        <v>13.969258</v>
      </c>
      <c r="K114">
        <v>-90.794927000000001</v>
      </c>
      <c r="L114" t="s">
        <v>37</v>
      </c>
      <c r="M114" t="s">
        <v>38</v>
      </c>
      <c r="N114">
        <v>5037662080</v>
      </c>
      <c r="O114" t="s">
        <v>661</v>
      </c>
      <c r="P114">
        <v>0.5</v>
      </c>
      <c r="R114" t="s">
        <v>789</v>
      </c>
      <c r="S114" s="1">
        <v>43869</v>
      </c>
      <c r="T114">
        <v>5000057902</v>
      </c>
      <c r="U114" t="s">
        <v>663</v>
      </c>
      <c r="V114" t="s">
        <v>790</v>
      </c>
      <c r="AA114">
        <v>0.54500000000000004</v>
      </c>
      <c r="AB114" t="s">
        <v>43</v>
      </c>
    </row>
    <row r="115" spans="1:31" x14ac:dyDescent="0.2">
      <c r="A115" t="s">
        <v>791</v>
      </c>
      <c r="B115" t="s">
        <v>792</v>
      </c>
      <c r="C115" t="s">
        <v>2202</v>
      </c>
      <c r="D115" t="s">
        <v>793</v>
      </c>
      <c r="E115" t="s">
        <v>74</v>
      </c>
      <c r="F115" t="s">
        <v>794</v>
      </c>
      <c r="G115" t="s">
        <v>795</v>
      </c>
      <c r="H115" t="s">
        <v>796</v>
      </c>
      <c r="I115" t="s">
        <v>36</v>
      </c>
      <c r="J115">
        <v>20.928243999999999</v>
      </c>
      <c r="K115">
        <v>78.922224</v>
      </c>
      <c r="L115" t="s">
        <v>37</v>
      </c>
      <c r="M115" t="s">
        <v>38</v>
      </c>
      <c r="N115">
        <v>4298546065</v>
      </c>
      <c r="O115" t="s">
        <v>797</v>
      </c>
      <c r="P115">
        <v>0.57999999999999996</v>
      </c>
      <c r="R115" t="s">
        <v>798</v>
      </c>
      <c r="S115" s="1">
        <v>43866</v>
      </c>
      <c r="T115">
        <v>4295872966</v>
      </c>
      <c r="U115" t="s">
        <v>799</v>
      </c>
      <c r="V115" t="s">
        <v>770</v>
      </c>
      <c r="AA115">
        <v>0.5</v>
      </c>
      <c r="AB115" t="s">
        <v>43</v>
      </c>
      <c r="AC115" t="s">
        <v>800</v>
      </c>
    </row>
    <row r="116" spans="1:31" x14ac:dyDescent="0.2">
      <c r="A116" t="s">
        <v>791</v>
      </c>
      <c r="B116" t="s">
        <v>801</v>
      </c>
      <c r="C116" t="s">
        <v>2201</v>
      </c>
      <c r="D116" t="s">
        <v>793</v>
      </c>
      <c r="E116" t="s">
        <v>74</v>
      </c>
      <c r="F116" t="s">
        <v>802</v>
      </c>
      <c r="G116" t="s">
        <v>803</v>
      </c>
      <c r="H116" t="s">
        <v>804</v>
      </c>
      <c r="I116" t="s">
        <v>36</v>
      </c>
      <c r="J116">
        <v>23.562013</v>
      </c>
      <c r="K116">
        <v>87.233540000000005</v>
      </c>
      <c r="L116" t="s">
        <v>37</v>
      </c>
      <c r="M116" t="s">
        <v>38</v>
      </c>
      <c r="N116">
        <v>4295872966</v>
      </c>
      <c r="O116" t="s">
        <v>799</v>
      </c>
      <c r="P116">
        <v>2.2999999999999998</v>
      </c>
      <c r="R116" t="s">
        <v>798</v>
      </c>
      <c r="S116" s="1">
        <v>43866</v>
      </c>
      <c r="T116">
        <v>4295872966</v>
      </c>
      <c r="U116" t="s">
        <v>799</v>
      </c>
      <c r="V116" t="s">
        <v>805</v>
      </c>
      <c r="AA116">
        <v>1.6</v>
      </c>
      <c r="AB116" t="s">
        <v>43</v>
      </c>
      <c r="AC116" t="s">
        <v>806</v>
      </c>
      <c r="AD116" t="s">
        <v>807</v>
      </c>
      <c r="AE116" t="s">
        <v>808</v>
      </c>
    </row>
    <row r="117" spans="1:31" x14ac:dyDescent="0.2">
      <c r="A117" t="s">
        <v>791</v>
      </c>
      <c r="B117" t="s">
        <v>809</v>
      </c>
      <c r="C117" t="s">
        <v>2203</v>
      </c>
      <c r="D117" t="s">
        <v>793</v>
      </c>
      <c r="E117" t="s">
        <v>33</v>
      </c>
      <c r="F117" t="s">
        <v>810</v>
      </c>
      <c r="G117" t="s">
        <v>811</v>
      </c>
      <c r="H117" t="s">
        <v>812</v>
      </c>
      <c r="I117" t="s">
        <v>36</v>
      </c>
      <c r="J117">
        <v>24.254954999999999</v>
      </c>
      <c r="K117">
        <v>80.797653999999994</v>
      </c>
      <c r="L117" t="s">
        <v>37</v>
      </c>
      <c r="M117" t="s">
        <v>38</v>
      </c>
      <c r="N117">
        <v>4298546065</v>
      </c>
      <c r="O117" t="s">
        <v>797</v>
      </c>
      <c r="P117">
        <v>3</v>
      </c>
      <c r="R117" t="s">
        <v>798</v>
      </c>
      <c r="S117" s="1">
        <v>43866</v>
      </c>
      <c r="T117">
        <v>4295872966</v>
      </c>
      <c r="U117" t="s">
        <v>799</v>
      </c>
      <c r="V117" t="s">
        <v>813</v>
      </c>
      <c r="AA117">
        <v>2.8</v>
      </c>
      <c r="AB117" t="s">
        <v>43</v>
      </c>
    </row>
    <row r="118" spans="1:31" x14ac:dyDescent="0.2">
      <c r="A118" t="s">
        <v>791</v>
      </c>
      <c r="B118" t="s">
        <v>814</v>
      </c>
      <c r="C118" t="s">
        <v>2203</v>
      </c>
      <c r="D118" t="s">
        <v>793</v>
      </c>
      <c r="E118" t="s">
        <v>33</v>
      </c>
      <c r="F118" t="s">
        <v>815</v>
      </c>
      <c r="G118" t="s">
        <v>803</v>
      </c>
      <c r="H118" t="s">
        <v>816</v>
      </c>
      <c r="I118" t="s">
        <v>36</v>
      </c>
      <c r="J118">
        <v>24.595585</v>
      </c>
      <c r="K118">
        <v>80.858323999999996</v>
      </c>
      <c r="L118" t="s">
        <v>37</v>
      </c>
      <c r="M118" t="s">
        <v>38</v>
      </c>
      <c r="N118">
        <v>4295872966</v>
      </c>
      <c r="O118" t="s">
        <v>799</v>
      </c>
      <c r="P118">
        <v>2.2000000000000002</v>
      </c>
      <c r="R118" t="s">
        <v>798</v>
      </c>
      <c r="S118" s="1">
        <v>43866</v>
      </c>
      <c r="T118">
        <v>4295872966</v>
      </c>
      <c r="U118" t="s">
        <v>799</v>
      </c>
      <c r="V118" t="s">
        <v>209</v>
      </c>
      <c r="AA118">
        <v>1.7</v>
      </c>
      <c r="AB118" t="s">
        <v>43</v>
      </c>
      <c r="AC118" t="s">
        <v>817</v>
      </c>
      <c r="AD118" t="s">
        <v>818</v>
      </c>
      <c r="AE118" t="s">
        <v>819</v>
      </c>
    </row>
    <row r="119" spans="1:31" x14ac:dyDescent="0.2">
      <c r="A119" t="s">
        <v>791</v>
      </c>
      <c r="B119" t="s">
        <v>820</v>
      </c>
      <c r="C119" t="s">
        <v>2203</v>
      </c>
      <c r="D119" t="s">
        <v>793</v>
      </c>
      <c r="E119" t="s">
        <v>33</v>
      </c>
      <c r="F119" t="s">
        <v>821</v>
      </c>
      <c r="G119" t="s">
        <v>803</v>
      </c>
      <c r="H119" t="s">
        <v>822</v>
      </c>
      <c r="I119" t="s">
        <v>36</v>
      </c>
      <c r="J119">
        <v>24.930921000000001</v>
      </c>
      <c r="K119">
        <v>74.634163999999998</v>
      </c>
      <c r="L119" t="s">
        <v>37</v>
      </c>
      <c r="M119" t="s">
        <v>38</v>
      </c>
      <c r="N119">
        <v>4295872966</v>
      </c>
      <c r="O119" t="s">
        <v>799</v>
      </c>
      <c r="P119">
        <v>4</v>
      </c>
      <c r="R119" t="s">
        <v>798</v>
      </c>
      <c r="S119" s="1">
        <v>43866</v>
      </c>
      <c r="T119">
        <v>4295872966</v>
      </c>
      <c r="U119" t="s">
        <v>799</v>
      </c>
      <c r="V119" t="s">
        <v>823</v>
      </c>
      <c r="AA119">
        <v>2.5</v>
      </c>
      <c r="AB119" t="s">
        <v>43</v>
      </c>
      <c r="AC119" t="s">
        <v>824</v>
      </c>
      <c r="AD119" t="s">
        <v>825</v>
      </c>
      <c r="AE119" t="s">
        <v>826</v>
      </c>
    </row>
    <row r="120" spans="1:31" x14ac:dyDescent="0.2">
      <c r="A120" t="s">
        <v>791</v>
      </c>
      <c r="B120" t="s">
        <v>827</v>
      </c>
      <c r="C120" t="s">
        <v>2202</v>
      </c>
      <c r="D120" t="s">
        <v>793</v>
      </c>
      <c r="E120" t="s">
        <v>74</v>
      </c>
      <c r="F120" t="s">
        <v>828</v>
      </c>
      <c r="G120" t="s">
        <v>803</v>
      </c>
      <c r="H120" t="s">
        <v>829</v>
      </c>
      <c r="I120" t="s">
        <v>36</v>
      </c>
      <c r="J120">
        <v>26.253458999999999</v>
      </c>
      <c r="K120">
        <v>81.250947999999994</v>
      </c>
      <c r="L120" t="s">
        <v>37</v>
      </c>
      <c r="M120" t="s">
        <v>38</v>
      </c>
      <c r="N120">
        <v>4295872966</v>
      </c>
      <c r="O120" t="s">
        <v>799</v>
      </c>
      <c r="P120">
        <v>1.3</v>
      </c>
      <c r="R120" t="s">
        <v>798</v>
      </c>
      <c r="S120" s="1">
        <v>43866</v>
      </c>
      <c r="T120">
        <v>4295872966</v>
      </c>
      <c r="U120" t="s">
        <v>799</v>
      </c>
      <c r="V120" t="s">
        <v>501</v>
      </c>
      <c r="AA120">
        <v>0.6</v>
      </c>
      <c r="AB120" t="s">
        <v>43</v>
      </c>
      <c r="AC120" t="s">
        <v>830</v>
      </c>
      <c r="AD120" t="s">
        <v>831</v>
      </c>
      <c r="AE120" t="s">
        <v>832</v>
      </c>
    </row>
    <row r="121" spans="1:31" x14ac:dyDescent="0.2">
      <c r="A121" t="s">
        <v>791</v>
      </c>
      <c r="B121" t="s">
        <v>833</v>
      </c>
      <c r="C121" t="s">
        <v>2201</v>
      </c>
      <c r="D121" t="s">
        <v>793</v>
      </c>
      <c r="E121" t="s">
        <v>74</v>
      </c>
      <c r="F121" t="s">
        <v>834</v>
      </c>
      <c r="G121" t="s">
        <v>795</v>
      </c>
      <c r="H121" t="s">
        <v>835</v>
      </c>
      <c r="I121" t="s">
        <v>36</v>
      </c>
      <c r="J121">
        <v>26.404843</v>
      </c>
      <c r="K121">
        <v>81.130322000000007</v>
      </c>
      <c r="L121" t="s">
        <v>37</v>
      </c>
      <c r="M121" t="s">
        <v>38</v>
      </c>
      <c r="N121">
        <v>4298546065</v>
      </c>
      <c r="O121" t="s">
        <v>797</v>
      </c>
      <c r="P121">
        <v>2</v>
      </c>
      <c r="R121" t="s">
        <v>798</v>
      </c>
      <c r="S121" s="1">
        <v>43866</v>
      </c>
      <c r="T121">
        <v>4295872966</v>
      </c>
      <c r="U121" t="s">
        <v>799</v>
      </c>
      <c r="V121" t="s">
        <v>836</v>
      </c>
      <c r="AA121">
        <v>2.2000000000000002</v>
      </c>
      <c r="AB121" t="s">
        <v>43</v>
      </c>
      <c r="AC121" t="s">
        <v>837</v>
      </c>
    </row>
    <row r="122" spans="1:31" x14ac:dyDescent="0.2">
      <c r="A122" t="s">
        <v>791</v>
      </c>
      <c r="B122" t="s">
        <v>838</v>
      </c>
      <c r="C122" t="s">
        <v>2203</v>
      </c>
      <c r="D122" t="s">
        <v>793</v>
      </c>
      <c r="E122" t="s">
        <v>33</v>
      </c>
      <c r="F122" t="s">
        <v>839</v>
      </c>
      <c r="G122" t="s">
        <v>840</v>
      </c>
      <c r="H122" t="s">
        <v>841</v>
      </c>
      <c r="I122" t="s">
        <v>36</v>
      </c>
      <c r="J122">
        <v>19.724394</v>
      </c>
      <c r="K122">
        <v>79.176074999999997</v>
      </c>
      <c r="L122" t="s">
        <v>37</v>
      </c>
      <c r="M122" t="s">
        <v>38</v>
      </c>
      <c r="O122" t="s">
        <v>842</v>
      </c>
      <c r="P122">
        <v>6</v>
      </c>
      <c r="Q122">
        <v>1987</v>
      </c>
      <c r="R122" t="s">
        <v>843</v>
      </c>
      <c r="S122" s="1">
        <v>43878</v>
      </c>
      <c r="T122">
        <v>4295873184</v>
      </c>
      <c r="U122" t="s">
        <v>844</v>
      </c>
      <c r="V122" t="s">
        <v>845</v>
      </c>
      <c r="AA122">
        <v>2.2000000000000002</v>
      </c>
      <c r="AB122" t="s">
        <v>43</v>
      </c>
      <c r="AC122" t="s">
        <v>846</v>
      </c>
      <c r="AD122" t="s">
        <v>847</v>
      </c>
      <c r="AE122" t="s">
        <v>848</v>
      </c>
    </row>
    <row r="123" spans="1:31" x14ac:dyDescent="0.2">
      <c r="A123" t="s">
        <v>791</v>
      </c>
      <c r="B123" t="s">
        <v>849</v>
      </c>
      <c r="C123" t="s">
        <v>2205</v>
      </c>
      <c r="D123" t="s">
        <v>793</v>
      </c>
      <c r="E123" t="s">
        <v>33</v>
      </c>
      <c r="F123" t="s">
        <v>850</v>
      </c>
      <c r="G123" t="s">
        <v>840</v>
      </c>
      <c r="H123" t="s">
        <v>851</v>
      </c>
      <c r="I123" t="s">
        <v>36</v>
      </c>
      <c r="J123">
        <v>21.497474</v>
      </c>
      <c r="K123">
        <v>81.782790000000006</v>
      </c>
      <c r="L123" t="s">
        <v>37</v>
      </c>
      <c r="M123" t="s">
        <v>38</v>
      </c>
      <c r="O123" t="s">
        <v>842</v>
      </c>
      <c r="P123">
        <v>2.4</v>
      </c>
      <c r="Q123">
        <v>1974</v>
      </c>
      <c r="R123" t="s">
        <v>843</v>
      </c>
      <c r="S123" s="1">
        <v>43878</v>
      </c>
      <c r="T123">
        <v>4295873184</v>
      </c>
      <c r="U123" t="s">
        <v>844</v>
      </c>
      <c r="V123" t="s">
        <v>852</v>
      </c>
      <c r="AA123">
        <v>2.1</v>
      </c>
      <c r="AB123" t="s">
        <v>43</v>
      </c>
      <c r="AC123" t="s">
        <v>853</v>
      </c>
      <c r="AD123" t="s">
        <v>854</v>
      </c>
      <c r="AE123" t="s">
        <v>855</v>
      </c>
    </row>
    <row r="124" spans="1:31" x14ac:dyDescent="0.2">
      <c r="A124" t="s">
        <v>791</v>
      </c>
      <c r="B124" t="s">
        <v>856</v>
      </c>
      <c r="C124" t="s">
        <v>2203</v>
      </c>
      <c r="D124" t="s">
        <v>793</v>
      </c>
      <c r="E124" t="s">
        <v>33</v>
      </c>
      <c r="F124" t="s">
        <v>857</v>
      </c>
      <c r="G124" t="s">
        <v>840</v>
      </c>
      <c r="H124" t="s">
        <v>858</v>
      </c>
      <c r="I124" t="s">
        <v>36</v>
      </c>
      <c r="J124">
        <v>24.202643999999999</v>
      </c>
      <c r="K124">
        <v>80.799867000000006</v>
      </c>
      <c r="L124" t="s">
        <v>37</v>
      </c>
      <c r="M124" t="s">
        <v>38</v>
      </c>
      <c r="O124" t="s">
        <v>842</v>
      </c>
      <c r="P124">
        <v>4.2</v>
      </c>
      <c r="Q124">
        <v>1979</v>
      </c>
      <c r="R124" t="s">
        <v>843</v>
      </c>
      <c r="S124" s="1">
        <v>43878</v>
      </c>
      <c r="T124">
        <v>4295873184</v>
      </c>
      <c r="U124" t="s">
        <v>844</v>
      </c>
      <c r="V124" t="s">
        <v>859</v>
      </c>
      <c r="AA124">
        <v>4.2</v>
      </c>
      <c r="AB124" t="s">
        <v>43</v>
      </c>
      <c r="AC124" t="s">
        <v>860</v>
      </c>
      <c r="AD124" t="s">
        <v>861</v>
      </c>
      <c r="AE124" t="s">
        <v>862</v>
      </c>
    </row>
    <row r="125" spans="1:31" x14ac:dyDescent="0.2">
      <c r="A125" t="s">
        <v>791</v>
      </c>
      <c r="B125" t="s">
        <v>863</v>
      </c>
      <c r="C125" t="s">
        <v>2201</v>
      </c>
      <c r="D125" t="s">
        <v>793</v>
      </c>
      <c r="E125" t="s">
        <v>33</v>
      </c>
      <c r="F125" t="s">
        <v>864</v>
      </c>
      <c r="G125" t="s">
        <v>840</v>
      </c>
      <c r="H125" t="s">
        <v>865</v>
      </c>
      <c r="I125" t="s">
        <v>36</v>
      </c>
      <c r="J125">
        <v>24.388462000000001</v>
      </c>
      <c r="K125">
        <v>88.083236999999997</v>
      </c>
      <c r="L125" t="s">
        <v>37</v>
      </c>
      <c r="M125" t="s">
        <v>38</v>
      </c>
      <c r="O125" t="s">
        <v>842</v>
      </c>
      <c r="P125">
        <v>2</v>
      </c>
      <c r="Q125">
        <v>2013</v>
      </c>
      <c r="R125" t="s">
        <v>843</v>
      </c>
      <c r="S125" s="1">
        <v>43878</v>
      </c>
      <c r="T125">
        <v>4295873184</v>
      </c>
      <c r="U125" t="s">
        <v>844</v>
      </c>
      <c r="V125" t="s">
        <v>42</v>
      </c>
      <c r="AA125">
        <v>1.5</v>
      </c>
      <c r="AB125" t="s">
        <v>43</v>
      </c>
      <c r="AC125" t="s">
        <v>866</v>
      </c>
      <c r="AD125" t="s">
        <v>867</v>
      </c>
      <c r="AE125" t="s">
        <v>868</v>
      </c>
    </row>
    <row r="126" spans="1:31" x14ac:dyDescent="0.2">
      <c r="A126" t="s">
        <v>791</v>
      </c>
      <c r="B126" t="s">
        <v>869</v>
      </c>
      <c r="C126" t="s">
        <v>2211</v>
      </c>
      <c r="D126" t="s">
        <v>793</v>
      </c>
      <c r="E126" t="s">
        <v>33</v>
      </c>
      <c r="F126" t="s">
        <v>870</v>
      </c>
      <c r="G126" t="s">
        <v>871</v>
      </c>
      <c r="H126" t="s">
        <v>872</v>
      </c>
      <c r="I126" t="s">
        <v>36</v>
      </c>
      <c r="J126">
        <v>10.712664</v>
      </c>
      <c r="K126">
        <v>78.093190000000007</v>
      </c>
      <c r="L126" t="s">
        <v>37</v>
      </c>
      <c r="M126" t="s">
        <v>38</v>
      </c>
      <c r="N126">
        <v>4295872681</v>
      </c>
      <c r="O126" t="s">
        <v>873</v>
      </c>
      <c r="P126">
        <v>4.5</v>
      </c>
      <c r="R126" t="s">
        <v>874</v>
      </c>
      <c r="S126" s="1">
        <v>43867</v>
      </c>
      <c r="T126">
        <v>4295872681</v>
      </c>
      <c r="U126" t="s">
        <v>873</v>
      </c>
      <c r="V126" t="s">
        <v>875</v>
      </c>
      <c r="AA126">
        <v>4.3</v>
      </c>
      <c r="AB126" t="s">
        <v>43</v>
      </c>
      <c r="AC126" t="s">
        <v>876</v>
      </c>
      <c r="AD126" t="s">
        <v>877</v>
      </c>
      <c r="AE126" t="s">
        <v>878</v>
      </c>
    </row>
    <row r="127" spans="1:31" x14ac:dyDescent="0.2">
      <c r="A127" t="s">
        <v>791</v>
      </c>
      <c r="B127" t="s">
        <v>879</v>
      </c>
      <c r="C127" t="s">
        <v>2201</v>
      </c>
      <c r="D127" t="s">
        <v>793</v>
      </c>
      <c r="E127" t="s">
        <v>33</v>
      </c>
      <c r="F127" t="s">
        <v>880</v>
      </c>
      <c r="G127" t="s">
        <v>871</v>
      </c>
      <c r="H127" t="s">
        <v>881</v>
      </c>
      <c r="I127" t="s">
        <v>36</v>
      </c>
      <c r="J127">
        <v>10.937116</v>
      </c>
      <c r="K127">
        <v>78.152888000000004</v>
      </c>
      <c r="L127" t="s">
        <v>37</v>
      </c>
      <c r="M127" t="s">
        <v>38</v>
      </c>
      <c r="N127">
        <v>4295872681</v>
      </c>
      <c r="O127" t="s">
        <v>873</v>
      </c>
      <c r="P127">
        <v>1.7</v>
      </c>
      <c r="R127" t="s">
        <v>882</v>
      </c>
      <c r="S127" s="1">
        <v>43867</v>
      </c>
      <c r="T127">
        <v>4295872681</v>
      </c>
      <c r="U127" t="s">
        <v>873</v>
      </c>
      <c r="V127" t="s">
        <v>209</v>
      </c>
      <c r="AA127">
        <v>1.7</v>
      </c>
      <c r="AB127" t="s">
        <v>43</v>
      </c>
      <c r="AC127" t="s">
        <v>883</v>
      </c>
      <c r="AD127" t="s">
        <v>884</v>
      </c>
      <c r="AE127" t="s">
        <v>885</v>
      </c>
    </row>
    <row r="128" spans="1:31" x14ac:dyDescent="0.2">
      <c r="A128" t="s">
        <v>791</v>
      </c>
      <c r="B128" t="s">
        <v>886</v>
      </c>
      <c r="C128" t="s">
        <v>2201</v>
      </c>
      <c r="D128" t="s">
        <v>793</v>
      </c>
      <c r="E128" t="s">
        <v>74</v>
      </c>
      <c r="F128" t="s">
        <v>887</v>
      </c>
      <c r="G128" t="s">
        <v>888</v>
      </c>
      <c r="H128" t="s">
        <v>889</v>
      </c>
      <c r="I128" t="s">
        <v>36</v>
      </c>
      <c r="J128">
        <v>13.260661000000001</v>
      </c>
      <c r="K128">
        <v>80.306353999999999</v>
      </c>
      <c r="L128" t="s">
        <v>37</v>
      </c>
      <c r="M128" t="s">
        <v>38</v>
      </c>
      <c r="N128">
        <v>4296029056</v>
      </c>
      <c r="O128" t="s">
        <v>890</v>
      </c>
      <c r="P128">
        <v>1</v>
      </c>
      <c r="Q128">
        <v>2011</v>
      </c>
      <c r="R128" t="s">
        <v>891</v>
      </c>
      <c r="S128" s="1">
        <v>43869</v>
      </c>
      <c r="T128">
        <v>4295868961</v>
      </c>
      <c r="U128" t="s">
        <v>116</v>
      </c>
      <c r="V128" t="s">
        <v>108</v>
      </c>
      <c r="AA128">
        <v>1</v>
      </c>
      <c r="AB128" t="s">
        <v>43</v>
      </c>
      <c r="AC128" t="s">
        <v>892</v>
      </c>
      <c r="AD128" t="s">
        <v>893</v>
      </c>
      <c r="AE128" t="s">
        <v>894</v>
      </c>
    </row>
    <row r="129" spans="1:31" x14ac:dyDescent="0.2">
      <c r="A129" t="s">
        <v>791</v>
      </c>
      <c r="B129" t="s">
        <v>895</v>
      </c>
      <c r="C129" t="s">
        <v>2203</v>
      </c>
      <c r="D129" t="s">
        <v>793</v>
      </c>
      <c r="E129" t="s">
        <v>33</v>
      </c>
      <c r="F129" t="s">
        <v>896</v>
      </c>
      <c r="G129" t="s">
        <v>888</v>
      </c>
      <c r="H129" t="s">
        <v>897</v>
      </c>
      <c r="I129" t="s">
        <v>36</v>
      </c>
      <c r="J129">
        <v>14.60521</v>
      </c>
      <c r="K129">
        <v>78.522478000000007</v>
      </c>
      <c r="L129" t="s">
        <v>37</v>
      </c>
      <c r="M129" t="s">
        <v>38</v>
      </c>
      <c r="N129">
        <v>4296029056</v>
      </c>
      <c r="O129" t="s">
        <v>890</v>
      </c>
      <c r="P129">
        <v>4.5999999999999996</v>
      </c>
      <c r="Q129">
        <v>1985</v>
      </c>
      <c r="R129" t="s">
        <v>891</v>
      </c>
      <c r="S129" s="1">
        <v>43869</v>
      </c>
      <c r="T129">
        <v>4295868961</v>
      </c>
      <c r="U129" t="s">
        <v>116</v>
      </c>
      <c r="V129" t="s">
        <v>898</v>
      </c>
      <c r="AA129">
        <v>3.8</v>
      </c>
      <c r="AB129" t="s">
        <v>43</v>
      </c>
      <c r="AC129" t="s">
        <v>899</v>
      </c>
      <c r="AD129" t="s">
        <v>900</v>
      </c>
      <c r="AE129" t="s">
        <v>901</v>
      </c>
    </row>
    <row r="130" spans="1:31" x14ac:dyDescent="0.2">
      <c r="A130" t="s">
        <v>791</v>
      </c>
      <c r="B130" t="s">
        <v>902</v>
      </c>
      <c r="C130" t="s">
        <v>2202</v>
      </c>
      <c r="D130" t="s">
        <v>793</v>
      </c>
      <c r="E130" t="s">
        <v>74</v>
      </c>
      <c r="F130" t="s">
        <v>903</v>
      </c>
      <c r="G130" t="s">
        <v>888</v>
      </c>
      <c r="H130" t="s">
        <v>904</v>
      </c>
      <c r="I130" t="s">
        <v>36</v>
      </c>
      <c r="J130">
        <v>17.540668</v>
      </c>
      <c r="K130">
        <v>76.034869</v>
      </c>
      <c r="L130" t="s">
        <v>37</v>
      </c>
      <c r="M130" t="s">
        <v>38</v>
      </c>
      <c r="N130">
        <v>4296029056</v>
      </c>
      <c r="O130" t="s">
        <v>890</v>
      </c>
      <c r="P130">
        <v>0.95</v>
      </c>
      <c r="Q130">
        <v>2015</v>
      </c>
      <c r="R130" t="s">
        <v>891</v>
      </c>
      <c r="S130" s="1">
        <v>43869</v>
      </c>
      <c r="T130">
        <v>4295868961</v>
      </c>
      <c r="U130" t="s">
        <v>116</v>
      </c>
      <c r="V130" t="s">
        <v>477</v>
      </c>
      <c r="AA130">
        <v>1.2</v>
      </c>
      <c r="AB130" t="s">
        <v>43</v>
      </c>
      <c r="AC130" t="s">
        <v>905</v>
      </c>
      <c r="AD130" t="s">
        <v>906</v>
      </c>
    </row>
    <row r="131" spans="1:31" x14ac:dyDescent="0.2">
      <c r="A131" t="s">
        <v>791</v>
      </c>
      <c r="B131" t="s">
        <v>907</v>
      </c>
      <c r="C131" t="s">
        <v>2201</v>
      </c>
      <c r="D131" t="s">
        <v>793</v>
      </c>
      <c r="E131" t="s">
        <v>33</v>
      </c>
      <c r="G131" t="s">
        <v>908</v>
      </c>
      <c r="H131" t="s">
        <v>909</v>
      </c>
      <c r="I131" t="s">
        <v>36</v>
      </c>
      <c r="J131">
        <v>8.7888500000000001</v>
      </c>
      <c r="K131">
        <v>77.730918000000003</v>
      </c>
      <c r="L131" t="s">
        <v>37</v>
      </c>
      <c r="M131" t="s">
        <v>38</v>
      </c>
      <c r="N131">
        <v>4295873040</v>
      </c>
      <c r="O131" t="s">
        <v>910</v>
      </c>
      <c r="P131">
        <v>2.0499999999999998</v>
      </c>
      <c r="R131" t="s">
        <v>911</v>
      </c>
      <c r="S131" s="1">
        <v>43867</v>
      </c>
      <c r="T131">
        <v>4295873040</v>
      </c>
      <c r="U131" t="s">
        <v>910</v>
      </c>
      <c r="V131" t="s">
        <v>852</v>
      </c>
      <c r="AA131">
        <v>2.1</v>
      </c>
      <c r="AB131" t="s">
        <v>43</v>
      </c>
      <c r="AC131" t="s">
        <v>912</v>
      </c>
      <c r="AD131" t="s">
        <v>913</v>
      </c>
      <c r="AE131" t="s">
        <v>914</v>
      </c>
    </row>
    <row r="132" spans="1:31" x14ac:dyDescent="0.2">
      <c r="A132" t="s">
        <v>791</v>
      </c>
      <c r="B132" t="s">
        <v>915</v>
      </c>
      <c r="C132" t="s">
        <v>2201</v>
      </c>
      <c r="D132" t="s">
        <v>793</v>
      </c>
      <c r="E132" t="s">
        <v>33</v>
      </c>
      <c r="F132" t="s">
        <v>916</v>
      </c>
      <c r="G132" t="s">
        <v>908</v>
      </c>
      <c r="H132" t="s">
        <v>917</v>
      </c>
      <c r="I132" t="s">
        <v>36</v>
      </c>
      <c r="J132">
        <v>11.357619</v>
      </c>
      <c r="K132">
        <v>79.223044999999999</v>
      </c>
      <c r="L132" t="s">
        <v>37</v>
      </c>
      <c r="M132" t="s">
        <v>38</v>
      </c>
      <c r="N132">
        <v>4295873040</v>
      </c>
      <c r="O132" t="s">
        <v>910</v>
      </c>
      <c r="P132">
        <v>1.85</v>
      </c>
      <c r="R132" t="s">
        <v>911</v>
      </c>
      <c r="S132" s="1">
        <v>43867</v>
      </c>
      <c r="T132">
        <v>4295873040</v>
      </c>
      <c r="U132" t="s">
        <v>910</v>
      </c>
      <c r="V132" t="s">
        <v>918</v>
      </c>
      <c r="AA132">
        <v>1.9</v>
      </c>
      <c r="AB132" t="s">
        <v>43</v>
      </c>
      <c r="AC132" t="s">
        <v>919</v>
      </c>
      <c r="AD132" t="s">
        <v>920</v>
      </c>
      <c r="AE132" t="s">
        <v>921</v>
      </c>
    </row>
    <row r="133" spans="1:31" x14ac:dyDescent="0.2">
      <c r="A133" t="s">
        <v>791</v>
      </c>
      <c r="B133" t="s">
        <v>922</v>
      </c>
      <c r="C133" t="s">
        <v>2203</v>
      </c>
      <c r="D133" t="s">
        <v>793</v>
      </c>
      <c r="E133" t="s">
        <v>33</v>
      </c>
      <c r="F133" t="s">
        <v>923</v>
      </c>
      <c r="G133" t="s">
        <v>908</v>
      </c>
      <c r="H133" t="s">
        <v>924</v>
      </c>
      <c r="I133" t="s">
        <v>36</v>
      </c>
      <c r="J133">
        <v>11.454468</v>
      </c>
      <c r="K133">
        <v>77.828686000000005</v>
      </c>
      <c r="L133" t="s">
        <v>37</v>
      </c>
      <c r="M133" t="s">
        <v>38</v>
      </c>
      <c r="N133">
        <v>4295873040</v>
      </c>
      <c r="O133" t="s">
        <v>910</v>
      </c>
      <c r="P133">
        <v>0.86</v>
      </c>
      <c r="R133" t="s">
        <v>911</v>
      </c>
      <c r="S133" s="1">
        <v>43867</v>
      </c>
      <c r="T133">
        <v>4295873040</v>
      </c>
      <c r="U133" t="s">
        <v>910</v>
      </c>
      <c r="V133" t="s">
        <v>177</v>
      </c>
      <c r="AA133">
        <v>0.9</v>
      </c>
      <c r="AB133" t="s">
        <v>43</v>
      </c>
      <c r="AC133" t="s">
        <v>925</v>
      </c>
      <c r="AD133" t="s">
        <v>926</v>
      </c>
      <c r="AE133" t="s">
        <v>927</v>
      </c>
    </row>
    <row r="134" spans="1:31" x14ac:dyDescent="0.2">
      <c r="A134" t="s">
        <v>791</v>
      </c>
      <c r="B134" t="s">
        <v>928</v>
      </c>
      <c r="C134" t="s">
        <v>2202</v>
      </c>
      <c r="D134" t="s">
        <v>793</v>
      </c>
      <c r="E134" t="s">
        <v>74</v>
      </c>
      <c r="G134" t="s">
        <v>908</v>
      </c>
      <c r="H134" t="s">
        <v>929</v>
      </c>
      <c r="I134" t="s">
        <v>36</v>
      </c>
      <c r="J134">
        <v>13.241161</v>
      </c>
      <c r="K134">
        <v>80.291686999999996</v>
      </c>
      <c r="L134" t="s">
        <v>37</v>
      </c>
      <c r="M134" t="s">
        <v>38</v>
      </c>
      <c r="N134">
        <v>4295873040</v>
      </c>
      <c r="O134" t="s">
        <v>910</v>
      </c>
      <c r="P134">
        <v>1.1000000000000001</v>
      </c>
      <c r="R134" t="s">
        <v>911</v>
      </c>
      <c r="S134" s="1">
        <v>43867</v>
      </c>
      <c r="T134">
        <v>4295873040</v>
      </c>
      <c r="U134" t="s">
        <v>910</v>
      </c>
      <c r="V134" t="s">
        <v>930</v>
      </c>
      <c r="AA134">
        <v>1.1000000000000001</v>
      </c>
      <c r="AB134" t="s">
        <v>43</v>
      </c>
      <c r="AC134" t="s">
        <v>931</v>
      </c>
      <c r="AD134" t="s">
        <v>932</v>
      </c>
      <c r="AE134" t="s">
        <v>933</v>
      </c>
    </row>
    <row r="135" spans="1:31" x14ac:dyDescent="0.2">
      <c r="A135" t="s">
        <v>791</v>
      </c>
      <c r="B135" t="s">
        <v>934</v>
      </c>
      <c r="C135" t="s">
        <v>2211</v>
      </c>
      <c r="D135" t="s">
        <v>793</v>
      </c>
      <c r="E135" t="s">
        <v>33</v>
      </c>
      <c r="F135" t="s">
        <v>935</v>
      </c>
      <c r="G135" t="s">
        <v>908</v>
      </c>
      <c r="H135" t="s">
        <v>897</v>
      </c>
      <c r="I135" t="s">
        <v>36</v>
      </c>
      <c r="J135">
        <v>14.642946999999999</v>
      </c>
      <c r="K135">
        <v>78.528902000000002</v>
      </c>
      <c r="L135" t="s">
        <v>37</v>
      </c>
      <c r="M135" t="s">
        <v>38</v>
      </c>
      <c r="N135">
        <v>4295873040</v>
      </c>
      <c r="O135" t="s">
        <v>910</v>
      </c>
      <c r="P135">
        <v>0.73</v>
      </c>
      <c r="R135" t="s">
        <v>911</v>
      </c>
      <c r="S135" s="1">
        <v>43867</v>
      </c>
      <c r="T135">
        <v>4295873040</v>
      </c>
      <c r="U135" t="s">
        <v>910</v>
      </c>
      <c r="V135" t="s">
        <v>936</v>
      </c>
      <c r="AA135">
        <v>0.7</v>
      </c>
      <c r="AB135" t="s">
        <v>43</v>
      </c>
      <c r="AD135" t="s">
        <v>937</v>
      </c>
      <c r="AE135" t="s">
        <v>938</v>
      </c>
    </row>
    <row r="136" spans="1:31" x14ac:dyDescent="0.2">
      <c r="A136" t="s">
        <v>791</v>
      </c>
      <c r="B136" t="s">
        <v>939</v>
      </c>
      <c r="C136" t="s">
        <v>2203</v>
      </c>
      <c r="D136" t="s">
        <v>793</v>
      </c>
      <c r="E136" t="s">
        <v>33</v>
      </c>
      <c r="G136" t="s">
        <v>908</v>
      </c>
      <c r="H136" t="s">
        <v>940</v>
      </c>
      <c r="I136" t="s">
        <v>36</v>
      </c>
      <c r="J136">
        <v>14.665692999999999</v>
      </c>
      <c r="K136">
        <v>78.457835000000003</v>
      </c>
      <c r="L136" t="s">
        <v>37</v>
      </c>
      <c r="M136" t="s">
        <v>38</v>
      </c>
      <c r="N136">
        <v>4295873040</v>
      </c>
      <c r="O136" t="s">
        <v>910</v>
      </c>
      <c r="P136">
        <v>1.46</v>
      </c>
      <c r="R136" t="s">
        <v>911</v>
      </c>
      <c r="S136" s="1">
        <v>43867</v>
      </c>
      <c r="T136">
        <v>4295873040</v>
      </c>
      <c r="U136" t="s">
        <v>910</v>
      </c>
      <c r="V136" t="s">
        <v>42</v>
      </c>
      <c r="AA136">
        <v>1.5</v>
      </c>
      <c r="AB136" t="s">
        <v>43</v>
      </c>
      <c r="AC136" t="s">
        <v>941</v>
      </c>
      <c r="AD136" t="s">
        <v>942</v>
      </c>
      <c r="AE136" t="s">
        <v>943</v>
      </c>
    </row>
    <row r="137" spans="1:31" x14ac:dyDescent="0.2">
      <c r="A137" t="s">
        <v>791</v>
      </c>
      <c r="B137" t="s">
        <v>944</v>
      </c>
      <c r="C137" t="s">
        <v>2203</v>
      </c>
      <c r="D137" t="s">
        <v>793</v>
      </c>
      <c r="E137" t="s">
        <v>33</v>
      </c>
      <c r="F137" t="s">
        <v>945</v>
      </c>
      <c r="G137" t="s">
        <v>908</v>
      </c>
      <c r="H137" t="s">
        <v>946</v>
      </c>
      <c r="I137" t="s">
        <v>36</v>
      </c>
      <c r="J137">
        <v>16.696363000000002</v>
      </c>
      <c r="K137">
        <v>79.648627000000005</v>
      </c>
      <c r="L137" t="s">
        <v>37</v>
      </c>
      <c r="M137" t="s">
        <v>38</v>
      </c>
      <c r="N137">
        <v>4295873040</v>
      </c>
      <c r="O137" t="s">
        <v>910</v>
      </c>
      <c r="P137">
        <v>2.5</v>
      </c>
      <c r="R137" t="s">
        <v>911</v>
      </c>
      <c r="S137" s="1">
        <v>43867</v>
      </c>
      <c r="T137">
        <v>4295873040</v>
      </c>
      <c r="U137" t="s">
        <v>910</v>
      </c>
      <c r="V137" t="s">
        <v>947</v>
      </c>
      <c r="AA137">
        <v>3.5</v>
      </c>
      <c r="AB137" t="s">
        <v>43</v>
      </c>
      <c r="AC137" t="s">
        <v>948</v>
      </c>
      <c r="AD137" t="s">
        <v>949</v>
      </c>
      <c r="AE137" t="s">
        <v>950</v>
      </c>
    </row>
    <row r="138" spans="1:31" x14ac:dyDescent="0.2">
      <c r="A138" t="s">
        <v>791</v>
      </c>
      <c r="B138" t="s">
        <v>951</v>
      </c>
      <c r="C138" t="s">
        <v>2203</v>
      </c>
      <c r="D138" t="s">
        <v>793</v>
      </c>
      <c r="E138" t="s">
        <v>33</v>
      </c>
      <c r="F138" t="s">
        <v>952</v>
      </c>
      <c r="G138" t="s">
        <v>908</v>
      </c>
      <c r="H138" t="s">
        <v>953</v>
      </c>
      <c r="I138" t="s">
        <v>36</v>
      </c>
      <c r="J138">
        <v>17.308164999999999</v>
      </c>
      <c r="K138">
        <v>77.474323999999996</v>
      </c>
      <c r="L138" t="s">
        <v>37</v>
      </c>
      <c r="M138" t="s">
        <v>38</v>
      </c>
      <c r="N138">
        <v>4295873040</v>
      </c>
      <c r="O138" t="s">
        <v>910</v>
      </c>
      <c r="P138">
        <v>2.4</v>
      </c>
      <c r="R138" t="s">
        <v>911</v>
      </c>
      <c r="S138" s="1">
        <v>43867</v>
      </c>
      <c r="T138">
        <v>4295873040</v>
      </c>
      <c r="U138" t="s">
        <v>910</v>
      </c>
      <c r="V138" t="s">
        <v>954</v>
      </c>
      <c r="AA138">
        <v>2.4</v>
      </c>
      <c r="AB138" t="s">
        <v>43</v>
      </c>
      <c r="AC138" t="s">
        <v>955</v>
      </c>
      <c r="AD138" t="s">
        <v>956</v>
      </c>
      <c r="AE138" t="s">
        <v>957</v>
      </c>
    </row>
    <row r="139" spans="1:31" x14ac:dyDescent="0.2">
      <c r="A139" t="s">
        <v>791</v>
      </c>
      <c r="B139" t="s">
        <v>958</v>
      </c>
      <c r="C139" t="s">
        <v>2202</v>
      </c>
      <c r="D139" t="s">
        <v>793</v>
      </c>
      <c r="E139" t="s">
        <v>74</v>
      </c>
      <c r="F139" t="s">
        <v>959</v>
      </c>
      <c r="G139" t="s">
        <v>908</v>
      </c>
      <c r="H139" t="s">
        <v>960</v>
      </c>
      <c r="I139" t="s">
        <v>36</v>
      </c>
      <c r="J139">
        <v>18.861882999999999</v>
      </c>
      <c r="K139">
        <v>76.542924999999997</v>
      </c>
      <c r="L139" t="s">
        <v>37</v>
      </c>
      <c r="M139" t="s">
        <v>38</v>
      </c>
      <c r="N139">
        <v>4295873040</v>
      </c>
      <c r="O139" t="s">
        <v>910</v>
      </c>
      <c r="P139">
        <v>1.1000000000000001</v>
      </c>
      <c r="R139" t="s">
        <v>911</v>
      </c>
      <c r="S139" s="1">
        <v>43867</v>
      </c>
      <c r="T139">
        <v>4295873040</v>
      </c>
      <c r="U139" t="s">
        <v>910</v>
      </c>
      <c r="V139" t="s">
        <v>930</v>
      </c>
      <c r="AA139">
        <v>1.1000000000000001</v>
      </c>
      <c r="AB139" t="s">
        <v>43</v>
      </c>
      <c r="AC139" t="s">
        <v>961</v>
      </c>
      <c r="AD139" t="s">
        <v>962</v>
      </c>
      <c r="AE139" t="s">
        <v>963</v>
      </c>
    </row>
    <row r="140" spans="1:31" x14ac:dyDescent="0.2">
      <c r="A140" t="s">
        <v>791</v>
      </c>
      <c r="B140" t="s">
        <v>964</v>
      </c>
      <c r="C140" t="s">
        <v>2203</v>
      </c>
      <c r="D140" t="s">
        <v>793</v>
      </c>
      <c r="E140" t="s">
        <v>33</v>
      </c>
      <c r="G140" t="s">
        <v>965</v>
      </c>
      <c r="H140" t="s">
        <v>966</v>
      </c>
      <c r="I140" t="s">
        <v>36</v>
      </c>
      <c r="J140">
        <v>23.603058999999998</v>
      </c>
      <c r="K140">
        <v>74.256034</v>
      </c>
      <c r="L140" t="s">
        <v>37</v>
      </c>
      <c r="M140" t="s">
        <v>38</v>
      </c>
      <c r="N140">
        <v>4295873040</v>
      </c>
      <c r="O140" t="s">
        <v>910</v>
      </c>
      <c r="P140">
        <v>1.5</v>
      </c>
      <c r="R140" t="s">
        <v>911</v>
      </c>
      <c r="S140" s="1">
        <v>43867</v>
      </c>
      <c r="T140">
        <v>4295873040</v>
      </c>
      <c r="U140" t="s">
        <v>910</v>
      </c>
      <c r="V140" t="s">
        <v>747</v>
      </c>
      <c r="AA140">
        <v>1.8</v>
      </c>
      <c r="AB140" t="s">
        <v>43</v>
      </c>
      <c r="AC140" t="s">
        <v>967</v>
      </c>
      <c r="AD140" t="s">
        <v>968</v>
      </c>
      <c r="AE140" t="s">
        <v>969</v>
      </c>
    </row>
    <row r="141" spans="1:31" x14ac:dyDescent="0.2">
      <c r="A141" t="s">
        <v>791</v>
      </c>
      <c r="B141" t="s">
        <v>970</v>
      </c>
      <c r="C141" t="s">
        <v>2202</v>
      </c>
      <c r="D141" t="s">
        <v>793</v>
      </c>
      <c r="E141" t="s">
        <v>33</v>
      </c>
      <c r="F141" t="s">
        <v>971</v>
      </c>
      <c r="G141" t="s">
        <v>972</v>
      </c>
      <c r="H141" t="s">
        <v>973</v>
      </c>
      <c r="I141" t="s">
        <v>36</v>
      </c>
      <c r="J141">
        <v>15.179579</v>
      </c>
      <c r="K141">
        <v>76.700305999999998</v>
      </c>
      <c r="L141" t="s">
        <v>37</v>
      </c>
      <c r="M141" t="s">
        <v>38</v>
      </c>
      <c r="N141">
        <v>4298071860</v>
      </c>
      <c r="O141" t="s">
        <v>974</v>
      </c>
      <c r="P141">
        <v>0.6</v>
      </c>
      <c r="R141" t="s">
        <v>975</v>
      </c>
      <c r="S141" s="1">
        <v>43867</v>
      </c>
      <c r="T141">
        <v>4298071860</v>
      </c>
      <c r="U141" t="s">
        <v>974</v>
      </c>
      <c r="V141" t="s">
        <v>976</v>
      </c>
      <c r="AA141">
        <v>0.7</v>
      </c>
      <c r="AB141" t="s">
        <v>43</v>
      </c>
      <c r="AC141" t="s">
        <v>977</v>
      </c>
      <c r="AD141" t="s">
        <v>978</v>
      </c>
      <c r="AE141" t="s">
        <v>979</v>
      </c>
    </row>
    <row r="142" spans="1:31" x14ac:dyDescent="0.2">
      <c r="A142" t="s">
        <v>791</v>
      </c>
      <c r="B142" t="s">
        <v>980</v>
      </c>
      <c r="C142" t="s">
        <v>2203</v>
      </c>
      <c r="D142" t="s">
        <v>793</v>
      </c>
      <c r="E142" t="s">
        <v>33</v>
      </c>
      <c r="F142" t="s">
        <v>981</v>
      </c>
      <c r="G142" t="s">
        <v>972</v>
      </c>
      <c r="H142" t="s">
        <v>982</v>
      </c>
      <c r="I142" t="s">
        <v>36</v>
      </c>
      <c r="J142">
        <v>15.686282</v>
      </c>
      <c r="K142">
        <v>78.458990999999997</v>
      </c>
      <c r="L142" t="s">
        <v>37</v>
      </c>
      <c r="M142" t="s">
        <v>38</v>
      </c>
      <c r="N142">
        <v>4298071860</v>
      </c>
      <c r="O142" t="s">
        <v>974</v>
      </c>
      <c r="P142">
        <v>4.8</v>
      </c>
      <c r="R142" t="s">
        <v>983</v>
      </c>
      <c r="S142" s="1">
        <v>43867</v>
      </c>
      <c r="T142">
        <v>4298071860</v>
      </c>
      <c r="U142" t="s">
        <v>974</v>
      </c>
      <c r="V142" t="s">
        <v>984</v>
      </c>
      <c r="AA142">
        <v>4.8</v>
      </c>
      <c r="AB142" t="s">
        <v>43</v>
      </c>
      <c r="AC142" t="s">
        <v>985</v>
      </c>
      <c r="AD142" t="s">
        <v>986</v>
      </c>
    </row>
    <row r="143" spans="1:31" x14ac:dyDescent="0.2">
      <c r="A143" t="s">
        <v>791</v>
      </c>
      <c r="B143" t="s">
        <v>987</v>
      </c>
      <c r="C143" t="s">
        <v>2202</v>
      </c>
      <c r="D143" t="s">
        <v>793</v>
      </c>
      <c r="E143" t="s">
        <v>74</v>
      </c>
      <c r="F143" t="s">
        <v>988</v>
      </c>
      <c r="G143" t="s">
        <v>972</v>
      </c>
      <c r="H143" t="s">
        <v>989</v>
      </c>
      <c r="I143" t="s">
        <v>36</v>
      </c>
      <c r="J143">
        <v>18.682155000000002</v>
      </c>
      <c r="K143">
        <v>73.038030000000006</v>
      </c>
      <c r="L143" t="s">
        <v>37</v>
      </c>
      <c r="M143" t="s">
        <v>38</v>
      </c>
      <c r="N143">
        <v>4298071860</v>
      </c>
      <c r="O143" t="s">
        <v>974</v>
      </c>
      <c r="P143">
        <v>0.97</v>
      </c>
      <c r="R143" t="s">
        <v>990</v>
      </c>
      <c r="S143" s="1">
        <v>43867</v>
      </c>
      <c r="T143">
        <v>4298071860</v>
      </c>
      <c r="U143" t="s">
        <v>974</v>
      </c>
      <c r="V143" t="s">
        <v>108</v>
      </c>
      <c r="AA143">
        <v>1</v>
      </c>
      <c r="AB143" t="s">
        <v>43</v>
      </c>
      <c r="AC143" t="s">
        <v>991</v>
      </c>
      <c r="AD143" t="s">
        <v>992</v>
      </c>
      <c r="AE143" t="s">
        <v>993</v>
      </c>
    </row>
    <row r="144" spans="1:31" x14ac:dyDescent="0.2">
      <c r="A144" t="s">
        <v>791</v>
      </c>
      <c r="B144" t="s">
        <v>994</v>
      </c>
      <c r="C144" t="s">
        <v>2201</v>
      </c>
      <c r="D144" t="s">
        <v>793</v>
      </c>
      <c r="I144" t="s">
        <v>36</v>
      </c>
      <c r="J144">
        <v>22.576170999999999</v>
      </c>
      <c r="K144">
        <v>87.309608999999995</v>
      </c>
      <c r="L144" t="s">
        <v>995</v>
      </c>
      <c r="M144" t="s">
        <v>38</v>
      </c>
      <c r="N144">
        <v>4298071860</v>
      </c>
      <c r="O144" t="s">
        <v>974</v>
      </c>
      <c r="P144">
        <v>2.4</v>
      </c>
      <c r="R144" t="s">
        <v>995</v>
      </c>
      <c r="S144" s="1">
        <v>43867</v>
      </c>
      <c r="T144">
        <v>4298071860</v>
      </c>
      <c r="U144" t="s">
        <v>974</v>
      </c>
    </row>
    <row r="145" spans="1:31" x14ac:dyDescent="0.2">
      <c r="A145" t="s">
        <v>791</v>
      </c>
      <c r="B145" t="s">
        <v>996</v>
      </c>
      <c r="C145" t="s">
        <v>2202</v>
      </c>
      <c r="D145" t="s">
        <v>793</v>
      </c>
      <c r="E145" t="s">
        <v>74</v>
      </c>
      <c r="F145" t="s">
        <v>997</v>
      </c>
      <c r="G145" t="s">
        <v>998</v>
      </c>
      <c r="H145" t="s">
        <v>999</v>
      </c>
      <c r="I145" t="s">
        <v>36</v>
      </c>
      <c r="J145">
        <v>9.7485289999999996</v>
      </c>
      <c r="K145">
        <v>76.362414000000001</v>
      </c>
      <c r="L145" t="s">
        <v>37</v>
      </c>
      <c r="M145" t="s">
        <v>38</v>
      </c>
      <c r="N145">
        <v>5001088052</v>
      </c>
      <c r="O145" t="s">
        <v>1000</v>
      </c>
      <c r="P145">
        <v>0.2</v>
      </c>
      <c r="R145" t="s">
        <v>1001</v>
      </c>
      <c r="S145" s="1">
        <v>43883</v>
      </c>
      <c r="T145">
        <v>5001088052</v>
      </c>
      <c r="U145" t="s">
        <v>1000</v>
      </c>
      <c r="V145" t="s">
        <v>153</v>
      </c>
      <c r="AA145">
        <v>0.2</v>
      </c>
      <c r="AB145" t="s">
        <v>43</v>
      </c>
      <c r="AC145" t="s">
        <v>1002</v>
      </c>
      <c r="AD145" t="s">
        <v>1003</v>
      </c>
      <c r="AE145" t="s">
        <v>1004</v>
      </c>
    </row>
    <row r="146" spans="1:31" x14ac:dyDescent="0.2">
      <c r="A146" t="s">
        <v>791</v>
      </c>
      <c r="B146" t="s">
        <v>1005</v>
      </c>
      <c r="C146" t="s">
        <v>2211</v>
      </c>
      <c r="D146" t="s">
        <v>793</v>
      </c>
      <c r="E146" t="s">
        <v>33</v>
      </c>
      <c r="F146" t="s">
        <v>1006</v>
      </c>
      <c r="G146" t="s">
        <v>998</v>
      </c>
      <c r="H146" t="s">
        <v>1007</v>
      </c>
      <c r="I146" t="s">
        <v>36</v>
      </c>
      <c r="J146">
        <v>10.848197000000001</v>
      </c>
      <c r="K146">
        <v>76.835789000000005</v>
      </c>
      <c r="L146" t="s">
        <v>37</v>
      </c>
      <c r="M146" t="s">
        <v>38</v>
      </c>
      <c r="N146">
        <v>5001088052</v>
      </c>
      <c r="O146" t="s">
        <v>1000</v>
      </c>
      <c r="P146">
        <v>0.66</v>
      </c>
      <c r="R146" t="s">
        <v>1008</v>
      </c>
      <c r="S146" s="1">
        <v>43883</v>
      </c>
      <c r="T146">
        <v>5001088052</v>
      </c>
      <c r="U146" t="s">
        <v>1000</v>
      </c>
      <c r="V146" t="s">
        <v>1009</v>
      </c>
      <c r="AA146">
        <v>0.4</v>
      </c>
      <c r="AB146" t="s">
        <v>43</v>
      </c>
      <c r="AC146" t="s">
        <v>1010</v>
      </c>
      <c r="AD146" t="s">
        <v>1011</v>
      </c>
      <c r="AE146" t="s">
        <v>1012</v>
      </c>
    </row>
    <row r="147" spans="1:31" x14ac:dyDescent="0.2">
      <c r="A147" t="s">
        <v>791</v>
      </c>
      <c r="B147" t="s">
        <v>1013</v>
      </c>
      <c r="C147" t="s">
        <v>2203</v>
      </c>
      <c r="D147" t="s">
        <v>793</v>
      </c>
      <c r="E147" t="s">
        <v>33</v>
      </c>
      <c r="F147" t="s">
        <v>1014</v>
      </c>
      <c r="G147" t="s">
        <v>1015</v>
      </c>
      <c r="H147" t="s">
        <v>1016</v>
      </c>
      <c r="I147" t="s">
        <v>36</v>
      </c>
      <c r="J147">
        <v>19.787466999999999</v>
      </c>
      <c r="K147">
        <v>79.064451000000005</v>
      </c>
      <c r="L147" t="s">
        <v>37</v>
      </c>
      <c r="M147" t="s">
        <v>38</v>
      </c>
      <c r="N147">
        <v>4295872215</v>
      </c>
      <c r="O147" t="s">
        <v>1017</v>
      </c>
      <c r="P147">
        <v>3.2</v>
      </c>
      <c r="R147" t="s">
        <v>1018</v>
      </c>
      <c r="S147" s="1">
        <v>43867</v>
      </c>
      <c r="T147">
        <v>4295872215</v>
      </c>
      <c r="U147" t="s">
        <v>1017</v>
      </c>
      <c r="V147" t="s">
        <v>1019</v>
      </c>
      <c r="AA147">
        <v>3</v>
      </c>
      <c r="AB147" t="s">
        <v>43</v>
      </c>
      <c r="AC147" t="s">
        <v>1020</v>
      </c>
      <c r="AD147" t="s">
        <v>1021</v>
      </c>
      <c r="AE147" t="s">
        <v>1022</v>
      </c>
    </row>
    <row r="148" spans="1:31" x14ac:dyDescent="0.2">
      <c r="A148" t="s">
        <v>791</v>
      </c>
      <c r="B148" t="s">
        <v>1023</v>
      </c>
      <c r="C148" t="s">
        <v>2212</v>
      </c>
      <c r="D148" t="s">
        <v>793</v>
      </c>
      <c r="I148" t="s">
        <v>36</v>
      </c>
      <c r="J148">
        <v>14.27251</v>
      </c>
      <c r="K148">
        <v>80.115080000000006</v>
      </c>
      <c r="L148" t="s">
        <v>37</v>
      </c>
      <c r="M148" t="s">
        <v>38</v>
      </c>
      <c r="N148">
        <v>4298177123</v>
      </c>
      <c r="O148" t="s">
        <v>1024</v>
      </c>
      <c r="P148">
        <v>2</v>
      </c>
      <c r="Q148">
        <v>2018</v>
      </c>
      <c r="R148" t="s">
        <v>1025</v>
      </c>
      <c r="S148" s="1">
        <v>43867</v>
      </c>
      <c r="T148">
        <v>4298177123</v>
      </c>
      <c r="U148" t="s">
        <v>1024</v>
      </c>
    </row>
    <row r="149" spans="1:31" x14ac:dyDescent="0.2">
      <c r="A149" t="s">
        <v>791</v>
      </c>
      <c r="B149" t="s">
        <v>1026</v>
      </c>
      <c r="C149" t="s">
        <v>2213</v>
      </c>
      <c r="D149" t="s">
        <v>793</v>
      </c>
      <c r="E149" t="s">
        <v>33</v>
      </c>
      <c r="F149" t="s">
        <v>1027</v>
      </c>
      <c r="G149" t="s">
        <v>1028</v>
      </c>
      <c r="H149" t="s">
        <v>1029</v>
      </c>
      <c r="I149" t="s">
        <v>36</v>
      </c>
      <c r="J149">
        <v>14.951422000000001</v>
      </c>
      <c r="K149">
        <v>78.075823999999997</v>
      </c>
      <c r="L149" t="s">
        <v>37</v>
      </c>
      <c r="M149" t="s">
        <v>38</v>
      </c>
      <c r="N149">
        <v>4298177123</v>
      </c>
      <c r="O149" t="s">
        <v>1024</v>
      </c>
      <c r="P149">
        <v>1.8</v>
      </c>
      <c r="Q149">
        <v>1994</v>
      </c>
      <c r="R149" t="s">
        <v>1025</v>
      </c>
      <c r="S149" s="1">
        <v>43867</v>
      </c>
      <c r="T149">
        <v>4298177123</v>
      </c>
      <c r="U149" t="s">
        <v>1024</v>
      </c>
      <c r="V149" t="s">
        <v>747</v>
      </c>
      <c r="AA149">
        <v>1.8</v>
      </c>
      <c r="AB149" t="s">
        <v>43</v>
      </c>
      <c r="AC149" t="s">
        <v>1030</v>
      </c>
      <c r="AD149" t="s">
        <v>1031</v>
      </c>
      <c r="AE149" t="s">
        <v>1032</v>
      </c>
    </row>
    <row r="150" spans="1:31" x14ac:dyDescent="0.2">
      <c r="A150" t="s">
        <v>791</v>
      </c>
      <c r="B150" t="s">
        <v>1033</v>
      </c>
      <c r="C150" t="s">
        <v>2203</v>
      </c>
      <c r="D150" t="s">
        <v>793</v>
      </c>
      <c r="E150" t="s">
        <v>33</v>
      </c>
      <c r="F150" t="s">
        <v>1034</v>
      </c>
      <c r="G150" t="s">
        <v>1028</v>
      </c>
      <c r="H150" t="s">
        <v>1035</v>
      </c>
      <c r="I150" t="s">
        <v>36</v>
      </c>
      <c r="J150">
        <v>15.061605999999999</v>
      </c>
      <c r="K150">
        <v>77.950936999999996</v>
      </c>
      <c r="L150" t="s">
        <v>37</v>
      </c>
      <c r="M150" t="s">
        <v>38</v>
      </c>
      <c r="N150">
        <v>4298177123</v>
      </c>
      <c r="O150" t="s">
        <v>1024</v>
      </c>
      <c r="P150">
        <v>2</v>
      </c>
      <c r="Q150">
        <v>2008</v>
      </c>
      <c r="R150" t="s">
        <v>1025</v>
      </c>
      <c r="S150" s="1">
        <v>43867</v>
      </c>
      <c r="T150">
        <v>4298177123</v>
      </c>
      <c r="U150" t="s">
        <v>1024</v>
      </c>
      <c r="V150" t="s">
        <v>1036</v>
      </c>
      <c r="AA150">
        <v>2</v>
      </c>
      <c r="AB150" t="s">
        <v>43</v>
      </c>
      <c r="AC150" t="s">
        <v>1037</v>
      </c>
      <c r="AD150" t="s">
        <v>1038</v>
      </c>
      <c r="AE150" t="s">
        <v>1039</v>
      </c>
    </row>
    <row r="151" spans="1:31" x14ac:dyDescent="0.2">
      <c r="A151" t="s">
        <v>791</v>
      </c>
      <c r="B151" t="s">
        <v>1040</v>
      </c>
      <c r="C151" t="s">
        <v>2203</v>
      </c>
      <c r="D151" t="s">
        <v>793</v>
      </c>
      <c r="E151" t="s">
        <v>33</v>
      </c>
      <c r="F151" t="s">
        <v>1041</v>
      </c>
      <c r="G151" t="s">
        <v>1028</v>
      </c>
      <c r="H151" t="s">
        <v>946</v>
      </c>
      <c r="I151" t="s">
        <v>36</v>
      </c>
      <c r="J151">
        <v>16.718672000000002</v>
      </c>
      <c r="K151">
        <v>79.694800999999998</v>
      </c>
      <c r="L151" t="s">
        <v>37</v>
      </c>
      <c r="M151" t="s">
        <v>38</v>
      </c>
      <c r="N151">
        <v>4298177123</v>
      </c>
      <c r="O151" t="s">
        <v>1024</v>
      </c>
      <c r="P151">
        <v>1.2</v>
      </c>
      <c r="Q151">
        <v>2002</v>
      </c>
      <c r="R151" t="s">
        <v>1025</v>
      </c>
      <c r="S151" s="1">
        <v>43867</v>
      </c>
      <c r="T151">
        <v>4298177123</v>
      </c>
      <c r="U151" t="s">
        <v>1024</v>
      </c>
      <c r="V151" t="s">
        <v>477</v>
      </c>
      <c r="AA151">
        <v>1.2</v>
      </c>
      <c r="AB151" t="s">
        <v>43</v>
      </c>
      <c r="AC151" t="s">
        <v>1042</v>
      </c>
      <c r="AD151" t="s">
        <v>1043</v>
      </c>
      <c r="AE151" t="s">
        <v>1044</v>
      </c>
    </row>
    <row r="152" spans="1:31" x14ac:dyDescent="0.2">
      <c r="A152" t="s">
        <v>791</v>
      </c>
      <c r="B152" t="s">
        <v>1045</v>
      </c>
      <c r="C152" t="s">
        <v>2203</v>
      </c>
      <c r="D152" t="s">
        <v>793</v>
      </c>
      <c r="E152" t="s">
        <v>33</v>
      </c>
      <c r="F152" t="s">
        <v>1046</v>
      </c>
      <c r="G152" t="s">
        <v>1028</v>
      </c>
      <c r="H152" t="s">
        <v>1047</v>
      </c>
      <c r="I152" t="s">
        <v>36</v>
      </c>
      <c r="J152">
        <v>17.296071000000001</v>
      </c>
      <c r="K152">
        <v>77.504923000000005</v>
      </c>
      <c r="L152" t="s">
        <v>37</v>
      </c>
      <c r="M152" t="s">
        <v>38</v>
      </c>
      <c r="N152">
        <v>4298177123</v>
      </c>
      <c r="O152" t="s">
        <v>1024</v>
      </c>
      <c r="P152">
        <v>2</v>
      </c>
      <c r="Q152">
        <v>2010</v>
      </c>
      <c r="R152" t="s">
        <v>1025</v>
      </c>
      <c r="S152" s="1">
        <v>43867</v>
      </c>
      <c r="T152">
        <v>4298177123</v>
      </c>
      <c r="U152" t="s">
        <v>1024</v>
      </c>
      <c r="V152" t="s">
        <v>1036</v>
      </c>
      <c r="AA152">
        <v>2</v>
      </c>
      <c r="AB152" t="s">
        <v>43</v>
      </c>
      <c r="AC152" t="s">
        <v>1048</v>
      </c>
      <c r="AD152" t="s">
        <v>1049</v>
      </c>
      <c r="AE152" t="s">
        <v>1050</v>
      </c>
    </row>
    <row r="153" spans="1:31" x14ac:dyDescent="0.2">
      <c r="A153" t="s">
        <v>791</v>
      </c>
      <c r="B153" t="s">
        <v>1051</v>
      </c>
      <c r="C153" t="s">
        <v>2201</v>
      </c>
      <c r="D153" t="s">
        <v>793</v>
      </c>
      <c r="E153" t="s">
        <v>74</v>
      </c>
      <c r="G153" t="s">
        <v>1028</v>
      </c>
      <c r="H153" t="s">
        <v>1052</v>
      </c>
      <c r="I153" t="s">
        <v>36</v>
      </c>
      <c r="J153">
        <v>18.473438000000002</v>
      </c>
      <c r="K153">
        <v>74.484301000000002</v>
      </c>
      <c r="L153" t="s">
        <v>37</v>
      </c>
      <c r="M153" t="s">
        <v>38</v>
      </c>
      <c r="N153">
        <v>4298177123</v>
      </c>
      <c r="O153" t="s">
        <v>1024</v>
      </c>
      <c r="P153">
        <v>1</v>
      </c>
      <c r="Q153">
        <v>2018</v>
      </c>
      <c r="R153" t="s">
        <v>1025</v>
      </c>
      <c r="S153" s="1">
        <v>43867</v>
      </c>
      <c r="T153">
        <v>4298177123</v>
      </c>
      <c r="U153" t="s">
        <v>1024</v>
      </c>
      <c r="V153" t="s">
        <v>1053</v>
      </c>
      <c r="AA153">
        <v>0.7</v>
      </c>
      <c r="AB153" t="s">
        <v>43</v>
      </c>
    </row>
    <row r="154" spans="1:31" x14ac:dyDescent="0.2">
      <c r="A154" t="s">
        <v>791</v>
      </c>
      <c r="B154" t="s">
        <v>1054</v>
      </c>
      <c r="C154" t="s">
        <v>2203</v>
      </c>
      <c r="D154" t="s">
        <v>793</v>
      </c>
      <c r="E154" t="s">
        <v>33</v>
      </c>
      <c r="F154" t="s">
        <v>1055</v>
      </c>
      <c r="G154" t="s">
        <v>1056</v>
      </c>
      <c r="H154" t="s">
        <v>1057</v>
      </c>
      <c r="I154" t="s">
        <v>36</v>
      </c>
      <c r="J154">
        <v>9.4557029999999997</v>
      </c>
      <c r="K154">
        <v>77.927796000000001</v>
      </c>
      <c r="L154" t="s">
        <v>37</v>
      </c>
      <c r="M154" t="s">
        <v>38</v>
      </c>
      <c r="N154">
        <v>4295873201</v>
      </c>
      <c r="O154" t="s">
        <v>1058</v>
      </c>
      <c r="P154">
        <v>2</v>
      </c>
      <c r="Q154">
        <v>1961</v>
      </c>
      <c r="R154" t="s">
        <v>1059</v>
      </c>
      <c r="S154" s="1">
        <v>43867</v>
      </c>
      <c r="T154">
        <v>4295873201</v>
      </c>
      <c r="U154" t="s">
        <v>1058</v>
      </c>
      <c r="V154" t="s">
        <v>42</v>
      </c>
      <c r="AA154">
        <v>1.5</v>
      </c>
      <c r="AB154" t="s">
        <v>43</v>
      </c>
      <c r="AC154" t="s">
        <v>1060</v>
      </c>
      <c r="AD154" t="s">
        <v>1061</v>
      </c>
      <c r="AE154" t="s">
        <v>1062</v>
      </c>
    </row>
    <row r="155" spans="1:31" x14ac:dyDescent="0.2">
      <c r="A155" t="s">
        <v>791</v>
      </c>
      <c r="B155" t="s">
        <v>1063</v>
      </c>
      <c r="C155" t="s">
        <v>2203</v>
      </c>
      <c r="D155" t="s">
        <v>793</v>
      </c>
      <c r="E155" t="s">
        <v>33</v>
      </c>
      <c r="F155" t="s">
        <v>1064</v>
      </c>
      <c r="G155" t="s">
        <v>1056</v>
      </c>
      <c r="H155" t="s">
        <v>1065</v>
      </c>
      <c r="I155" t="s">
        <v>36</v>
      </c>
      <c r="J155">
        <v>11.177106999999999</v>
      </c>
      <c r="K155">
        <v>79.089110000000005</v>
      </c>
      <c r="L155" t="s">
        <v>37</v>
      </c>
      <c r="M155" t="s">
        <v>38</v>
      </c>
      <c r="N155">
        <v>4295873201</v>
      </c>
      <c r="O155" t="s">
        <v>1058</v>
      </c>
      <c r="P155">
        <v>3.5</v>
      </c>
      <c r="Q155">
        <v>2008</v>
      </c>
      <c r="R155" t="s">
        <v>1066</v>
      </c>
      <c r="S155" s="1">
        <v>43867</v>
      </c>
      <c r="T155">
        <v>4295873201</v>
      </c>
      <c r="U155" t="s">
        <v>1058</v>
      </c>
      <c r="V155" t="s">
        <v>947</v>
      </c>
      <c r="AA155">
        <v>3.5</v>
      </c>
      <c r="AB155" t="s">
        <v>43</v>
      </c>
      <c r="AC155" t="s">
        <v>1067</v>
      </c>
      <c r="AD155" t="s">
        <v>1068</v>
      </c>
      <c r="AE155" t="s">
        <v>1069</v>
      </c>
    </row>
    <row r="156" spans="1:31" x14ac:dyDescent="0.2">
      <c r="A156" t="s">
        <v>791</v>
      </c>
      <c r="B156" t="s">
        <v>1070</v>
      </c>
      <c r="C156" t="s">
        <v>2203</v>
      </c>
      <c r="D156" t="s">
        <v>793</v>
      </c>
      <c r="E156" t="s">
        <v>33</v>
      </c>
      <c r="F156" t="s">
        <v>1071</v>
      </c>
      <c r="G156" t="s">
        <v>1056</v>
      </c>
      <c r="H156" t="s">
        <v>1072</v>
      </c>
      <c r="I156" t="s">
        <v>36</v>
      </c>
      <c r="J156">
        <v>11.361772</v>
      </c>
      <c r="K156">
        <v>79.232040999999995</v>
      </c>
      <c r="L156" t="s">
        <v>37</v>
      </c>
      <c r="M156" t="s">
        <v>38</v>
      </c>
      <c r="N156">
        <v>4295873201</v>
      </c>
      <c r="O156" t="s">
        <v>1058</v>
      </c>
      <c r="P156">
        <v>3.05</v>
      </c>
      <c r="Q156">
        <v>1997</v>
      </c>
      <c r="R156" t="s">
        <v>1073</v>
      </c>
      <c r="S156" s="1">
        <v>43867</v>
      </c>
      <c r="T156">
        <v>4295873201</v>
      </c>
      <c r="U156" t="s">
        <v>1058</v>
      </c>
      <c r="V156" t="s">
        <v>1019</v>
      </c>
      <c r="AA156">
        <v>3</v>
      </c>
      <c r="AB156" t="s">
        <v>43</v>
      </c>
      <c r="AC156" t="s">
        <v>1074</v>
      </c>
      <c r="AD156" t="s">
        <v>1075</v>
      </c>
      <c r="AE156" t="s">
        <v>1076</v>
      </c>
    </row>
    <row r="157" spans="1:31" x14ac:dyDescent="0.2">
      <c r="A157" t="s">
        <v>791</v>
      </c>
      <c r="B157" t="s">
        <v>1077</v>
      </c>
      <c r="C157" t="s">
        <v>2201</v>
      </c>
      <c r="D157" t="s">
        <v>793</v>
      </c>
      <c r="E157" t="s">
        <v>74</v>
      </c>
      <c r="F157" t="s">
        <v>1078</v>
      </c>
      <c r="G157" t="s">
        <v>1079</v>
      </c>
      <c r="H157" t="s">
        <v>1080</v>
      </c>
      <c r="I157" t="s">
        <v>36</v>
      </c>
      <c r="J157">
        <v>11.634285999999999</v>
      </c>
      <c r="K157">
        <v>78.403619000000006</v>
      </c>
      <c r="L157" t="s">
        <v>37</v>
      </c>
      <c r="M157" t="s">
        <v>38</v>
      </c>
      <c r="N157">
        <v>4295873201</v>
      </c>
      <c r="O157" t="s">
        <v>1058</v>
      </c>
      <c r="P157">
        <v>1.6</v>
      </c>
      <c r="Q157">
        <v>2009</v>
      </c>
      <c r="R157" t="s">
        <v>1081</v>
      </c>
      <c r="S157" s="1">
        <v>43867</v>
      </c>
      <c r="T157">
        <v>4295873201</v>
      </c>
      <c r="U157" t="s">
        <v>1058</v>
      </c>
      <c r="V157" t="s">
        <v>805</v>
      </c>
      <c r="AA157">
        <v>1.6</v>
      </c>
      <c r="AB157" t="s">
        <v>43</v>
      </c>
      <c r="AC157" t="s">
        <v>1082</v>
      </c>
      <c r="AD157" t="s">
        <v>1083</v>
      </c>
    </row>
    <row r="158" spans="1:31" x14ac:dyDescent="0.2">
      <c r="A158" t="s">
        <v>791</v>
      </c>
      <c r="B158" t="s">
        <v>1084</v>
      </c>
      <c r="C158" t="s">
        <v>2205</v>
      </c>
      <c r="D158" t="s">
        <v>793</v>
      </c>
      <c r="E158" t="s">
        <v>74</v>
      </c>
      <c r="F158" t="s">
        <v>1085</v>
      </c>
      <c r="G158" t="s">
        <v>1079</v>
      </c>
      <c r="H158" t="s">
        <v>1086</v>
      </c>
      <c r="I158" t="s">
        <v>36</v>
      </c>
      <c r="J158">
        <v>12.643418</v>
      </c>
      <c r="K158">
        <v>79.699460000000002</v>
      </c>
      <c r="L158" t="s">
        <v>37</v>
      </c>
      <c r="M158" t="s">
        <v>38</v>
      </c>
      <c r="N158">
        <v>4295873201</v>
      </c>
      <c r="O158" t="s">
        <v>1058</v>
      </c>
      <c r="P158">
        <v>0.5</v>
      </c>
      <c r="Q158">
        <v>2009</v>
      </c>
      <c r="R158" t="s">
        <v>1087</v>
      </c>
      <c r="S158" s="1">
        <v>43867</v>
      </c>
      <c r="T158">
        <v>4295873201</v>
      </c>
      <c r="U158" t="s">
        <v>1058</v>
      </c>
      <c r="V158" t="s">
        <v>770</v>
      </c>
      <c r="AA158">
        <v>0.5</v>
      </c>
      <c r="AB158" t="s">
        <v>43</v>
      </c>
      <c r="AC158" t="s">
        <v>1088</v>
      </c>
      <c r="AD158" t="s">
        <v>1089</v>
      </c>
    </row>
    <row r="159" spans="1:31" x14ac:dyDescent="0.2">
      <c r="A159" t="s">
        <v>791</v>
      </c>
      <c r="B159" t="s">
        <v>1090</v>
      </c>
      <c r="C159" t="s">
        <v>2203</v>
      </c>
      <c r="D159" t="s">
        <v>793</v>
      </c>
      <c r="E159" t="s">
        <v>33</v>
      </c>
      <c r="F159" t="s">
        <v>1091</v>
      </c>
      <c r="G159" t="s">
        <v>1056</v>
      </c>
      <c r="H159" t="s">
        <v>1092</v>
      </c>
      <c r="I159" t="s">
        <v>36</v>
      </c>
      <c r="J159">
        <v>13.758782999999999</v>
      </c>
      <c r="K159">
        <v>76.422106999999997</v>
      </c>
      <c r="L159" t="s">
        <v>37</v>
      </c>
      <c r="M159" t="s">
        <v>38</v>
      </c>
      <c r="N159">
        <v>4295873201</v>
      </c>
      <c r="O159" t="s">
        <v>1058</v>
      </c>
      <c r="P159">
        <v>0.28999999999999998</v>
      </c>
      <c r="R159" t="s">
        <v>1093</v>
      </c>
      <c r="S159" s="1">
        <v>43867</v>
      </c>
      <c r="T159">
        <v>4295873201</v>
      </c>
      <c r="U159" t="s">
        <v>1058</v>
      </c>
      <c r="V159" t="s">
        <v>81</v>
      </c>
      <c r="AA159">
        <v>0.3</v>
      </c>
      <c r="AB159" t="s">
        <v>43</v>
      </c>
      <c r="AC159" t="s">
        <v>1094</v>
      </c>
      <c r="AD159" t="s">
        <v>1095</v>
      </c>
      <c r="AE159" t="s">
        <v>1096</v>
      </c>
    </row>
    <row r="160" spans="1:31" x14ac:dyDescent="0.2">
      <c r="A160" t="s">
        <v>791</v>
      </c>
      <c r="B160" t="s">
        <v>1097</v>
      </c>
      <c r="C160" t="s">
        <v>2214</v>
      </c>
      <c r="D160" t="s">
        <v>793</v>
      </c>
      <c r="E160" t="s">
        <v>33</v>
      </c>
      <c r="F160" t="s">
        <v>1098</v>
      </c>
      <c r="G160" t="s">
        <v>1056</v>
      </c>
      <c r="H160" t="s">
        <v>1099</v>
      </c>
      <c r="I160" t="s">
        <v>36</v>
      </c>
      <c r="J160">
        <v>16.875719</v>
      </c>
      <c r="K160">
        <v>80.121499999999997</v>
      </c>
      <c r="L160" t="s">
        <v>37</v>
      </c>
      <c r="M160" t="s">
        <v>38</v>
      </c>
      <c r="N160">
        <v>4295873201</v>
      </c>
      <c r="O160" t="s">
        <v>1058</v>
      </c>
      <c r="P160">
        <v>3.65</v>
      </c>
      <c r="Q160">
        <v>1986</v>
      </c>
      <c r="R160" t="s">
        <v>1100</v>
      </c>
      <c r="S160" s="1">
        <v>43867</v>
      </c>
      <c r="T160">
        <v>4295873201</v>
      </c>
      <c r="U160" t="s">
        <v>1058</v>
      </c>
      <c r="V160" t="s">
        <v>1101</v>
      </c>
      <c r="AA160">
        <v>3.7</v>
      </c>
      <c r="AB160" t="s">
        <v>43</v>
      </c>
      <c r="AC160" t="s">
        <v>1102</v>
      </c>
      <c r="AD160" t="s">
        <v>1103</v>
      </c>
      <c r="AE160" t="s">
        <v>1104</v>
      </c>
    </row>
    <row r="161" spans="1:31" x14ac:dyDescent="0.2">
      <c r="A161" t="s">
        <v>791</v>
      </c>
      <c r="B161" t="s">
        <v>1105</v>
      </c>
      <c r="C161" t="s">
        <v>2201</v>
      </c>
      <c r="D161" t="s">
        <v>793</v>
      </c>
      <c r="E161" t="s">
        <v>74</v>
      </c>
      <c r="F161" t="s">
        <v>1106</v>
      </c>
      <c r="G161" t="s">
        <v>1079</v>
      </c>
      <c r="H161" t="s">
        <v>1107</v>
      </c>
      <c r="I161" t="s">
        <v>36</v>
      </c>
      <c r="J161">
        <v>17.617542</v>
      </c>
      <c r="K161">
        <v>82.891221999999999</v>
      </c>
      <c r="L161" t="s">
        <v>37</v>
      </c>
      <c r="M161" t="s">
        <v>38</v>
      </c>
      <c r="N161">
        <v>4295873201</v>
      </c>
      <c r="O161" t="s">
        <v>1058</v>
      </c>
      <c r="P161">
        <v>0.95</v>
      </c>
      <c r="Q161">
        <v>2015</v>
      </c>
      <c r="R161" t="s">
        <v>1108</v>
      </c>
      <c r="S161" s="1">
        <v>43867</v>
      </c>
      <c r="T161">
        <v>4295873201</v>
      </c>
      <c r="U161" t="s">
        <v>1058</v>
      </c>
      <c r="V161" t="s">
        <v>1109</v>
      </c>
      <c r="AA161">
        <v>0.95</v>
      </c>
      <c r="AB161" t="s">
        <v>43</v>
      </c>
    </row>
    <row r="162" spans="1:31" x14ac:dyDescent="0.2">
      <c r="A162" t="s">
        <v>791</v>
      </c>
      <c r="B162" t="s">
        <v>1110</v>
      </c>
      <c r="C162" t="s">
        <v>2201</v>
      </c>
      <c r="D162" t="s">
        <v>793</v>
      </c>
      <c r="E162" t="s">
        <v>74</v>
      </c>
      <c r="F162" t="s">
        <v>1111</v>
      </c>
      <c r="G162" t="s">
        <v>1079</v>
      </c>
      <c r="H162" t="s">
        <v>1112</v>
      </c>
      <c r="I162" t="s">
        <v>36</v>
      </c>
      <c r="J162">
        <v>22.423362000000001</v>
      </c>
      <c r="K162">
        <v>87.862852000000004</v>
      </c>
      <c r="L162" t="s">
        <v>37</v>
      </c>
      <c r="M162" t="s">
        <v>38</v>
      </c>
      <c r="N162">
        <v>4295873201</v>
      </c>
      <c r="O162" t="s">
        <v>1058</v>
      </c>
      <c r="P162">
        <v>1.95</v>
      </c>
      <c r="Q162">
        <v>2010</v>
      </c>
      <c r="R162" t="s">
        <v>1113</v>
      </c>
      <c r="S162" s="1">
        <v>43867</v>
      </c>
      <c r="T162">
        <v>4295873201</v>
      </c>
      <c r="U162" t="s">
        <v>1058</v>
      </c>
      <c r="V162" t="s">
        <v>108</v>
      </c>
      <c r="AA162">
        <v>1</v>
      </c>
      <c r="AB162" t="s">
        <v>43</v>
      </c>
      <c r="AC162" t="s">
        <v>1114</v>
      </c>
      <c r="AD162" t="s">
        <v>1115</v>
      </c>
    </row>
    <row r="163" spans="1:31" x14ac:dyDescent="0.2">
      <c r="A163" t="s">
        <v>791</v>
      </c>
      <c r="B163" t="s">
        <v>1116</v>
      </c>
      <c r="C163" t="s">
        <v>2203</v>
      </c>
      <c r="D163" t="s">
        <v>793</v>
      </c>
      <c r="E163" t="s">
        <v>33</v>
      </c>
      <c r="F163" t="s">
        <v>1117</v>
      </c>
      <c r="G163" t="s">
        <v>1118</v>
      </c>
      <c r="H163" t="s">
        <v>1119</v>
      </c>
      <c r="I163" t="s">
        <v>36</v>
      </c>
      <c r="J163">
        <v>15.075324999999999</v>
      </c>
      <c r="K163">
        <v>77.982725000000002</v>
      </c>
      <c r="L163" t="s">
        <v>37</v>
      </c>
      <c r="M163" t="s">
        <v>38</v>
      </c>
      <c r="N163">
        <v>4295872300</v>
      </c>
      <c r="O163" t="s">
        <v>1120</v>
      </c>
      <c r="P163">
        <v>1</v>
      </c>
      <c r="R163" t="s">
        <v>1121</v>
      </c>
      <c r="S163" s="1">
        <v>43867</v>
      </c>
      <c r="T163">
        <v>4295872300</v>
      </c>
      <c r="U163" t="s">
        <v>1120</v>
      </c>
      <c r="V163" t="s">
        <v>108</v>
      </c>
      <c r="AA163">
        <v>1</v>
      </c>
      <c r="AB163" t="s">
        <v>43</v>
      </c>
    </row>
    <row r="164" spans="1:31" x14ac:dyDescent="0.2">
      <c r="A164" t="s">
        <v>791</v>
      </c>
      <c r="B164" t="s">
        <v>1122</v>
      </c>
      <c r="C164" t="s">
        <v>2203</v>
      </c>
      <c r="D164" t="s">
        <v>793</v>
      </c>
      <c r="E164" t="s">
        <v>33</v>
      </c>
      <c r="F164" t="s">
        <v>1123</v>
      </c>
      <c r="G164" t="s">
        <v>1124</v>
      </c>
      <c r="H164" t="s">
        <v>1125</v>
      </c>
      <c r="I164" t="s">
        <v>36</v>
      </c>
      <c r="J164">
        <v>14.586917</v>
      </c>
      <c r="K164">
        <v>78.579757000000001</v>
      </c>
      <c r="L164" t="s">
        <v>37</v>
      </c>
      <c r="M164" t="s">
        <v>38</v>
      </c>
      <c r="N164">
        <v>5000716366</v>
      </c>
      <c r="O164" t="s">
        <v>1126</v>
      </c>
      <c r="P164">
        <v>5</v>
      </c>
      <c r="R164" t="s">
        <v>1127</v>
      </c>
      <c r="S164" s="1">
        <v>43872</v>
      </c>
      <c r="T164">
        <v>4295868605</v>
      </c>
      <c r="U164" t="s">
        <v>1128</v>
      </c>
      <c r="V164" t="s">
        <v>1129</v>
      </c>
      <c r="AA164">
        <v>5</v>
      </c>
      <c r="AB164" t="s">
        <v>43</v>
      </c>
      <c r="AC164" t="s">
        <v>1130</v>
      </c>
      <c r="AD164" t="s">
        <v>1131</v>
      </c>
      <c r="AE164" t="s">
        <v>1132</v>
      </c>
    </row>
    <row r="165" spans="1:31" x14ac:dyDescent="0.2">
      <c r="A165" t="s">
        <v>791</v>
      </c>
      <c r="B165" t="s">
        <v>1133</v>
      </c>
      <c r="C165" t="s">
        <v>2203</v>
      </c>
      <c r="D165" t="s">
        <v>793</v>
      </c>
      <c r="E165" t="s">
        <v>33</v>
      </c>
      <c r="F165" t="s">
        <v>1134</v>
      </c>
      <c r="G165" t="s">
        <v>1135</v>
      </c>
      <c r="H165" t="s">
        <v>1136</v>
      </c>
      <c r="I165" t="s">
        <v>36</v>
      </c>
      <c r="J165">
        <v>17.303446999999998</v>
      </c>
      <c r="K165">
        <v>77.436149999999998</v>
      </c>
      <c r="L165" t="s">
        <v>37</v>
      </c>
      <c r="M165" t="s">
        <v>38</v>
      </c>
      <c r="N165">
        <v>5046718583</v>
      </c>
      <c r="O165" t="s">
        <v>1137</v>
      </c>
      <c r="P165">
        <v>2.75</v>
      </c>
      <c r="Q165">
        <v>2013</v>
      </c>
      <c r="R165" t="s">
        <v>1127</v>
      </c>
      <c r="S165" s="1">
        <v>43872</v>
      </c>
      <c r="T165">
        <v>4295868605</v>
      </c>
      <c r="U165" t="s">
        <v>1128</v>
      </c>
      <c r="V165" t="s">
        <v>813</v>
      </c>
      <c r="AA165">
        <v>2.8</v>
      </c>
      <c r="AB165" t="s">
        <v>43</v>
      </c>
    </row>
    <row r="166" spans="1:31" x14ac:dyDescent="0.2">
      <c r="A166" t="s">
        <v>1138</v>
      </c>
      <c r="B166" t="s">
        <v>1139</v>
      </c>
      <c r="C166" t="s">
        <v>2203</v>
      </c>
      <c r="D166" t="s">
        <v>1140</v>
      </c>
      <c r="E166" t="s">
        <v>33</v>
      </c>
      <c r="G166" t="s">
        <v>1141</v>
      </c>
      <c r="H166" t="s">
        <v>1142</v>
      </c>
      <c r="I166" t="s">
        <v>36</v>
      </c>
      <c r="J166">
        <v>29.253012999999999</v>
      </c>
      <c r="K166">
        <v>54.475132000000002</v>
      </c>
      <c r="L166" t="s">
        <v>37</v>
      </c>
      <c r="M166" t="s">
        <v>38</v>
      </c>
      <c r="O166" t="s">
        <v>1143</v>
      </c>
      <c r="P166">
        <v>0.16500000000000001</v>
      </c>
      <c r="R166" t="s">
        <v>1144</v>
      </c>
      <c r="S166" s="1">
        <v>43868</v>
      </c>
      <c r="T166">
        <v>4296828948</v>
      </c>
      <c r="U166" t="s">
        <v>1145</v>
      </c>
      <c r="V166" t="s">
        <v>1146</v>
      </c>
      <c r="W166">
        <v>1</v>
      </c>
      <c r="X166" t="s">
        <v>56</v>
      </c>
      <c r="AA166">
        <v>0.2</v>
      </c>
      <c r="AB166" t="s">
        <v>43</v>
      </c>
      <c r="AC166" t="s">
        <v>1147</v>
      </c>
      <c r="AD166" t="s">
        <v>1148</v>
      </c>
      <c r="AE166" t="s">
        <v>1149</v>
      </c>
    </row>
    <row r="167" spans="1:31" x14ac:dyDescent="0.2">
      <c r="A167" t="s">
        <v>1138</v>
      </c>
      <c r="B167" t="s">
        <v>1150</v>
      </c>
      <c r="C167" t="s">
        <v>2203</v>
      </c>
      <c r="D167" t="s">
        <v>1140</v>
      </c>
      <c r="E167" t="s">
        <v>33</v>
      </c>
      <c r="F167" t="s">
        <v>1151</v>
      </c>
      <c r="G167" t="s">
        <v>1141</v>
      </c>
      <c r="H167" t="s">
        <v>1152</v>
      </c>
      <c r="I167" t="s">
        <v>36</v>
      </c>
      <c r="J167">
        <v>37.452818000000001</v>
      </c>
      <c r="K167">
        <v>57.686191000000001</v>
      </c>
      <c r="L167" t="s">
        <v>37</v>
      </c>
      <c r="M167" t="s">
        <v>38</v>
      </c>
      <c r="O167" t="s">
        <v>1153</v>
      </c>
      <c r="P167">
        <v>0.6</v>
      </c>
      <c r="Q167">
        <v>1993</v>
      </c>
      <c r="R167" t="s">
        <v>1154</v>
      </c>
      <c r="S167" s="1">
        <v>43868</v>
      </c>
      <c r="T167">
        <v>4296828948</v>
      </c>
      <c r="U167" t="s">
        <v>1145</v>
      </c>
      <c r="V167" t="s">
        <v>1155</v>
      </c>
      <c r="W167">
        <v>2</v>
      </c>
      <c r="X167" t="s">
        <v>56</v>
      </c>
      <c r="AA167">
        <v>2</v>
      </c>
      <c r="AB167" t="s">
        <v>43</v>
      </c>
      <c r="AC167" t="s">
        <v>1156</v>
      </c>
      <c r="AD167" t="s">
        <v>1157</v>
      </c>
      <c r="AE167" t="s">
        <v>1158</v>
      </c>
    </row>
    <row r="168" spans="1:31" x14ac:dyDescent="0.2">
      <c r="A168" t="s">
        <v>1159</v>
      </c>
      <c r="B168" t="s">
        <v>1160</v>
      </c>
      <c r="C168" t="s">
        <v>2215</v>
      </c>
      <c r="D168" t="s">
        <v>1161</v>
      </c>
      <c r="E168" t="s">
        <v>33</v>
      </c>
      <c r="F168" t="s">
        <v>1162</v>
      </c>
      <c r="G168" t="s">
        <v>1163</v>
      </c>
      <c r="H168" t="s">
        <v>1164</v>
      </c>
      <c r="I168" t="s">
        <v>36</v>
      </c>
      <c r="J168">
        <v>33.591386</v>
      </c>
      <c r="K168">
        <v>42.504562999999997</v>
      </c>
      <c r="L168" t="s">
        <v>37</v>
      </c>
      <c r="M168" t="s">
        <v>38</v>
      </c>
      <c r="N168">
        <v>5059954684</v>
      </c>
      <c r="O168" t="s">
        <v>1165</v>
      </c>
      <c r="P168">
        <v>2</v>
      </c>
      <c r="R168" t="s">
        <v>1166</v>
      </c>
      <c r="S168" s="1">
        <v>43903</v>
      </c>
      <c r="T168">
        <v>5059954684</v>
      </c>
      <c r="U168" t="s">
        <v>1165</v>
      </c>
      <c r="V168" t="s">
        <v>1167</v>
      </c>
      <c r="W168">
        <v>2</v>
      </c>
      <c r="X168" t="s">
        <v>56</v>
      </c>
      <c r="AA168">
        <v>2</v>
      </c>
      <c r="AB168" t="s">
        <v>43</v>
      </c>
      <c r="AC168" t="s">
        <v>1168</v>
      </c>
      <c r="AD168" t="s">
        <v>1169</v>
      </c>
    </row>
    <row r="169" spans="1:31" x14ac:dyDescent="0.2">
      <c r="A169" t="s">
        <v>1159</v>
      </c>
      <c r="B169" t="s">
        <v>1170</v>
      </c>
      <c r="C169" t="s">
        <v>2215</v>
      </c>
      <c r="D169" t="s">
        <v>1161</v>
      </c>
      <c r="E169" t="s">
        <v>33</v>
      </c>
      <c r="F169" t="s">
        <v>1171</v>
      </c>
      <c r="G169" t="s">
        <v>1163</v>
      </c>
      <c r="H169" t="s">
        <v>1172</v>
      </c>
      <c r="I169" t="s">
        <v>36</v>
      </c>
      <c r="J169">
        <v>34.257401999999999</v>
      </c>
      <c r="K169">
        <v>41.212474</v>
      </c>
      <c r="L169" t="s">
        <v>37</v>
      </c>
      <c r="M169" t="s">
        <v>38</v>
      </c>
      <c r="N169">
        <v>5059954684</v>
      </c>
      <c r="O169" t="s">
        <v>1165</v>
      </c>
      <c r="P169">
        <v>1</v>
      </c>
      <c r="R169" t="s">
        <v>1173</v>
      </c>
      <c r="S169" s="1">
        <v>43903</v>
      </c>
      <c r="T169">
        <v>5059954684</v>
      </c>
      <c r="U169" t="s">
        <v>1165</v>
      </c>
      <c r="V169" t="s">
        <v>1174</v>
      </c>
      <c r="W169">
        <v>1</v>
      </c>
      <c r="X169" t="s">
        <v>56</v>
      </c>
      <c r="AA169">
        <v>1</v>
      </c>
      <c r="AB169" t="s">
        <v>43</v>
      </c>
      <c r="AC169" t="s">
        <v>1168</v>
      </c>
      <c r="AD169" t="s">
        <v>1169</v>
      </c>
      <c r="AE169" t="s">
        <v>1175</v>
      </c>
    </row>
    <row r="170" spans="1:31" x14ac:dyDescent="0.2">
      <c r="A170" t="s">
        <v>1159</v>
      </c>
      <c r="B170" t="s">
        <v>1176</v>
      </c>
      <c r="C170" t="s">
        <v>2216</v>
      </c>
      <c r="D170" t="s">
        <v>1161</v>
      </c>
      <c r="E170" t="s">
        <v>33</v>
      </c>
      <c r="F170" t="s">
        <v>1177</v>
      </c>
      <c r="G170" t="s">
        <v>1178</v>
      </c>
      <c r="H170" t="s">
        <v>1179</v>
      </c>
      <c r="I170" t="s">
        <v>36</v>
      </c>
      <c r="J170">
        <v>32.343069</v>
      </c>
      <c r="K170">
        <v>43.327069000000002</v>
      </c>
      <c r="L170" t="s">
        <v>37</v>
      </c>
      <c r="M170" t="s">
        <v>38</v>
      </c>
      <c r="N170">
        <v>5041075638</v>
      </c>
      <c r="O170" t="s">
        <v>1180</v>
      </c>
      <c r="P170">
        <v>2.4</v>
      </c>
      <c r="R170" t="s">
        <v>1181</v>
      </c>
      <c r="S170" s="1">
        <v>43870</v>
      </c>
      <c r="T170">
        <v>4295890620</v>
      </c>
      <c r="U170" t="s">
        <v>54</v>
      </c>
      <c r="V170" t="s">
        <v>1182</v>
      </c>
      <c r="W170">
        <v>2</v>
      </c>
      <c r="X170" t="s">
        <v>56</v>
      </c>
      <c r="AA170">
        <v>1.8</v>
      </c>
      <c r="AB170" t="s">
        <v>43</v>
      </c>
      <c r="AC170" t="s">
        <v>1183</v>
      </c>
      <c r="AD170" t="s">
        <v>1184</v>
      </c>
    </row>
    <row r="171" spans="1:31" x14ac:dyDescent="0.2">
      <c r="A171" t="s">
        <v>1159</v>
      </c>
      <c r="B171" t="s">
        <v>1185</v>
      </c>
      <c r="C171" t="s">
        <v>2217</v>
      </c>
      <c r="D171" t="s">
        <v>1161</v>
      </c>
      <c r="E171" t="s">
        <v>33</v>
      </c>
      <c r="F171" t="s">
        <v>1186</v>
      </c>
      <c r="G171" t="s">
        <v>1178</v>
      </c>
      <c r="H171" t="s">
        <v>1187</v>
      </c>
      <c r="I171" t="s">
        <v>36</v>
      </c>
      <c r="J171">
        <v>35.605184999999999</v>
      </c>
      <c r="K171">
        <v>45.084727000000001</v>
      </c>
      <c r="L171" t="s">
        <v>37</v>
      </c>
      <c r="M171" t="s">
        <v>38</v>
      </c>
      <c r="N171">
        <v>5041075638</v>
      </c>
      <c r="O171" t="s">
        <v>1180</v>
      </c>
      <c r="P171">
        <v>2.7</v>
      </c>
      <c r="R171" t="s">
        <v>1181</v>
      </c>
      <c r="S171" s="1">
        <v>43870</v>
      </c>
      <c r="T171">
        <v>4295890620</v>
      </c>
      <c r="U171" t="s">
        <v>54</v>
      </c>
      <c r="V171" t="s">
        <v>1188</v>
      </c>
      <c r="W171">
        <v>1</v>
      </c>
      <c r="X171" t="s">
        <v>56</v>
      </c>
      <c r="AA171">
        <v>2.5</v>
      </c>
      <c r="AB171" t="s">
        <v>43</v>
      </c>
      <c r="AC171" t="s">
        <v>1183</v>
      </c>
      <c r="AD171" t="s">
        <v>1189</v>
      </c>
    </row>
    <row r="172" spans="1:31" x14ac:dyDescent="0.2">
      <c r="A172" t="s">
        <v>1159</v>
      </c>
      <c r="B172" t="s">
        <v>1190</v>
      </c>
      <c r="C172" t="s">
        <v>2218</v>
      </c>
      <c r="D172" t="s">
        <v>1161</v>
      </c>
      <c r="E172" t="s">
        <v>74</v>
      </c>
      <c r="F172" t="s">
        <v>1191</v>
      </c>
      <c r="G172" t="s">
        <v>1192</v>
      </c>
      <c r="H172" t="s">
        <v>1193</v>
      </c>
      <c r="I172" t="s">
        <v>36</v>
      </c>
      <c r="J172">
        <v>30.035080000000001</v>
      </c>
      <c r="K172">
        <v>47.944941</v>
      </c>
      <c r="L172" t="s">
        <v>37</v>
      </c>
      <c r="M172" t="s">
        <v>38</v>
      </c>
      <c r="N172">
        <v>4296751155</v>
      </c>
      <c r="O172" t="s">
        <v>1194</v>
      </c>
      <c r="P172">
        <v>0.6</v>
      </c>
      <c r="R172" t="s">
        <v>1195</v>
      </c>
      <c r="S172" s="1">
        <v>43874</v>
      </c>
      <c r="T172">
        <v>4296751155</v>
      </c>
      <c r="U172" t="s">
        <v>1194</v>
      </c>
      <c r="V172" t="s">
        <v>1196</v>
      </c>
      <c r="AA172">
        <v>0.6</v>
      </c>
      <c r="AB172" t="s">
        <v>43</v>
      </c>
    </row>
    <row r="173" spans="1:31" x14ac:dyDescent="0.2">
      <c r="A173" t="s">
        <v>1159</v>
      </c>
      <c r="B173" t="s">
        <v>1197</v>
      </c>
      <c r="C173" t="s">
        <v>2216</v>
      </c>
      <c r="D173" t="s">
        <v>1161</v>
      </c>
      <c r="E173" t="s">
        <v>33</v>
      </c>
      <c r="F173" t="s">
        <v>1198</v>
      </c>
      <c r="G173" t="s">
        <v>1199</v>
      </c>
      <c r="H173" t="s">
        <v>1200</v>
      </c>
      <c r="I173" t="s">
        <v>36</v>
      </c>
      <c r="J173">
        <v>31.226161000000001</v>
      </c>
      <c r="K173">
        <v>45.002316</v>
      </c>
      <c r="L173" t="s">
        <v>37</v>
      </c>
      <c r="M173" t="s">
        <v>38</v>
      </c>
      <c r="N173">
        <v>4296751155</v>
      </c>
      <c r="O173" t="s">
        <v>1194</v>
      </c>
      <c r="P173">
        <v>1.9590000000000001</v>
      </c>
      <c r="R173" t="s">
        <v>1201</v>
      </c>
      <c r="S173" s="1">
        <v>43874</v>
      </c>
      <c r="T173">
        <v>4296751155</v>
      </c>
      <c r="U173" t="s">
        <v>1194</v>
      </c>
      <c r="V173" t="s">
        <v>1167</v>
      </c>
      <c r="W173">
        <v>2</v>
      </c>
      <c r="X173" t="s">
        <v>56</v>
      </c>
      <c r="AA173">
        <v>2</v>
      </c>
      <c r="AB173" t="s">
        <v>43</v>
      </c>
      <c r="AC173" t="s">
        <v>1202</v>
      </c>
      <c r="AD173" t="s">
        <v>1203</v>
      </c>
    </row>
    <row r="174" spans="1:31" x14ac:dyDescent="0.2">
      <c r="A174" t="s">
        <v>1159</v>
      </c>
      <c r="B174" t="s">
        <v>1204</v>
      </c>
      <c r="C174" t="s">
        <v>2219</v>
      </c>
      <c r="D174" t="s">
        <v>1161</v>
      </c>
      <c r="E174" t="s">
        <v>33</v>
      </c>
      <c r="F174" t="s">
        <v>1205</v>
      </c>
      <c r="G174" t="s">
        <v>1199</v>
      </c>
      <c r="H174" t="s">
        <v>1206</v>
      </c>
      <c r="I174" t="s">
        <v>36</v>
      </c>
      <c r="J174">
        <v>31.300077000000002</v>
      </c>
      <c r="K174">
        <v>45.299681999999997</v>
      </c>
      <c r="L174" t="s">
        <v>37</v>
      </c>
      <c r="M174" t="s">
        <v>38</v>
      </c>
      <c r="N174">
        <v>4296751155</v>
      </c>
      <c r="O174" t="s">
        <v>1194</v>
      </c>
      <c r="P174">
        <v>0.40100000000000002</v>
      </c>
      <c r="R174" t="s">
        <v>1207</v>
      </c>
      <c r="S174" s="1">
        <v>43874</v>
      </c>
      <c r="T174">
        <v>4296751155</v>
      </c>
      <c r="U174" t="s">
        <v>1194</v>
      </c>
      <c r="V174" t="s">
        <v>1208</v>
      </c>
      <c r="W174">
        <v>1</v>
      </c>
      <c r="X174" t="s">
        <v>1209</v>
      </c>
      <c r="AA174">
        <v>0.4</v>
      </c>
      <c r="AB174" t="s">
        <v>43</v>
      </c>
      <c r="AC174" t="s">
        <v>1210</v>
      </c>
      <c r="AD174" t="s">
        <v>1203</v>
      </c>
    </row>
    <row r="175" spans="1:31" x14ac:dyDescent="0.2">
      <c r="A175" t="s">
        <v>1159</v>
      </c>
      <c r="B175" t="s">
        <v>1211</v>
      </c>
      <c r="C175" t="s">
        <v>2220</v>
      </c>
      <c r="D175" t="s">
        <v>1161</v>
      </c>
      <c r="E175" t="s">
        <v>33</v>
      </c>
      <c r="F175" t="s">
        <v>1212</v>
      </c>
      <c r="G175" t="s">
        <v>1199</v>
      </c>
      <c r="H175" t="s">
        <v>1213</v>
      </c>
      <c r="I175" t="s">
        <v>36</v>
      </c>
      <c r="J175">
        <v>31.962637000000001</v>
      </c>
      <c r="K175">
        <v>44.435263999999997</v>
      </c>
      <c r="L175" t="s">
        <v>37</v>
      </c>
      <c r="M175" t="s">
        <v>38</v>
      </c>
      <c r="N175">
        <v>4296751155</v>
      </c>
      <c r="O175" t="s">
        <v>1194</v>
      </c>
      <c r="P175">
        <v>1.7809999999999999</v>
      </c>
      <c r="R175" t="s">
        <v>1214</v>
      </c>
      <c r="S175" s="1">
        <v>43874</v>
      </c>
      <c r="T175">
        <v>4296751155</v>
      </c>
      <c r="U175" t="s">
        <v>1194</v>
      </c>
      <c r="V175" t="s">
        <v>1215</v>
      </c>
      <c r="W175">
        <v>4</v>
      </c>
      <c r="X175" t="s">
        <v>1209</v>
      </c>
      <c r="AA175">
        <v>1.8</v>
      </c>
      <c r="AB175" t="s">
        <v>43</v>
      </c>
      <c r="AC175" t="s">
        <v>1210</v>
      </c>
      <c r="AD175" t="s">
        <v>1203</v>
      </c>
    </row>
    <row r="176" spans="1:31" x14ac:dyDescent="0.2">
      <c r="A176" t="s">
        <v>1159</v>
      </c>
      <c r="B176" t="s">
        <v>1216</v>
      </c>
      <c r="C176" t="s">
        <v>2220</v>
      </c>
      <c r="D176" t="s">
        <v>1161</v>
      </c>
      <c r="E176" t="s">
        <v>33</v>
      </c>
      <c r="F176" t="s">
        <v>1217</v>
      </c>
      <c r="G176" t="s">
        <v>1199</v>
      </c>
      <c r="H176" t="s">
        <v>1218</v>
      </c>
      <c r="I176" t="s">
        <v>36</v>
      </c>
      <c r="J176">
        <v>31.967338000000002</v>
      </c>
      <c r="K176">
        <v>44.443370000000002</v>
      </c>
      <c r="L176" t="s">
        <v>37</v>
      </c>
      <c r="M176" t="s">
        <v>38</v>
      </c>
      <c r="N176">
        <v>4296751155</v>
      </c>
      <c r="O176" t="s">
        <v>1194</v>
      </c>
      <c r="P176">
        <v>1.56</v>
      </c>
      <c r="R176" t="s">
        <v>1219</v>
      </c>
      <c r="S176" s="1">
        <v>43874</v>
      </c>
      <c r="T176">
        <v>4296751155</v>
      </c>
      <c r="U176" t="s">
        <v>1194</v>
      </c>
      <c r="V176" t="s">
        <v>1220</v>
      </c>
      <c r="W176">
        <v>1</v>
      </c>
      <c r="X176" t="s">
        <v>1209</v>
      </c>
      <c r="AA176">
        <v>0.2</v>
      </c>
      <c r="AB176" t="s">
        <v>43</v>
      </c>
      <c r="AC176" t="s">
        <v>1210</v>
      </c>
      <c r="AD176" t="s">
        <v>1203</v>
      </c>
    </row>
    <row r="177" spans="1:31" x14ac:dyDescent="0.2">
      <c r="A177" t="s">
        <v>1159</v>
      </c>
      <c r="B177" t="s">
        <v>1221</v>
      </c>
      <c r="C177" t="s">
        <v>2219</v>
      </c>
      <c r="D177" t="s">
        <v>1161</v>
      </c>
      <c r="E177" t="s">
        <v>33</v>
      </c>
      <c r="F177" t="s">
        <v>1222</v>
      </c>
      <c r="G177" t="s">
        <v>1199</v>
      </c>
      <c r="H177" t="s">
        <v>1223</v>
      </c>
      <c r="I177" t="s">
        <v>36</v>
      </c>
      <c r="J177">
        <v>32.737861000000002</v>
      </c>
      <c r="K177">
        <v>44.271693999999997</v>
      </c>
      <c r="L177" t="s">
        <v>37</v>
      </c>
      <c r="M177" t="s">
        <v>38</v>
      </c>
      <c r="N177">
        <v>4296751155</v>
      </c>
      <c r="O177" t="s">
        <v>1194</v>
      </c>
      <c r="P177">
        <v>0.19800000000000001</v>
      </c>
      <c r="R177" t="s">
        <v>1224</v>
      </c>
      <c r="S177" s="1">
        <v>43874</v>
      </c>
      <c r="T177">
        <v>4296751155</v>
      </c>
      <c r="U177" t="s">
        <v>1194</v>
      </c>
      <c r="V177" t="s">
        <v>1225</v>
      </c>
      <c r="W177">
        <v>2</v>
      </c>
      <c r="X177" t="s">
        <v>1209</v>
      </c>
      <c r="AA177">
        <v>0.2</v>
      </c>
      <c r="AB177" t="s">
        <v>43</v>
      </c>
      <c r="AC177" t="s">
        <v>1226</v>
      </c>
      <c r="AD177" t="s">
        <v>1203</v>
      </c>
    </row>
    <row r="178" spans="1:31" x14ac:dyDescent="0.2">
      <c r="A178" t="s">
        <v>1227</v>
      </c>
      <c r="B178" t="s">
        <v>1228</v>
      </c>
      <c r="C178" t="s">
        <v>2203</v>
      </c>
      <c r="D178" t="s">
        <v>1229</v>
      </c>
      <c r="E178" t="s">
        <v>33</v>
      </c>
      <c r="F178" t="s">
        <v>1230</v>
      </c>
      <c r="G178" t="s">
        <v>1231</v>
      </c>
      <c r="H178" t="s">
        <v>1232</v>
      </c>
      <c r="I178" t="s">
        <v>36</v>
      </c>
      <c r="J178">
        <v>37.193679000000003</v>
      </c>
      <c r="K178">
        <v>15.181599</v>
      </c>
      <c r="L178" t="s">
        <v>37</v>
      </c>
      <c r="M178" t="s">
        <v>38</v>
      </c>
      <c r="N178">
        <v>4295875751</v>
      </c>
      <c r="O178" t="s">
        <v>187</v>
      </c>
      <c r="P178">
        <v>1.9</v>
      </c>
      <c r="R178" t="s">
        <v>1233</v>
      </c>
      <c r="S178" s="1">
        <v>43868</v>
      </c>
      <c r="T178">
        <v>4295875751</v>
      </c>
      <c r="U178" t="s">
        <v>187</v>
      </c>
      <c r="V178" t="s">
        <v>664</v>
      </c>
      <c r="W178">
        <v>1</v>
      </c>
      <c r="X178" t="s">
        <v>56</v>
      </c>
      <c r="AA178">
        <v>0.9</v>
      </c>
      <c r="AB178" t="s">
        <v>43</v>
      </c>
      <c r="AC178" t="s">
        <v>1234</v>
      </c>
      <c r="AD178" t="s">
        <v>1235</v>
      </c>
      <c r="AE178" t="s">
        <v>1236</v>
      </c>
    </row>
    <row r="179" spans="1:31" x14ac:dyDescent="0.2">
      <c r="A179" t="s">
        <v>1227</v>
      </c>
      <c r="B179" t="s">
        <v>1237</v>
      </c>
      <c r="C179" t="s">
        <v>2203</v>
      </c>
      <c r="D179" t="s">
        <v>1229</v>
      </c>
      <c r="E179" t="s">
        <v>33</v>
      </c>
      <c r="F179" t="s">
        <v>1238</v>
      </c>
      <c r="G179" t="s">
        <v>1231</v>
      </c>
      <c r="H179" t="s">
        <v>1239</v>
      </c>
      <c r="I179" t="s">
        <v>36</v>
      </c>
      <c r="J179">
        <v>40.556227</v>
      </c>
      <c r="K179">
        <v>9.6721350000000008</v>
      </c>
      <c r="L179" t="s">
        <v>37</v>
      </c>
      <c r="M179" t="s">
        <v>38</v>
      </c>
      <c r="N179">
        <v>4295875751</v>
      </c>
      <c r="O179" t="s">
        <v>187</v>
      </c>
      <c r="P179">
        <v>0.5</v>
      </c>
      <c r="R179" t="s">
        <v>1233</v>
      </c>
      <c r="S179" s="1">
        <v>43868</v>
      </c>
      <c r="T179">
        <v>4295875751</v>
      </c>
      <c r="U179" t="s">
        <v>187</v>
      </c>
      <c r="V179" t="s">
        <v>1240</v>
      </c>
      <c r="W179">
        <v>1</v>
      </c>
      <c r="X179" t="s">
        <v>56</v>
      </c>
      <c r="AA179">
        <v>0.5</v>
      </c>
      <c r="AB179" t="s">
        <v>43</v>
      </c>
      <c r="AC179" t="s">
        <v>1241</v>
      </c>
      <c r="AD179" t="s">
        <v>1242</v>
      </c>
      <c r="AE179" t="s">
        <v>1243</v>
      </c>
    </row>
    <row r="180" spans="1:31" x14ac:dyDescent="0.2">
      <c r="A180" t="s">
        <v>1227</v>
      </c>
      <c r="B180" t="s">
        <v>1244</v>
      </c>
      <c r="C180" t="s">
        <v>2221</v>
      </c>
      <c r="D180" t="s">
        <v>1229</v>
      </c>
      <c r="E180" t="s">
        <v>33</v>
      </c>
      <c r="F180" t="s">
        <v>1245</v>
      </c>
      <c r="G180" t="s">
        <v>1231</v>
      </c>
      <c r="H180" t="s">
        <v>1246</v>
      </c>
      <c r="I180" t="s">
        <v>36</v>
      </c>
      <c r="J180">
        <v>41.314177999999998</v>
      </c>
      <c r="K180">
        <v>16.291376</v>
      </c>
      <c r="L180" t="s">
        <v>37</v>
      </c>
      <c r="M180" t="s">
        <v>38</v>
      </c>
      <c r="N180">
        <v>4295875751</v>
      </c>
      <c r="O180" t="s">
        <v>187</v>
      </c>
      <c r="P180">
        <v>1.1000000000000001</v>
      </c>
      <c r="R180" t="s">
        <v>1233</v>
      </c>
      <c r="S180" s="1">
        <v>43868</v>
      </c>
      <c r="T180">
        <v>4295875751</v>
      </c>
      <c r="U180" t="s">
        <v>187</v>
      </c>
      <c r="V180" t="s">
        <v>1247</v>
      </c>
      <c r="W180">
        <v>1</v>
      </c>
      <c r="X180" t="s">
        <v>56</v>
      </c>
      <c r="AA180">
        <v>0.7</v>
      </c>
      <c r="AB180" t="s">
        <v>43</v>
      </c>
      <c r="AC180" t="s">
        <v>1248</v>
      </c>
      <c r="AD180" t="s">
        <v>1249</v>
      </c>
      <c r="AE180" t="s">
        <v>1250</v>
      </c>
    </row>
    <row r="181" spans="1:31" x14ac:dyDescent="0.2">
      <c r="A181" t="s">
        <v>1227</v>
      </c>
      <c r="B181" t="s">
        <v>1251</v>
      </c>
      <c r="C181" t="s">
        <v>2203</v>
      </c>
      <c r="D181" t="s">
        <v>1229</v>
      </c>
      <c r="E181" t="s">
        <v>33</v>
      </c>
      <c r="F181" t="s">
        <v>1252</v>
      </c>
      <c r="G181" t="s">
        <v>1231</v>
      </c>
      <c r="H181" t="s">
        <v>1253</v>
      </c>
      <c r="I181" t="s">
        <v>36</v>
      </c>
      <c r="J181">
        <v>42.007213</v>
      </c>
      <c r="K181">
        <v>12.7164</v>
      </c>
      <c r="L181" t="s">
        <v>37</v>
      </c>
      <c r="M181" t="s">
        <v>38</v>
      </c>
      <c r="N181">
        <v>4295875751</v>
      </c>
      <c r="O181" t="s">
        <v>187</v>
      </c>
      <c r="P181">
        <v>1.9</v>
      </c>
      <c r="R181" t="s">
        <v>1233</v>
      </c>
      <c r="S181" s="1">
        <v>43868</v>
      </c>
      <c r="T181">
        <v>4295875751</v>
      </c>
      <c r="U181" t="s">
        <v>187</v>
      </c>
      <c r="V181" t="s">
        <v>719</v>
      </c>
      <c r="W181">
        <v>2</v>
      </c>
      <c r="X181" t="s">
        <v>56</v>
      </c>
      <c r="AA181">
        <v>1.9</v>
      </c>
      <c r="AB181" t="s">
        <v>43</v>
      </c>
      <c r="AC181" t="s">
        <v>1254</v>
      </c>
      <c r="AD181" t="s">
        <v>1255</v>
      </c>
      <c r="AE181" t="s">
        <v>1256</v>
      </c>
    </row>
    <row r="182" spans="1:31" x14ac:dyDescent="0.2">
      <c r="A182" t="s">
        <v>1227</v>
      </c>
      <c r="B182" t="s">
        <v>1257</v>
      </c>
      <c r="C182" t="s">
        <v>2201</v>
      </c>
      <c r="D182" t="s">
        <v>1229</v>
      </c>
      <c r="E182" t="s">
        <v>74</v>
      </c>
      <c r="F182" t="s">
        <v>1258</v>
      </c>
      <c r="G182" t="s">
        <v>1231</v>
      </c>
      <c r="H182" t="s">
        <v>1259</v>
      </c>
      <c r="I182" t="s">
        <v>36</v>
      </c>
      <c r="J182">
        <v>43.855015999999999</v>
      </c>
      <c r="K182">
        <v>11.180725000000001</v>
      </c>
      <c r="L182" t="s">
        <v>37</v>
      </c>
      <c r="M182" t="s">
        <v>38</v>
      </c>
      <c r="N182">
        <v>4295875751</v>
      </c>
      <c r="O182" t="s">
        <v>187</v>
      </c>
      <c r="P182">
        <v>0.23</v>
      </c>
      <c r="R182" t="s">
        <v>1233</v>
      </c>
      <c r="S182" s="1">
        <v>43868</v>
      </c>
      <c r="T182">
        <v>4295875751</v>
      </c>
      <c r="U182" t="s">
        <v>187</v>
      </c>
      <c r="V182" t="s">
        <v>153</v>
      </c>
      <c r="AA182">
        <v>0.2</v>
      </c>
      <c r="AB182" t="s">
        <v>43</v>
      </c>
      <c r="AC182" t="s">
        <v>1260</v>
      </c>
      <c r="AD182" t="s">
        <v>1261</v>
      </c>
      <c r="AE182" t="s">
        <v>1262</v>
      </c>
    </row>
    <row r="183" spans="1:31" x14ac:dyDescent="0.2">
      <c r="A183" t="s">
        <v>1227</v>
      </c>
      <c r="B183" t="s">
        <v>1263</v>
      </c>
      <c r="C183" t="s">
        <v>2201</v>
      </c>
      <c r="D183" t="s">
        <v>1229</v>
      </c>
      <c r="E183" t="s">
        <v>33</v>
      </c>
      <c r="F183" t="s">
        <v>1264</v>
      </c>
      <c r="G183" t="s">
        <v>1231</v>
      </c>
      <c r="H183" t="s">
        <v>1265</v>
      </c>
      <c r="I183" t="s">
        <v>36</v>
      </c>
      <c r="J183">
        <v>44.302531999999999</v>
      </c>
      <c r="K183">
        <v>7.5075710000000004</v>
      </c>
      <c r="L183" t="s">
        <v>37</v>
      </c>
      <c r="M183" t="s">
        <v>38</v>
      </c>
      <c r="N183">
        <v>4295875751</v>
      </c>
      <c r="O183" t="s">
        <v>187</v>
      </c>
      <c r="P183">
        <v>1.7</v>
      </c>
      <c r="R183" t="s">
        <v>1233</v>
      </c>
      <c r="S183" s="1">
        <v>43868</v>
      </c>
      <c r="T183">
        <v>4295875751</v>
      </c>
      <c r="U183" t="s">
        <v>187</v>
      </c>
      <c r="V183" t="s">
        <v>1266</v>
      </c>
      <c r="W183">
        <v>2</v>
      </c>
      <c r="X183" t="s">
        <v>56</v>
      </c>
      <c r="AA183">
        <v>1.7</v>
      </c>
      <c r="AB183" t="s">
        <v>43</v>
      </c>
      <c r="AC183" t="s">
        <v>1267</v>
      </c>
      <c r="AD183" t="s">
        <v>1268</v>
      </c>
      <c r="AE183" t="s">
        <v>1269</v>
      </c>
    </row>
    <row r="184" spans="1:31" x14ac:dyDescent="0.2">
      <c r="A184" t="s">
        <v>1227</v>
      </c>
      <c r="B184" t="s">
        <v>1270</v>
      </c>
      <c r="C184" t="s">
        <v>2203</v>
      </c>
      <c r="D184" t="s">
        <v>1229</v>
      </c>
      <c r="E184" t="s">
        <v>33</v>
      </c>
      <c r="F184" t="s">
        <v>1271</v>
      </c>
      <c r="G184" t="s">
        <v>1231</v>
      </c>
      <c r="H184" t="s">
        <v>1272</v>
      </c>
      <c r="I184" t="s">
        <v>36</v>
      </c>
      <c r="J184">
        <v>44.793450999999997</v>
      </c>
      <c r="K184">
        <v>9.8107240000000004</v>
      </c>
      <c r="L184" t="s">
        <v>37</v>
      </c>
      <c r="M184" t="s">
        <v>38</v>
      </c>
      <c r="N184">
        <v>4295875751</v>
      </c>
      <c r="O184" t="s">
        <v>187</v>
      </c>
      <c r="P184">
        <v>1.3</v>
      </c>
      <c r="R184" t="s">
        <v>1233</v>
      </c>
      <c r="S184" s="1">
        <v>43868</v>
      </c>
      <c r="T184">
        <v>4295875751</v>
      </c>
      <c r="U184" t="s">
        <v>187</v>
      </c>
      <c r="V184" t="s">
        <v>1273</v>
      </c>
      <c r="W184">
        <v>1</v>
      </c>
      <c r="X184" t="s">
        <v>56</v>
      </c>
      <c r="AA184">
        <v>1.3</v>
      </c>
      <c r="AB184" t="s">
        <v>43</v>
      </c>
      <c r="AC184" t="s">
        <v>1274</v>
      </c>
      <c r="AD184" t="s">
        <v>1275</v>
      </c>
      <c r="AE184" t="s">
        <v>1276</v>
      </c>
    </row>
    <row r="185" spans="1:31" x14ac:dyDescent="0.2">
      <c r="A185" t="s">
        <v>1227</v>
      </c>
      <c r="B185" t="s">
        <v>1277</v>
      </c>
      <c r="C185" t="s">
        <v>2201</v>
      </c>
      <c r="D185" t="s">
        <v>1229</v>
      </c>
      <c r="E185" t="s">
        <v>74</v>
      </c>
      <c r="F185" t="s">
        <v>1278</v>
      </c>
      <c r="G185" t="s">
        <v>1231</v>
      </c>
      <c r="H185" t="s">
        <v>1279</v>
      </c>
      <c r="I185" t="s">
        <v>36</v>
      </c>
      <c r="J185">
        <v>45.190403000000003</v>
      </c>
      <c r="K185">
        <v>8.287547</v>
      </c>
      <c r="L185" t="s">
        <v>37</v>
      </c>
      <c r="M185" t="s">
        <v>38</v>
      </c>
      <c r="N185">
        <v>4295875751</v>
      </c>
      <c r="O185" t="s">
        <v>187</v>
      </c>
      <c r="P185">
        <v>0.78</v>
      </c>
      <c r="R185" t="s">
        <v>1233</v>
      </c>
      <c r="S185" s="1">
        <v>43868</v>
      </c>
      <c r="T185">
        <v>4295875751</v>
      </c>
      <c r="U185" t="s">
        <v>187</v>
      </c>
      <c r="V185" t="s">
        <v>1280</v>
      </c>
      <c r="AA185">
        <v>0.8</v>
      </c>
      <c r="AB185" t="s">
        <v>43</v>
      </c>
      <c r="AD185" t="s">
        <v>1281</v>
      </c>
    </row>
    <row r="186" spans="1:31" x14ac:dyDescent="0.2">
      <c r="A186" t="s">
        <v>1227</v>
      </c>
      <c r="B186" t="s">
        <v>1282</v>
      </c>
      <c r="C186" t="s">
        <v>2222</v>
      </c>
      <c r="D186" t="s">
        <v>1229</v>
      </c>
      <c r="E186" t="s">
        <v>33</v>
      </c>
      <c r="F186" t="s">
        <v>1283</v>
      </c>
      <c r="G186" t="s">
        <v>1284</v>
      </c>
      <c r="H186" t="s">
        <v>1285</v>
      </c>
      <c r="I186" t="s">
        <v>36</v>
      </c>
      <c r="J186">
        <v>45.253599000000001</v>
      </c>
      <c r="K186">
        <v>11.751795</v>
      </c>
      <c r="L186" t="s">
        <v>37</v>
      </c>
      <c r="M186" t="s">
        <v>38</v>
      </c>
      <c r="N186">
        <v>4295875751</v>
      </c>
      <c r="O186" t="s">
        <v>187</v>
      </c>
      <c r="P186">
        <v>0.8</v>
      </c>
      <c r="R186" t="s">
        <v>1233</v>
      </c>
      <c r="S186" s="1">
        <v>43868</v>
      </c>
      <c r="T186">
        <v>4295875751</v>
      </c>
      <c r="U186" t="s">
        <v>187</v>
      </c>
      <c r="V186" t="s">
        <v>1286</v>
      </c>
      <c r="W186">
        <v>2</v>
      </c>
      <c r="X186" t="s">
        <v>1209</v>
      </c>
      <c r="Y186">
        <v>2</v>
      </c>
      <c r="Z186" t="s">
        <v>56</v>
      </c>
      <c r="AA186">
        <v>1</v>
      </c>
      <c r="AB186" t="s">
        <v>43</v>
      </c>
      <c r="AC186" t="s">
        <v>1287</v>
      </c>
      <c r="AD186" t="s">
        <v>1288</v>
      </c>
      <c r="AE186" t="s">
        <v>1289</v>
      </c>
    </row>
    <row r="187" spans="1:31" x14ac:dyDescent="0.2">
      <c r="A187" t="s">
        <v>1227</v>
      </c>
      <c r="B187" t="s">
        <v>1290</v>
      </c>
      <c r="C187" t="s">
        <v>2203</v>
      </c>
      <c r="D187" t="s">
        <v>1229</v>
      </c>
      <c r="E187" t="s">
        <v>33</v>
      </c>
      <c r="F187" t="s">
        <v>1291</v>
      </c>
      <c r="G187" t="s">
        <v>1284</v>
      </c>
      <c r="H187" t="s">
        <v>1292</v>
      </c>
      <c r="I187" t="s">
        <v>36</v>
      </c>
      <c r="J187">
        <v>46.177259999999997</v>
      </c>
      <c r="K187">
        <v>12.740098</v>
      </c>
      <c r="L187" t="s">
        <v>37</v>
      </c>
      <c r="M187" t="s">
        <v>38</v>
      </c>
      <c r="N187">
        <v>4295875751</v>
      </c>
      <c r="O187" t="s">
        <v>187</v>
      </c>
      <c r="P187">
        <v>1</v>
      </c>
      <c r="R187" t="s">
        <v>1233</v>
      </c>
      <c r="S187" s="1">
        <v>43868</v>
      </c>
      <c r="T187">
        <v>4295875751</v>
      </c>
      <c r="U187" t="s">
        <v>187</v>
      </c>
      <c r="V187" t="s">
        <v>936</v>
      </c>
      <c r="AA187">
        <v>0.7</v>
      </c>
      <c r="AB187" t="s">
        <v>43</v>
      </c>
      <c r="AC187" t="s">
        <v>1293</v>
      </c>
      <c r="AD187" t="s">
        <v>1294</v>
      </c>
      <c r="AE187" t="s">
        <v>1295</v>
      </c>
    </row>
    <row r="188" spans="1:31" x14ac:dyDescent="0.2">
      <c r="A188" t="s">
        <v>1296</v>
      </c>
      <c r="B188" t="s">
        <v>1297</v>
      </c>
      <c r="C188" t="s">
        <v>2223</v>
      </c>
      <c r="D188" t="s">
        <v>1298</v>
      </c>
      <c r="E188" t="s">
        <v>33</v>
      </c>
      <c r="F188" t="s">
        <v>1299</v>
      </c>
      <c r="G188" t="s">
        <v>1300</v>
      </c>
      <c r="H188" t="s">
        <v>1301</v>
      </c>
      <c r="I188" t="s">
        <v>36</v>
      </c>
      <c r="J188">
        <v>33.402979999999999</v>
      </c>
      <c r="K188">
        <v>133.301771</v>
      </c>
      <c r="L188" t="s">
        <v>37</v>
      </c>
      <c r="M188" t="s">
        <v>38</v>
      </c>
      <c r="N188">
        <v>4295877881</v>
      </c>
      <c r="O188" t="s">
        <v>1302</v>
      </c>
      <c r="P188">
        <v>4.3499999999999996</v>
      </c>
      <c r="R188" t="s">
        <v>1303</v>
      </c>
      <c r="S188" s="1">
        <v>43877</v>
      </c>
      <c r="T188">
        <v>4295877881</v>
      </c>
      <c r="U188" t="s">
        <v>1302</v>
      </c>
      <c r="V188" t="s">
        <v>1304</v>
      </c>
      <c r="W188">
        <v>2</v>
      </c>
      <c r="X188" t="s">
        <v>56</v>
      </c>
      <c r="AA188">
        <v>4.4000000000000004</v>
      </c>
      <c r="AB188" t="s">
        <v>43</v>
      </c>
      <c r="AD188" t="s">
        <v>1305</v>
      </c>
      <c r="AE188" t="s">
        <v>1306</v>
      </c>
    </row>
    <row r="189" spans="1:31" x14ac:dyDescent="0.2">
      <c r="A189" t="s">
        <v>1296</v>
      </c>
      <c r="B189" t="s">
        <v>1307</v>
      </c>
      <c r="C189" t="s">
        <v>2224</v>
      </c>
      <c r="D189" t="s">
        <v>1298</v>
      </c>
      <c r="E189" t="s">
        <v>33</v>
      </c>
      <c r="F189" t="s">
        <v>1308</v>
      </c>
      <c r="G189" t="s">
        <v>1300</v>
      </c>
      <c r="H189" t="s">
        <v>1309</v>
      </c>
      <c r="I189" t="s">
        <v>36</v>
      </c>
      <c r="J189">
        <v>34.754393999999998</v>
      </c>
      <c r="K189">
        <v>134.36334199999999</v>
      </c>
      <c r="L189" t="s">
        <v>37</v>
      </c>
      <c r="M189" t="s">
        <v>38</v>
      </c>
      <c r="N189">
        <v>4295877881</v>
      </c>
      <c r="O189" t="s">
        <v>1302</v>
      </c>
      <c r="P189">
        <v>4.2</v>
      </c>
      <c r="R189" t="s">
        <v>1303</v>
      </c>
      <c r="S189" s="1">
        <v>43877</v>
      </c>
      <c r="T189">
        <v>4295877881</v>
      </c>
      <c r="U189" t="s">
        <v>1302</v>
      </c>
      <c r="V189" t="s">
        <v>1310</v>
      </c>
      <c r="W189">
        <v>2</v>
      </c>
      <c r="X189" t="s">
        <v>56</v>
      </c>
      <c r="AA189">
        <v>4</v>
      </c>
      <c r="AB189" t="s">
        <v>43</v>
      </c>
      <c r="AD189" t="s">
        <v>1311</v>
      </c>
      <c r="AE189" t="s">
        <v>1312</v>
      </c>
    </row>
    <row r="190" spans="1:31" x14ac:dyDescent="0.2">
      <c r="A190" t="s">
        <v>1296</v>
      </c>
      <c r="B190" t="s">
        <v>1313</v>
      </c>
      <c r="C190" t="s">
        <v>2225</v>
      </c>
      <c r="D190" t="s">
        <v>1298</v>
      </c>
      <c r="E190" t="s">
        <v>33</v>
      </c>
      <c r="F190" t="s">
        <v>1314</v>
      </c>
      <c r="G190" t="s">
        <v>1300</v>
      </c>
      <c r="H190" t="s">
        <v>1315</v>
      </c>
      <c r="I190" t="s">
        <v>36</v>
      </c>
      <c r="J190">
        <v>35.501390999999998</v>
      </c>
      <c r="K190">
        <v>136.660357</v>
      </c>
      <c r="L190" t="s">
        <v>37</v>
      </c>
      <c r="M190" t="s">
        <v>38</v>
      </c>
      <c r="N190">
        <v>4295877881</v>
      </c>
      <c r="O190" t="s">
        <v>1302</v>
      </c>
      <c r="P190">
        <v>1.6</v>
      </c>
      <c r="R190" t="s">
        <v>1303</v>
      </c>
      <c r="S190" s="1">
        <v>43877</v>
      </c>
      <c r="T190">
        <v>4295877881</v>
      </c>
      <c r="U190" t="s">
        <v>1302</v>
      </c>
      <c r="V190" t="s">
        <v>1316</v>
      </c>
      <c r="W190">
        <v>2</v>
      </c>
      <c r="X190" t="s">
        <v>56</v>
      </c>
      <c r="AA190">
        <v>1.6</v>
      </c>
      <c r="AB190" t="s">
        <v>43</v>
      </c>
      <c r="AD190" t="s">
        <v>1317</v>
      </c>
      <c r="AE190" t="s">
        <v>1318</v>
      </c>
    </row>
    <row r="191" spans="1:31" x14ac:dyDescent="0.2">
      <c r="A191" t="s">
        <v>1296</v>
      </c>
      <c r="B191" t="s">
        <v>1319</v>
      </c>
      <c r="C191" t="s">
        <v>2205</v>
      </c>
      <c r="D191" t="s">
        <v>1298</v>
      </c>
      <c r="E191" t="s">
        <v>33</v>
      </c>
      <c r="F191" t="s">
        <v>1320</v>
      </c>
      <c r="G191" t="s">
        <v>1300</v>
      </c>
      <c r="H191" t="s">
        <v>1321</v>
      </c>
      <c r="I191" t="s">
        <v>36</v>
      </c>
      <c r="J191">
        <v>36.404864000000003</v>
      </c>
      <c r="K191">
        <v>139.617052</v>
      </c>
      <c r="L191" t="s">
        <v>37</v>
      </c>
      <c r="M191" t="s">
        <v>38</v>
      </c>
      <c r="N191">
        <v>4295877881</v>
      </c>
      <c r="O191" t="s">
        <v>1302</v>
      </c>
      <c r="P191">
        <v>0.9</v>
      </c>
      <c r="R191" t="s">
        <v>1303</v>
      </c>
      <c r="S191" s="1">
        <v>43877</v>
      </c>
      <c r="T191">
        <v>4295877881</v>
      </c>
      <c r="U191" t="s">
        <v>1302</v>
      </c>
      <c r="V191" t="s">
        <v>664</v>
      </c>
      <c r="W191">
        <v>1</v>
      </c>
      <c r="X191" t="s">
        <v>56</v>
      </c>
      <c r="AA191">
        <v>0.9</v>
      </c>
      <c r="AB191" t="s">
        <v>43</v>
      </c>
      <c r="AD191" t="s">
        <v>1322</v>
      </c>
      <c r="AE191" t="s">
        <v>1323</v>
      </c>
    </row>
    <row r="192" spans="1:31" x14ac:dyDescent="0.2">
      <c r="A192" t="s">
        <v>1296</v>
      </c>
      <c r="B192" t="s">
        <v>1324</v>
      </c>
      <c r="C192" t="s">
        <v>2224</v>
      </c>
      <c r="D192" t="s">
        <v>1298</v>
      </c>
      <c r="E192" t="s">
        <v>33</v>
      </c>
      <c r="F192" t="s">
        <v>1325</v>
      </c>
      <c r="G192" t="s">
        <v>1326</v>
      </c>
      <c r="H192" t="s">
        <v>1327</v>
      </c>
      <c r="I192" t="s">
        <v>36</v>
      </c>
      <c r="J192">
        <v>40.515509000000002</v>
      </c>
      <c r="K192">
        <v>141.52183099999999</v>
      </c>
      <c r="L192" t="s">
        <v>37</v>
      </c>
      <c r="M192" t="s">
        <v>38</v>
      </c>
      <c r="N192">
        <v>5000010449</v>
      </c>
      <c r="O192" t="s">
        <v>1328</v>
      </c>
      <c r="P192">
        <v>1.5</v>
      </c>
      <c r="R192" t="s">
        <v>1303</v>
      </c>
      <c r="S192" s="1">
        <v>43877</v>
      </c>
      <c r="T192">
        <v>4295877881</v>
      </c>
      <c r="U192" t="s">
        <v>1302</v>
      </c>
      <c r="V192" t="s">
        <v>1329</v>
      </c>
      <c r="W192">
        <v>1</v>
      </c>
      <c r="X192" t="s">
        <v>56</v>
      </c>
      <c r="AA192">
        <v>1.2</v>
      </c>
      <c r="AB192" t="s">
        <v>43</v>
      </c>
      <c r="AD192" t="s">
        <v>1330</v>
      </c>
      <c r="AE192" t="s">
        <v>1331</v>
      </c>
    </row>
    <row r="193" spans="1:31" x14ac:dyDescent="0.2">
      <c r="A193" t="s">
        <v>1332</v>
      </c>
      <c r="B193" t="s">
        <v>1333</v>
      </c>
      <c r="C193" t="s">
        <v>2203</v>
      </c>
      <c r="D193" t="s">
        <v>1334</v>
      </c>
      <c r="E193" t="s">
        <v>33</v>
      </c>
      <c r="F193" t="s">
        <v>1335</v>
      </c>
      <c r="G193" t="s">
        <v>1336</v>
      </c>
      <c r="H193" t="s">
        <v>1337</v>
      </c>
      <c r="I193" t="s">
        <v>36</v>
      </c>
      <c r="J193">
        <v>30.67859</v>
      </c>
      <c r="K193">
        <v>35.631965000000001</v>
      </c>
      <c r="L193" t="s">
        <v>37</v>
      </c>
      <c r="M193" t="s">
        <v>38</v>
      </c>
      <c r="N193">
        <v>4295880822</v>
      </c>
      <c r="O193" t="s">
        <v>1338</v>
      </c>
      <c r="P193">
        <v>2</v>
      </c>
      <c r="R193" t="s">
        <v>1339</v>
      </c>
      <c r="S193" s="1">
        <v>43870</v>
      </c>
      <c r="T193">
        <v>4295890620</v>
      </c>
      <c r="U193" t="s">
        <v>54</v>
      </c>
      <c r="V193" t="s">
        <v>1167</v>
      </c>
      <c r="W193">
        <v>2</v>
      </c>
      <c r="X193" t="s">
        <v>56</v>
      </c>
      <c r="AA193">
        <v>2</v>
      </c>
      <c r="AB193" t="s">
        <v>43</v>
      </c>
      <c r="AC193" t="s">
        <v>1340</v>
      </c>
      <c r="AD193" t="s">
        <v>1341</v>
      </c>
      <c r="AE193" t="s">
        <v>1342</v>
      </c>
    </row>
    <row r="194" spans="1:31" x14ac:dyDescent="0.2">
      <c r="A194" t="s">
        <v>1343</v>
      </c>
      <c r="B194" t="s">
        <v>1344</v>
      </c>
      <c r="C194" t="s">
        <v>2203</v>
      </c>
      <c r="D194" t="s">
        <v>1345</v>
      </c>
      <c r="E194" t="s">
        <v>33</v>
      </c>
      <c r="F194" t="s">
        <v>1346</v>
      </c>
      <c r="G194" t="s">
        <v>1347</v>
      </c>
      <c r="I194" t="s">
        <v>36</v>
      </c>
      <c r="J194">
        <v>42.292318000000002</v>
      </c>
      <c r="K194">
        <v>69.647017000000005</v>
      </c>
      <c r="L194" t="s">
        <v>37</v>
      </c>
      <c r="M194" t="s">
        <v>38</v>
      </c>
      <c r="N194">
        <v>4295868961</v>
      </c>
      <c r="O194" t="s">
        <v>116</v>
      </c>
      <c r="P194">
        <v>1.3</v>
      </c>
      <c r="Q194">
        <v>1958</v>
      </c>
      <c r="R194" t="s">
        <v>1348</v>
      </c>
      <c r="S194" s="1">
        <v>43869</v>
      </c>
      <c r="T194">
        <v>4295868961</v>
      </c>
      <c r="U194" t="s">
        <v>116</v>
      </c>
      <c r="V194" t="s">
        <v>1273</v>
      </c>
      <c r="W194">
        <v>1</v>
      </c>
      <c r="X194" t="s">
        <v>56</v>
      </c>
      <c r="AA194">
        <v>1.3</v>
      </c>
      <c r="AB194" t="s">
        <v>43</v>
      </c>
      <c r="AC194" t="s">
        <v>1349</v>
      </c>
      <c r="AD194" t="s">
        <v>1350</v>
      </c>
      <c r="AE194" t="s">
        <v>1351</v>
      </c>
    </row>
    <row r="195" spans="1:31" x14ac:dyDescent="0.2">
      <c r="A195" t="s">
        <v>1343</v>
      </c>
      <c r="B195" t="s">
        <v>1352</v>
      </c>
      <c r="C195" t="s">
        <v>2203</v>
      </c>
      <c r="D195" t="s">
        <v>1345</v>
      </c>
      <c r="E195" t="s">
        <v>33</v>
      </c>
      <c r="F195" t="s">
        <v>1353</v>
      </c>
      <c r="G195" t="s">
        <v>1354</v>
      </c>
      <c r="H195" t="s">
        <v>1355</v>
      </c>
      <c r="I195" t="s">
        <v>36</v>
      </c>
      <c r="J195">
        <v>44.089136000000003</v>
      </c>
      <c r="K195">
        <v>52.120629000000001</v>
      </c>
      <c r="L195" t="s">
        <v>37</v>
      </c>
      <c r="M195" t="s">
        <v>38</v>
      </c>
      <c r="N195">
        <v>4295868961</v>
      </c>
      <c r="O195" t="s">
        <v>116</v>
      </c>
      <c r="P195">
        <v>0.8</v>
      </c>
      <c r="R195" t="s">
        <v>1356</v>
      </c>
      <c r="S195" s="1">
        <v>43869</v>
      </c>
      <c r="T195">
        <v>4295868961</v>
      </c>
      <c r="U195" t="s">
        <v>116</v>
      </c>
      <c r="V195" t="s">
        <v>1357</v>
      </c>
      <c r="AA195">
        <v>0.8</v>
      </c>
      <c r="AB195" t="s">
        <v>43</v>
      </c>
      <c r="AC195" t="s">
        <v>1358</v>
      </c>
      <c r="AD195" t="s">
        <v>1359</v>
      </c>
      <c r="AE195" t="s">
        <v>1360</v>
      </c>
    </row>
    <row r="196" spans="1:31" x14ac:dyDescent="0.2">
      <c r="A196" t="s">
        <v>1343</v>
      </c>
      <c r="B196" t="s">
        <v>1361</v>
      </c>
      <c r="C196" t="s">
        <v>2205</v>
      </c>
      <c r="D196" t="s">
        <v>1345</v>
      </c>
      <c r="E196" t="s">
        <v>33</v>
      </c>
      <c r="F196" t="s">
        <v>1362</v>
      </c>
      <c r="G196" t="s">
        <v>1354</v>
      </c>
      <c r="H196" t="s">
        <v>1363</v>
      </c>
      <c r="I196" t="s">
        <v>36</v>
      </c>
      <c r="J196">
        <v>49.642960000000002</v>
      </c>
      <c r="K196">
        <v>83.575125999999997</v>
      </c>
      <c r="L196" t="s">
        <v>37</v>
      </c>
      <c r="M196" t="s">
        <v>38</v>
      </c>
      <c r="N196">
        <v>4295868961</v>
      </c>
      <c r="O196" t="s">
        <v>116</v>
      </c>
      <c r="P196">
        <v>1.5</v>
      </c>
      <c r="R196" t="s">
        <v>1364</v>
      </c>
      <c r="S196" s="1">
        <v>43869</v>
      </c>
      <c r="T196">
        <v>4295868961</v>
      </c>
      <c r="U196" t="s">
        <v>116</v>
      </c>
      <c r="V196" t="s">
        <v>42</v>
      </c>
      <c r="AA196">
        <v>1.5</v>
      </c>
      <c r="AB196" t="s">
        <v>43</v>
      </c>
      <c r="AC196" t="s">
        <v>1365</v>
      </c>
      <c r="AD196" t="s">
        <v>1366</v>
      </c>
      <c r="AE196" t="s">
        <v>1367</v>
      </c>
    </row>
    <row r="197" spans="1:31" x14ac:dyDescent="0.2">
      <c r="A197" t="s">
        <v>1368</v>
      </c>
      <c r="B197" t="s">
        <v>1369</v>
      </c>
      <c r="C197" t="s">
        <v>2202</v>
      </c>
      <c r="D197" t="s">
        <v>1370</v>
      </c>
      <c r="E197" t="s">
        <v>33</v>
      </c>
      <c r="F197" t="s">
        <v>1371</v>
      </c>
      <c r="G197" t="s">
        <v>1372</v>
      </c>
      <c r="H197" t="s">
        <v>1373</v>
      </c>
      <c r="I197" t="s">
        <v>36</v>
      </c>
      <c r="J197">
        <v>34.937106</v>
      </c>
      <c r="K197">
        <v>127.763227</v>
      </c>
      <c r="L197" t="s">
        <v>37</v>
      </c>
      <c r="M197" t="s">
        <v>38</v>
      </c>
      <c r="N197">
        <v>4298015087</v>
      </c>
      <c r="O197" t="s">
        <v>1374</v>
      </c>
      <c r="P197">
        <v>1.2</v>
      </c>
      <c r="R197" t="s">
        <v>1375</v>
      </c>
      <c r="S197" s="1">
        <v>43874</v>
      </c>
      <c r="T197">
        <v>4298015087</v>
      </c>
      <c r="U197" t="s">
        <v>1374</v>
      </c>
      <c r="V197" t="s">
        <v>1376</v>
      </c>
      <c r="AA197">
        <v>0.69</v>
      </c>
      <c r="AB197" t="s">
        <v>43</v>
      </c>
      <c r="AD197" t="s">
        <v>1377</v>
      </c>
      <c r="AE197" t="s">
        <v>1378</v>
      </c>
    </row>
    <row r="198" spans="1:31" x14ac:dyDescent="0.2">
      <c r="A198" t="s">
        <v>1368</v>
      </c>
      <c r="B198" t="s">
        <v>1379</v>
      </c>
      <c r="C198" t="s">
        <v>2202</v>
      </c>
      <c r="D198" t="s">
        <v>1370</v>
      </c>
      <c r="I198" t="s">
        <v>36</v>
      </c>
      <c r="J198">
        <v>35.076138</v>
      </c>
      <c r="K198">
        <v>129.00650400000001</v>
      </c>
      <c r="L198" t="s">
        <v>1375</v>
      </c>
      <c r="M198" t="s">
        <v>38</v>
      </c>
      <c r="N198">
        <v>4298015087</v>
      </c>
      <c r="O198" t="s">
        <v>1374</v>
      </c>
      <c r="P198">
        <v>0.8</v>
      </c>
      <c r="R198" t="s">
        <v>1375</v>
      </c>
      <c r="S198" s="1">
        <v>43874</v>
      </c>
      <c r="T198">
        <v>4298015087</v>
      </c>
      <c r="U198" t="s">
        <v>1374</v>
      </c>
    </row>
    <row r="199" spans="1:31" x14ac:dyDescent="0.2">
      <c r="A199" t="s">
        <v>1368</v>
      </c>
      <c r="B199" t="s">
        <v>1380</v>
      </c>
      <c r="C199" t="s">
        <v>2203</v>
      </c>
      <c r="D199" t="s">
        <v>1370</v>
      </c>
      <c r="E199" t="s">
        <v>33</v>
      </c>
      <c r="F199" t="s">
        <v>1381</v>
      </c>
      <c r="G199" t="s">
        <v>1382</v>
      </c>
      <c r="H199" t="s">
        <v>1383</v>
      </c>
      <c r="I199" t="s">
        <v>36</v>
      </c>
      <c r="J199">
        <v>37.427430999999999</v>
      </c>
      <c r="K199">
        <v>129.17979099999999</v>
      </c>
      <c r="L199" t="s">
        <v>37</v>
      </c>
      <c r="M199" t="s">
        <v>38</v>
      </c>
      <c r="N199">
        <v>4298015087</v>
      </c>
      <c r="O199" t="s">
        <v>1374</v>
      </c>
      <c r="P199">
        <v>9.7200000000000006</v>
      </c>
      <c r="R199" t="s">
        <v>1375</v>
      </c>
      <c r="S199" s="1">
        <v>43874</v>
      </c>
      <c r="T199">
        <v>4298015087</v>
      </c>
      <c r="U199" t="s">
        <v>1374</v>
      </c>
      <c r="V199" t="s">
        <v>1384</v>
      </c>
      <c r="W199">
        <v>7</v>
      </c>
      <c r="X199" t="s">
        <v>56</v>
      </c>
      <c r="AA199">
        <v>11</v>
      </c>
      <c r="AB199" t="s">
        <v>43</v>
      </c>
      <c r="AC199" t="s">
        <v>1385</v>
      </c>
      <c r="AD199" t="s">
        <v>1386</v>
      </c>
      <c r="AE199" t="s">
        <v>1387</v>
      </c>
    </row>
    <row r="200" spans="1:31" x14ac:dyDescent="0.2">
      <c r="A200" t="s">
        <v>1368</v>
      </c>
      <c r="B200" t="s">
        <v>1388</v>
      </c>
      <c r="C200" t="s">
        <v>2202</v>
      </c>
      <c r="D200" t="s">
        <v>1370</v>
      </c>
      <c r="E200" t="s">
        <v>33</v>
      </c>
      <c r="F200" t="s">
        <v>1389</v>
      </c>
      <c r="G200" t="s">
        <v>1372</v>
      </c>
      <c r="H200" t="s">
        <v>1390</v>
      </c>
      <c r="I200" t="s">
        <v>36</v>
      </c>
      <c r="J200">
        <v>37.495173999999999</v>
      </c>
      <c r="K200">
        <v>129.13202000000001</v>
      </c>
      <c r="L200" t="s">
        <v>37</v>
      </c>
      <c r="M200" t="s">
        <v>38</v>
      </c>
      <c r="N200">
        <v>4298015087</v>
      </c>
      <c r="O200" t="s">
        <v>1374</v>
      </c>
      <c r="P200">
        <v>1.367</v>
      </c>
      <c r="R200" t="s">
        <v>1375</v>
      </c>
      <c r="S200" s="1">
        <v>43874</v>
      </c>
      <c r="T200">
        <v>4298015087</v>
      </c>
      <c r="U200" t="s">
        <v>1374</v>
      </c>
      <c r="V200" t="s">
        <v>1391</v>
      </c>
      <c r="AA200">
        <v>1.06</v>
      </c>
      <c r="AB200" t="s">
        <v>43</v>
      </c>
      <c r="AD200" t="s">
        <v>1377</v>
      </c>
      <c r="AE200" t="s">
        <v>1378</v>
      </c>
    </row>
    <row r="201" spans="1:31" x14ac:dyDescent="0.2">
      <c r="A201" t="s">
        <v>1368</v>
      </c>
      <c r="B201" t="s">
        <v>1392</v>
      </c>
      <c r="C201" t="s">
        <v>2203</v>
      </c>
      <c r="D201" t="s">
        <v>1370</v>
      </c>
      <c r="E201" t="s">
        <v>33</v>
      </c>
      <c r="F201" t="s">
        <v>1393</v>
      </c>
      <c r="G201" t="s">
        <v>1394</v>
      </c>
      <c r="H201" t="s">
        <v>1395</v>
      </c>
      <c r="I201" t="s">
        <v>36</v>
      </c>
      <c r="J201">
        <v>37.186616999999998</v>
      </c>
      <c r="K201">
        <v>128.32207600000001</v>
      </c>
      <c r="L201" t="s">
        <v>37</v>
      </c>
      <c r="M201" t="s">
        <v>38</v>
      </c>
      <c r="N201">
        <v>4295881594</v>
      </c>
      <c r="O201" t="s">
        <v>1396</v>
      </c>
      <c r="P201">
        <v>3.5</v>
      </c>
      <c r="R201" t="s">
        <v>1397</v>
      </c>
      <c r="S201" s="1">
        <v>43874</v>
      </c>
      <c r="T201">
        <v>4295881594</v>
      </c>
      <c r="U201" t="s">
        <v>1396</v>
      </c>
      <c r="V201" t="s">
        <v>1398</v>
      </c>
      <c r="W201">
        <v>5</v>
      </c>
      <c r="X201" t="s">
        <v>56</v>
      </c>
      <c r="AA201">
        <v>3.5</v>
      </c>
      <c r="AB201" t="s">
        <v>43</v>
      </c>
      <c r="AC201" t="s">
        <v>1399</v>
      </c>
      <c r="AD201" t="s">
        <v>1400</v>
      </c>
      <c r="AE201" t="s">
        <v>1401</v>
      </c>
    </row>
    <row r="202" spans="1:31" x14ac:dyDescent="0.2">
      <c r="A202" t="s">
        <v>1368</v>
      </c>
      <c r="B202" t="s">
        <v>1402</v>
      </c>
      <c r="C202" t="s">
        <v>2203</v>
      </c>
      <c r="D202" t="s">
        <v>1370</v>
      </c>
      <c r="E202" t="s">
        <v>33</v>
      </c>
      <c r="F202" t="s">
        <v>1389</v>
      </c>
      <c r="G202" t="s">
        <v>1394</v>
      </c>
      <c r="H202" t="s">
        <v>1390</v>
      </c>
      <c r="I202" t="s">
        <v>36</v>
      </c>
      <c r="J202">
        <v>37.483696000000002</v>
      </c>
      <c r="K202">
        <v>129.05342899999999</v>
      </c>
      <c r="L202" t="s">
        <v>37</v>
      </c>
      <c r="M202" t="s">
        <v>38</v>
      </c>
      <c r="N202">
        <v>4295881594</v>
      </c>
      <c r="O202" t="s">
        <v>1396</v>
      </c>
      <c r="P202">
        <v>11.5</v>
      </c>
      <c r="R202" t="s">
        <v>1403</v>
      </c>
      <c r="S202" s="1">
        <v>43874</v>
      </c>
      <c r="T202">
        <v>4295881594</v>
      </c>
      <c r="U202" t="s">
        <v>1396</v>
      </c>
      <c r="V202" t="s">
        <v>1404</v>
      </c>
      <c r="W202">
        <v>7</v>
      </c>
      <c r="X202" t="s">
        <v>56</v>
      </c>
      <c r="AA202">
        <v>11.5</v>
      </c>
      <c r="AB202" t="s">
        <v>43</v>
      </c>
      <c r="AC202" t="s">
        <v>1405</v>
      </c>
      <c r="AD202" t="s">
        <v>1406</v>
      </c>
      <c r="AE202" t="s">
        <v>1407</v>
      </c>
    </row>
    <row r="203" spans="1:31" x14ac:dyDescent="0.2">
      <c r="A203" t="s">
        <v>1408</v>
      </c>
      <c r="B203" t="s">
        <v>1409</v>
      </c>
      <c r="C203" t="s">
        <v>2203</v>
      </c>
      <c r="D203" t="s">
        <v>1410</v>
      </c>
      <c r="E203" t="s">
        <v>33</v>
      </c>
      <c r="F203" t="s">
        <v>1411</v>
      </c>
      <c r="G203" t="s">
        <v>1412</v>
      </c>
      <c r="H203" t="s">
        <v>1413</v>
      </c>
      <c r="I203" t="s">
        <v>36</v>
      </c>
      <c r="J203">
        <v>56.690803000000002</v>
      </c>
      <c r="K203">
        <v>22.592286999999999</v>
      </c>
      <c r="L203" t="s">
        <v>37</v>
      </c>
      <c r="M203" t="s">
        <v>38</v>
      </c>
      <c r="N203">
        <v>5000057902</v>
      </c>
      <c r="O203" t="s">
        <v>663</v>
      </c>
      <c r="P203">
        <v>1.6</v>
      </c>
      <c r="R203" t="s">
        <v>1414</v>
      </c>
      <c r="S203" s="1">
        <v>43869</v>
      </c>
      <c r="T203">
        <v>5000057902</v>
      </c>
      <c r="U203" t="s">
        <v>663</v>
      </c>
      <c r="V203" t="s">
        <v>1415</v>
      </c>
      <c r="W203">
        <v>1</v>
      </c>
      <c r="X203" t="s">
        <v>1209</v>
      </c>
      <c r="Y203">
        <v>1</v>
      </c>
      <c r="Z203" t="s">
        <v>56</v>
      </c>
      <c r="AA203">
        <v>2</v>
      </c>
      <c r="AB203" t="s">
        <v>43</v>
      </c>
      <c r="AC203" t="s">
        <v>1416</v>
      </c>
      <c r="AD203" t="s">
        <v>1417</v>
      </c>
      <c r="AE203" t="s">
        <v>1418</v>
      </c>
    </row>
    <row r="204" spans="1:31" x14ac:dyDescent="0.2">
      <c r="A204" t="s">
        <v>1419</v>
      </c>
      <c r="B204" t="s">
        <v>1420</v>
      </c>
      <c r="C204" t="s">
        <v>2203</v>
      </c>
      <c r="D204" t="s">
        <v>1421</v>
      </c>
      <c r="E204" t="s">
        <v>33</v>
      </c>
      <c r="G204" t="s">
        <v>1422</v>
      </c>
      <c r="H204" t="s">
        <v>1423</v>
      </c>
      <c r="I204" t="s">
        <v>36</v>
      </c>
      <c r="J204">
        <v>33.628264999999999</v>
      </c>
      <c r="K204">
        <v>35.422609000000001</v>
      </c>
      <c r="L204" t="s">
        <v>37</v>
      </c>
      <c r="M204" t="s">
        <v>38</v>
      </c>
      <c r="N204">
        <v>4296711634</v>
      </c>
      <c r="O204" t="s">
        <v>1424</v>
      </c>
      <c r="P204">
        <v>1.2</v>
      </c>
      <c r="R204" t="s">
        <v>79</v>
      </c>
      <c r="S204" s="1">
        <v>43910</v>
      </c>
      <c r="T204">
        <v>4295886745</v>
      </c>
      <c r="U204" t="s">
        <v>80</v>
      </c>
      <c r="V204" t="s">
        <v>1425</v>
      </c>
      <c r="W204">
        <v>2</v>
      </c>
      <c r="X204" t="s">
        <v>56</v>
      </c>
      <c r="AA204">
        <v>1.2</v>
      </c>
      <c r="AB204" t="s">
        <v>43</v>
      </c>
      <c r="AC204" t="s">
        <v>1426</v>
      </c>
      <c r="AD204" t="s">
        <v>1427</v>
      </c>
      <c r="AE204" t="s">
        <v>1428</v>
      </c>
    </row>
    <row r="205" spans="1:31" x14ac:dyDescent="0.2">
      <c r="A205" t="s">
        <v>1429</v>
      </c>
      <c r="B205" t="s">
        <v>1430</v>
      </c>
      <c r="C205" t="s">
        <v>2203</v>
      </c>
      <c r="D205" t="s">
        <v>1431</v>
      </c>
      <c r="E205" t="s">
        <v>33</v>
      </c>
      <c r="F205" t="s">
        <v>1432</v>
      </c>
      <c r="G205" t="s">
        <v>1433</v>
      </c>
      <c r="H205" t="s">
        <v>1434</v>
      </c>
      <c r="I205" t="s">
        <v>36</v>
      </c>
      <c r="J205">
        <v>18.798161</v>
      </c>
      <c r="K205">
        <v>-99.179187999999996</v>
      </c>
      <c r="L205" t="s">
        <v>37</v>
      </c>
      <c r="M205" t="s">
        <v>38</v>
      </c>
      <c r="N205">
        <v>4298283954</v>
      </c>
      <c r="O205" t="s">
        <v>1435</v>
      </c>
      <c r="P205">
        <v>2</v>
      </c>
      <c r="Q205">
        <v>1997</v>
      </c>
      <c r="R205" t="s">
        <v>1436</v>
      </c>
      <c r="S205" s="1">
        <v>43868</v>
      </c>
      <c r="T205">
        <v>4295875751</v>
      </c>
      <c r="U205" t="s">
        <v>187</v>
      </c>
      <c r="V205" t="s">
        <v>1437</v>
      </c>
      <c r="W205">
        <v>2</v>
      </c>
      <c r="X205" t="s">
        <v>56</v>
      </c>
      <c r="AA205">
        <v>2.5</v>
      </c>
      <c r="AB205" t="s">
        <v>43</v>
      </c>
      <c r="AC205" t="s">
        <v>1438</v>
      </c>
      <c r="AD205" t="s">
        <v>1439</v>
      </c>
      <c r="AE205" t="s">
        <v>1440</v>
      </c>
    </row>
    <row r="206" spans="1:31" x14ac:dyDescent="0.2">
      <c r="A206" t="s">
        <v>1429</v>
      </c>
      <c r="B206" t="s">
        <v>1441</v>
      </c>
      <c r="C206" t="s">
        <v>2203</v>
      </c>
      <c r="D206" t="s">
        <v>1431</v>
      </c>
      <c r="E206" t="s">
        <v>33</v>
      </c>
      <c r="F206" t="s">
        <v>1442</v>
      </c>
      <c r="G206" t="s">
        <v>1443</v>
      </c>
      <c r="H206" t="s">
        <v>1444</v>
      </c>
      <c r="I206" t="s">
        <v>36</v>
      </c>
      <c r="J206">
        <v>19.343802</v>
      </c>
      <c r="K206">
        <v>-96.70478</v>
      </c>
      <c r="L206" t="s">
        <v>37</v>
      </c>
      <c r="M206" t="s">
        <v>38</v>
      </c>
      <c r="N206">
        <v>4298283954</v>
      </c>
      <c r="O206" t="s">
        <v>1435</v>
      </c>
      <c r="P206">
        <v>1</v>
      </c>
      <c r="Q206">
        <v>2010</v>
      </c>
      <c r="R206" t="s">
        <v>1445</v>
      </c>
      <c r="S206" s="1">
        <v>43868</v>
      </c>
      <c r="T206">
        <v>4295875751</v>
      </c>
      <c r="U206" t="s">
        <v>187</v>
      </c>
      <c r="V206" t="s">
        <v>1446</v>
      </c>
      <c r="W206">
        <v>2</v>
      </c>
      <c r="X206" t="s">
        <v>56</v>
      </c>
      <c r="AA206">
        <v>2.75</v>
      </c>
      <c r="AB206" t="s">
        <v>43</v>
      </c>
      <c r="AC206" t="s">
        <v>1447</v>
      </c>
      <c r="AD206" t="s">
        <v>1448</v>
      </c>
      <c r="AE206" t="s">
        <v>1449</v>
      </c>
    </row>
    <row r="207" spans="1:31" x14ac:dyDescent="0.2">
      <c r="A207" t="s">
        <v>1429</v>
      </c>
      <c r="B207" t="s">
        <v>1450</v>
      </c>
      <c r="C207" t="s">
        <v>2203</v>
      </c>
      <c r="D207" t="s">
        <v>1431</v>
      </c>
      <c r="E207" t="s">
        <v>33</v>
      </c>
      <c r="G207" t="s">
        <v>1433</v>
      </c>
      <c r="H207" t="s">
        <v>1451</v>
      </c>
      <c r="I207" t="s">
        <v>36</v>
      </c>
      <c r="J207">
        <v>22.474087000000001</v>
      </c>
      <c r="K207">
        <v>-100.37897700000001</v>
      </c>
      <c r="L207" t="s">
        <v>37</v>
      </c>
      <c r="M207" t="s">
        <v>38</v>
      </c>
      <c r="N207">
        <v>4298283954</v>
      </c>
      <c r="O207" t="s">
        <v>1435</v>
      </c>
      <c r="P207">
        <v>2</v>
      </c>
      <c r="Q207">
        <v>2004</v>
      </c>
      <c r="R207" t="s">
        <v>1452</v>
      </c>
      <c r="S207" s="1">
        <v>43868</v>
      </c>
      <c r="T207">
        <v>4295875751</v>
      </c>
      <c r="U207" t="s">
        <v>187</v>
      </c>
      <c r="V207" t="s">
        <v>1453</v>
      </c>
      <c r="W207">
        <v>2</v>
      </c>
      <c r="X207" t="s">
        <v>56</v>
      </c>
      <c r="AA207">
        <v>2.6</v>
      </c>
      <c r="AB207" t="s">
        <v>43</v>
      </c>
      <c r="AC207" t="s">
        <v>1454</v>
      </c>
      <c r="AD207" t="s">
        <v>1455</v>
      </c>
      <c r="AE207" t="s">
        <v>1456</v>
      </c>
    </row>
    <row r="208" spans="1:31" x14ac:dyDescent="0.2">
      <c r="A208" t="s">
        <v>1457</v>
      </c>
      <c r="B208" t="s">
        <v>1458</v>
      </c>
      <c r="C208" t="s">
        <v>2202</v>
      </c>
      <c r="D208" t="s">
        <v>1459</v>
      </c>
      <c r="E208" t="s">
        <v>74</v>
      </c>
      <c r="F208" t="s">
        <v>1460</v>
      </c>
      <c r="G208" t="s">
        <v>1461</v>
      </c>
      <c r="H208" t="s">
        <v>1462</v>
      </c>
      <c r="I208" t="s">
        <v>36</v>
      </c>
      <c r="J208">
        <v>27.077753000000001</v>
      </c>
      <c r="K208">
        <v>-13.418374</v>
      </c>
      <c r="L208" t="s">
        <v>37</v>
      </c>
      <c r="M208" t="s">
        <v>38</v>
      </c>
      <c r="N208">
        <v>4295884522</v>
      </c>
      <c r="O208" t="s">
        <v>1463</v>
      </c>
      <c r="P208">
        <v>0.5</v>
      </c>
      <c r="R208" t="s">
        <v>1464</v>
      </c>
      <c r="S208" s="1">
        <v>43869</v>
      </c>
      <c r="T208">
        <v>4295868961</v>
      </c>
      <c r="U208" t="s">
        <v>116</v>
      </c>
      <c r="V208" t="s">
        <v>1465</v>
      </c>
      <c r="AA208">
        <v>0.5</v>
      </c>
      <c r="AB208" t="s">
        <v>43</v>
      </c>
      <c r="AD208" t="s">
        <v>1466</v>
      </c>
      <c r="AE208" t="s">
        <v>1467</v>
      </c>
    </row>
    <row r="209" spans="1:31" x14ac:dyDescent="0.2">
      <c r="A209" t="s">
        <v>1457</v>
      </c>
      <c r="B209" t="s">
        <v>1468</v>
      </c>
      <c r="C209" t="s">
        <v>2203</v>
      </c>
      <c r="D209" t="s">
        <v>1459</v>
      </c>
      <c r="E209" t="s">
        <v>33</v>
      </c>
      <c r="F209" t="s">
        <v>1469</v>
      </c>
      <c r="G209" t="s">
        <v>1461</v>
      </c>
      <c r="H209" t="s">
        <v>1470</v>
      </c>
      <c r="I209" t="s">
        <v>36</v>
      </c>
      <c r="J209">
        <v>30.220295</v>
      </c>
      <c r="K209">
        <v>-9.1527399999999997</v>
      </c>
      <c r="L209" t="s">
        <v>37</v>
      </c>
      <c r="M209" t="s">
        <v>38</v>
      </c>
      <c r="N209">
        <v>4295884522</v>
      </c>
      <c r="O209" t="s">
        <v>1463</v>
      </c>
      <c r="P209">
        <v>2.2000000000000002</v>
      </c>
      <c r="Q209">
        <v>2010</v>
      </c>
      <c r="R209" t="s">
        <v>1471</v>
      </c>
      <c r="S209" s="1">
        <v>43869</v>
      </c>
      <c r="T209">
        <v>4295868961</v>
      </c>
      <c r="U209" t="s">
        <v>116</v>
      </c>
      <c r="V209" t="s">
        <v>1472</v>
      </c>
      <c r="W209">
        <v>1</v>
      </c>
      <c r="X209" t="s">
        <v>56</v>
      </c>
      <c r="AA209">
        <v>2.2000000000000002</v>
      </c>
      <c r="AB209" t="s">
        <v>43</v>
      </c>
      <c r="AC209" t="s">
        <v>1473</v>
      </c>
      <c r="AD209" t="s">
        <v>1474</v>
      </c>
      <c r="AE209" t="s">
        <v>1475</v>
      </c>
    </row>
    <row r="210" spans="1:31" x14ac:dyDescent="0.2">
      <c r="A210" t="s">
        <v>1457</v>
      </c>
      <c r="B210" t="s">
        <v>1476</v>
      </c>
      <c r="C210" t="s">
        <v>2203</v>
      </c>
      <c r="D210" t="s">
        <v>1459</v>
      </c>
      <c r="E210" t="s">
        <v>33</v>
      </c>
      <c r="G210" t="s">
        <v>1461</v>
      </c>
      <c r="H210" t="s">
        <v>1477</v>
      </c>
      <c r="I210" t="s">
        <v>36</v>
      </c>
      <c r="J210">
        <v>31.585239999999999</v>
      </c>
      <c r="K210">
        <v>-8.5023839999999993</v>
      </c>
      <c r="L210" t="s">
        <v>37</v>
      </c>
      <c r="M210" t="s">
        <v>38</v>
      </c>
      <c r="N210">
        <v>4295884522</v>
      </c>
      <c r="O210" t="s">
        <v>1463</v>
      </c>
      <c r="P210">
        <v>1.4</v>
      </c>
      <c r="Q210">
        <v>1976</v>
      </c>
      <c r="R210" t="s">
        <v>1478</v>
      </c>
      <c r="S210" s="1">
        <v>43869</v>
      </c>
      <c r="T210">
        <v>4295868961</v>
      </c>
      <c r="U210" t="s">
        <v>116</v>
      </c>
      <c r="V210" t="s">
        <v>630</v>
      </c>
      <c r="W210">
        <v>2</v>
      </c>
      <c r="X210" t="s">
        <v>56</v>
      </c>
      <c r="AA210">
        <v>1.4</v>
      </c>
      <c r="AB210" t="s">
        <v>43</v>
      </c>
      <c r="AC210" t="s">
        <v>1479</v>
      </c>
      <c r="AD210" t="s">
        <v>1480</v>
      </c>
      <c r="AE210" t="s">
        <v>1481</v>
      </c>
    </row>
    <row r="211" spans="1:31" x14ac:dyDescent="0.2">
      <c r="A211" t="s">
        <v>1457</v>
      </c>
      <c r="B211" t="s">
        <v>1482</v>
      </c>
      <c r="C211" t="s">
        <v>2203</v>
      </c>
      <c r="D211" t="s">
        <v>1459</v>
      </c>
      <c r="E211" t="s">
        <v>33</v>
      </c>
      <c r="F211" t="s">
        <v>1483</v>
      </c>
      <c r="G211" t="s">
        <v>1461</v>
      </c>
      <c r="H211" t="s">
        <v>1484</v>
      </c>
      <c r="I211" t="s">
        <v>36</v>
      </c>
      <c r="J211">
        <v>32.552531999999999</v>
      </c>
      <c r="K211">
        <v>-9.1045440000000006</v>
      </c>
      <c r="L211" t="s">
        <v>37</v>
      </c>
      <c r="M211" t="s">
        <v>38</v>
      </c>
      <c r="N211">
        <v>4295884522</v>
      </c>
      <c r="O211" t="s">
        <v>1463</v>
      </c>
      <c r="P211">
        <v>1</v>
      </c>
      <c r="Q211">
        <v>2005</v>
      </c>
      <c r="R211" t="s">
        <v>1485</v>
      </c>
      <c r="S211" s="1">
        <v>43869</v>
      </c>
      <c r="T211">
        <v>4295868961</v>
      </c>
      <c r="U211" t="s">
        <v>116</v>
      </c>
      <c r="V211" t="s">
        <v>1174</v>
      </c>
      <c r="W211">
        <v>1</v>
      </c>
      <c r="X211" t="s">
        <v>56</v>
      </c>
      <c r="AA211">
        <v>1</v>
      </c>
      <c r="AB211" t="s">
        <v>43</v>
      </c>
      <c r="AC211" t="s">
        <v>1486</v>
      </c>
      <c r="AD211" t="s">
        <v>1487</v>
      </c>
      <c r="AE211" t="s">
        <v>1488</v>
      </c>
    </row>
    <row r="212" spans="1:31" x14ac:dyDescent="0.2">
      <c r="A212" t="s">
        <v>1457</v>
      </c>
      <c r="B212" t="s">
        <v>1489</v>
      </c>
      <c r="C212" t="s">
        <v>2202</v>
      </c>
      <c r="D212" t="s">
        <v>1459</v>
      </c>
      <c r="E212" t="s">
        <v>74</v>
      </c>
      <c r="G212" t="s">
        <v>1461</v>
      </c>
      <c r="H212" t="s">
        <v>1490</v>
      </c>
      <c r="I212" t="s">
        <v>36</v>
      </c>
      <c r="J212">
        <v>33.110245999999997</v>
      </c>
      <c r="K212">
        <v>-8.6212719999999994</v>
      </c>
      <c r="L212" t="s">
        <v>37</v>
      </c>
      <c r="M212" t="s">
        <v>38</v>
      </c>
      <c r="N212">
        <v>4295884522</v>
      </c>
      <c r="O212" t="s">
        <v>1463</v>
      </c>
      <c r="P212">
        <v>0.45</v>
      </c>
      <c r="Q212">
        <v>2014</v>
      </c>
      <c r="R212" t="s">
        <v>1491</v>
      </c>
      <c r="S212" s="1">
        <v>43869</v>
      </c>
      <c r="T212">
        <v>4295868961</v>
      </c>
      <c r="U212" t="s">
        <v>116</v>
      </c>
      <c r="V212" t="s">
        <v>770</v>
      </c>
      <c r="AA212">
        <v>0.5</v>
      </c>
      <c r="AB212" t="s">
        <v>43</v>
      </c>
      <c r="AC212" t="s">
        <v>1492</v>
      </c>
      <c r="AD212" t="s">
        <v>1493</v>
      </c>
    </row>
    <row r="213" spans="1:31" x14ac:dyDescent="0.2">
      <c r="A213" t="s">
        <v>1494</v>
      </c>
      <c r="B213" t="s">
        <v>1495</v>
      </c>
      <c r="C213" t="s">
        <v>2205</v>
      </c>
      <c r="D213" t="s">
        <v>1496</v>
      </c>
      <c r="E213" t="s">
        <v>74</v>
      </c>
      <c r="G213" t="s">
        <v>1497</v>
      </c>
      <c r="H213" t="s">
        <v>1498</v>
      </c>
      <c r="I213" t="s">
        <v>36</v>
      </c>
      <c r="J213">
        <v>-25.958721000000001</v>
      </c>
      <c r="K213">
        <v>32.485548999999999</v>
      </c>
      <c r="L213" t="s">
        <v>37</v>
      </c>
      <c r="M213" t="s">
        <v>38</v>
      </c>
      <c r="O213" t="s">
        <v>1499</v>
      </c>
      <c r="P213">
        <v>0.7</v>
      </c>
      <c r="R213" t="s">
        <v>1500</v>
      </c>
      <c r="S213" s="1">
        <v>43874</v>
      </c>
      <c r="T213">
        <v>4298442379</v>
      </c>
      <c r="U213" t="s">
        <v>1501</v>
      </c>
      <c r="V213" t="s">
        <v>1502</v>
      </c>
      <c r="AA213">
        <v>0.7</v>
      </c>
      <c r="AB213" t="s">
        <v>43</v>
      </c>
    </row>
    <row r="214" spans="1:31" x14ac:dyDescent="0.2">
      <c r="A214" t="s">
        <v>1503</v>
      </c>
      <c r="B214" t="s">
        <v>1504</v>
      </c>
      <c r="C214" t="s">
        <v>2203</v>
      </c>
      <c r="D214" t="s">
        <v>1505</v>
      </c>
      <c r="E214" t="s">
        <v>74</v>
      </c>
      <c r="F214" t="s">
        <v>1506</v>
      </c>
      <c r="G214" t="s">
        <v>1507</v>
      </c>
      <c r="H214" t="s">
        <v>1508</v>
      </c>
      <c r="I214" t="s">
        <v>36</v>
      </c>
      <c r="J214">
        <v>50.819524000000001</v>
      </c>
      <c r="K214">
        <v>5.6917609999999996</v>
      </c>
      <c r="L214" t="s">
        <v>37</v>
      </c>
      <c r="M214" t="s">
        <v>38</v>
      </c>
      <c r="N214">
        <v>4296667777</v>
      </c>
      <c r="O214" t="s">
        <v>1509</v>
      </c>
      <c r="P214">
        <v>0.9</v>
      </c>
      <c r="Q214">
        <v>1926</v>
      </c>
      <c r="R214" t="s">
        <v>1510</v>
      </c>
      <c r="S214" s="1">
        <v>43869</v>
      </c>
      <c r="T214">
        <v>4295868961</v>
      </c>
      <c r="U214" t="s">
        <v>116</v>
      </c>
      <c r="V214" t="s">
        <v>1511</v>
      </c>
      <c r="AC214" t="s">
        <v>1512</v>
      </c>
      <c r="AD214" t="s">
        <v>1513</v>
      </c>
      <c r="AE214" t="s">
        <v>1514</v>
      </c>
    </row>
    <row r="215" spans="1:31" x14ac:dyDescent="0.2">
      <c r="A215" t="s">
        <v>1503</v>
      </c>
      <c r="B215" t="s">
        <v>1515</v>
      </c>
      <c r="C215" t="s">
        <v>2224</v>
      </c>
      <c r="D215" t="s">
        <v>1505</v>
      </c>
      <c r="E215" t="s">
        <v>74</v>
      </c>
      <c r="F215" t="s">
        <v>1516</v>
      </c>
      <c r="G215" t="s">
        <v>1517</v>
      </c>
      <c r="H215" t="s">
        <v>1518</v>
      </c>
      <c r="I215" t="s">
        <v>36</v>
      </c>
      <c r="J215">
        <v>51.881234999999997</v>
      </c>
      <c r="K215">
        <v>4.2458840000000002</v>
      </c>
      <c r="L215" t="s">
        <v>37</v>
      </c>
      <c r="M215" t="s">
        <v>38</v>
      </c>
      <c r="N215">
        <v>4296667777</v>
      </c>
      <c r="O215" t="s">
        <v>1509</v>
      </c>
      <c r="P215">
        <v>0.6</v>
      </c>
      <c r="Q215">
        <v>1964</v>
      </c>
      <c r="R215" t="s">
        <v>1519</v>
      </c>
      <c r="S215" s="1">
        <v>43869</v>
      </c>
      <c r="T215">
        <v>4295868961</v>
      </c>
      <c r="U215" t="s">
        <v>116</v>
      </c>
      <c r="V215" t="s">
        <v>501</v>
      </c>
      <c r="AA215">
        <v>0.6</v>
      </c>
      <c r="AB215" t="s">
        <v>43</v>
      </c>
      <c r="AD215" t="s">
        <v>1520</v>
      </c>
      <c r="AE215" t="s">
        <v>1521</v>
      </c>
    </row>
    <row r="216" spans="1:31" x14ac:dyDescent="0.2">
      <c r="A216" t="s">
        <v>1503</v>
      </c>
      <c r="B216" t="s">
        <v>1522</v>
      </c>
      <c r="C216" t="s">
        <v>2202</v>
      </c>
      <c r="D216" t="s">
        <v>1505</v>
      </c>
      <c r="E216" t="s">
        <v>74</v>
      </c>
      <c r="F216" t="s">
        <v>1523</v>
      </c>
      <c r="G216" t="s">
        <v>1517</v>
      </c>
      <c r="H216" t="s">
        <v>1524</v>
      </c>
      <c r="I216" t="s">
        <v>36</v>
      </c>
      <c r="J216">
        <v>52.471075999999996</v>
      </c>
      <c r="K216">
        <v>4.6211880000000001</v>
      </c>
      <c r="L216" t="s">
        <v>37</v>
      </c>
      <c r="M216" t="s">
        <v>38</v>
      </c>
      <c r="N216">
        <v>4296667777</v>
      </c>
      <c r="O216" t="s">
        <v>1509</v>
      </c>
      <c r="P216">
        <v>1.4</v>
      </c>
      <c r="Q216">
        <v>1931</v>
      </c>
      <c r="R216" t="s">
        <v>1525</v>
      </c>
      <c r="S216" s="1">
        <v>43869</v>
      </c>
      <c r="T216">
        <v>4295868961</v>
      </c>
      <c r="U216" t="s">
        <v>116</v>
      </c>
      <c r="V216" t="s">
        <v>1526</v>
      </c>
      <c r="AA216">
        <v>1.4</v>
      </c>
      <c r="AB216" t="s">
        <v>43</v>
      </c>
      <c r="AD216" t="s">
        <v>1527</v>
      </c>
      <c r="AE216" t="s">
        <v>1528</v>
      </c>
    </row>
    <row r="217" spans="1:31" x14ac:dyDescent="0.2">
      <c r="A217" t="s">
        <v>1529</v>
      </c>
      <c r="B217" t="s">
        <v>1530</v>
      </c>
      <c r="C217" t="s">
        <v>2215</v>
      </c>
      <c r="D217" t="s">
        <v>1531</v>
      </c>
      <c r="E217" t="s">
        <v>33</v>
      </c>
      <c r="F217" t="s">
        <v>1532</v>
      </c>
      <c r="G217" t="s">
        <v>1533</v>
      </c>
      <c r="H217" t="s">
        <v>1534</v>
      </c>
      <c r="I217" t="s">
        <v>36</v>
      </c>
      <c r="J217">
        <v>11.860059</v>
      </c>
      <c r="K217">
        <v>-86.424014</v>
      </c>
      <c r="L217" t="s">
        <v>37</v>
      </c>
      <c r="M217" t="s">
        <v>38</v>
      </c>
      <c r="N217">
        <v>5037662080</v>
      </c>
      <c r="O217" t="s">
        <v>661</v>
      </c>
      <c r="P217">
        <v>0.6</v>
      </c>
      <c r="R217" t="s">
        <v>1535</v>
      </c>
      <c r="S217" s="1">
        <v>43869</v>
      </c>
      <c r="T217">
        <v>5000057902</v>
      </c>
      <c r="U217" t="s">
        <v>663</v>
      </c>
      <c r="V217" t="s">
        <v>1536</v>
      </c>
      <c r="W217">
        <v>5</v>
      </c>
      <c r="X217" t="s">
        <v>1209</v>
      </c>
      <c r="AA217">
        <v>0.6</v>
      </c>
      <c r="AB217" t="s">
        <v>43</v>
      </c>
      <c r="AC217" t="s">
        <v>1537</v>
      </c>
      <c r="AD217" t="s">
        <v>1538</v>
      </c>
      <c r="AE217" t="s">
        <v>1539</v>
      </c>
    </row>
    <row r="218" spans="1:31" x14ac:dyDescent="0.2">
      <c r="A218" t="s">
        <v>1529</v>
      </c>
      <c r="B218" t="s">
        <v>1540</v>
      </c>
      <c r="C218" t="s">
        <v>2202</v>
      </c>
      <c r="D218" t="s">
        <v>1531</v>
      </c>
      <c r="E218" t="s">
        <v>74</v>
      </c>
      <c r="F218" t="s">
        <v>1541</v>
      </c>
      <c r="G218" t="s">
        <v>1542</v>
      </c>
      <c r="H218" t="s">
        <v>1543</v>
      </c>
      <c r="I218" t="s">
        <v>36</v>
      </c>
      <c r="J218">
        <v>12.276255000000001</v>
      </c>
      <c r="K218">
        <v>-86.500882000000004</v>
      </c>
      <c r="L218" t="s">
        <v>37</v>
      </c>
      <c r="M218" t="s">
        <v>38</v>
      </c>
      <c r="N218">
        <v>5035452642</v>
      </c>
      <c r="O218" t="s">
        <v>1544</v>
      </c>
      <c r="P218">
        <v>0.4</v>
      </c>
      <c r="R218" t="s">
        <v>1545</v>
      </c>
      <c r="S218" s="1">
        <v>43870</v>
      </c>
      <c r="T218">
        <v>4295890620</v>
      </c>
      <c r="U218" t="s">
        <v>54</v>
      </c>
      <c r="V218" t="s">
        <v>1546</v>
      </c>
      <c r="AA218">
        <v>0.3</v>
      </c>
      <c r="AB218" t="s">
        <v>43</v>
      </c>
      <c r="AC218" t="s">
        <v>1547</v>
      </c>
      <c r="AD218" t="s">
        <v>1548</v>
      </c>
      <c r="AE218" t="s">
        <v>1549</v>
      </c>
    </row>
    <row r="219" spans="1:31" x14ac:dyDescent="0.2">
      <c r="A219" t="s">
        <v>1550</v>
      </c>
      <c r="B219" t="s">
        <v>1551</v>
      </c>
      <c r="C219" t="s">
        <v>2203</v>
      </c>
      <c r="D219" t="s">
        <v>1552</v>
      </c>
      <c r="E219" t="s">
        <v>33</v>
      </c>
      <c r="F219" t="s">
        <v>1553</v>
      </c>
      <c r="G219" t="s">
        <v>651</v>
      </c>
      <c r="H219" t="s">
        <v>1554</v>
      </c>
      <c r="I219" t="s">
        <v>36</v>
      </c>
      <c r="J219">
        <v>7.0060770000000003</v>
      </c>
      <c r="K219">
        <v>3.0476040000000002</v>
      </c>
      <c r="L219" t="s">
        <v>37</v>
      </c>
      <c r="M219" t="s">
        <v>38</v>
      </c>
      <c r="N219">
        <v>5001198258</v>
      </c>
      <c r="O219" t="s">
        <v>229</v>
      </c>
      <c r="P219">
        <v>12</v>
      </c>
      <c r="Q219">
        <v>2012</v>
      </c>
      <c r="R219" t="s">
        <v>1555</v>
      </c>
      <c r="S219" s="1">
        <v>43868</v>
      </c>
      <c r="T219">
        <v>5001198258</v>
      </c>
      <c r="U219" t="s">
        <v>229</v>
      </c>
      <c r="V219" t="s">
        <v>1556</v>
      </c>
      <c r="AA219">
        <v>12</v>
      </c>
      <c r="AB219" t="s">
        <v>43</v>
      </c>
      <c r="AC219" t="s">
        <v>1557</v>
      </c>
      <c r="AD219" t="s">
        <v>1558</v>
      </c>
      <c r="AE219" t="s">
        <v>1559</v>
      </c>
    </row>
    <row r="220" spans="1:31" x14ac:dyDescent="0.2">
      <c r="A220" t="s">
        <v>1550</v>
      </c>
      <c r="B220" t="s">
        <v>1560</v>
      </c>
      <c r="C220" t="s">
        <v>2203</v>
      </c>
      <c r="D220" t="s">
        <v>1552</v>
      </c>
      <c r="E220" t="s">
        <v>33</v>
      </c>
      <c r="F220" t="s">
        <v>1561</v>
      </c>
      <c r="G220" t="s">
        <v>1562</v>
      </c>
      <c r="H220" t="s">
        <v>1563</v>
      </c>
      <c r="I220" t="s">
        <v>36</v>
      </c>
      <c r="J220">
        <v>7.411613</v>
      </c>
      <c r="K220">
        <v>8.9752320000000001</v>
      </c>
      <c r="L220" t="s">
        <v>37</v>
      </c>
      <c r="M220" t="s">
        <v>38</v>
      </c>
      <c r="N220">
        <v>5001198258</v>
      </c>
      <c r="O220" t="s">
        <v>229</v>
      </c>
      <c r="P220">
        <v>4</v>
      </c>
      <c r="Q220">
        <v>2007</v>
      </c>
      <c r="R220" t="s">
        <v>1555</v>
      </c>
      <c r="S220" s="1">
        <v>43868</v>
      </c>
      <c r="T220">
        <v>5001198258</v>
      </c>
      <c r="U220" t="s">
        <v>229</v>
      </c>
      <c r="V220" t="s">
        <v>1564</v>
      </c>
      <c r="W220">
        <v>1</v>
      </c>
      <c r="X220" t="s">
        <v>56</v>
      </c>
      <c r="AA220">
        <v>4</v>
      </c>
      <c r="AB220" t="s">
        <v>43</v>
      </c>
      <c r="AD220" t="s">
        <v>1565</v>
      </c>
      <c r="AE220" t="s">
        <v>1566</v>
      </c>
    </row>
    <row r="221" spans="1:31" x14ac:dyDescent="0.2">
      <c r="A221" t="s">
        <v>1550</v>
      </c>
      <c r="B221" t="s">
        <v>1567</v>
      </c>
      <c r="C221" t="s">
        <v>2226</v>
      </c>
      <c r="D221" t="s">
        <v>1552</v>
      </c>
      <c r="E221" t="s">
        <v>33</v>
      </c>
      <c r="F221" t="s">
        <v>1568</v>
      </c>
      <c r="G221" t="s">
        <v>651</v>
      </c>
      <c r="H221" t="s">
        <v>1569</v>
      </c>
      <c r="I221" t="s">
        <v>36</v>
      </c>
      <c r="J221">
        <v>7.927327</v>
      </c>
      <c r="K221">
        <v>6.4251560000000003</v>
      </c>
      <c r="L221" t="s">
        <v>37</v>
      </c>
      <c r="M221" t="s">
        <v>38</v>
      </c>
      <c r="N221">
        <v>5001198258</v>
      </c>
      <c r="O221" t="s">
        <v>229</v>
      </c>
      <c r="P221">
        <v>13.25</v>
      </c>
      <c r="Q221">
        <v>2008</v>
      </c>
      <c r="R221" t="s">
        <v>1555</v>
      </c>
      <c r="S221" s="1">
        <v>43868</v>
      </c>
      <c r="T221">
        <v>5001198258</v>
      </c>
      <c r="U221" t="s">
        <v>229</v>
      </c>
      <c r="V221" t="s">
        <v>1570</v>
      </c>
      <c r="W221">
        <v>3</v>
      </c>
      <c r="X221" t="s">
        <v>56</v>
      </c>
      <c r="AA221">
        <v>12.5</v>
      </c>
      <c r="AB221" t="s">
        <v>43</v>
      </c>
      <c r="AD221" t="s">
        <v>1558</v>
      </c>
      <c r="AE221" t="s">
        <v>1559</v>
      </c>
    </row>
    <row r="222" spans="1:31" x14ac:dyDescent="0.2">
      <c r="A222" t="s">
        <v>1571</v>
      </c>
      <c r="B222" t="s">
        <v>1572</v>
      </c>
      <c r="C222" t="s">
        <v>2203</v>
      </c>
      <c r="D222" t="s">
        <v>1573</v>
      </c>
      <c r="E222" t="s">
        <v>33</v>
      </c>
      <c r="G222" t="s">
        <v>1574</v>
      </c>
      <c r="H222" t="s">
        <v>1575</v>
      </c>
      <c r="I222" t="s">
        <v>36</v>
      </c>
      <c r="J222">
        <v>25.159443</v>
      </c>
      <c r="K222">
        <v>66.783955000000006</v>
      </c>
      <c r="L222" t="s">
        <v>37</v>
      </c>
      <c r="M222" t="s">
        <v>38</v>
      </c>
      <c r="N222">
        <v>4295885839</v>
      </c>
      <c r="O222" t="s">
        <v>1576</v>
      </c>
      <c r="P222">
        <v>2.835</v>
      </c>
      <c r="R222" t="s">
        <v>1577</v>
      </c>
      <c r="S222" s="1">
        <v>43877</v>
      </c>
      <c r="T222">
        <v>4295885839</v>
      </c>
      <c r="U222" t="s">
        <v>1576</v>
      </c>
      <c r="V222" t="s">
        <v>1578</v>
      </c>
      <c r="AA222">
        <v>3.2</v>
      </c>
      <c r="AB222" t="s">
        <v>43</v>
      </c>
      <c r="AD222" t="s">
        <v>1579</v>
      </c>
    </row>
    <row r="223" spans="1:31" x14ac:dyDescent="0.2">
      <c r="A223" t="s">
        <v>1571</v>
      </c>
      <c r="B223" t="s">
        <v>1580</v>
      </c>
      <c r="C223" t="s">
        <v>2203</v>
      </c>
      <c r="D223" t="s">
        <v>1573</v>
      </c>
      <c r="E223" t="s">
        <v>33</v>
      </c>
      <c r="F223" t="s">
        <v>1581</v>
      </c>
      <c r="G223" t="s">
        <v>1574</v>
      </c>
      <c r="H223" t="s">
        <v>1582</v>
      </c>
      <c r="I223" t="s">
        <v>36</v>
      </c>
      <c r="J223">
        <v>30.327399</v>
      </c>
      <c r="K223">
        <v>70.538435000000007</v>
      </c>
      <c r="L223" t="s">
        <v>37</v>
      </c>
      <c r="M223" t="s">
        <v>38</v>
      </c>
      <c r="N223">
        <v>4295885839</v>
      </c>
      <c r="O223" t="s">
        <v>1576</v>
      </c>
      <c r="P223">
        <v>2.1105</v>
      </c>
      <c r="R223" t="s">
        <v>1577</v>
      </c>
      <c r="S223" s="1">
        <v>43877</v>
      </c>
      <c r="T223">
        <v>4295885839</v>
      </c>
      <c r="U223" t="s">
        <v>1576</v>
      </c>
      <c r="V223" t="s">
        <v>1583</v>
      </c>
      <c r="W223">
        <v>3</v>
      </c>
      <c r="X223" t="s">
        <v>56</v>
      </c>
      <c r="AA223">
        <v>2.1</v>
      </c>
      <c r="AB223" t="s">
        <v>43</v>
      </c>
      <c r="AC223" t="s">
        <v>1584</v>
      </c>
      <c r="AD223" t="s">
        <v>1585</v>
      </c>
      <c r="AE223" t="s">
        <v>1586</v>
      </c>
    </row>
    <row r="224" spans="1:31" x14ac:dyDescent="0.2">
      <c r="A224" t="s">
        <v>1571</v>
      </c>
      <c r="B224" t="s">
        <v>1587</v>
      </c>
      <c r="C224" t="s">
        <v>2203</v>
      </c>
      <c r="D224" t="s">
        <v>1573</v>
      </c>
      <c r="E224" t="s">
        <v>33</v>
      </c>
      <c r="G224" t="s">
        <v>1574</v>
      </c>
      <c r="H224" t="s">
        <v>1588</v>
      </c>
      <c r="I224" t="s">
        <v>36</v>
      </c>
      <c r="J224">
        <v>32.725580999999998</v>
      </c>
      <c r="K224">
        <v>72.816963000000001</v>
      </c>
      <c r="L224" t="s">
        <v>37</v>
      </c>
      <c r="M224" t="s">
        <v>38</v>
      </c>
      <c r="N224">
        <v>4295885839</v>
      </c>
      <c r="O224" t="s">
        <v>1576</v>
      </c>
      <c r="P224">
        <v>2.1105</v>
      </c>
      <c r="R224" t="s">
        <v>1577</v>
      </c>
      <c r="S224" s="1">
        <v>43877</v>
      </c>
      <c r="T224">
        <v>4295885839</v>
      </c>
      <c r="U224" t="s">
        <v>1576</v>
      </c>
      <c r="V224" t="s">
        <v>1036</v>
      </c>
      <c r="AA224">
        <v>2</v>
      </c>
      <c r="AB224" t="s">
        <v>43</v>
      </c>
      <c r="AD224" t="s">
        <v>1589</v>
      </c>
      <c r="AE224" t="s">
        <v>1590</v>
      </c>
    </row>
    <row r="225" spans="1:31" x14ac:dyDescent="0.2">
      <c r="A225" t="s">
        <v>1591</v>
      </c>
      <c r="B225" t="s">
        <v>1592</v>
      </c>
      <c r="C225" t="s">
        <v>2203</v>
      </c>
      <c r="D225" t="s">
        <v>1593</v>
      </c>
      <c r="E225" t="s">
        <v>33</v>
      </c>
      <c r="F225" t="s">
        <v>1594</v>
      </c>
      <c r="G225" t="s">
        <v>1595</v>
      </c>
      <c r="H225" t="s">
        <v>1596</v>
      </c>
      <c r="I225" t="s">
        <v>36</v>
      </c>
      <c r="J225">
        <v>9.1677510000000009</v>
      </c>
      <c r="K225">
        <v>-79.536856999999998</v>
      </c>
      <c r="L225" t="s">
        <v>37</v>
      </c>
      <c r="M225" t="s">
        <v>38</v>
      </c>
      <c r="N225">
        <v>5037662080</v>
      </c>
      <c r="O225" t="s">
        <v>661</v>
      </c>
      <c r="P225">
        <v>2.1</v>
      </c>
      <c r="R225" t="s">
        <v>1597</v>
      </c>
      <c r="S225" s="1">
        <v>43869</v>
      </c>
      <c r="T225">
        <v>5000057902</v>
      </c>
      <c r="U225" t="s">
        <v>663</v>
      </c>
      <c r="V225" t="s">
        <v>1598</v>
      </c>
      <c r="W225">
        <v>1</v>
      </c>
      <c r="X225" t="s">
        <v>56</v>
      </c>
      <c r="AA225">
        <v>2.1</v>
      </c>
      <c r="AB225" t="s">
        <v>43</v>
      </c>
      <c r="AD225" t="s">
        <v>1599</v>
      </c>
      <c r="AE225" t="s">
        <v>1600</v>
      </c>
    </row>
    <row r="226" spans="1:31" x14ac:dyDescent="0.2">
      <c r="A226" t="s">
        <v>1601</v>
      </c>
      <c r="B226" t="s">
        <v>1602</v>
      </c>
      <c r="C226" t="s">
        <v>2203</v>
      </c>
      <c r="D226" t="s">
        <v>1603</v>
      </c>
      <c r="E226" t="s">
        <v>74</v>
      </c>
      <c r="G226" t="s">
        <v>1604</v>
      </c>
      <c r="H226" t="s">
        <v>1605</v>
      </c>
      <c r="I226" t="s">
        <v>36</v>
      </c>
      <c r="J226">
        <v>-25.108222000000001</v>
      </c>
      <c r="K226">
        <v>-57.537517000000001</v>
      </c>
      <c r="L226" t="s">
        <v>37</v>
      </c>
      <c r="M226" t="s">
        <v>38</v>
      </c>
      <c r="N226">
        <v>5036198218</v>
      </c>
      <c r="O226" t="s">
        <v>1606</v>
      </c>
      <c r="P226">
        <v>0.75</v>
      </c>
      <c r="R226" t="s">
        <v>1607</v>
      </c>
      <c r="S226" s="1">
        <v>43871</v>
      </c>
      <c r="T226">
        <v>5035421084</v>
      </c>
      <c r="U226" t="s">
        <v>709</v>
      </c>
      <c r="V226" t="s">
        <v>1009</v>
      </c>
      <c r="AA226">
        <v>0.4</v>
      </c>
      <c r="AB226" t="s">
        <v>43</v>
      </c>
      <c r="AC226" t="s">
        <v>1608</v>
      </c>
      <c r="AD226" t="s">
        <v>1609</v>
      </c>
    </row>
    <row r="227" spans="1:31" x14ac:dyDescent="0.2">
      <c r="A227" t="s">
        <v>1610</v>
      </c>
      <c r="B227" t="s">
        <v>1611</v>
      </c>
      <c r="C227" t="s">
        <v>2203</v>
      </c>
      <c r="D227" t="s">
        <v>1612</v>
      </c>
      <c r="E227" t="s">
        <v>33</v>
      </c>
      <c r="F227" t="s">
        <v>1613</v>
      </c>
      <c r="G227" t="s">
        <v>1614</v>
      </c>
      <c r="H227" t="s">
        <v>1615</v>
      </c>
      <c r="I227" t="s">
        <v>36</v>
      </c>
      <c r="J227">
        <v>50.806773</v>
      </c>
      <c r="K227">
        <v>20.529911999999999</v>
      </c>
      <c r="L227" t="s">
        <v>37</v>
      </c>
      <c r="M227" t="s">
        <v>38</v>
      </c>
      <c r="N227">
        <v>4298239049</v>
      </c>
      <c r="O227" t="s">
        <v>1616</v>
      </c>
      <c r="P227">
        <v>1.6</v>
      </c>
      <c r="R227" t="s">
        <v>1617</v>
      </c>
      <c r="S227" s="1">
        <v>43868</v>
      </c>
      <c r="T227">
        <v>4295875751</v>
      </c>
      <c r="U227" t="s">
        <v>187</v>
      </c>
      <c r="V227" t="s">
        <v>1316</v>
      </c>
      <c r="W227">
        <v>2</v>
      </c>
      <c r="X227" t="s">
        <v>56</v>
      </c>
      <c r="AA227">
        <v>1.6</v>
      </c>
      <c r="AB227" t="s">
        <v>43</v>
      </c>
      <c r="AC227" t="s">
        <v>1618</v>
      </c>
      <c r="AD227" t="s">
        <v>1619</v>
      </c>
      <c r="AE227" t="s">
        <v>1620</v>
      </c>
    </row>
    <row r="228" spans="1:31" x14ac:dyDescent="0.2">
      <c r="A228" t="s">
        <v>1621</v>
      </c>
      <c r="B228" t="s">
        <v>1622</v>
      </c>
      <c r="C228" t="s">
        <v>2203</v>
      </c>
      <c r="D228" t="s">
        <v>1623</v>
      </c>
      <c r="E228" t="s">
        <v>33</v>
      </c>
      <c r="F228" t="s">
        <v>1624</v>
      </c>
      <c r="G228" t="s">
        <v>1625</v>
      </c>
      <c r="H228" t="s">
        <v>1626</v>
      </c>
      <c r="I228" t="s">
        <v>36</v>
      </c>
      <c r="J228">
        <v>38.501466000000001</v>
      </c>
      <c r="K228">
        <v>-8.9359359999999999</v>
      </c>
      <c r="L228" t="s">
        <v>37</v>
      </c>
      <c r="M228" t="s">
        <v>38</v>
      </c>
      <c r="N228">
        <v>4295886745</v>
      </c>
      <c r="O228" t="s">
        <v>80</v>
      </c>
      <c r="P228">
        <v>2</v>
      </c>
      <c r="Q228">
        <v>1904</v>
      </c>
      <c r="R228" t="s">
        <v>1627</v>
      </c>
      <c r="S228" s="1">
        <v>43910</v>
      </c>
      <c r="T228">
        <v>4295886745</v>
      </c>
      <c r="U228" t="s">
        <v>80</v>
      </c>
      <c r="V228" t="s">
        <v>1167</v>
      </c>
      <c r="W228">
        <v>2</v>
      </c>
      <c r="X228" t="s">
        <v>56</v>
      </c>
      <c r="AA228">
        <v>2</v>
      </c>
      <c r="AB228" t="s">
        <v>43</v>
      </c>
      <c r="AC228" t="s">
        <v>1628</v>
      </c>
      <c r="AD228" t="s">
        <v>1629</v>
      </c>
      <c r="AE228" t="s">
        <v>1630</v>
      </c>
    </row>
    <row r="229" spans="1:31" x14ac:dyDescent="0.2">
      <c r="A229" t="s">
        <v>1621</v>
      </c>
      <c r="B229" t="s">
        <v>1631</v>
      </c>
      <c r="C229" t="s">
        <v>2203</v>
      </c>
      <c r="D229" t="s">
        <v>1623</v>
      </c>
      <c r="E229" t="s">
        <v>33</v>
      </c>
      <c r="F229" t="s">
        <v>1632</v>
      </c>
      <c r="G229" t="s">
        <v>1633</v>
      </c>
      <c r="H229" t="s">
        <v>1634</v>
      </c>
      <c r="I229" t="s">
        <v>36</v>
      </c>
      <c r="J229">
        <v>39.655676999999997</v>
      </c>
      <c r="K229">
        <v>-8.987387</v>
      </c>
      <c r="L229" t="s">
        <v>37</v>
      </c>
      <c r="M229" t="s">
        <v>38</v>
      </c>
      <c r="N229">
        <v>4295886745</v>
      </c>
      <c r="O229" t="s">
        <v>80</v>
      </c>
      <c r="P229">
        <v>0.62</v>
      </c>
      <c r="Q229">
        <v>1950</v>
      </c>
      <c r="R229" t="s">
        <v>1627</v>
      </c>
      <c r="S229" s="1">
        <v>43910</v>
      </c>
      <c r="T229">
        <v>4295886745</v>
      </c>
      <c r="U229" t="s">
        <v>80</v>
      </c>
      <c r="V229" t="s">
        <v>1635</v>
      </c>
      <c r="W229">
        <v>1</v>
      </c>
      <c r="X229" t="s">
        <v>56</v>
      </c>
      <c r="Y229">
        <v>1</v>
      </c>
      <c r="Z229" t="s">
        <v>1636</v>
      </c>
      <c r="AA229">
        <v>0.4</v>
      </c>
      <c r="AB229" t="s">
        <v>43</v>
      </c>
      <c r="AC229" t="s">
        <v>1637</v>
      </c>
      <c r="AD229" t="s">
        <v>1638</v>
      </c>
      <c r="AE229" t="s">
        <v>1639</v>
      </c>
    </row>
    <row r="230" spans="1:31" x14ac:dyDescent="0.2">
      <c r="A230" t="s">
        <v>1621</v>
      </c>
      <c r="B230" t="s">
        <v>1640</v>
      </c>
      <c r="C230" t="s">
        <v>2203</v>
      </c>
      <c r="D230" t="s">
        <v>1623</v>
      </c>
      <c r="E230" t="s">
        <v>33</v>
      </c>
      <c r="F230" t="s">
        <v>1641</v>
      </c>
      <c r="G230" t="s">
        <v>1633</v>
      </c>
      <c r="H230" t="s">
        <v>1642</v>
      </c>
      <c r="I230" t="s">
        <v>36</v>
      </c>
      <c r="J230">
        <v>39.685772999999998</v>
      </c>
      <c r="K230">
        <v>-8.905132</v>
      </c>
      <c r="L230" t="s">
        <v>37</v>
      </c>
      <c r="M230" t="s">
        <v>38</v>
      </c>
      <c r="N230">
        <v>4295886745</v>
      </c>
      <c r="O230" t="s">
        <v>80</v>
      </c>
      <c r="P230">
        <v>1.5</v>
      </c>
      <c r="Q230">
        <v>1923</v>
      </c>
      <c r="R230" t="s">
        <v>1627</v>
      </c>
      <c r="S230" s="1">
        <v>43910</v>
      </c>
      <c r="T230">
        <v>4295886745</v>
      </c>
      <c r="U230" t="s">
        <v>80</v>
      </c>
      <c r="V230" t="s">
        <v>630</v>
      </c>
      <c r="W230">
        <v>2</v>
      </c>
      <c r="X230" t="s">
        <v>56</v>
      </c>
      <c r="AA230">
        <v>1.4</v>
      </c>
      <c r="AB230" t="s">
        <v>43</v>
      </c>
      <c r="AC230" t="s">
        <v>1643</v>
      </c>
      <c r="AD230" t="s">
        <v>1644</v>
      </c>
      <c r="AE230" t="s">
        <v>1645</v>
      </c>
    </row>
    <row r="231" spans="1:31" x14ac:dyDescent="0.2">
      <c r="A231" t="s">
        <v>1646</v>
      </c>
      <c r="B231" t="s">
        <v>1647</v>
      </c>
      <c r="C231" t="s">
        <v>2201</v>
      </c>
      <c r="D231" t="s">
        <v>1648</v>
      </c>
      <c r="E231" t="s">
        <v>33</v>
      </c>
      <c r="F231" t="s">
        <v>1649</v>
      </c>
      <c r="G231" t="s">
        <v>1650</v>
      </c>
      <c r="H231" t="s">
        <v>1651</v>
      </c>
      <c r="I231" t="s">
        <v>36</v>
      </c>
      <c r="J231">
        <v>54.873651000000002</v>
      </c>
      <c r="K231">
        <v>61.196846999999998</v>
      </c>
      <c r="L231" t="s">
        <v>37</v>
      </c>
      <c r="M231" t="s">
        <v>38</v>
      </c>
      <c r="N231">
        <v>5041076582</v>
      </c>
      <c r="O231" t="s">
        <v>1652</v>
      </c>
      <c r="P231">
        <v>1</v>
      </c>
      <c r="R231" t="s">
        <v>1653</v>
      </c>
      <c r="S231" s="1">
        <v>43868</v>
      </c>
      <c r="T231">
        <v>4295875751</v>
      </c>
      <c r="U231" t="s">
        <v>187</v>
      </c>
      <c r="V231" t="s">
        <v>1654</v>
      </c>
      <c r="W231">
        <v>6</v>
      </c>
      <c r="X231" t="s">
        <v>1209</v>
      </c>
      <c r="AA231">
        <v>4.5</v>
      </c>
      <c r="AB231" t="s">
        <v>43</v>
      </c>
      <c r="AC231" t="s">
        <v>1655</v>
      </c>
      <c r="AD231" t="s">
        <v>1656</v>
      </c>
      <c r="AE231" t="s">
        <v>1657</v>
      </c>
    </row>
    <row r="232" spans="1:31" x14ac:dyDescent="0.2">
      <c r="A232" t="s">
        <v>1646</v>
      </c>
      <c r="B232" t="s">
        <v>1658</v>
      </c>
      <c r="C232" t="s">
        <v>2203</v>
      </c>
      <c r="D232" t="s">
        <v>1648</v>
      </c>
      <c r="E232" t="s">
        <v>33</v>
      </c>
      <c r="F232" t="s">
        <v>1659</v>
      </c>
      <c r="G232" t="s">
        <v>1660</v>
      </c>
      <c r="H232" t="s">
        <v>1661</v>
      </c>
      <c r="I232" t="s">
        <v>36</v>
      </c>
      <c r="J232">
        <v>56.868465999999998</v>
      </c>
      <c r="K232">
        <v>62.056043000000003</v>
      </c>
      <c r="L232" t="s">
        <v>37</v>
      </c>
      <c r="M232" t="s">
        <v>38</v>
      </c>
      <c r="N232">
        <v>4295941278</v>
      </c>
      <c r="O232" t="s">
        <v>1662</v>
      </c>
      <c r="P232">
        <v>3.5</v>
      </c>
      <c r="R232" t="s">
        <v>1653</v>
      </c>
      <c r="S232" s="1">
        <v>43868</v>
      </c>
      <c r="T232">
        <v>4295875751</v>
      </c>
      <c r="U232" t="s">
        <v>187</v>
      </c>
      <c r="V232" t="s">
        <v>1663</v>
      </c>
      <c r="W232">
        <v>4</v>
      </c>
      <c r="X232" t="s">
        <v>1209</v>
      </c>
      <c r="Y232">
        <v>1</v>
      </c>
      <c r="Z232" t="s">
        <v>56</v>
      </c>
      <c r="AA232">
        <v>3.6</v>
      </c>
      <c r="AB232" t="s">
        <v>43</v>
      </c>
      <c r="AC232" t="s">
        <v>1664</v>
      </c>
      <c r="AD232" t="s">
        <v>1665</v>
      </c>
      <c r="AE232" t="s">
        <v>1666</v>
      </c>
    </row>
    <row r="233" spans="1:31" x14ac:dyDescent="0.2">
      <c r="A233" t="s">
        <v>1646</v>
      </c>
      <c r="B233" t="s">
        <v>1667</v>
      </c>
      <c r="C233" t="s">
        <v>2205</v>
      </c>
      <c r="D233" t="s">
        <v>1648</v>
      </c>
      <c r="E233" t="s">
        <v>33</v>
      </c>
      <c r="F233" t="s">
        <v>1668</v>
      </c>
      <c r="G233" t="s">
        <v>1669</v>
      </c>
      <c r="H233" t="s">
        <v>1670</v>
      </c>
      <c r="I233" t="s">
        <v>36</v>
      </c>
      <c r="J233">
        <v>44.125712</v>
      </c>
      <c r="K233">
        <v>42.009979999999999</v>
      </c>
      <c r="L233" t="s">
        <v>37</v>
      </c>
      <c r="M233" t="s">
        <v>38</v>
      </c>
      <c r="N233">
        <v>5000048983</v>
      </c>
      <c r="O233" t="s">
        <v>1671</v>
      </c>
      <c r="P233">
        <v>3.4</v>
      </c>
      <c r="Q233">
        <v>1974</v>
      </c>
      <c r="R233" t="s">
        <v>1672</v>
      </c>
      <c r="S233" s="1">
        <v>43871</v>
      </c>
      <c r="T233">
        <v>4297884584</v>
      </c>
      <c r="U233" t="s">
        <v>1673</v>
      </c>
      <c r="V233" t="s">
        <v>1674</v>
      </c>
      <c r="W233">
        <v>4</v>
      </c>
      <c r="X233" t="s">
        <v>1209</v>
      </c>
      <c r="Y233">
        <v>1</v>
      </c>
      <c r="Z233" t="s">
        <v>56</v>
      </c>
      <c r="AA233">
        <v>3.1</v>
      </c>
      <c r="AB233" t="s">
        <v>43</v>
      </c>
      <c r="AC233" t="s">
        <v>1675</v>
      </c>
      <c r="AD233" t="s">
        <v>1676</v>
      </c>
      <c r="AE233" t="s">
        <v>1677</v>
      </c>
    </row>
    <row r="234" spans="1:31" x14ac:dyDescent="0.2">
      <c r="A234" t="s">
        <v>1646</v>
      </c>
      <c r="B234" t="s">
        <v>1678</v>
      </c>
      <c r="C234" t="s">
        <v>2203</v>
      </c>
      <c r="D234" t="s">
        <v>1648</v>
      </c>
      <c r="E234" t="s">
        <v>33</v>
      </c>
      <c r="F234" t="s">
        <v>1679</v>
      </c>
      <c r="G234" t="s">
        <v>1669</v>
      </c>
      <c r="H234" t="s">
        <v>1680</v>
      </c>
      <c r="I234" t="s">
        <v>36</v>
      </c>
      <c r="J234">
        <v>50.378073000000001</v>
      </c>
      <c r="K234">
        <v>39.633608000000002</v>
      </c>
      <c r="L234" t="s">
        <v>37</v>
      </c>
      <c r="M234" t="s">
        <v>38</v>
      </c>
      <c r="N234">
        <v>5000048983</v>
      </c>
      <c r="O234" t="s">
        <v>1671</v>
      </c>
      <c r="P234">
        <v>3.0750000000000002</v>
      </c>
      <c r="Q234">
        <v>2013</v>
      </c>
      <c r="R234" t="s">
        <v>1681</v>
      </c>
      <c r="S234" s="1">
        <v>43871</v>
      </c>
      <c r="T234">
        <v>4297884584</v>
      </c>
      <c r="U234" t="s">
        <v>1673</v>
      </c>
      <c r="V234" t="s">
        <v>1682</v>
      </c>
      <c r="W234">
        <v>6</v>
      </c>
      <c r="X234" t="s">
        <v>1209</v>
      </c>
      <c r="AA234">
        <v>3</v>
      </c>
      <c r="AB234" t="s">
        <v>43</v>
      </c>
      <c r="AC234" t="s">
        <v>1683</v>
      </c>
      <c r="AD234" t="s">
        <v>1684</v>
      </c>
      <c r="AE234" t="s">
        <v>1685</v>
      </c>
    </row>
    <row r="235" spans="1:31" x14ac:dyDescent="0.2">
      <c r="A235" t="s">
        <v>1646</v>
      </c>
      <c r="B235" t="s">
        <v>1686</v>
      </c>
      <c r="C235" t="s">
        <v>2205</v>
      </c>
      <c r="D235" t="s">
        <v>1648</v>
      </c>
      <c r="E235" t="s">
        <v>33</v>
      </c>
      <c r="F235" t="s">
        <v>1687</v>
      </c>
      <c r="G235" t="s">
        <v>1669</v>
      </c>
      <c r="H235" t="s">
        <v>1688</v>
      </c>
      <c r="I235" t="s">
        <v>36</v>
      </c>
      <c r="J235">
        <v>50.610788999999997</v>
      </c>
      <c r="K235">
        <v>36.555284</v>
      </c>
      <c r="L235" t="s">
        <v>37</v>
      </c>
      <c r="M235" t="s">
        <v>38</v>
      </c>
      <c r="N235">
        <v>5000048983</v>
      </c>
      <c r="O235" t="s">
        <v>1671</v>
      </c>
      <c r="P235">
        <v>4.1390000000000002</v>
      </c>
      <c r="Q235">
        <v>1949</v>
      </c>
      <c r="R235" t="s">
        <v>1689</v>
      </c>
      <c r="S235" s="1">
        <v>43871</v>
      </c>
      <c r="T235">
        <v>4297884584</v>
      </c>
      <c r="U235" t="s">
        <v>1673</v>
      </c>
      <c r="V235" t="s">
        <v>1690</v>
      </c>
      <c r="W235">
        <v>7</v>
      </c>
      <c r="X235" t="s">
        <v>1209</v>
      </c>
      <c r="Y235">
        <v>1</v>
      </c>
      <c r="Z235" t="s">
        <v>56</v>
      </c>
      <c r="AA235">
        <v>3.8</v>
      </c>
      <c r="AB235" t="s">
        <v>43</v>
      </c>
      <c r="AC235" t="s">
        <v>1691</v>
      </c>
      <c r="AD235" t="s">
        <v>1692</v>
      </c>
      <c r="AE235" t="s">
        <v>1693</v>
      </c>
    </row>
    <row r="236" spans="1:31" x14ac:dyDescent="0.2">
      <c r="A236" t="s">
        <v>1646</v>
      </c>
      <c r="B236" t="s">
        <v>1694</v>
      </c>
      <c r="C236" t="s">
        <v>2205</v>
      </c>
      <c r="D236" t="s">
        <v>1648</v>
      </c>
      <c r="E236" t="s">
        <v>33</v>
      </c>
      <c r="F236" t="s">
        <v>1695</v>
      </c>
      <c r="G236" t="s">
        <v>1669</v>
      </c>
      <c r="H236" t="s">
        <v>1696</v>
      </c>
      <c r="I236" t="s">
        <v>36</v>
      </c>
      <c r="J236">
        <v>51.257871999999999</v>
      </c>
      <c r="K236">
        <v>37.762676999999996</v>
      </c>
      <c r="L236" t="s">
        <v>37</v>
      </c>
      <c r="M236" t="s">
        <v>38</v>
      </c>
      <c r="N236">
        <v>5000048983</v>
      </c>
      <c r="O236" t="s">
        <v>1671</v>
      </c>
      <c r="P236">
        <v>4.5330000000000004</v>
      </c>
      <c r="Q236">
        <v>1969</v>
      </c>
      <c r="R236" t="s">
        <v>1697</v>
      </c>
      <c r="S236" s="1">
        <v>43871</v>
      </c>
      <c r="T236">
        <v>4297884584</v>
      </c>
      <c r="U236" t="s">
        <v>1673</v>
      </c>
      <c r="V236" t="s">
        <v>1698</v>
      </c>
      <c r="W236">
        <v>6</v>
      </c>
      <c r="X236" t="s">
        <v>1209</v>
      </c>
      <c r="Y236">
        <v>1</v>
      </c>
      <c r="Z236" t="s">
        <v>56</v>
      </c>
      <c r="AA236">
        <v>4.0999999999999996</v>
      </c>
      <c r="AB236" t="s">
        <v>43</v>
      </c>
      <c r="AC236" t="s">
        <v>1699</v>
      </c>
      <c r="AD236" t="s">
        <v>1700</v>
      </c>
      <c r="AE236" t="s">
        <v>1701</v>
      </c>
    </row>
    <row r="237" spans="1:31" x14ac:dyDescent="0.2">
      <c r="A237" t="s">
        <v>1646</v>
      </c>
      <c r="B237" t="s">
        <v>1702</v>
      </c>
      <c r="C237" t="s">
        <v>2205</v>
      </c>
      <c r="D237" t="s">
        <v>1648</v>
      </c>
      <c r="E237" t="s">
        <v>33</v>
      </c>
      <c r="F237" t="s">
        <v>1703</v>
      </c>
      <c r="G237" t="s">
        <v>1669</v>
      </c>
      <c r="H237" t="s">
        <v>1704</v>
      </c>
      <c r="I237" t="s">
        <v>36</v>
      </c>
      <c r="J237">
        <v>52.664946</v>
      </c>
      <c r="K237">
        <v>39.632835</v>
      </c>
      <c r="L237" t="s">
        <v>37</v>
      </c>
      <c r="M237" t="s">
        <v>38</v>
      </c>
      <c r="N237">
        <v>5000048983</v>
      </c>
      <c r="O237" t="s">
        <v>1671</v>
      </c>
      <c r="P237">
        <v>2.302</v>
      </c>
      <c r="Q237">
        <v>1963</v>
      </c>
      <c r="R237" t="s">
        <v>1705</v>
      </c>
      <c r="S237" s="1">
        <v>43871</v>
      </c>
      <c r="T237">
        <v>4297884584</v>
      </c>
      <c r="U237" t="s">
        <v>1673</v>
      </c>
      <c r="V237" t="s">
        <v>1706</v>
      </c>
      <c r="W237">
        <v>1</v>
      </c>
      <c r="X237" t="s">
        <v>56</v>
      </c>
      <c r="Y237">
        <v>2</v>
      </c>
      <c r="Z237" t="s">
        <v>1636</v>
      </c>
      <c r="AA237">
        <v>2.1</v>
      </c>
      <c r="AB237" t="s">
        <v>43</v>
      </c>
      <c r="AC237" t="s">
        <v>1707</v>
      </c>
      <c r="AD237" t="s">
        <v>1708</v>
      </c>
      <c r="AE237" t="s">
        <v>1709</v>
      </c>
    </row>
    <row r="238" spans="1:31" x14ac:dyDescent="0.2">
      <c r="A238" t="s">
        <v>1646</v>
      </c>
      <c r="B238" t="s">
        <v>1710</v>
      </c>
      <c r="C238" t="s">
        <v>2203</v>
      </c>
      <c r="D238" t="s">
        <v>1648</v>
      </c>
      <c r="E238" t="s">
        <v>33</v>
      </c>
      <c r="F238" t="s">
        <v>1711</v>
      </c>
      <c r="G238" t="s">
        <v>1669</v>
      </c>
      <c r="H238" t="s">
        <v>1712</v>
      </c>
      <c r="I238" t="s">
        <v>36</v>
      </c>
      <c r="J238">
        <v>53.421120999999999</v>
      </c>
      <c r="K238">
        <v>49.419800000000002</v>
      </c>
      <c r="L238" t="s">
        <v>37</v>
      </c>
      <c r="M238" t="s">
        <v>38</v>
      </c>
      <c r="N238">
        <v>5000048983</v>
      </c>
      <c r="O238" t="s">
        <v>1671</v>
      </c>
      <c r="P238">
        <v>2.0099999999999998</v>
      </c>
      <c r="Q238">
        <v>1958</v>
      </c>
      <c r="R238" t="s">
        <v>1713</v>
      </c>
      <c r="S238" s="1">
        <v>43871</v>
      </c>
      <c r="T238">
        <v>4297884584</v>
      </c>
      <c r="U238" t="s">
        <v>1673</v>
      </c>
      <c r="V238" t="s">
        <v>1714</v>
      </c>
      <c r="W238">
        <v>3</v>
      </c>
      <c r="X238" t="s">
        <v>1209</v>
      </c>
      <c r="AA238">
        <v>1.9</v>
      </c>
      <c r="AB238" t="s">
        <v>43</v>
      </c>
      <c r="AC238" t="s">
        <v>1715</v>
      </c>
      <c r="AD238" t="s">
        <v>1716</v>
      </c>
      <c r="AE238" t="s">
        <v>1717</v>
      </c>
    </row>
    <row r="239" spans="1:31" x14ac:dyDescent="0.2">
      <c r="A239" t="s">
        <v>1646</v>
      </c>
      <c r="B239" t="s">
        <v>1718</v>
      </c>
      <c r="C239" t="s">
        <v>2205</v>
      </c>
      <c r="D239" t="s">
        <v>1648</v>
      </c>
      <c r="E239" t="s">
        <v>33</v>
      </c>
      <c r="F239" t="s">
        <v>1719</v>
      </c>
      <c r="G239" t="s">
        <v>1669</v>
      </c>
      <c r="H239" t="s">
        <v>1720</v>
      </c>
      <c r="I239" t="s">
        <v>36</v>
      </c>
      <c r="J239">
        <v>53.445098999999999</v>
      </c>
      <c r="K239">
        <v>34.407597000000003</v>
      </c>
      <c r="L239" t="s">
        <v>37</v>
      </c>
      <c r="M239" t="s">
        <v>38</v>
      </c>
      <c r="N239">
        <v>5000048983</v>
      </c>
      <c r="O239" t="s">
        <v>1671</v>
      </c>
      <c r="P239">
        <v>4.6989999999999998</v>
      </c>
      <c r="Q239">
        <v>1899</v>
      </c>
      <c r="R239" t="s">
        <v>1721</v>
      </c>
      <c r="S239" s="1">
        <v>43871</v>
      </c>
      <c r="T239">
        <v>4297884584</v>
      </c>
      <c r="U239" t="s">
        <v>1673</v>
      </c>
      <c r="V239" t="s">
        <v>1722</v>
      </c>
      <c r="W239">
        <v>8</v>
      </c>
      <c r="X239" t="s">
        <v>1209</v>
      </c>
      <c r="AA239">
        <v>4.2</v>
      </c>
      <c r="AB239" t="s">
        <v>43</v>
      </c>
      <c r="AC239" t="s">
        <v>1723</v>
      </c>
      <c r="AD239" t="s">
        <v>1724</v>
      </c>
      <c r="AE239" t="s">
        <v>1725</v>
      </c>
    </row>
    <row r="240" spans="1:31" x14ac:dyDescent="0.2">
      <c r="A240" t="s">
        <v>1646</v>
      </c>
      <c r="B240" t="s">
        <v>1726</v>
      </c>
      <c r="C240" t="s">
        <v>2203</v>
      </c>
      <c r="D240" t="s">
        <v>1648</v>
      </c>
      <c r="E240" t="s">
        <v>33</v>
      </c>
      <c r="F240" t="s">
        <v>1727</v>
      </c>
      <c r="G240" t="s">
        <v>1669</v>
      </c>
      <c r="H240" t="s">
        <v>1728</v>
      </c>
      <c r="I240" t="s">
        <v>36</v>
      </c>
      <c r="J240">
        <v>54.003473</v>
      </c>
      <c r="K240">
        <v>48.738773000000002</v>
      </c>
      <c r="L240" t="s">
        <v>37</v>
      </c>
      <c r="M240" t="s">
        <v>38</v>
      </c>
      <c r="N240">
        <v>5000048983</v>
      </c>
      <c r="O240" t="s">
        <v>1671</v>
      </c>
      <c r="P240">
        <v>2.3650000000000002</v>
      </c>
      <c r="Q240">
        <v>2015</v>
      </c>
      <c r="R240" t="s">
        <v>1729</v>
      </c>
      <c r="S240" s="1">
        <v>43871</v>
      </c>
      <c r="T240">
        <v>4297884584</v>
      </c>
      <c r="U240" t="s">
        <v>1673</v>
      </c>
      <c r="V240" t="s">
        <v>1730</v>
      </c>
      <c r="AA240">
        <v>1.3</v>
      </c>
      <c r="AB240" t="s">
        <v>43</v>
      </c>
      <c r="AD240" t="s">
        <v>1731</v>
      </c>
    </row>
    <row r="241" spans="1:31" x14ac:dyDescent="0.2">
      <c r="A241" t="s">
        <v>1646</v>
      </c>
      <c r="B241" t="s">
        <v>1732</v>
      </c>
      <c r="C241" t="s">
        <v>2203</v>
      </c>
      <c r="D241" t="s">
        <v>1648</v>
      </c>
      <c r="E241" t="s">
        <v>33</v>
      </c>
      <c r="F241" t="s">
        <v>1733</v>
      </c>
      <c r="G241" t="s">
        <v>1669</v>
      </c>
      <c r="H241" t="s">
        <v>1734</v>
      </c>
      <c r="I241" t="s">
        <v>36</v>
      </c>
      <c r="J241">
        <v>54.155892000000001</v>
      </c>
      <c r="K241">
        <v>48.360166</v>
      </c>
      <c r="L241" t="s">
        <v>37</v>
      </c>
      <c r="M241" t="s">
        <v>38</v>
      </c>
      <c r="N241">
        <v>5000048983</v>
      </c>
      <c r="O241" t="s">
        <v>1671</v>
      </c>
      <c r="P241">
        <v>2.7080000000000002</v>
      </c>
      <c r="Q241">
        <v>1961</v>
      </c>
      <c r="R241" t="s">
        <v>1735</v>
      </c>
      <c r="S241" s="1">
        <v>43871</v>
      </c>
      <c r="T241">
        <v>4297884584</v>
      </c>
      <c r="U241" t="s">
        <v>1673</v>
      </c>
      <c r="V241" t="s">
        <v>1736</v>
      </c>
      <c r="W241">
        <v>4</v>
      </c>
      <c r="X241" t="s">
        <v>1209</v>
      </c>
      <c r="AA241">
        <v>2.5</v>
      </c>
      <c r="AB241" t="s">
        <v>43</v>
      </c>
      <c r="AC241" t="s">
        <v>1737</v>
      </c>
      <c r="AD241" t="s">
        <v>1738</v>
      </c>
      <c r="AE241" t="s">
        <v>1739</v>
      </c>
    </row>
    <row r="242" spans="1:31" x14ac:dyDescent="0.2">
      <c r="A242" t="s">
        <v>1646</v>
      </c>
      <c r="B242" t="s">
        <v>1740</v>
      </c>
      <c r="C242" t="s">
        <v>2205</v>
      </c>
      <c r="D242" t="s">
        <v>1648</v>
      </c>
      <c r="E242" t="s">
        <v>33</v>
      </c>
      <c r="F242" t="s">
        <v>1741</v>
      </c>
      <c r="G242" t="s">
        <v>1669</v>
      </c>
      <c r="H242" t="s">
        <v>1742</v>
      </c>
      <c r="I242" t="s">
        <v>36</v>
      </c>
      <c r="J242">
        <v>54.213698999999998</v>
      </c>
      <c r="K242">
        <v>38.922525</v>
      </c>
      <c r="L242" t="s">
        <v>37</v>
      </c>
      <c r="M242" t="s">
        <v>38</v>
      </c>
      <c r="N242">
        <v>5000048983</v>
      </c>
      <c r="O242" t="s">
        <v>1671</v>
      </c>
      <c r="P242">
        <v>2.1539999999999999</v>
      </c>
      <c r="Q242">
        <v>1963</v>
      </c>
      <c r="R242" t="s">
        <v>1743</v>
      </c>
      <c r="S242" s="1">
        <v>43871</v>
      </c>
      <c r="T242">
        <v>4297884584</v>
      </c>
      <c r="U242" t="s">
        <v>1673</v>
      </c>
      <c r="V242" t="s">
        <v>1744</v>
      </c>
      <c r="W242">
        <v>4</v>
      </c>
      <c r="X242" t="s">
        <v>1209</v>
      </c>
      <c r="AA242">
        <v>2</v>
      </c>
      <c r="AB242" t="s">
        <v>43</v>
      </c>
      <c r="AC242" t="s">
        <v>1745</v>
      </c>
      <c r="AD242" t="s">
        <v>1746</v>
      </c>
      <c r="AE242" t="s">
        <v>1747</v>
      </c>
    </row>
    <row r="243" spans="1:31" x14ac:dyDescent="0.2">
      <c r="A243" t="s">
        <v>1646</v>
      </c>
      <c r="B243" t="s">
        <v>1748</v>
      </c>
      <c r="C243" t="s">
        <v>2203</v>
      </c>
      <c r="D243" t="s">
        <v>1648</v>
      </c>
      <c r="E243" t="s">
        <v>33</v>
      </c>
      <c r="F243" t="s">
        <v>1749</v>
      </c>
      <c r="G243" t="s">
        <v>1750</v>
      </c>
      <c r="H243" t="s">
        <v>1751</v>
      </c>
      <c r="I243" t="s">
        <v>36</v>
      </c>
      <c r="J243">
        <v>54.445484999999998</v>
      </c>
      <c r="K243">
        <v>45.870756</v>
      </c>
      <c r="L243" t="s">
        <v>37</v>
      </c>
      <c r="M243" t="s">
        <v>38</v>
      </c>
      <c r="N243">
        <v>5000048983</v>
      </c>
      <c r="O243" t="s">
        <v>1671</v>
      </c>
      <c r="P243">
        <v>10.643000000000001</v>
      </c>
      <c r="Q243">
        <v>1956</v>
      </c>
      <c r="R243" t="s">
        <v>1752</v>
      </c>
      <c r="S243" s="1">
        <v>43871</v>
      </c>
      <c r="T243">
        <v>4297884584</v>
      </c>
      <c r="U243" t="s">
        <v>1673</v>
      </c>
      <c r="V243" t="s">
        <v>1753</v>
      </c>
      <c r="W243">
        <v>8</v>
      </c>
      <c r="X243" t="s">
        <v>1209</v>
      </c>
      <c r="AA243">
        <v>3.5</v>
      </c>
      <c r="AB243" t="s">
        <v>43</v>
      </c>
      <c r="AC243" t="s">
        <v>1754</v>
      </c>
      <c r="AD243" t="s">
        <v>1755</v>
      </c>
      <c r="AE243" t="s">
        <v>1756</v>
      </c>
    </row>
    <row r="244" spans="1:31" x14ac:dyDescent="0.2">
      <c r="A244" t="s">
        <v>1646</v>
      </c>
      <c r="B244" t="s">
        <v>1757</v>
      </c>
      <c r="C244" t="s">
        <v>2205</v>
      </c>
      <c r="D244" t="s">
        <v>1648</v>
      </c>
      <c r="E244" t="s">
        <v>33</v>
      </c>
      <c r="F244" t="s">
        <v>1758</v>
      </c>
      <c r="G244" t="s">
        <v>1669</v>
      </c>
      <c r="H244" t="s">
        <v>1759</v>
      </c>
      <c r="I244" t="s">
        <v>36</v>
      </c>
      <c r="J244">
        <v>54.783096999999998</v>
      </c>
      <c r="K244">
        <v>58.201148000000003</v>
      </c>
      <c r="L244" t="s">
        <v>37</v>
      </c>
      <c r="M244" t="s">
        <v>38</v>
      </c>
      <c r="N244">
        <v>5000048983</v>
      </c>
      <c r="O244" t="s">
        <v>1671</v>
      </c>
      <c r="P244">
        <v>1.774</v>
      </c>
      <c r="Q244">
        <v>1967</v>
      </c>
      <c r="R244" t="s">
        <v>1760</v>
      </c>
      <c r="S244" s="1">
        <v>43871</v>
      </c>
      <c r="T244">
        <v>4297884584</v>
      </c>
      <c r="U244" t="s">
        <v>1673</v>
      </c>
      <c r="V244" t="s">
        <v>1761</v>
      </c>
      <c r="W244">
        <v>4</v>
      </c>
      <c r="X244" t="s">
        <v>56</v>
      </c>
      <c r="AA244">
        <v>1.6</v>
      </c>
      <c r="AB244" t="s">
        <v>43</v>
      </c>
      <c r="AC244" t="s">
        <v>1762</v>
      </c>
      <c r="AD244" t="s">
        <v>1763</v>
      </c>
      <c r="AE244" t="s">
        <v>1764</v>
      </c>
    </row>
    <row r="245" spans="1:31" x14ac:dyDescent="0.2">
      <c r="A245" t="s">
        <v>1646</v>
      </c>
      <c r="B245" t="s">
        <v>1765</v>
      </c>
      <c r="C245" t="s">
        <v>2203</v>
      </c>
      <c r="D245" t="s">
        <v>1648</v>
      </c>
      <c r="E245" t="s">
        <v>33</v>
      </c>
      <c r="F245" t="s">
        <v>1766</v>
      </c>
      <c r="G245" t="s">
        <v>1669</v>
      </c>
      <c r="H245" t="s">
        <v>1767</v>
      </c>
      <c r="I245" t="s">
        <v>36</v>
      </c>
      <c r="J245">
        <v>57.469589999999997</v>
      </c>
      <c r="K245">
        <v>60.145024999999997</v>
      </c>
      <c r="L245" t="s">
        <v>37</v>
      </c>
      <c r="M245" t="s">
        <v>38</v>
      </c>
      <c r="N245">
        <v>5000048983</v>
      </c>
      <c r="O245" t="s">
        <v>1671</v>
      </c>
      <c r="P245">
        <v>1.3320000000000001</v>
      </c>
      <c r="Q245">
        <v>1914</v>
      </c>
      <c r="R245" t="s">
        <v>1768</v>
      </c>
      <c r="S245" s="1">
        <v>43871</v>
      </c>
      <c r="T245">
        <v>4297884584</v>
      </c>
      <c r="U245" t="s">
        <v>1673</v>
      </c>
      <c r="V245" t="s">
        <v>477</v>
      </c>
      <c r="AA245">
        <v>1.2</v>
      </c>
      <c r="AB245" t="s">
        <v>43</v>
      </c>
      <c r="AC245" t="s">
        <v>1769</v>
      </c>
      <c r="AD245" t="s">
        <v>1770</v>
      </c>
      <c r="AE245" t="s">
        <v>1771</v>
      </c>
    </row>
    <row r="246" spans="1:31" x14ac:dyDescent="0.2">
      <c r="A246" t="s">
        <v>1646</v>
      </c>
      <c r="B246" t="s">
        <v>1772</v>
      </c>
      <c r="C246" t="s">
        <v>2203</v>
      </c>
      <c r="D246" t="s">
        <v>1648</v>
      </c>
      <c r="I246" t="s">
        <v>36</v>
      </c>
      <c r="J246">
        <v>59.061830999999998</v>
      </c>
      <c r="K246">
        <v>28.133623</v>
      </c>
      <c r="L246" t="s">
        <v>1773</v>
      </c>
      <c r="M246" t="s">
        <v>38</v>
      </c>
      <c r="N246">
        <v>5000048983</v>
      </c>
      <c r="O246" t="s">
        <v>1671</v>
      </c>
      <c r="P246">
        <v>2.6019999999999999</v>
      </c>
      <c r="Q246">
        <v>2010</v>
      </c>
      <c r="R246" t="s">
        <v>1773</v>
      </c>
      <c r="S246" s="1">
        <v>43871</v>
      </c>
      <c r="T246">
        <v>4297884584</v>
      </c>
      <c r="U246" t="s">
        <v>1673</v>
      </c>
    </row>
    <row r="247" spans="1:31" x14ac:dyDescent="0.2">
      <c r="A247" t="s">
        <v>1646</v>
      </c>
      <c r="B247" t="s">
        <v>1774</v>
      </c>
      <c r="C247" t="s">
        <v>2205</v>
      </c>
      <c r="D247" t="s">
        <v>1648</v>
      </c>
      <c r="E247" t="s">
        <v>33</v>
      </c>
      <c r="F247" t="s">
        <v>1775</v>
      </c>
      <c r="G247" t="s">
        <v>1669</v>
      </c>
      <c r="H247" t="s">
        <v>1776</v>
      </c>
      <c r="I247" t="s">
        <v>36</v>
      </c>
      <c r="J247">
        <v>59.529311999999997</v>
      </c>
      <c r="K247">
        <v>34.14676</v>
      </c>
      <c r="L247" t="s">
        <v>37</v>
      </c>
      <c r="M247" t="s">
        <v>38</v>
      </c>
      <c r="N247">
        <v>5000048983</v>
      </c>
      <c r="O247" t="s">
        <v>1671</v>
      </c>
      <c r="P247">
        <v>2.5979999999999999</v>
      </c>
      <c r="Q247">
        <v>1949</v>
      </c>
      <c r="R247" t="s">
        <v>1777</v>
      </c>
      <c r="S247" s="1">
        <v>43871</v>
      </c>
      <c r="T247">
        <v>4297884584</v>
      </c>
      <c r="U247" t="s">
        <v>1673</v>
      </c>
      <c r="V247" t="s">
        <v>1778</v>
      </c>
      <c r="W247">
        <v>6</v>
      </c>
      <c r="X247" t="s">
        <v>1209</v>
      </c>
      <c r="AA247">
        <v>2.4</v>
      </c>
      <c r="AB247" t="s">
        <v>43</v>
      </c>
      <c r="AC247" t="s">
        <v>1779</v>
      </c>
      <c r="AD247" t="s">
        <v>1780</v>
      </c>
      <c r="AE247" t="s">
        <v>1781</v>
      </c>
    </row>
    <row r="248" spans="1:31" x14ac:dyDescent="0.2">
      <c r="A248" t="s">
        <v>1646</v>
      </c>
      <c r="B248" t="s">
        <v>1782</v>
      </c>
      <c r="C248" t="s">
        <v>2203</v>
      </c>
      <c r="D248" t="s">
        <v>1648</v>
      </c>
      <c r="E248" t="s">
        <v>33</v>
      </c>
      <c r="F248" t="s">
        <v>1783</v>
      </c>
      <c r="G248" t="s">
        <v>1669</v>
      </c>
      <c r="H248" t="s">
        <v>1784</v>
      </c>
      <c r="I248" t="s">
        <v>36</v>
      </c>
      <c r="J248">
        <v>62.945250999999999</v>
      </c>
      <c r="K248">
        <v>40.194763000000002</v>
      </c>
      <c r="L248" t="s">
        <v>37</v>
      </c>
      <c r="M248" t="s">
        <v>38</v>
      </c>
      <c r="N248">
        <v>5000048983</v>
      </c>
      <c r="O248" t="s">
        <v>1671</v>
      </c>
      <c r="P248">
        <v>1.419</v>
      </c>
      <c r="Q248">
        <v>1966</v>
      </c>
      <c r="R248" t="s">
        <v>1785</v>
      </c>
      <c r="S248" s="1">
        <v>43871</v>
      </c>
      <c r="T248">
        <v>4297884584</v>
      </c>
      <c r="U248" t="s">
        <v>1673</v>
      </c>
      <c r="V248" t="s">
        <v>1786</v>
      </c>
      <c r="W248">
        <v>4</v>
      </c>
      <c r="X248" t="s">
        <v>1209</v>
      </c>
      <c r="AA248">
        <v>1.3</v>
      </c>
      <c r="AB248" t="s">
        <v>43</v>
      </c>
      <c r="AC248" t="s">
        <v>1787</v>
      </c>
      <c r="AD248" t="s">
        <v>1788</v>
      </c>
      <c r="AE248" t="s">
        <v>1789</v>
      </c>
    </row>
    <row r="249" spans="1:31" x14ac:dyDescent="0.2">
      <c r="A249" t="s">
        <v>1646</v>
      </c>
      <c r="B249" t="s">
        <v>1790</v>
      </c>
      <c r="C249" t="s">
        <v>2205</v>
      </c>
      <c r="D249" t="s">
        <v>1648</v>
      </c>
      <c r="E249" t="s">
        <v>33</v>
      </c>
      <c r="F249" t="s">
        <v>1791</v>
      </c>
      <c r="G249" t="s">
        <v>1792</v>
      </c>
      <c r="H249" t="s">
        <v>1793</v>
      </c>
      <c r="I249" t="s">
        <v>36</v>
      </c>
      <c r="J249">
        <v>53.663800000000002</v>
      </c>
      <c r="K249">
        <v>55.970996999999997</v>
      </c>
      <c r="L249" t="s">
        <v>37</v>
      </c>
      <c r="M249" t="s">
        <v>38</v>
      </c>
      <c r="O249" t="s">
        <v>1794</v>
      </c>
      <c r="P249">
        <v>1.8</v>
      </c>
      <c r="R249" t="s">
        <v>1795</v>
      </c>
      <c r="S249" s="1">
        <v>43869</v>
      </c>
      <c r="T249">
        <v>4295868961</v>
      </c>
      <c r="U249" t="s">
        <v>116</v>
      </c>
      <c r="V249" t="s">
        <v>1036</v>
      </c>
      <c r="AA249">
        <v>2</v>
      </c>
      <c r="AB249" t="s">
        <v>43</v>
      </c>
      <c r="AC249" t="s">
        <v>1796</v>
      </c>
      <c r="AD249" t="s">
        <v>1797</v>
      </c>
      <c r="AE249" t="s">
        <v>1798</v>
      </c>
    </row>
    <row r="250" spans="1:31" x14ac:dyDescent="0.2">
      <c r="A250" t="s">
        <v>1646</v>
      </c>
      <c r="B250" t="s">
        <v>1799</v>
      </c>
      <c r="C250" t="s">
        <v>2203</v>
      </c>
      <c r="D250" t="s">
        <v>1648</v>
      </c>
      <c r="E250" t="s">
        <v>33</v>
      </c>
      <c r="F250" t="s">
        <v>1800</v>
      </c>
      <c r="G250" t="s">
        <v>1354</v>
      </c>
      <c r="H250" t="s">
        <v>1801</v>
      </c>
      <c r="I250" t="s">
        <v>36</v>
      </c>
      <c r="J250">
        <v>54.482931999999998</v>
      </c>
      <c r="K250">
        <v>37.341076999999999</v>
      </c>
      <c r="L250" t="s">
        <v>37</v>
      </c>
      <c r="M250" t="s">
        <v>38</v>
      </c>
      <c r="O250" t="s">
        <v>1794</v>
      </c>
      <c r="P250">
        <v>2</v>
      </c>
      <c r="R250" t="s">
        <v>1802</v>
      </c>
      <c r="S250" s="1">
        <v>43869</v>
      </c>
      <c r="T250">
        <v>4295868961</v>
      </c>
      <c r="U250" t="s">
        <v>116</v>
      </c>
      <c r="V250" t="s">
        <v>757</v>
      </c>
      <c r="W250">
        <v>1</v>
      </c>
      <c r="X250" t="s">
        <v>56</v>
      </c>
      <c r="AA250">
        <v>2</v>
      </c>
      <c r="AB250" t="s">
        <v>43</v>
      </c>
      <c r="AC250" t="s">
        <v>1803</v>
      </c>
      <c r="AD250" t="s">
        <v>1804</v>
      </c>
      <c r="AE250" t="s">
        <v>1805</v>
      </c>
    </row>
    <row r="251" spans="1:31" x14ac:dyDescent="0.2">
      <c r="A251" t="s">
        <v>1646</v>
      </c>
      <c r="B251" t="s">
        <v>1806</v>
      </c>
      <c r="C251" t="s">
        <v>2205</v>
      </c>
      <c r="D251" t="s">
        <v>1648</v>
      </c>
      <c r="E251" t="s">
        <v>33</v>
      </c>
      <c r="F251" t="s">
        <v>1807</v>
      </c>
      <c r="G251" t="s">
        <v>1354</v>
      </c>
      <c r="H251" t="s">
        <v>1808</v>
      </c>
      <c r="I251" t="s">
        <v>36</v>
      </c>
      <c r="J251">
        <v>59.112037000000001</v>
      </c>
      <c r="K251">
        <v>28.191385</v>
      </c>
      <c r="L251" t="s">
        <v>37</v>
      </c>
      <c r="M251" t="s">
        <v>38</v>
      </c>
      <c r="N251">
        <v>4296737076</v>
      </c>
      <c r="O251" t="s">
        <v>1809</v>
      </c>
      <c r="P251">
        <v>1.2</v>
      </c>
      <c r="R251" t="s">
        <v>1810</v>
      </c>
      <c r="S251" s="1">
        <v>43869</v>
      </c>
      <c r="T251">
        <v>4295868961</v>
      </c>
      <c r="U251" t="s">
        <v>116</v>
      </c>
      <c r="V251" t="s">
        <v>1329</v>
      </c>
      <c r="W251">
        <v>1</v>
      </c>
      <c r="X251" t="s">
        <v>56</v>
      </c>
      <c r="AA251">
        <v>1.2</v>
      </c>
      <c r="AB251" t="s">
        <v>43</v>
      </c>
      <c r="AC251" t="s">
        <v>1811</v>
      </c>
      <c r="AD251" t="s">
        <v>1812</v>
      </c>
      <c r="AE251" t="s">
        <v>1813</v>
      </c>
    </row>
    <row r="252" spans="1:31" x14ac:dyDescent="0.2">
      <c r="A252" t="s">
        <v>1646</v>
      </c>
      <c r="B252" t="s">
        <v>1814</v>
      </c>
      <c r="C252" t="s">
        <v>2203</v>
      </c>
      <c r="D252" t="s">
        <v>1648</v>
      </c>
      <c r="E252" t="s">
        <v>33</v>
      </c>
      <c r="F252" t="s">
        <v>1815</v>
      </c>
      <c r="G252" t="s">
        <v>1816</v>
      </c>
      <c r="H252" t="s">
        <v>1817</v>
      </c>
      <c r="I252" t="s">
        <v>36</v>
      </c>
      <c r="J252">
        <v>55.061287999999998</v>
      </c>
      <c r="K252">
        <v>38.832259999999998</v>
      </c>
      <c r="L252" t="s">
        <v>37</v>
      </c>
      <c r="M252" t="s">
        <v>38</v>
      </c>
      <c r="N252">
        <v>5058619066</v>
      </c>
      <c r="O252" t="s">
        <v>1818</v>
      </c>
      <c r="P252">
        <v>2.5</v>
      </c>
      <c r="R252" t="s">
        <v>1819</v>
      </c>
      <c r="S252" s="1">
        <v>43870</v>
      </c>
      <c r="T252">
        <v>4295890620</v>
      </c>
      <c r="U252" t="s">
        <v>54</v>
      </c>
      <c r="V252" t="s">
        <v>1820</v>
      </c>
      <c r="W252">
        <v>1</v>
      </c>
      <c r="X252" t="s">
        <v>1209</v>
      </c>
      <c r="Y252">
        <v>1</v>
      </c>
      <c r="Z252" t="s">
        <v>56</v>
      </c>
      <c r="AA252">
        <v>2.1</v>
      </c>
      <c r="AB252" t="s">
        <v>43</v>
      </c>
      <c r="AD252" t="s">
        <v>1821</v>
      </c>
      <c r="AE252" t="s">
        <v>1822</v>
      </c>
    </row>
    <row r="253" spans="1:31" x14ac:dyDescent="0.2">
      <c r="A253" t="s">
        <v>1823</v>
      </c>
      <c r="B253" t="s">
        <v>1824</v>
      </c>
      <c r="C253" t="s">
        <v>2211</v>
      </c>
      <c r="D253" t="s">
        <v>1825</v>
      </c>
      <c r="E253" t="s">
        <v>33</v>
      </c>
      <c r="F253" t="s">
        <v>1826</v>
      </c>
      <c r="G253" t="s">
        <v>651</v>
      </c>
      <c r="H253" t="s">
        <v>1827</v>
      </c>
      <c r="I253" t="s">
        <v>36</v>
      </c>
      <c r="J253">
        <v>14.796559999999999</v>
      </c>
      <c r="K253">
        <v>-17.041497</v>
      </c>
      <c r="L253" t="s">
        <v>37</v>
      </c>
      <c r="M253" t="s">
        <v>38</v>
      </c>
      <c r="N253">
        <v>5001198258</v>
      </c>
      <c r="O253" t="s">
        <v>229</v>
      </c>
      <c r="P253">
        <v>1.5</v>
      </c>
      <c r="Q253">
        <v>2014</v>
      </c>
      <c r="R253" t="s">
        <v>1828</v>
      </c>
      <c r="S253" s="1">
        <v>43868</v>
      </c>
      <c r="T253">
        <v>5001198258</v>
      </c>
      <c r="U253" t="s">
        <v>229</v>
      </c>
      <c r="V253" t="s">
        <v>42</v>
      </c>
      <c r="AA253">
        <v>1.5</v>
      </c>
      <c r="AB253" t="s">
        <v>43</v>
      </c>
      <c r="AC253" t="s">
        <v>1829</v>
      </c>
      <c r="AD253" t="s">
        <v>1830</v>
      </c>
    </row>
    <row r="254" spans="1:31" x14ac:dyDescent="0.2">
      <c r="A254" t="s">
        <v>1831</v>
      </c>
      <c r="B254" t="s">
        <v>1832</v>
      </c>
      <c r="C254" t="s">
        <v>2203</v>
      </c>
      <c r="D254" t="s">
        <v>1833</v>
      </c>
      <c r="E254" t="s">
        <v>33</v>
      </c>
      <c r="F254" t="s">
        <v>1834</v>
      </c>
      <c r="G254" t="s">
        <v>1835</v>
      </c>
      <c r="H254" t="s">
        <v>1836</v>
      </c>
      <c r="I254" t="s">
        <v>36</v>
      </c>
      <c r="J254">
        <v>45.207937000000001</v>
      </c>
      <c r="K254">
        <v>19.707231</v>
      </c>
      <c r="L254" t="s">
        <v>37</v>
      </c>
      <c r="M254" t="s">
        <v>38</v>
      </c>
      <c r="N254">
        <v>5000037794</v>
      </c>
      <c r="O254" t="s">
        <v>1837</v>
      </c>
      <c r="P254">
        <v>1</v>
      </c>
      <c r="R254" t="s">
        <v>1838</v>
      </c>
      <c r="S254" s="1">
        <v>43870</v>
      </c>
      <c r="T254">
        <v>4295890620</v>
      </c>
      <c r="U254" t="s">
        <v>54</v>
      </c>
      <c r="V254" t="s">
        <v>1839</v>
      </c>
      <c r="W254">
        <v>2</v>
      </c>
      <c r="X254" t="s">
        <v>1209</v>
      </c>
      <c r="Y254">
        <v>1</v>
      </c>
      <c r="Z254" t="s">
        <v>56</v>
      </c>
      <c r="AA254">
        <v>1.2</v>
      </c>
      <c r="AB254" t="s">
        <v>43</v>
      </c>
      <c r="AC254" t="s">
        <v>1840</v>
      </c>
      <c r="AD254" t="s">
        <v>1841</v>
      </c>
      <c r="AE254" t="s">
        <v>1842</v>
      </c>
    </row>
    <row r="255" spans="1:31" x14ac:dyDescent="0.2">
      <c r="A255" t="s">
        <v>1843</v>
      </c>
      <c r="B255" t="s">
        <v>1844</v>
      </c>
      <c r="C255" t="s">
        <v>2201</v>
      </c>
      <c r="D255" t="s">
        <v>1845</v>
      </c>
      <c r="E255" t="s">
        <v>74</v>
      </c>
      <c r="F255" t="s">
        <v>1846</v>
      </c>
      <c r="G255" t="s">
        <v>1847</v>
      </c>
      <c r="H255" t="s">
        <v>1848</v>
      </c>
      <c r="I255" t="s">
        <v>36</v>
      </c>
      <c r="J255">
        <v>-26.156285</v>
      </c>
      <c r="K255">
        <v>28.692848999999999</v>
      </c>
      <c r="L255" t="s">
        <v>37</v>
      </c>
      <c r="M255" t="s">
        <v>38</v>
      </c>
      <c r="N255">
        <v>4297919505</v>
      </c>
      <c r="O255" t="s">
        <v>1849</v>
      </c>
      <c r="P255">
        <v>1.5</v>
      </c>
      <c r="R255" t="s">
        <v>1850</v>
      </c>
      <c r="S255" s="1">
        <v>43868</v>
      </c>
      <c r="T255">
        <v>5001198258</v>
      </c>
      <c r="U255" t="s">
        <v>229</v>
      </c>
      <c r="V255" t="s">
        <v>1851</v>
      </c>
      <c r="AA255">
        <v>1.4</v>
      </c>
      <c r="AB255" t="s">
        <v>43</v>
      </c>
      <c r="AC255" t="s">
        <v>1852</v>
      </c>
      <c r="AD255" t="s">
        <v>1853</v>
      </c>
      <c r="AE255" t="s">
        <v>1854</v>
      </c>
    </row>
    <row r="256" spans="1:31" x14ac:dyDescent="0.2">
      <c r="A256" t="s">
        <v>1843</v>
      </c>
      <c r="B256" t="s">
        <v>1855</v>
      </c>
      <c r="C256" t="s">
        <v>2203</v>
      </c>
      <c r="D256" t="s">
        <v>1845</v>
      </c>
      <c r="E256" t="s">
        <v>33</v>
      </c>
      <c r="F256" t="s">
        <v>1856</v>
      </c>
      <c r="G256" t="s">
        <v>1847</v>
      </c>
      <c r="H256" t="s">
        <v>1857</v>
      </c>
      <c r="I256" t="s">
        <v>36</v>
      </c>
      <c r="J256">
        <v>-26.143888</v>
      </c>
      <c r="K256">
        <v>25.851686000000001</v>
      </c>
      <c r="L256" t="s">
        <v>37</v>
      </c>
      <c r="M256" t="s">
        <v>38</v>
      </c>
      <c r="N256">
        <v>4297919505</v>
      </c>
      <c r="O256" t="s">
        <v>1849</v>
      </c>
      <c r="P256">
        <v>1.8</v>
      </c>
      <c r="R256" t="s">
        <v>1850</v>
      </c>
      <c r="S256" s="1">
        <v>43868</v>
      </c>
      <c r="T256">
        <v>5001198258</v>
      </c>
      <c r="U256" t="s">
        <v>229</v>
      </c>
      <c r="V256" t="s">
        <v>1858</v>
      </c>
      <c r="AA256">
        <v>1.9</v>
      </c>
      <c r="AB256" t="s">
        <v>43</v>
      </c>
      <c r="AD256" t="s">
        <v>1859</v>
      </c>
      <c r="AE256" t="s">
        <v>1860</v>
      </c>
    </row>
    <row r="257" spans="1:31" x14ac:dyDescent="0.2">
      <c r="A257" t="s">
        <v>1861</v>
      </c>
      <c r="B257" t="s">
        <v>1862</v>
      </c>
      <c r="C257" t="s">
        <v>2201</v>
      </c>
      <c r="D257" t="s">
        <v>1863</v>
      </c>
      <c r="E257" t="s">
        <v>74</v>
      </c>
      <c r="F257" t="s">
        <v>1864</v>
      </c>
      <c r="G257" t="s">
        <v>1865</v>
      </c>
      <c r="H257" t="s">
        <v>1866</v>
      </c>
      <c r="I257" t="s">
        <v>36</v>
      </c>
      <c r="J257">
        <v>37.276257000000001</v>
      </c>
      <c r="K257">
        <v>-5.9927229999999998</v>
      </c>
      <c r="L257" t="s">
        <v>37</v>
      </c>
      <c r="M257" t="s">
        <v>38</v>
      </c>
      <c r="N257">
        <v>5044821612</v>
      </c>
      <c r="O257" t="s">
        <v>1867</v>
      </c>
      <c r="P257">
        <v>1</v>
      </c>
      <c r="R257" t="s">
        <v>1868</v>
      </c>
      <c r="S257" s="1">
        <v>43903</v>
      </c>
      <c r="T257">
        <v>5044821612</v>
      </c>
      <c r="U257" t="s">
        <v>1867</v>
      </c>
      <c r="V257" t="s">
        <v>108</v>
      </c>
      <c r="AA257">
        <v>1</v>
      </c>
      <c r="AB257" t="s">
        <v>43</v>
      </c>
      <c r="AC257" t="s">
        <v>1869</v>
      </c>
      <c r="AD257" t="s">
        <v>1870</v>
      </c>
      <c r="AE257" t="s">
        <v>1871</v>
      </c>
    </row>
    <row r="258" spans="1:31" x14ac:dyDescent="0.2">
      <c r="A258" t="s">
        <v>1861</v>
      </c>
      <c r="B258" t="s">
        <v>1872</v>
      </c>
      <c r="C258" t="s">
        <v>2202</v>
      </c>
      <c r="D258" t="s">
        <v>1863</v>
      </c>
      <c r="E258" t="s">
        <v>74</v>
      </c>
      <c r="F258" t="s">
        <v>1873</v>
      </c>
      <c r="G258" t="s">
        <v>1874</v>
      </c>
      <c r="H258" t="s">
        <v>1875</v>
      </c>
      <c r="I258" t="s">
        <v>36</v>
      </c>
      <c r="J258">
        <v>38.209845999999999</v>
      </c>
      <c r="K258">
        <v>-1.008607</v>
      </c>
      <c r="L258" t="s">
        <v>37</v>
      </c>
      <c r="M258" t="s">
        <v>38</v>
      </c>
      <c r="N258">
        <v>5059995788</v>
      </c>
      <c r="O258" t="s">
        <v>1876</v>
      </c>
      <c r="P258">
        <v>1.5</v>
      </c>
      <c r="R258" t="s">
        <v>1877</v>
      </c>
      <c r="S258" s="1">
        <v>43910</v>
      </c>
      <c r="T258">
        <v>5059995788</v>
      </c>
      <c r="U258" t="s">
        <v>1876</v>
      </c>
      <c r="V258" t="s">
        <v>108</v>
      </c>
      <c r="AA258">
        <v>1</v>
      </c>
      <c r="AB258" t="s">
        <v>43</v>
      </c>
      <c r="AD258" t="s">
        <v>1878</v>
      </c>
      <c r="AE258" t="s">
        <v>1879</v>
      </c>
    </row>
    <row r="259" spans="1:31" x14ac:dyDescent="0.2">
      <c r="A259" t="s">
        <v>1861</v>
      </c>
      <c r="B259" t="s">
        <v>1880</v>
      </c>
      <c r="C259" t="s">
        <v>2203</v>
      </c>
      <c r="D259" t="s">
        <v>1863</v>
      </c>
      <c r="E259" t="s">
        <v>33</v>
      </c>
      <c r="F259" t="s">
        <v>1881</v>
      </c>
      <c r="G259" t="s">
        <v>1882</v>
      </c>
      <c r="H259" t="s">
        <v>1883</v>
      </c>
      <c r="I259" t="s">
        <v>36</v>
      </c>
      <c r="J259">
        <v>37.359735999999998</v>
      </c>
      <c r="K259">
        <v>-5.865094</v>
      </c>
      <c r="L259" t="s">
        <v>37</v>
      </c>
      <c r="M259" t="s">
        <v>38</v>
      </c>
      <c r="N259">
        <v>4295889359</v>
      </c>
      <c r="O259" t="s">
        <v>1884</v>
      </c>
      <c r="P259">
        <v>1.45</v>
      </c>
      <c r="Q259">
        <v>1964</v>
      </c>
      <c r="R259" t="s">
        <v>1885</v>
      </c>
      <c r="S259" s="1">
        <v>43877</v>
      </c>
      <c r="T259">
        <v>4295889359</v>
      </c>
      <c r="U259" t="s">
        <v>1884</v>
      </c>
      <c r="V259" t="s">
        <v>1886</v>
      </c>
      <c r="W259">
        <v>1</v>
      </c>
      <c r="X259" t="s">
        <v>56</v>
      </c>
      <c r="AA259">
        <v>1.6</v>
      </c>
      <c r="AB259" t="s">
        <v>43</v>
      </c>
      <c r="AC259" t="s">
        <v>1887</v>
      </c>
      <c r="AD259" t="s">
        <v>1888</v>
      </c>
      <c r="AE259" t="s">
        <v>1889</v>
      </c>
    </row>
    <row r="260" spans="1:31" x14ac:dyDescent="0.2">
      <c r="A260" t="s">
        <v>1861</v>
      </c>
      <c r="B260" t="s">
        <v>1890</v>
      </c>
      <c r="C260" t="s">
        <v>2203</v>
      </c>
      <c r="D260" t="s">
        <v>1863</v>
      </c>
      <c r="E260" t="s">
        <v>33</v>
      </c>
      <c r="F260" t="s">
        <v>1891</v>
      </c>
      <c r="G260" t="s">
        <v>1882</v>
      </c>
      <c r="H260" t="s">
        <v>1892</v>
      </c>
      <c r="I260" t="s">
        <v>36</v>
      </c>
      <c r="J260">
        <v>40.244961000000004</v>
      </c>
      <c r="K260">
        <v>-3.4744410000000001</v>
      </c>
      <c r="L260" t="s">
        <v>37</v>
      </c>
      <c r="M260" t="s">
        <v>38</v>
      </c>
      <c r="N260">
        <v>4295889359</v>
      </c>
      <c r="O260" t="s">
        <v>1884</v>
      </c>
      <c r="P260">
        <v>2.9</v>
      </c>
      <c r="Q260">
        <v>1972</v>
      </c>
      <c r="R260" t="s">
        <v>1893</v>
      </c>
      <c r="S260" s="1">
        <v>43877</v>
      </c>
      <c r="T260">
        <v>4295889359</v>
      </c>
      <c r="U260" t="s">
        <v>1884</v>
      </c>
      <c r="V260" t="s">
        <v>1894</v>
      </c>
      <c r="AA260">
        <v>2.8</v>
      </c>
      <c r="AB260" t="s">
        <v>43</v>
      </c>
      <c r="AC260" t="s">
        <v>1895</v>
      </c>
      <c r="AD260" t="s">
        <v>1896</v>
      </c>
      <c r="AE260" t="s">
        <v>1897</v>
      </c>
    </row>
    <row r="261" spans="1:31" x14ac:dyDescent="0.2">
      <c r="A261" t="s">
        <v>1861</v>
      </c>
      <c r="B261" t="s">
        <v>1898</v>
      </c>
      <c r="C261" t="s">
        <v>2224</v>
      </c>
      <c r="D261" t="s">
        <v>1863</v>
      </c>
      <c r="E261" t="s">
        <v>33</v>
      </c>
      <c r="F261" t="s">
        <v>1899</v>
      </c>
      <c r="G261" t="s">
        <v>1900</v>
      </c>
      <c r="H261" t="s">
        <v>1901</v>
      </c>
      <c r="I261" t="s">
        <v>36</v>
      </c>
      <c r="J261">
        <v>41.316271</v>
      </c>
      <c r="K261">
        <v>1.7299979999999999</v>
      </c>
      <c r="L261" t="s">
        <v>37</v>
      </c>
      <c r="M261" t="s">
        <v>38</v>
      </c>
      <c r="N261">
        <v>4295889359</v>
      </c>
      <c r="O261" t="s">
        <v>1884</v>
      </c>
      <c r="P261">
        <v>1.8</v>
      </c>
      <c r="Q261">
        <v>1902</v>
      </c>
      <c r="R261" t="s">
        <v>1902</v>
      </c>
      <c r="S261" s="1">
        <v>43877</v>
      </c>
      <c r="T261">
        <v>4295889359</v>
      </c>
      <c r="U261" t="s">
        <v>1884</v>
      </c>
      <c r="V261" t="s">
        <v>698</v>
      </c>
      <c r="W261">
        <v>2</v>
      </c>
      <c r="X261" t="s">
        <v>56</v>
      </c>
      <c r="AA261">
        <v>2.4</v>
      </c>
      <c r="AB261" t="s">
        <v>43</v>
      </c>
      <c r="AC261" t="s">
        <v>1903</v>
      </c>
      <c r="AD261" t="s">
        <v>1904</v>
      </c>
      <c r="AE261" t="s">
        <v>1905</v>
      </c>
    </row>
    <row r="262" spans="1:31" x14ac:dyDescent="0.2">
      <c r="A262" t="s">
        <v>1861</v>
      </c>
      <c r="B262" t="s">
        <v>1906</v>
      </c>
      <c r="C262" t="s">
        <v>2211</v>
      </c>
      <c r="D262" t="s">
        <v>1863</v>
      </c>
      <c r="E262" t="s">
        <v>33</v>
      </c>
      <c r="F262" t="s">
        <v>1907</v>
      </c>
      <c r="G262" t="s">
        <v>1882</v>
      </c>
      <c r="H262" t="s">
        <v>1908</v>
      </c>
      <c r="I262" t="s">
        <v>36</v>
      </c>
      <c r="J262">
        <v>41.941676000000001</v>
      </c>
      <c r="K262">
        <v>-4.4658699999999998</v>
      </c>
      <c r="L262" t="s">
        <v>37</v>
      </c>
      <c r="M262" t="s">
        <v>38</v>
      </c>
      <c r="N262">
        <v>4295889359</v>
      </c>
      <c r="O262" t="s">
        <v>1884</v>
      </c>
      <c r="P262">
        <v>0.81499999999999995</v>
      </c>
      <c r="Q262">
        <v>1952</v>
      </c>
      <c r="R262" t="s">
        <v>1909</v>
      </c>
      <c r="S262" s="1">
        <v>43877</v>
      </c>
      <c r="T262">
        <v>4295889359</v>
      </c>
      <c r="U262" t="s">
        <v>1884</v>
      </c>
      <c r="V262" t="s">
        <v>1910</v>
      </c>
      <c r="W262">
        <v>2</v>
      </c>
      <c r="X262" t="s">
        <v>56</v>
      </c>
      <c r="AA262">
        <v>0.81</v>
      </c>
      <c r="AB262" t="s">
        <v>43</v>
      </c>
      <c r="AC262" t="s">
        <v>1911</v>
      </c>
      <c r="AD262" t="s">
        <v>1912</v>
      </c>
      <c r="AE262" t="s">
        <v>1913</v>
      </c>
    </row>
    <row r="263" spans="1:31" x14ac:dyDescent="0.2">
      <c r="A263" t="s">
        <v>1861</v>
      </c>
      <c r="B263" t="s">
        <v>1914</v>
      </c>
      <c r="C263" t="s">
        <v>2203</v>
      </c>
      <c r="D263" t="s">
        <v>1863</v>
      </c>
      <c r="E263" t="s">
        <v>33</v>
      </c>
      <c r="F263" t="s">
        <v>1915</v>
      </c>
      <c r="G263" t="s">
        <v>1916</v>
      </c>
      <c r="H263" t="s">
        <v>1917</v>
      </c>
      <c r="I263" t="s">
        <v>36</v>
      </c>
      <c r="J263">
        <v>42.874825000000001</v>
      </c>
      <c r="K263">
        <v>-4.1597799999999996</v>
      </c>
      <c r="L263" t="s">
        <v>37</v>
      </c>
      <c r="M263" t="s">
        <v>38</v>
      </c>
      <c r="N263">
        <v>4295889359</v>
      </c>
      <c r="O263" t="s">
        <v>1884</v>
      </c>
      <c r="P263">
        <v>0.83</v>
      </c>
      <c r="Q263">
        <v>1930</v>
      </c>
      <c r="R263" t="s">
        <v>1918</v>
      </c>
      <c r="S263" s="1">
        <v>43877</v>
      </c>
      <c r="T263">
        <v>4295889359</v>
      </c>
      <c r="U263" t="s">
        <v>1884</v>
      </c>
      <c r="V263" t="s">
        <v>1174</v>
      </c>
      <c r="W263">
        <v>1</v>
      </c>
      <c r="X263" t="s">
        <v>56</v>
      </c>
      <c r="AA263">
        <v>1</v>
      </c>
      <c r="AB263" t="s">
        <v>43</v>
      </c>
      <c r="AC263" t="s">
        <v>1919</v>
      </c>
      <c r="AD263" t="s">
        <v>1920</v>
      </c>
      <c r="AE263" t="s">
        <v>1921</v>
      </c>
    </row>
    <row r="264" spans="1:31" x14ac:dyDescent="0.2">
      <c r="A264" t="s">
        <v>1861</v>
      </c>
      <c r="B264" t="s">
        <v>1922</v>
      </c>
      <c r="C264" t="s">
        <v>2201</v>
      </c>
      <c r="D264" t="s">
        <v>1863</v>
      </c>
      <c r="E264" t="s">
        <v>33</v>
      </c>
      <c r="F264" t="s">
        <v>1923</v>
      </c>
      <c r="G264" t="s">
        <v>1882</v>
      </c>
      <c r="H264" t="s">
        <v>1924</v>
      </c>
      <c r="I264" t="s">
        <v>36</v>
      </c>
      <c r="J264">
        <v>42.882983000000003</v>
      </c>
      <c r="K264">
        <v>-2.1901869999999999</v>
      </c>
      <c r="L264" t="s">
        <v>37</v>
      </c>
      <c r="M264" t="s">
        <v>38</v>
      </c>
      <c r="N264">
        <v>4295889359</v>
      </c>
      <c r="O264" t="s">
        <v>1884</v>
      </c>
      <c r="P264">
        <v>1.0549999999999999</v>
      </c>
      <c r="Q264">
        <v>1903</v>
      </c>
      <c r="R264" t="s">
        <v>1925</v>
      </c>
      <c r="S264" s="1">
        <v>43877</v>
      </c>
      <c r="T264">
        <v>4295889359</v>
      </c>
      <c r="U264" t="s">
        <v>1884</v>
      </c>
      <c r="V264" t="s">
        <v>1926</v>
      </c>
      <c r="W264">
        <v>2</v>
      </c>
      <c r="X264" t="s">
        <v>56</v>
      </c>
      <c r="AA264">
        <v>1.3</v>
      </c>
      <c r="AB264" t="s">
        <v>43</v>
      </c>
      <c r="AC264" t="s">
        <v>1927</v>
      </c>
      <c r="AD264" t="s">
        <v>1928</v>
      </c>
      <c r="AE264" t="s">
        <v>1929</v>
      </c>
    </row>
    <row r="265" spans="1:31" x14ac:dyDescent="0.2">
      <c r="A265" t="s">
        <v>1861</v>
      </c>
      <c r="B265" t="s">
        <v>1930</v>
      </c>
      <c r="C265" t="s">
        <v>2224</v>
      </c>
      <c r="D265" t="s">
        <v>1863</v>
      </c>
      <c r="E265" t="s">
        <v>74</v>
      </c>
      <c r="F265" t="s">
        <v>1931</v>
      </c>
      <c r="G265" t="s">
        <v>1932</v>
      </c>
      <c r="H265" t="s">
        <v>1933</v>
      </c>
      <c r="I265" t="s">
        <v>36</v>
      </c>
      <c r="J265">
        <v>41.510001000000003</v>
      </c>
      <c r="K265">
        <v>0.891293</v>
      </c>
      <c r="L265" t="s">
        <v>37</v>
      </c>
      <c r="M265" t="s">
        <v>38</v>
      </c>
      <c r="O265" t="s">
        <v>1934</v>
      </c>
      <c r="P265">
        <v>1</v>
      </c>
      <c r="Q265">
        <v>2005</v>
      </c>
      <c r="R265" t="s">
        <v>1935</v>
      </c>
      <c r="S265" s="1">
        <v>43910</v>
      </c>
      <c r="T265">
        <v>4296123116</v>
      </c>
      <c r="U265" t="s">
        <v>1936</v>
      </c>
      <c r="V265" t="s">
        <v>108</v>
      </c>
      <c r="AA265">
        <v>1</v>
      </c>
      <c r="AB265" t="s">
        <v>43</v>
      </c>
      <c r="AD265" t="s">
        <v>1937</v>
      </c>
      <c r="AE265" t="s">
        <v>1938</v>
      </c>
    </row>
    <row r="266" spans="1:31" x14ac:dyDescent="0.2">
      <c r="A266" t="s">
        <v>1939</v>
      </c>
      <c r="B266" t="s">
        <v>1940</v>
      </c>
      <c r="C266" t="s">
        <v>2201</v>
      </c>
      <c r="D266" t="s">
        <v>1941</v>
      </c>
      <c r="E266" t="s">
        <v>33</v>
      </c>
      <c r="F266" t="s">
        <v>1942</v>
      </c>
      <c r="G266" t="s">
        <v>651</v>
      </c>
      <c r="H266" t="s">
        <v>1943</v>
      </c>
      <c r="I266" t="s">
        <v>36</v>
      </c>
      <c r="J266">
        <v>-10.258077999999999</v>
      </c>
      <c r="K266">
        <v>40.038862000000002</v>
      </c>
      <c r="L266" t="s">
        <v>37</v>
      </c>
      <c r="M266" t="s">
        <v>38</v>
      </c>
      <c r="N266">
        <v>5001198258</v>
      </c>
      <c r="O266" t="s">
        <v>229</v>
      </c>
      <c r="P266">
        <v>3</v>
      </c>
      <c r="Q266">
        <v>2015</v>
      </c>
      <c r="R266" t="s">
        <v>1944</v>
      </c>
      <c r="S266" s="1">
        <v>43868</v>
      </c>
      <c r="T266">
        <v>5001198258</v>
      </c>
      <c r="U266" t="s">
        <v>229</v>
      </c>
      <c r="V266" t="s">
        <v>1945</v>
      </c>
      <c r="W266">
        <v>1</v>
      </c>
      <c r="X266" t="s">
        <v>56</v>
      </c>
      <c r="AA266">
        <v>3</v>
      </c>
      <c r="AB266" t="s">
        <v>43</v>
      </c>
      <c r="AC266" t="s">
        <v>1946</v>
      </c>
    </row>
    <row r="267" spans="1:31" x14ac:dyDescent="0.2">
      <c r="A267" t="s">
        <v>1939</v>
      </c>
      <c r="B267" t="s">
        <v>1947</v>
      </c>
      <c r="C267" t="s">
        <v>2203</v>
      </c>
      <c r="D267" t="s">
        <v>1941</v>
      </c>
      <c r="E267" t="s">
        <v>33</v>
      </c>
      <c r="F267" t="s">
        <v>1948</v>
      </c>
      <c r="G267" t="s">
        <v>1949</v>
      </c>
      <c r="H267" t="s">
        <v>1950</v>
      </c>
      <c r="I267" t="s">
        <v>36</v>
      </c>
      <c r="J267">
        <v>-6.6626890000000003</v>
      </c>
      <c r="K267">
        <v>39.166958999999999</v>
      </c>
      <c r="L267" t="s">
        <v>37</v>
      </c>
      <c r="M267" t="s">
        <v>38</v>
      </c>
      <c r="N267">
        <v>5000452506</v>
      </c>
      <c r="O267" t="s">
        <v>1951</v>
      </c>
      <c r="P267">
        <v>2</v>
      </c>
      <c r="R267" t="s">
        <v>1952</v>
      </c>
      <c r="S267" s="1">
        <v>43869</v>
      </c>
      <c r="T267">
        <v>4295868961</v>
      </c>
      <c r="U267" t="s">
        <v>116</v>
      </c>
      <c r="V267" t="s">
        <v>1953</v>
      </c>
      <c r="W267">
        <v>3</v>
      </c>
      <c r="X267" t="s">
        <v>56</v>
      </c>
      <c r="AA267">
        <v>2</v>
      </c>
      <c r="AB267" t="s">
        <v>43</v>
      </c>
      <c r="AC267" t="s">
        <v>1954</v>
      </c>
      <c r="AD267" t="s">
        <v>1955</v>
      </c>
      <c r="AE267" t="s">
        <v>1956</v>
      </c>
    </row>
    <row r="268" spans="1:31" x14ac:dyDescent="0.2">
      <c r="A268" t="s">
        <v>1957</v>
      </c>
      <c r="B268" t="s">
        <v>1958</v>
      </c>
      <c r="C268" t="s">
        <v>2203</v>
      </c>
      <c r="D268" t="s">
        <v>1959</v>
      </c>
      <c r="E268" t="s">
        <v>33</v>
      </c>
      <c r="F268" t="s">
        <v>1960</v>
      </c>
      <c r="G268" t="s">
        <v>1961</v>
      </c>
      <c r="H268" t="s">
        <v>1962</v>
      </c>
      <c r="I268" t="s">
        <v>36</v>
      </c>
      <c r="J268">
        <v>14.673757</v>
      </c>
      <c r="K268">
        <v>100.803369</v>
      </c>
      <c r="L268" t="s">
        <v>37</v>
      </c>
      <c r="M268" t="s">
        <v>38</v>
      </c>
      <c r="N268">
        <v>4296779289</v>
      </c>
      <c r="O268" t="s">
        <v>1963</v>
      </c>
      <c r="P268">
        <v>5</v>
      </c>
      <c r="Q268">
        <v>1993</v>
      </c>
      <c r="R268" t="s">
        <v>1964</v>
      </c>
      <c r="S268" s="1">
        <v>43869</v>
      </c>
      <c r="T268">
        <v>4295868961</v>
      </c>
      <c r="U268" t="s">
        <v>116</v>
      </c>
      <c r="V268" t="s">
        <v>1965</v>
      </c>
      <c r="W268">
        <v>2</v>
      </c>
      <c r="X268" t="s">
        <v>56</v>
      </c>
      <c r="AA268">
        <v>5</v>
      </c>
      <c r="AB268" t="s">
        <v>43</v>
      </c>
      <c r="AC268" t="s">
        <v>1966</v>
      </c>
      <c r="AD268" t="s">
        <v>1967</v>
      </c>
      <c r="AE268" t="s">
        <v>1968</v>
      </c>
    </row>
    <row r="269" spans="1:31" x14ac:dyDescent="0.2">
      <c r="A269" t="s">
        <v>1969</v>
      </c>
      <c r="B269" t="s">
        <v>1970</v>
      </c>
      <c r="C269" t="s">
        <v>2201</v>
      </c>
      <c r="D269" t="s">
        <v>1971</v>
      </c>
      <c r="E269" t="s">
        <v>74</v>
      </c>
      <c r="F269" t="s">
        <v>1972</v>
      </c>
      <c r="G269" t="s">
        <v>1973</v>
      </c>
      <c r="H269" t="s">
        <v>1974</v>
      </c>
      <c r="I269" t="s">
        <v>36</v>
      </c>
      <c r="J269">
        <v>6.1533049999999996</v>
      </c>
      <c r="K269">
        <v>1.2881</v>
      </c>
      <c r="L269" t="s">
        <v>37</v>
      </c>
      <c r="M269" t="s">
        <v>38</v>
      </c>
      <c r="N269">
        <v>5037046729</v>
      </c>
      <c r="O269" t="s">
        <v>1975</v>
      </c>
      <c r="P269">
        <v>0.75</v>
      </c>
      <c r="R269" t="s">
        <v>1976</v>
      </c>
      <c r="S269" s="1">
        <v>43869</v>
      </c>
      <c r="T269">
        <v>4295868961</v>
      </c>
      <c r="U269" t="s">
        <v>116</v>
      </c>
      <c r="V269" t="s">
        <v>1977</v>
      </c>
      <c r="AA269">
        <v>0.6</v>
      </c>
      <c r="AB269" t="s">
        <v>43</v>
      </c>
      <c r="AC269" t="s">
        <v>1978</v>
      </c>
      <c r="AD269" t="s">
        <v>1979</v>
      </c>
      <c r="AE269" t="s">
        <v>1980</v>
      </c>
    </row>
    <row r="270" spans="1:31" x14ac:dyDescent="0.2">
      <c r="A270" t="s">
        <v>1969</v>
      </c>
      <c r="B270" t="s">
        <v>1981</v>
      </c>
      <c r="C270" t="s">
        <v>2205</v>
      </c>
      <c r="D270" t="s">
        <v>1971</v>
      </c>
      <c r="E270" t="s">
        <v>33</v>
      </c>
      <c r="G270" t="s">
        <v>1982</v>
      </c>
      <c r="H270" t="s">
        <v>1983</v>
      </c>
      <c r="I270" t="s">
        <v>36</v>
      </c>
      <c r="J270">
        <v>6.5830549999999999</v>
      </c>
      <c r="K270">
        <v>1.5163390000000001</v>
      </c>
      <c r="L270" t="s">
        <v>37</v>
      </c>
      <c r="M270" t="s">
        <v>38</v>
      </c>
      <c r="N270">
        <v>5037046716</v>
      </c>
      <c r="O270" t="s">
        <v>1984</v>
      </c>
      <c r="P270">
        <v>1.5</v>
      </c>
      <c r="Q270">
        <v>2014</v>
      </c>
      <c r="R270" t="s">
        <v>1985</v>
      </c>
      <c r="S270" s="1">
        <v>43869</v>
      </c>
      <c r="T270">
        <v>4295868961</v>
      </c>
      <c r="U270" t="s">
        <v>116</v>
      </c>
      <c r="V270" t="s">
        <v>1986</v>
      </c>
      <c r="W270">
        <v>2</v>
      </c>
      <c r="X270" t="s">
        <v>56</v>
      </c>
      <c r="AA270">
        <v>1.5</v>
      </c>
      <c r="AB270" t="s">
        <v>43</v>
      </c>
      <c r="AD270" t="s">
        <v>1987</v>
      </c>
      <c r="AE270" t="s">
        <v>1988</v>
      </c>
    </row>
    <row r="271" spans="1:31" x14ac:dyDescent="0.2">
      <c r="A271" t="s">
        <v>1969</v>
      </c>
      <c r="B271" t="s">
        <v>1989</v>
      </c>
      <c r="C271" t="s">
        <v>2202</v>
      </c>
      <c r="D271" t="s">
        <v>1971</v>
      </c>
      <c r="I271" t="s">
        <v>36</v>
      </c>
      <c r="J271">
        <v>9.4598460000000006</v>
      </c>
      <c r="K271">
        <v>1.2215149999999999</v>
      </c>
      <c r="L271" t="s">
        <v>1976</v>
      </c>
      <c r="M271" t="s">
        <v>38</v>
      </c>
      <c r="N271">
        <v>5037046729</v>
      </c>
      <c r="O271" t="s">
        <v>1975</v>
      </c>
      <c r="P271">
        <v>0.25</v>
      </c>
      <c r="R271" t="s">
        <v>1976</v>
      </c>
      <c r="S271" s="1">
        <v>43869</v>
      </c>
      <c r="T271">
        <v>4295868961</v>
      </c>
      <c r="U271" t="s">
        <v>116</v>
      </c>
    </row>
    <row r="272" spans="1:31" x14ac:dyDescent="0.2">
      <c r="A272" t="s">
        <v>1990</v>
      </c>
      <c r="B272" t="s">
        <v>1991</v>
      </c>
      <c r="C272" t="s">
        <v>2203</v>
      </c>
      <c r="D272" t="s">
        <v>1992</v>
      </c>
      <c r="E272" t="s">
        <v>33</v>
      </c>
      <c r="F272" t="s">
        <v>1993</v>
      </c>
      <c r="G272" t="s">
        <v>1994</v>
      </c>
      <c r="H272" t="s">
        <v>1995</v>
      </c>
      <c r="I272" t="s">
        <v>36</v>
      </c>
      <c r="J272">
        <v>33.873998</v>
      </c>
      <c r="K272">
        <v>9.9933859999999992</v>
      </c>
      <c r="L272" t="s">
        <v>37</v>
      </c>
      <c r="M272" t="s">
        <v>38</v>
      </c>
      <c r="N272">
        <v>4296817142</v>
      </c>
      <c r="O272" t="s">
        <v>1996</v>
      </c>
      <c r="P272">
        <v>1.4</v>
      </c>
      <c r="R272" t="s">
        <v>79</v>
      </c>
      <c r="S272" s="1">
        <v>43910</v>
      </c>
      <c r="T272">
        <v>4295886745</v>
      </c>
      <c r="U272" t="s">
        <v>80</v>
      </c>
      <c r="V272" t="s">
        <v>1997</v>
      </c>
      <c r="W272">
        <v>2</v>
      </c>
      <c r="X272" t="s">
        <v>56</v>
      </c>
      <c r="AA272">
        <v>1.8</v>
      </c>
      <c r="AB272" t="s">
        <v>43</v>
      </c>
      <c r="AC272" t="s">
        <v>1998</v>
      </c>
      <c r="AD272" t="s">
        <v>1999</v>
      </c>
      <c r="AE272" t="s">
        <v>2000</v>
      </c>
    </row>
    <row r="273" spans="1:31" x14ac:dyDescent="0.2">
      <c r="A273" t="s">
        <v>2001</v>
      </c>
      <c r="B273" t="s">
        <v>2002</v>
      </c>
      <c r="C273" t="s">
        <v>2203</v>
      </c>
      <c r="D273" t="s">
        <v>2003</v>
      </c>
      <c r="E273" t="s">
        <v>33</v>
      </c>
      <c r="G273" t="s">
        <v>2004</v>
      </c>
      <c r="H273" t="s">
        <v>2005</v>
      </c>
      <c r="I273" t="s">
        <v>36</v>
      </c>
      <c r="J273">
        <v>38.427047000000002</v>
      </c>
      <c r="K273">
        <v>27.217029</v>
      </c>
      <c r="L273" t="s">
        <v>37</v>
      </c>
      <c r="M273" t="s">
        <v>38</v>
      </c>
      <c r="N273">
        <v>4295893582</v>
      </c>
      <c r="O273" t="s">
        <v>2006</v>
      </c>
      <c r="P273">
        <v>2.2999999999999998</v>
      </c>
      <c r="R273" t="s">
        <v>2007</v>
      </c>
      <c r="S273" s="1">
        <v>43877</v>
      </c>
      <c r="T273">
        <v>5071500150</v>
      </c>
      <c r="U273" t="s">
        <v>2008</v>
      </c>
      <c r="V273" t="s">
        <v>2009</v>
      </c>
      <c r="W273">
        <v>2</v>
      </c>
      <c r="X273" t="s">
        <v>56</v>
      </c>
      <c r="AA273">
        <v>3.2</v>
      </c>
      <c r="AB273" t="s">
        <v>43</v>
      </c>
      <c r="AC273" t="s">
        <v>2010</v>
      </c>
      <c r="AD273" t="s">
        <v>2011</v>
      </c>
      <c r="AE273" t="s">
        <v>2012</v>
      </c>
    </row>
    <row r="274" spans="1:31" x14ac:dyDescent="0.2">
      <c r="A274" t="s">
        <v>2001</v>
      </c>
      <c r="B274" t="s">
        <v>2013</v>
      </c>
      <c r="C274" t="s">
        <v>2205</v>
      </c>
      <c r="D274" t="s">
        <v>2003</v>
      </c>
      <c r="E274" t="s">
        <v>33</v>
      </c>
      <c r="F274" t="s">
        <v>2014</v>
      </c>
      <c r="G274" t="s">
        <v>2015</v>
      </c>
      <c r="I274" t="s">
        <v>36</v>
      </c>
      <c r="J274">
        <v>40.575668999999998</v>
      </c>
      <c r="K274">
        <v>43.007643000000002</v>
      </c>
      <c r="L274" t="s">
        <v>37</v>
      </c>
      <c r="M274" t="s">
        <v>38</v>
      </c>
      <c r="N274">
        <v>4295893582</v>
      </c>
      <c r="O274" t="s">
        <v>2006</v>
      </c>
      <c r="P274">
        <v>0.59599999999999997</v>
      </c>
      <c r="R274" t="s">
        <v>2016</v>
      </c>
      <c r="S274" s="1">
        <v>43877</v>
      </c>
      <c r="T274">
        <v>5071500150</v>
      </c>
      <c r="U274" t="s">
        <v>2008</v>
      </c>
      <c r="V274" t="s">
        <v>2017</v>
      </c>
      <c r="W274">
        <v>1</v>
      </c>
      <c r="X274" t="s">
        <v>56</v>
      </c>
      <c r="AA274">
        <v>0.4</v>
      </c>
      <c r="AB274" t="s">
        <v>43</v>
      </c>
      <c r="AC274" t="s">
        <v>2018</v>
      </c>
      <c r="AD274" t="s">
        <v>2019</v>
      </c>
      <c r="AE274" t="s">
        <v>2020</v>
      </c>
    </row>
    <row r="275" spans="1:31" x14ac:dyDescent="0.2">
      <c r="A275" t="s">
        <v>2001</v>
      </c>
      <c r="B275" t="s">
        <v>2021</v>
      </c>
      <c r="C275" t="s">
        <v>2203</v>
      </c>
      <c r="D275" t="s">
        <v>2003</v>
      </c>
      <c r="E275" t="s">
        <v>33</v>
      </c>
      <c r="F275" t="s">
        <v>2022</v>
      </c>
      <c r="G275" t="s">
        <v>2004</v>
      </c>
      <c r="H275" t="s">
        <v>2023</v>
      </c>
      <c r="I275" t="s">
        <v>36</v>
      </c>
      <c r="J275">
        <v>41.797040000000003</v>
      </c>
      <c r="K275">
        <v>26.702448</v>
      </c>
      <c r="L275" t="s">
        <v>37</v>
      </c>
      <c r="M275" t="s">
        <v>38</v>
      </c>
      <c r="N275">
        <v>4295893582</v>
      </c>
      <c r="O275" t="s">
        <v>2006</v>
      </c>
      <c r="P275">
        <v>2.1</v>
      </c>
      <c r="R275" t="s">
        <v>2024</v>
      </c>
      <c r="S275" s="1">
        <v>43877</v>
      </c>
      <c r="T275">
        <v>5071500150</v>
      </c>
      <c r="U275" t="s">
        <v>2008</v>
      </c>
      <c r="V275" t="s">
        <v>1247</v>
      </c>
      <c r="W275">
        <v>1</v>
      </c>
      <c r="X275" t="s">
        <v>56</v>
      </c>
      <c r="AA275">
        <v>0.7</v>
      </c>
      <c r="AB275" t="s">
        <v>43</v>
      </c>
      <c r="AC275" t="s">
        <v>2025</v>
      </c>
      <c r="AD275" t="s">
        <v>2026</v>
      </c>
      <c r="AE275" t="s">
        <v>2027</v>
      </c>
    </row>
    <row r="276" spans="1:31" x14ac:dyDescent="0.2">
      <c r="A276" t="s">
        <v>2001</v>
      </c>
      <c r="B276" t="s">
        <v>2028</v>
      </c>
      <c r="C276" t="s">
        <v>2224</v>
      </c>
      <c r="D276" t="s">
        <v>2003</v>
      </c>
      <c r="E276" t="s">
        <v>33</v>
      </c>
      <c r="F276" t="s">
        <v>2029</v>
      </c>
      <c r="G276" t="s">
        <v>2030</v>
      </c>
      <c r="H276" t="s">
        <v>2031</v>
      </c>
      <c r="I276" t="s">
        <v>36</v>
      </c>
      <c r="J276">
        <v>37.962052</v>
      </c>
      <c r="K276">
        <v>41.702528999999998</v>
      </c>
      <c r="L276" t="s">
        <v>37</v>
      </c>
      <c r="M276" t="s">
        <v>38</v>
      </c>
      <c r="N276">
        <v>5000865391</v>
      </c>
      <c r="O276" t="s">
        <v>2032</v>
      </c>
      <c r="P276">
        <v>1.2</v>
      </c>
      <c r="R276" t="s">
        <v>2033</v>
      </c>
      <c r="S276" s="1">
        <v>43867</v>
      </c>
      <c r="T276">
        <v>4298442379</v>
      </c>
      <c r="U276" t="s">
        <v>1501</v>
      </c>
      <c r="V276" t="s">
        <v>686</v>
      </c>
      <c r="W276">
        <v>1</v>
      </c>
      <c r="X276" t="s">
        <v>56</v>
      </c>
      <c r="AA276">
        <v>1.1000000000000001</v>
      </c>
      <c r="AB276" t="s">
        <v>43</v>
      </c>
      <c r="AC276" t="s">
        <v>2034</v>
      </c>
      <c r="AD276" t="s">
        <v>2035</v>
      </c>
      <c r="AE276" t="s">
        <v>2036</v>
      </c>
    </row>
    <row r="277" spans="1:31" x14ac:dyDescent="0.2">
      <c r="A277" t="s">
        <v>2001</v>
      </c>
      <c r="B277" t="s">
        <v>2037</v>
      </c>
      <c r="C277" t="s">
        <v>2203</v>
      </c>
      <c r="D277" t="s">
        <v>2003</v>
      </c>
      <c r="E277" t="s">
        <v>33</v>
      </c>
      <c r="F277" t="s">
        <v>2038</v>
      </c>
      <c r="G277" t="s">
        <v>2039</v>
      </c>
      <c r="H277" t="s">
        <v>2040</v>
      </c>
      <c r="I277" t="s">
        <v>36</v>
      </c>
      <c r="J277">
        <v>37.938961999999997</v>
      </c>
      <c r="K277">
        <v>32.533760999999998</v>
      </c>
      <c r="L277" t="s">
        <v>37</v>
      </c>
      <c r="M277" t="s">
        <v>38</v>
      </c>
      <c r="N277">
        <v>4295893554</v>
      </c>
      <c r="O277" t="s">
        <v>2041</v>
      </c>
      <c r="P277">
        <v>1.5</v>
      </c>
      <c r="R277" t="s">
        <v>2042</v>
      </c>
      <c r="S277" s="1">
        <v>43872</v>
      </c>
      <c r="T277">
        <v>4295868605</v>
      </c>
      <c r="U277" t="s">
        <v>1128</v>
      </c>
      <c r="V277" t="s">
        <v>1167</v>
      </c>
      <c r="W277">
        <v>2</v>
      </c>
      <c r="X277" t="s">
        <v>56</v>
      </c>
      <c r="AA277">
        <v>2</v>
      </c>
      <c r="AB277" t="s">
        <v>43</v>
      </c>
      <c r="AC277" t="s">
        <v>2043</v>
      </c>
      <c r="AD277" t="s">
        <v>2044</v>
      </c>
      <c r="AE277" t="s">
        <v>2045</v>
      </c>
    </row>
    <row r="278" spans="1:31" x14ac:dyDescent="0.2">
      <c r="A278" t="s">
        <v>2001</v>
      </c>
      <c r="B278" t="s">
        <v>2046</v>
      </c>
      <c r="C278" t="s">
        <v>2203</v>
      </c>
      <c r="D278" t="s">
        <v>2003</v>
      </c>
      <c r="E278" t="s">
        <v>33</v>
      </c>
      <c r="G278" t="s">
        <v>2047</v>
      </c>
      <c r="H278" t="s">
        <v>2048</v>
      </c>
      <c r="I278" t="s">
        <v>36</v>
      </c>
      <c r="J278">
        <v>39.944254000000001</v>
      </c>
      <c r="K278">
        <v>33.191786</v>
      </c>
      <c r="L278" t="s">
        <v>37</v>
      </c>
      <c r="M278" t="s">
        <v>38</v>
      </c>
      <c r="N278">
        <v>4298247875</v>
      </c>
      <c r="O278" t="s">
        <v>2049</v>
      </c>
      <c r="P278">
        <v>0.5</v>
      </c>
      <c r="R278" t="s">
        <v>2050</v>
      </c>
      <c r="S278" s="1">
        <v>43872</v>
      </c>
      <c r="T278">
        <v>4295868605</v>
      </c>
      <c r="U278" t="s">
        <v>1128</v>
      </c>
      <c r="V278" t="s">
        <v>2051</v>
      </c>
      <c r="AA278">
        <v>1.4</v>
      </c>
      <c r="AB278" t="s">
        <v>43</v>
      </c>
      <c r="AC278" t="s">
        <v>2052</v>
      </c>
      <c r="AD278" t="s">
        <v>2053</v>
      </c>
      <c r="AE278" t="s">
        <v>2054</v>
      </c>
    </row>
    <row r="279" spans="1:31" x14ac:dyDescent="0.2">
      <c r="A279" t="s">
        <v>2055</v>
      </c>
      <c r="B279" t="s">
        <v>2056</v>
      </c>
      <c r="C279" t="s">
        <v>2205</v>
      </c>
      <c r="D279" t="s">
        <v>2057</v>
      </c>
      <c r="E279" t="s">
        <v>33</v>
      </c>
      <c r="F279" t="s">
        <v>2058</v>
      </c>
      <c r="G279" t="s">
        <v>2059</v>
      </c>
      <c r="H279" t="s">
        <v>2060</v>
      </c>
      <c r="I279" t="s">
        <v>36</v>
      </c>
      <c r="J279">
        <v>48.730626000000001</v>
      </c>
      <c r="K279">
        <v>37.544123999999996</v>
      </c>
      <c r="L279" t="s">
        <v>37</v>
      </c>
      <c r="M279" t="s">
        <v>38</v>
      </c>
      <c r="N279">
        <v>5000048982</v>
      </c>
      <c r="O279" t="s">
        <v>2061</v>
      </c>
      <c r="P279">
        <v>0.72499999999999998</v>
      </c>
      <c r="Q279">
        <v>1912</v>
      </c>
      <c r="R279" t="s">
        <v>2062</v>
      </c>
      <c r="S279" s="1">
        <v>43871</v>
      </c>
      <c r="T279">
        <v>4297884584</v>
      </c>
      <c r="U279" t="s">
        <v>1673</v>
      </c>
      <c r="V279" t="s">
        <v>2063</v>
      </c>
      <c r="AA279">
        <v>0.72</v>
      </c>
      <c r="AB279" t="s">
        <v>43</v>
      </c>
      <c r="AC279" t="s">
        <v>2064</v>
      </c>
      <c r="AD279" t="s">
        <v>2065</v>
      </c>
      <c r="AE279" t="s">
        <v>2066</v>
      </c>
    </row>
    <row r="280" spans="1:31" x14ac:dyDescent="0.2">
      <c r="A280" t="s">
        <v>2055</v>
      </c>
      <c r="B280" t="s">
        <v>2067</v>
      </c>
      <c r="C280" t="s">
        <v>2205</v>
      </c>
      <c r="D280" t="s">
        <v>2057</v>
      </c>
      <c r="E280" t="s">
        <v>33</v>
      </c>
      <c r="F280" t="s">
        <v>2068</v>
      </c>
      <c r="G280" t="s">
        <v>2059</v>
      </c>
      <c r="H280" t="s">
        <v>2069</v>
      </c>
      <c r="I280" t="s">
        <v>36</v>
      </c>
      <c r="J280">
        <v>49.495187999999999</v>
      </c>
      <c r="K280">
        <v>36.741990000000001</v>
      </c>
      <c r="L280" t="s">
        <v>37</v>
      </c>
      <c r="M280" t="s">
        <v>38</v>
      </c>
      <c r="N280">
        <v>5000048982</v>
      </c>
      <c r="O280" t="s">
        <v>2061</v>
      </c>
      <c r="P280">
        <v>4.4470000000000001</v>
      </c>
      <c r="Q280">
        <v>1963</v>
      </c>
      <c r="R280" t="s">
        <v>2070</v>
      </c>
      <c r="S280" s="1">
        <v>43871</v>
      </c>
      <c r="T280">
        <v>4297884584</v>
      </c>
      <c r="U280" t="s">
        <v>1673</v>
      </c>
      <c r="V280" t="s">
        <v>2071</v>
      </c>
      <c r="W280">
        <v>5</v>
      </c>
      <c r="X280" t="s">
        <v>1209</v>
      </c>
      <c r="AA280">
        <v>4.4000000000000004</v>
      </c>
      <c r="AB280" t="s">
        <v>43</v>
      </c>
      <c r="AC280" t="s">
        <v>2064</v>
      </c>
      <c r="AD280" t="s">
        <v>2065</v>
      </c>
      <c r="AE280" t="s">
        <v>2066</v>
      </c>
    </row>
    <row r="281" spans="1:31" x14ac:dyDescent="0.2">
      <c r="A281" t="s">
        <v>2072</v>
      </c>
      <c r="B281" t="s">
        <v>2073</v>
      </c>
      <c r="C281" t="s">
        <v>2203</v>
      </c>
      <c r="D281" t="s">
        <v>2074</v>
      </c>
      <c r="E281" t="s">
        <v>33</v>
      </c>
      <c r="F281" t="s">
        <v>2075</v>
      </c>
      <c r="G281" t="s">
        <v>2076</v>
      </c>
      <c r="H281" t="s">
        <v>2077</v>
      </c>
      <c r="I281" t="s">
        <v>36</v>
      </c>
      <c r="J281">
        <v>25.552944</v>
      </c>
      <c r="K281">
        <v>56.226827</v>
      </c>
      <c r="L281" t="s">
        <v>37</v>
      </c>
      <c r="M281" t="s">
        <v>38</v>
      </c>
      <c r="N281">
        <v>4296646466</v>
      </c>
      <c r="O281" t="s">
        <v>2078</v>
      </c>
      <c r="P281">
        <v>3.2</v>
      </c>
      <c r="R281" t="s">
        <v>2079</v>
      </c>
      <c r="S281" s="1">
        <v>43870</v>
      </c>
      <c r="T281">
        <v>4295890620</v>
      </c>
      <c r="U281" t="s">
        <v>54</v>
      </c>
      <c r="V281" t="s">
        <v>2080</v>
      </c>
      <c r="W281">
        <v>1</v>
      </c>
      <c r="X281" t="s">
        <v>56</v>
      </c>
      <c r="AA281">
        <v>3.2</v>
      </c>
      <c r="AB281" t="s">
        <v>43</v>
      </c>
      <c r="AD281" t="s">
        <v>2081</v>
      </c>
      <c r="AE281" t="s">
        <v>2082</v>
      </c>
    </row>
    <row r="282" spans="1:31" x14ac:dyDescent="0.2">
      <c r="A282" t="s">
        <v>2083</v>
      </c>
      <c r="B282" t="s">
        <v>2084</v>
      </c>
      <c r="C282" t="s">
        <v>2203</v>
      </c>
      <c r="D282" t="s">
        <v>2085</v>
      </c>
      <c r="E282" t="s">
        <v>33</v>
      </c>
      <c r="F282" t="s">
        <v>2086</v>
      </c>
      <c r="G282" t="s">
        <v>2087</v>
      </c>
      <c r="H282" t="s">
        <v>2088</v>
      </c>
      <c r="I282" t="s">
        <v>36</v>
      </c>
      <c r="J282">
        <v>28.760847999999999</v>
      </c>
      <c r="K282">
        <v>-82.025558000000004</v>
      </c>
      <c r="L282" t="s">
        <v>37</v>
      </c>
      <c r="M282" t="s">
        <v>38</v>
      </c>
      <c r="N282">
        <v>5065356491</v>
      </c>
      <c r="O282" t="s">
        <v>2089</v>
      </c>
      <c r="P282">
        <v>1.2</v>
      </c>
      <c r="Q282">
        <v>2006</v>
      </c>
      <c r="R282" t="s">
        <v>2090</v>
      </c>
      <c r="S282" s="1">
        <v>43871</v>
      </c>
      <c r="T282">
        <v>4295874867</v>
      </c>
      <c r="U282" t="s">
        <v>769</v>
      </c>
      <c r="V282" t="s">
        <v>1329</v>
      </c>
      <c r="W282">
        <v>1</v>
      </c>
      <c r="X282" t="s">
        <v>56</v>
      </c>
      <c r="AA282">
        <v>1.2</v>
      </c>
      <c r="AB282" t="s">
        <v>43</v>
      </c>
      <c r="AC282" t="s">
        <v>2091</v>
      </c>
      <c r="AD282" t="s">
        <v>2092</v>
      </c>
      <c r="AE282" t="s">
        <v>2093</v>
      </c>
    </row>
    <row r="283" spans="1:31" x14ac:dyDescent="0.2">
      <c r="A283" t="s">
        <v>2083</v>
      </c>
      <c r="B283" t="s">
        <v>2094</v>
      </c>
      <c r="C283" t="s">
        <v>2203</v>
      </c>
      <c r="D283" t="s">
        <v>2085</v>
      </c>
      <c r="E283" t="s">
        <v>33</v>
      </c>
      <c r="F283" t="s">
        <v>2095</v>
      </c>
      <c r="G283" t="s">
        <v>2096</v>
      </c>
      <c r="H283" t="s">
        <v>2097</v>
      </c>
      <c r="I283" t="s">
        <v>36</v>
      </c>
      <c r="J283">
        <v>39.620130000000003</v>
      </c>
      <c r="K283">
        <v>-119.26303900000001</v>
      </c>
      <c r="L283" t="s">
        <v>37</v>
      </c>
      <c r="M283" t="s">
        <v>38</v>
      </c>
      <c r="N283">
        <v>5000484613</v>
      </c>
      <c r="O283" t="s">
        <v>2098</v>
      </c>
      <c r="P283">
        <v>0.56000000000000005</v>
      </c>
      <c r="R283" t="s">
        <v>2099</v>
      </c>
      <c r="S283" s="1">
        <v>43865</v>
      </c>
      <c r="T283">
        <v>4296478124</v>
      </c>
      <c r="U283" t="s">
        <v>2100</v>
      </c>
      <c r="V283" t="s">
        <v>2101</v>
      </c>
      <c r="W283">
        <v>2</v>
      </c>
      <c r="X283" t="s">
        <v>56</v>
      </c>
      <c r="AA283">
        <v>0.6</v>
      </c>
      <c r="AB283" t="s">
        <v>43</v>
      </c>
      <c r="AC283" t="s">
        <v>2102</v>
      </c>
      <c r="AD283" t="s">
        <v>2103</v>
      </c>
      <c r="AE283" t="s">
        <v>2104</v>
      </c>
    </row>
    <row r="284" spans="1:31" x14ac:dyDescent="0.2">
      <c r="A284" t="s">
        <v>2083</v>
      </c>
      <c r="B284" t="s">
        <v>2105</v>
      </c>
      <c r="C284" t="s">
        <v>2227</v>
      </c>
      <c r="D284" t="s">
        <v>2085</v>
      </c>
      <c r="E284" t="s">
        <v>33</v>
      </c>
      <c r="G284" t="s">
        <v>2106</v>
      </c>
      <c r="H284" t="s">
        <v>2107</v>
      </c>
      <c r="I284" t="s">
        <v>36</v>
      </c>
      <c r="J284">
        <v>44.084274999999998</v>
      </c>
      <c r="K284">
        <v>-69.157138000000003</v>
      </c>
      <c r="L284" t="s">
        <v>37</v>
      </c>
      <c r="M284" t="s">
        <v>38</v>
      </c>
      <c r="N284">
        <v>4296634685</v>
      </c>
      <c r="O284" t="s">
        <v>2108</v>
      </c>
      <c r="P284">
        <v>0.7</v>
      </c>
      <c r="R284" t="s">
        <v>2109</v>
      </c>
      <c r="S284" s="1">
        <v>43910</v>
      </c>
      <c r="T284">
        <v>4296293852</v>
      </c>
      <c r="U284" t="s">
        <v>2110</v>
      </c>
      <c r="V284" t="s">
        <v>117</v>
      </c>
      <c r="W284">
        <v>1</v>
      </c>
      <c r="X284" t="s">
        <v>56</v>
      </c>
      <c r="AA284">
        <v>0.8</v>
      </c>
      <c r="AB284" t="s">
        <v>43</v>
      </c>
      <c r="AC284" t="s">
        <v>2111</v>
      </c>
      <c r="AD284" t="s">
        <v>2112</v>
      </c>
      <c r="AE284" t="s">
        <v>2113</v>
      </c>
    </row>
    <row r="285" spans="1:31" x14ac:dyDescent="0.2">
      <c r="A285" t="s">
        <v>2083</v>
      </c>
      <c r="B285" t="s">
        <v>2114</v>
      </c>
      <c r="C285" t="s">
        <v>2211</v>
      </c>
      <c r="D285" t="s">
        <v>2085</v>
      </c>
      <c r="E285" t="s">
        <v>33</v>
      </c>
      <c r="F285" t="s">
        <v>2115</v>
      </c>
      <c r="G285" t="s">
        <v>2116</v>
      </c>
      <c r="H285" t="s">
        <v>2117</v>
      </c>
      <c r="I285" t="s">
        <v>36</v>
      </c>
      <c r="J285">
        <v>25.877824</v>
      </c>
      <c r="K285">
        <v>-80.377343999999994</v>
      </c>
      <c r="L285" t="s">
        <v>37</v>
      </c>
      <c r="M285" t="s">
        <v>38</v>
      </c>
      <c r="O285" t="s">
        <v>2118</v>
      </c>
      <c r="P285">
        <v>2.1</v>
      </c>
      <c r="R285" t="s">
        <v>2119</v>
      </c>
      <c r="S285" s="1">
        <v>43865</v>
      </c>
      <c r="T285">
        <v>5066579091</v>
      </c>
      <c r="U285" t="s">
        <v>2120</v>
      </c>
      <c r="V285" t="s">
        <v>2121</v>
      </c>
      <c r="W285">
        <v>1</v>
      </c>
      <c r="X285" t="s">
        <v>56</v>
      </c>
      <c r="AA285">
        <v>2.4</v>
      </c>
      <c r="AB285" t="s">
        <v>43</v>
      </c>
      <c r="AC285" t="s">
        <v>2122</v>
      </c>
      <c r="AD285" t="s">
        <v>2123</v>
      </c>
      <c r="AE285" t="s">
        <v>2124</v>
      </c>
    </row>
    <row r="286" spans="1:31" x14ac:dyDescent="0.2">
      <c r="A286" t="s">
        <v>2125</v>
      </c>
      <c r="B286" t="s">
        <v>2126</v>
      </c>
      <c r="C286" t="s">
        <v>2203</v>
      </c>
      <c r="D286" t="s">
        <v>2127</v>
      </c>
      <c r="E286" t="s">
        <v>33</v>
      </c>
      <c r="G286" t="s">
        <v>2128</v>
      </c>
      <c r="H286" t="s">
        <v>2129</v>
      </c>
      <c r="I286" t="s">
        <v>36</v>
      </c>
      <c r="J286">
        <v>40.931159000000001</v>
      </c>
      <c r="K286">
        <v>69.652550000000005</v>
      </c>
      <c r="L286" t="s">
        <v>37</v>
      </c>
      <c r="M286" t="s">
        <v>38</v>
      </c>
      <c r="N286">
        <v>4296135429</v>
      </c>
      <c r="O286" t="s">
        <v>2130</v>
      </c>
      <c r="P286">
        <v>2.1800000000000002</v>
      </c>
      <c r="Q286">
        <v>1961</v>
      </c>
      <c r="R286" t="s">
        <v>2131</v>
      </c>
      <c r="S286" s="1">
        <v>43871</v>
      </c>
      <c r="T286">
        <v>4297884584</v>
      </c>
      <c r="U286" t="s">
        <v>1673</v>
      </c>
      <c r="V286" t="s">
        <v>2132</v>
      </c>
      <c r="W286">
        <v>4</v>
      </c>
      <c r="X286" t="s">
        <v>1209</v>
      </c>
      <c r="AA286">
        <v>2</v>
      </c>
      <c r="AB286" t="s">
        <v>43</v>
      </c>
      <c r="AC286" t="s">
        <v>2133</v>
      </c>
      <c r="AD286" t="s">
        <v>2134</v>
      </c>
      <c r="AE286" t="s">
        <v>2135</v>
      </c>
    </row>
    <row r="287" spans="1:31" x14ac:dyDescent="0.2">
      <c r="A287" t="s">
        <v>2136</v>
      </c>
      <c r="B287" t="s">
        <v>2137</v>
      </c>
      <c r="C287" t="s">
        <v>2203</v>
      </c>
      <c r="D287" t="s">
        <v>2138</v>
      </c>
      <c r="E287" t="s">
        <v>33</v>
      </c>
      <c r="G287" t="s">
        <v>2139</v>
      </c>
      <c r="H287" t="s">
        <v>2140</v>
      </c>
      <c r="I287" t="s">
        <v>36</v>
      </c>
      <c r="J287">
        <v>18.939392999999999</v>
      </c>
      <c r="K287">
        <v>105.35096900000001</v>
      </c>
      <c r="L287" t="s">
        <v>37</v>
      </c>
      <c r="M287" t="s">
        <v>38</v>
      </c>
      <c r="N287">
        <v>5071400129</v>
      </c>
      <c r="O287" t="s">
        <v>2141</v>
      </c>
      <c r="P287">
        <v>6</v>
      </c>
      <c r="R287" t="s">
        <v>2142</v>
      </c>
      <c r="S287" s="1">
        <v>43882</v>
      </c>
      <c r="T287">
        <v>5038914451</v>
      </c>
      <c r="U287" t="s">
        <v>2143</v>
      </c>
      <c r="V287" t="s">
        <v>2144</v>
      </c>
      <c r="AA287">
        <v>6</v>
      </c>
      <c r="AB287" t="s">
        <v>43</v>
      </c>
      <c r="AD287" t="s">
        <v>2145</v>
      </c>
      <c r="AE287" t="s">
        <v>2146</v>
      </c>
    </row>
    <row r="288" spans="1:31" x14ac:dyDescent="0.2">
      <c r="A288" t="s">
        <v>2136</v>
      </c>
      <c r="B288" t="s">
        <v>2147</v>
      </c>
      <c r="C288" t="s">
        <v>2203</v>
      </c>
      <c r="D288" t="s">
        <v>2138</v>
      </c>
      <c r="E288" t="s">
        <v>33</v>
      </c>
      <c r="G288" t="s">
        <v>2148</v>
      </c>
      <c r="H288" t="s">
        <v>2149</v>
      </c>
      <c r="I288" t="s">
        <v>36</v>
      </c>
      <c r="J288">
        <v>20.341771000000001</v>
      </c>
      <c r="K288">
        <v>105.91307999999999</v>
      </c>
      <c r="L288" t="s">
        <v>37</v>
      </c>
      <c r="M288" t="s">
        <v>38</v>
      </c>
      <c r="N288">
        <v>5035905327</v>
      </c>
      <c r="O288" t="s">
        <v>2150</v>
      </c>
      <c r="P288">
        <v>3.6</v>
      </c>
      <c r="R288" t="s">
        <v>2142</v>
      </c>
      <c r="S288" s="1">
        <v>43882</v>
      </c>
      <c r="T288">
        <v>5038914451</v>
      </c>
      <c r="U288" t="s">
        <v>2143</v>
      </c>
      <c r="V288" t="s">
        <v>2151</v>
      </c>
      <c r="AA288">
        <v>0.45</v>
      </c>
      <c r="AB288" t="s">
        <v>43</v>
      </c>
    </row>
    <row r="289" spans="1:31" x14ac:dyDescent="0.2">
      <c r="A289" t="s">
        <v>2136</v>
      </c>
      <c r="B289" t="s">
        <v>2152</v>
      </c>
      <c r="C289" t="s">
        <v>2203</v>
      </c>
      <c r="D289" t="s">
        <v>2138</v>
      </c>
      <c r="E289" t="s">
        <v>33</v>
      </c>
      <c r="F289" t="s">
        <v>2153</v>
      </c>
      <c r="G289" t="s">
        <v>2148</v>
      </c>
      <c r="H289" t="s">
        <v>2154</v>
      </c>
      <c r="I289" t="s">
        <v>36</v>
      </c>
      <c r="J289">
        <v>20.453617999999999</v>
      </c>
      <c r="K289">
        <v>105.886442</v>
      </c>
      <c r="L289" t="s">
        <v>37</v>
      </c>
      <c r="M289" t="s">
        <v>38</v>
      </c>
      <c r="O289" t="s">
        <v>2155</v>
      </c>
      <c r="P289">
        <v>3</v>
      </c>
      <c r="R289" t="s">
        <v>2142</v>
      </c>
      <c r="S289" s="1">
        <v>43882</v>
      </c>
      <c r="T289">
        <v>5038914451</v>
      </c>
      <c r="U289" t="s">
        <v>2143</v>
      </c>
      <c r="V289" t="s">
        <v>1019</v>
      </c>
      <c r="AA289">
        <v>3</v>
      </c>
      <c r="AB289" t="s">
        <v>43</v>
      </c>
    </row>
    <row r="290" spans="1:31" x14ac:dyDescent="0.2">
      <c r="A290" t="s">
        <v>2136</v>
      </c>
      <c r="B290" t="s">
        <v>2156</v>
      </c>
      <c r="C290" t="s">
        <v>2203</v>
      </c>
      <c r="D290" t="s">
        <v>2138</v>
      </c>
      <c r="E290" t="s">
        <v>33</v>
      </c>
      <c r="F290" t="s">
        <v>2157</v>
      </c>
      <c r="G290" t="s">
        <v>2148</v>
      </c>
      <c r="H290" t="s">
        <v>2158</v>
      </c>
      <c r="I290" t="s">
        <v>36</v>
      </c>
      <c r="J290">
        <v>21.566872</v>
      </c>
      <c r="K290">
        <v>106.492178</v>
      </c>
      <c r="L290" t="s">
        <v>37</v>
      </c>
      <c r="M290" t="s">
        <v>38</v>
      </c>
      <c r="N290">
        <v>5035416818</v>
      </c>
      <c r="O290" t="s">
        <v>2159</v>
      </c>
      <c r="P290">
        <v>1</v>
      </c>
      <c r="R290" t="s">
        <v>2142</v>
      </c>
      <c r="S290" s="1">
        <v>43882</v>
      </c>
      <c r="T290">
        <v>5038914451</v>
      </c>
      <c r="U290" t="s">
        <v>2143</v>
      </c>
      <c r="V290" t="s">
        <v>108</v>
      </c>
      <c r="AA290">
        <v>1</v>
      </c>
      <c r="AB290" t="s">
        <v>43</v>
      </c>
      <c r="AD290" t="s">
        <v>2160</v>
      </c>
      <c r="AE290" t="s">
        <v>2161</v>
      </c>
    </row>
    <row r="291" spans="1:31" x14ac:dyDescent="0.2">
      <c r="A291" t="s">
        <v>2162</v>
      </c>
      <c r="B291" t="s">
        <v>2163</v>
      </c>
      <c r="C291" t="s">
        <v>2203</v>
      </c>
      <c r="D291" t="s">
        <v>2164</v>
      </c>
      <c r="E291" t="s">
        <v>33</v>
      </c>
      <c r="F291" t="s">
        <v>2165</v>
      </c>
      <c r="G291" t="s">
        <v>2166</v>
      </c>
      <c r="H291" t="s">
        <v>2167</v>
      </c>
      <c r="I291" t="s">
        <v>36</v>
      </c>
      <c r="J291">
        <v>15.032711000000001</v>
      </c>
      <c r="K291">
        <v>43.25929</v>
      </c>
      <c r="L291" t="s">
        <v>37</v>
      </c>
      <c r="M291" t="s">
        <v>38</v>
      </c>
      <c r="N291">
        <v>5001076007</v>
      </c>
      <c r="O291" t="s">
        <v>2168</v>
      </c>
      <c r="P291">
        <v>1.07</v>
      </c>
      <c r="Q291">
        <v>1973</v>
      </c>
      <c r="R291" t="s">
        <v>2169</v>
      </c>
      <c r="S291" s="1">
        <v>43882</v>
      </c>
      <c r="T291">
        <v>5001076007</v>
      </c>
      <c r="U291" t="s">
        <v>2168</v>
      </c>
      <c r="V291" t="s">
        <v>2170</v>
      </c>
      <c r="W291">
        <v>1</v>
      </c>
      <c r="X291" t="s">
        <v>1209</v>
      </c>
      <c r="Y291">
        <v>1</v>
      </c>
      <c r="Z291" t="s">
        <v>56</v>
      </c>
      <c r="AA291">
        <v>1.1000000000000001</v>
      </c>
      <c r="AB291" t="s">
        <v>43</v>
      </c>
      <c r="AC291" t="s">
        <v>2171</v>
      </c>
      <c r="AD291" t="s">
        <v>2172</v>
      </c>
      <c r="AE291" t="s">
        <v>2173</v>
      </c>
    </row>
    <row r="292" spans="1:31" x14ac:dyDescent="0.2">
      <c r="A292" t="s">
        <v>2174</v>
      </c>
      <c r="B292" t="s">
        <v>2175</v>
      </c>
      <c r="C292" t="s">
        <v>2203</v>
      </c>
      <c r="D292" t="s">
        <v>2176</v>
      </c>
      <c r="E292" t="s">
        <v>33</v>
      </c>
      <c r="F292" t="s">
        <v>2177</v>
      </c>
      <c r="G292" t="s">
        <v>651</v>
      </c>
      <c r="H292" t="s">
        <v>2178</v>
      </c>
      <c r="I292" t="s">
        <v>36</v>
      </c>
      <c r="J292">
        <v>-13.026214</v>
      </c>
      <c r="K292">
        <v>28.778742000000001</v>
      </c>
      <c r="L292" t="s">
        <v>37</v>
      </c>
      <c r="M292" t="s">
        <v>38</v>
      </c>
      <c r="N292">
        <v>5001198258</v>
      </c>
      <c r="O292" t="s">
        <v>229</v>
      </c>
      <c r="P292">
        <v>1.5</v>
      </c>
      <c r="Q292">
        <v>2015</v>
      </c>
      <c r="R292" t="s">
        <v>2179</v>
      </c>
      <c r="S292" s="1">
        <v>43868</v>
      </c>
      <c r="T292">
        <v>5001198258</v>
      </c>
      <c r="U292" t="s">
        <v>229</v>
      </c>
      <c r="V292" t="s">
        <v>1730</v>
      </c>
      <c r="AA292">
        <v>1.3</v>
      </c>
      <c r="AB292" t="s">
        <v>43</v>
      </c>
      <c r="AC292" t="s">
        <v>2180</v>
      </c>
    </row>
    <row r="293" spans="1:31" x14ac:dyDescent="0.2">
      <c r="A293" t="s">
        <v>2181</v>
      </c>
      <c r="B293" t="s">
        <v>2182</v>
      </c>
      <c r="C293" t="s">
        <v>2203</v>
      </c>
      <c r="D293" t="s">
        <v>2183</v>
      </c>
      <c r="E293" t="s">
        <v>33</v>
      </c>
      <c r="F293" t="s">
        <v>2184</v>
      </c>
      <c r="G293" t="s">
        <v>2185</v>
      </c>
      <c r="H293" t="s">
        <v>2186</v>
      </c>
      <c r="I293" t="s">
        <v>36</v>
      </c>
      <c r="J293">
        <v>-21.007200000000001</v>
      </c>
      <c r="K293">
        <v>29.212761</v>
      </c>
      <c r="L293" t="s">
        <v>37</v>
      </c>
      <c r="M293" t="s">
        <v>38</v>
      </c>
      <c r="N293">
        <v>5071141699</v>
      </c>
      <c r="O293" t="s">
        <v>2187</v>
      </c>
      <c r="P293">
        <v>0.46</v>
      </c>
      <c r="R293" t="s">
        <v>2188</v>
      </c>
      <c r="S293" s="1">
        <v>43876</v>
      </c>
      <c r="T293">
        <v>4295888664</v>
      </c>
      <c r="U293" t="s">
        <v>2189</v>
      </c>
      <c r="V293" t="s">
        <v>2190</v>
      </c>
      <c r="W293">
        <v>4</v>
      </c>
      <c r="X293" t="s">
        <v>56</v>
      </c>
      <c r="AA293">
        <v>0.5</v>
      </c>
      <c r="AB293" t="s">
        <v>43</v>
      </c>
      <c r="AC293" t="s">
        <v>2191</v>
      </c>
      <c r="AD293" t="s">
        <v>2192</v>
      </c>
      <c r="AE293" t="s">
        <v>2193</v>
      </c>
    </row>
    <row r="294" spans="1:31" x14ac:dyDescent="0.2">
      <c r="A294" t="s">
        <v>2181</v>
      </c>
      <c r="B294" t="s">
        <v>2194</v>
      </c>
      <c r="C294" t="s">
        <v>2201</v>
      </c>
      <c r="D294" t="s">
        <v>2183</v>
      </c>
      <c r="E294" t="s">
        <v>33</v>
      </c>
      <c r="F294" t="s">
        <v>2195</v>
      </c>
      <c r="G294" t="s">
        <v>2185</v>
      </c>
      <c r="H294" t="s">
        <v>2196</v>
      </c>
      <c r="I294" t="s">
        <v>36</v>
      </c>
      <c r="J294">
        <v>-20.114474000000001</v>
      </c>
      <c r="K294">
        <v>28.685907</v>
      </c>
      <c r="L294" t="s">
        <v>37</v>
      </c>
      <c r="M294" t="s">
        <v>38</v>
      </c>
      <c r="N294">
        <v>5071141699</v>
      </c>
      <c r="O294" t="s">
        <v>2187</v>
      </c>
      <c r="P294">
        <v>0.3</v>
      </c>
      <c r="R294" t="s">
        <v>2188</v>
      </c>
      <c r="S294" s="1">
        <v>43876</v>
      </c>
      <c r="T294">
        <v>4295888664</v>
      </c>
      <c r="U294" t="s">
        <v>2189</v>
      </c>
      <c r="V294" t="s">
        <v>2197</v>
      </c>
      <c r="W294">
        <v>1</v>
      </c>
      <c r="X294" t="s">
        <v>56</v>
      </c>
      <c r="Y294">
        <v>2</v>
      </c>
      <c r="Z294" t="s">
        <v>1636</v>
      </c>
      <c r="AA294">
        <v>0.3</v>
      </c>
      <c r="AB294" t="s">
        <v>43</v>
      </c>
      <c r="AC294" t="s">
        <v>2191</v>
      </c>
      <c r="AD294" t="s">
        <v>2198</v>
      </c>
      <c r="AE294" t="s">
        <v>2199</v>
      </c>
    </row>
  </sheetData>
  <autoFilter ref="A1:AE1" xr:uid="{1322F545-67EE-384B-9E05-0030BA45517F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cement_plant_dataset_exact_capa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Whalen</dc:creator>
  <cp:lastModifiedBy>Courtney Whalen</cp:lastModifiedBy>
  <dcterms:created xsi:type="dcterms:W3CDTF">2020-07-23T19:57:27Z</dcterms:created>
  <dcterms:modified xsi:type="dcterms:W3CDTF">2020-08-05T20:21:19Z</dcterms:modified>
</cp:coreProperties>
</file>