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Drive\_Butterflight\3.4 Release\"/>
    </mc:Choice>
  </mc:AlternateContent>
  <bookViews>
    <workbookView xWindow="0" yWindow="0" windowWidth="10650" windowHeight="9660" activeTab="1"/>
  </bookViews>
  <sheets>
    <sheet name="Cutoff Calcs" sheetId="1" r:id="rId1"/>
    <sheet name="Cutoff Chart" sheetId="2" r:id="rId2"/>
  </sheets>
  <definedNames>
    <definedName name="solver_adj" localSheetId="0" hidden="1">'Cutoff Calcs'!$A$16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'Cutoff Calcs'!$F$16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18" i="1" l="1"/>
  <c r="B19" i="1" l="1"/>
  <c r="B20" i="1" s="1"/>
  <c r="C18" i="1"/>
  <c r="D18" i="1" s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21" i="1" l="1"/>
  <c r="C20" i="1"/>
  <c r="D20" i="1" s="1"/>
  <c r="C19" i="1"/>
  <c r="D19" i="1" s="1"/>
  <c r="H18" i="1"/>
  <c r="F18" i="1"/>
  <c r="G18" i="1"/>
  <c r="E18" i="1"/>
  <c r="E19" i="1" l="1"/>
  <c r="H19" i="1"/>
  <c r="G19" i="1"/>
  <c r="F19" i="1"/>
  <c r="F20" i="1"/>
  <c r="H20" i="1"/>
  <c r="G20" i="1"/>
  <c r="E20" i="1"/>
  <c r="C21" i="1"/>
  <c r="D21" i="1" s="1"/>
  <c r="B22" i="1"/>
  <c r="B23" i="1" l="1"/>
  <c r="C22" i="1"/>
  <c r="D22" i="1" s="1"/>
  <c r="G21" i="1"/>
  <c r="F21" i="1"/>
  <c r="E21" i="1"/>
  <c r="H21" i="1"/>
  <c r="H22" i="1" l="1"/>
  <c r="G22" i="1"/>
  <c r="F22" i="1"/>
  <c r="E22" i="1"/>
  <c r="B24" i="1"/>
  <c r="C23" i="1"/>
  <c r="D23" i="1" s="1"/>
  <c r="E23" i="1" l="1"/>
  <c r="G23" i="1"/>
  <c r="F23" i="1"/>
  <c r="H23" i="1"/>
  <c r="B25" i="1"/>
  <c r="C24" i="1"/>
  <c r="D24" i="1" s="1"/>
  <c r="F24" i="1" l="1"/>
  <c r="E24" i="1"/>
  <c r="H24" i="1"/>
  <c r="G24" i="1"/>
  <c r="C25" i="1"/>
  <c r="D25" i="1" s="1"/>
  <c r="B26" i="1"/>
  <c r="C26" i="1" l="1"/>
  <c r="D26" i="1" s="1"/>
  <c r="B27" i="1"/>
  <c r="G25" i="1"/>
  <c r="F25" i="1"/>
  <c r="E25" i="1"/>
  <c r="H25" i="1"/>
  <c r="B28" i="1" l="1"/>
  <c r="C27" i="1"/>
  <c r="D27" i="1" s="1"/>
  <c r="H26" i="1"/>
  <c r="G26" i="1"/>
  <c r="F26" i="1"/>
  <c r="E26" i="1"/>
  <c r="E27" i="1" l="1"/>
  <c r="H27" i="1"/>
  <c r="G27" i="1"/>
  <c r="F27" i="1"/>
  <c r="B29" i="1"/>
  <c r="C28" i="1"/>
  <c r="D28" i="1" s="1"/>
  <c r="F28" i="1" l="1"/>
  <c r="E28" i="1"/>
  <c r="H28" i="1"/>
  <c r="G28" i="1"/>
  <c r="C29" i="1"/>
  <c r="D29" i="1" s="1"/>
  <c r="B30" i="1"/>
  <c r="C30" i="1" l="1"/>
  <c r="D30" i="1" s="1"/>
  <c r="B31" i="1"/>
  <c r="G29" i="1"/>
  <c r="F29" i="1"/>
  <c r="E29" i="1"/>
  <c r="H29" i="1"/>
  <c r="B32" i="1" l="1"/>
  <c r="C31" i="1"/>
  <c r="D31" i="1" s="1"/>
  <c r="H30" i="1"/>
  <c r="G30" i="1"/>
  <c r="F30" i="1"/>
  <c r="E30" i="1"/>
  <c r="E31" i="1" l="1"/>
  <c r="H31" i="1"/>
  <c r="G31" i="1"/>
  <c r="F31" i="1"/>
  <c r="B33" i="1"/>
  <c r="C32" i="1"/>
  <c r="D32" i="1" s="1"/>
  <c r="F32" i="1" l="1"/>
  <c r="E32" i="1"/>
  <c r="H32" i="1"/>
  <c r="G32" i="1"/>
  <c r="C33" i="1"/>
  <c r="D33" i="1" s="1"/>
  <c r="B34" i="1"/>
  <c r="C34" i="1" s="1"/>
  <c r="D34" i="1" s="1"/>
  <c r="H34" i="1" l="1"/>
  <c r="G34" i="1"/>
  <c r="F34" i="1"/>
  <c r="E34" i="1"/>
  <c r="G33" i="1"/>
  <c r="F33" i="1"/>
  <c r="E33" i="1"/>
  <c r="H33" i="1"/>
</calcChain>
</file>

<file path=xl/sharedStrings.xml><?xml version="1.0" encoding="utf-8"?>
<sst xmlns="http://schemas.openxmlformats.org/spreadsheetml/2006/main" count="9" uniqueCount="9">
  <si>
    <t>Q</t>
  </si>
  <si>
    <t>R</t>
  </si>
  <si>
    <t>Q/R</t>
  </si>
  <si>
    <t>filter gain</t>
  </si>
  <si>
    <t>4k</t>
  </si>
  <si>
    <t>8k</t>
  </si>
  <si>
    <t>16k</t>
  </si>
  <si>
    <t>32k</t>
  </si>
  <si>
    <t>FKF cutoff frequency in Hz (based on Gyro sampling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</si>
</sst>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0" tint="-0.3499862666707357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0" fillId="0" borderId="0" xfId="0" applyFont="1" applyBorder="1" applyAlignment="1"/>
    <xf numFmtId="2" fontId="0" fillId="0" borderId="0" xfId="0" applyNumberFormat="1" applyFont="1" applyBorder="1"/>
    <xf numFmtId="165" fontId="0" fillId="0" borderId="0" xfId="0" applyNumberFormat="1" applyFont="1" applyBorder="1"/>
    <xf numFmtId="164" fontId="0" fillId="0" borderId="0" xfId="0" applyNumberFormat="1" applyFont="1" applyBorder="1"/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Alignment="1"/>
    <xf numFmtId="0" fontId="2" fillId="2" borderId="1" xfId="0" applyFont="1" applyFill="1" applyBorder="1" applyAlignment="1">
      <alignment horizontal="right" wrapText="1"/>
    </xf>
    <xf numFmtId="1" fontId="0" fillId="3" borderId="1" xfId="0" applyNumberFormat="1" applyFont="1" applyFill="1" applyBorder="1" applyAlignment="1"/>
    <xf numFmtId="1" fontId="0" fillId="3" borderId="1" xfId="0" applyNumberFormat="1" applyFont="1" applyFill="1" applyBorder="1"/>
    <xf numFmtId="0" fontId="0" fillId="2" borderId="1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/>
    <xf numFmtId="2" fontId="3" fillId="0" borderId="1" xfId="0" applyNumberFormat="1" applyFont="1" applyFill="1" applyBorder="1"/>
    <xf numFmtId="165" fontId="3" fillId="0" borderId="1" xfId="0" applyNumberFormat="1" applyFont="1" applyFill="1" applyBorder="1"/>
    <xf numFmtId="0" fontId="2" fillId="4" borderId="1" xfId="0" applyFont="1" applyFill="1" applyBorder="1" applyAlignment="1">
      <alignment horizontal="right" wrapText="1"/>
    </xf>
    <xf numFmtId="2" fontId="3" fillId="4" borderId="1" xfId="0" applyNumberFormat="1" applyFont="1" applyFill="1" applyBorder="1"/>
    <xf numFmtId="165" fontId="3" fillId="4" borderId="1" xfId="0" applyNumberFormat="1" applyFont="1" applyFill="1" applyBorder="1"/>
    <xf numFmtId="164" fontId="0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Fast Kalman Filter (FKF) Values</a:t>
            </a:r>
          </a:p>
        </c:rich>
      </c:tx>
      <c:layout>
        <c:manualLayout>
          <c:xMode val="edge"/>
          <c:yMode val="edge"/>
          <c:x val="0.11711361567858676"/>
          <c:y val="1.2125206601904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82941186720619E-2"/>
          <c:y val="7.4953985477439561E-2"/>
          <c:w val="0.879357059037151"/>
          <c:h val="0.83777826115944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'Cutoff Calcs'!$E$2</c:f>
              <c:strCache>
                <c:ptCount val="1"/>
                <c:pt idx="0">
                  <c:v>4k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1"/>
              <c:layout>
                <c:manualLayout>
                  <c:x val="1.2896854360748881E-3"/>
                  <c:y val="4.05685226135897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'Cutoff Calcs'!$E$3:$E$36</c:f>
              <c:numCache>
                <c:formatCode>0.0</c:formatCode>
                <c:ptCount val="34"/>
                <c:pt idx="0">
                  <c:v>4.2993463824683271</c:v>
                </c:pt>
                <c:pt idx="1">
                  <c:v>6.0844635555280915</c:v>
                </c:pt>
                <c:pt idx="2">
                  <c:v>7.4559371589833283</c:v>
                </c:pt>
                <c:pt idx="3">
                  <c:v>8.6132966843503755</c:v>
                </c:pt>
                <c:pt idx="4">
                  <c:v>10.557166948824053</c:v>
                </c:pt>
                <c:pt idx="5">
                  <c:v>12.198248401776363</c:v>
                </c:pt>
                <c:pt idx="6">
                  <c:v>13.645837544508129</c:v>
                </c:pt>
                <c:pt idx="7">
                  <c:v>14.955987667387655</c:v>
                </c:pt>
                <c:pt idx="8">
                  <c:v>16.161996640174145</c:v>
                </c:pt>
                <c:pt idx="9">
                  <c:v>17.285559637303912</c:v>
                </c:pt>
                <c:pt idx="10">
                  <c:v>19.341527581990071</c:v>
                </c:pt>
                <c:pt idx="11">
                  <c:v>21.203159234378983</c:v>
                </c:pt>
                <c:pt idx="12">
                  <c:v>22.917542258831897</c:v>
                </c:pt>
                <c:pt idx="13">
                  <c:v>24.515356224901691</c:v>
                </c:pt>
                <c:pt idx="14">
                  <c:v>27.440721047396064</c:v>
                </c:pt>
                <c:pt idx="15">
                  <c:v>30.091345070434599</c:v>
                </c:pt>
                <c:pt idx="16">
                  <c:v>32.23825017376528</c:v>
                </c:pt>
                <c:pt idx="17">
                  <c:v>34.811506171242975</c:v>
                </c:pt>
                <c:pt idx="18">
                  <c:v>38.984902420621772</c:v>
                </c:pt>
                <c:pt idx="19">
                  <c:v>43.667537306356451</c:v>
                </c:pt>
                <c:pt idx="20">
                  <c:v>49.519224193828258</c:v>
                </c:pt>
                <c:pt idx="21">
                  <c:v>55.496061402588019</c:v>
                </c:pt>
                <c:pt idx="22">
                  <c:v>62.21288195512313</c:v>
                </c:pt>
                <c:pt idx="23">
                  <c:v>70.622723032218573</c:v>
                </c:pt>
                <c:pt idx="24">
                  <c:v>76.635550824124977</c:v>
                </c:pt>
                <c:pt idx="25">
                  <c:v>82.986879482812967</c:v>
                </c:pt>
                <c:pt idx="26">
                  <c:v>88.928601983823256</c:v>
                </c:pt>
                <c:pt idx="27">
                  <c:v>101.10545446448107</c:v>
                </c:pt>
                <c:pt idx="28">
                  <c:v>109.83609532121264</c:v>
                </c:pt>
                <c:pt idx="29">
                  <c:v>119.08088875587225</c:v>
                </c:pt>
                <c:pt idx="30">
                  <c:v>131.90487730966353</c:v>
                </c:pt>
                <c:pt idx="31">
                  <c:v>145.58561294149561</c:v>
                </c:pt>
              </c:numCache>
            </c:numRef>
          </c:xVal>
          <c:yVal>
            <c:numRef>
              <c:f>'Cutoff Calcs'!$A$3:$A$36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'Cutoff Calcs'!$F$2</c:f>
              <c:strCache>
                <c:ptCount val="1"/>
                <c:pt idx="0">
                  <c:v>8k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'Cutoff Calcs'!$F$3:$F$36</c:f>
              <c:numCache>
                <c:formatCode>0.0</c:formatCode>
                <c:ptCount val="34"/>
                <c:pt idx="0">
                  <c:v>8.5986927649366542</c:v>
                </c:pt>
                <c:pt idx="1">
                  <c:v>12.168927111056183</c:v>
                </c:pt>
                <c:pt idx="2">
                  <c:v>14.911874317966657</c:v>
                </c:pt>
                <c:pt idx="3">
                  <c:v>17.226593368700751</c:v>
                </c:pt>
                <c:pt idx="4">
                  <c:v>21.114333897648105</c:v>
                </c:pt>
                <c:pt idx="5">
                  <c:v>24.396496803552726</c:v>
                </c:pt>
                <c:pt idx="6">
                  <c:v>27.291675089016259</c:v>
                </c:pt>
                <c:pt idx="7">
                  <c:v>29.91197533477531</c:v>
                </c:pt>
                <c:pt idx="8">
                  <c:v>32.32399328034829</c:v>
                </c:pt>
                <c:pt idx="9">
                  <c:v>34.571119274607824</c:v>
                </c:pt>
                <c:pt idx="10">
                  <c:v>38.683055163980143</c:v>
                </c:pt>
                <c:pt idx="11">
                  <c:v>42.406318468757966</c:v>
                </c:pt>
                <c:pt idx="12">
                  <c:v>45.835084517663795</c:v>
                </c:pt>
                <c:pt idx="13">
                  <c:v>49.030712449803382</c:v>
                </c:pt>
                <c:pt idx="14">
                  <c:v>54.881442094792128</c:v>
                </c:pt>
                <c:pt idx="15">
                  <c:v>60.182690140869198</c:v>
                </c:pt>
                <c:pt idx="16">
                  <c:v>64.47650034753056</c:v>
                </c:pt>
                <c:pt idx="17">
                  <c:v>69.62301234248595</c:v>
                </c:pt>
                <c:pt idx="18">
                  <c:v>77.969804841243544</c:v>
                </c:pt>
                <c:pt idx="19">
                  <c:v>87.335074612712901</c:v>
                </c:pt>
                <c:pt idx="20">
                  <c:v>99.038448387656516</c:v>
                </c:pt>
                <c:pt idx="21">
                  <c:v>110.99212280517604</c:v>
                </c:pt>
                <c:pt idx="22">
                  <c:v>124.42576391024626</c:v>
                </c:pt>
                <c:pt idx="23">
                  <c:v>141.24544606443715</c:v>
                </c:pt>
                <c:pt idx="24">
                  <c:v>153.27110164824995</c:v>
                </c:pt>
                <c:pt idx="25">
                  <c:v>165.97375896562593</c:v>
                </c:pt>
                <c:pt idx="26">
                  <c:v>177.85720396764651</c:v>
                </c:pt>
                <c:pt idx="27">
                  <c:v>202.21090892896214</c:v>
                </c:pt>
                <c:pt idx="28">
                  <c:v>219.67219064242528</c:v>
                </c:pt>
                <c:pt idx="29">
                  <c:v>238.1617775117445</c:v>
                </c:pt>
                <c:pt idx="30">
                  <c:v>263.80975461932707</c:v>
                </c:pt>
                <c:pt idx="31">
                  <c:v>291.17122588299122</c:v>
                </c:pt>
              </c:numCache>
            </c:numRef>
          </c:xVal>
          <c:yVal>
            <c:numRef>
              <c:f>'Cutoff Calcs'!$A$3:$A$36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'Cutoff Calcs'!$G$2</c:f>
              <c:strCache>
                <c:ptCount val="1"/>
                <c:pt idx="0">
                  <c:v>16k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'Cutoff Calcs'!$G$3:$G$36</c:f>
              <c:numCache>
                <c:formatCode>0.0</c:formatCode>
                <c:ptCount val="34"/>
                <c:pt idx="0">
                  <c:v>17.197385529873308</c:v>
                </c:pt>
                <c:pt idx="1">
                  <c:v>24.337854222112366</c:v>
                </c:pt>
                <c:pt idx="2">
                  <c:v>29.823748635933313</c:v>
                </c:pt>
                <c:pt idx="3">
                  <c:v>34.453186737401502</c:v>
                </c:pt>
                <c:pt idx="4">
                  <c:v>42.228667795296211</c:v>
                </c:pt>
                <c:pt idx="5">
                  <c:v>48.792993607105451</c:v>
                </c:pt>
                <c:pt idx="6">
                  <c:v>54.583350178032518</c:v>
                </c:pt>
                <c:pt idx="7">
                  <c:v>59.823950669550619</c:v>
                </c:pt>
                <c:pt idx="8">
                  <c:v>64.64798656069658</c:v>
                </c:pt>
                <c:pt idx="9">
                  <c:v>69.142238549215648</c:v>
                </c:pt>
                <c:pt idx="10">
                  <c:v>77.366110327960286</c:v>
                </c:pt>
                <c:pt idx="11">
                  <c:v>84.812636937515933</c:v>
                </c:pt>
                <c:pt idx="12">
                  <c:v>91.670169035327589</c:v>
                </c:pt>
                <c:pt idx="13">
                  <c:v>98.061424899606763</c:v>
                </c:pt>
                <c:pt idx="14">
                  <c:v>109.76288418958426</c:v>
                </c:pt>
                <c:pt idx="15">
                  <c:v>120.3653802817384</c:v>
                </c:pt>
                <c:pt idx="16">
                  <c:v>128.95300069506112</c:v>
                </c:pt>
                <c:pt idx="17">
                  <c:v>139.2460246849719</c:v>
                </c:pt>
                <c:pt idx="18">
                  <c:v>155.93960968248709</c:v>
                </c:pt>
                <c:pt idx="19">
                  <c:v>174.6701492254258</c:v>
                </c:pt>
                <c:pt idx="20">
                  <c:v>198.07689677531303</c:v>
                </c:pt>
                <c:pt idx="21">
                  <c:v>221.98424561035208</c:v>
                </c:pt>
                <c:pt idx="22">
                  <c:v>248.85152782049252</c:v>
                </c:pt>
                <c:pt idx="23">
                  <c:v>282.49089212887429</c:v>
                </c:pt>
                <c:pt idx="24">
                  <c:v>306.54220329649991</c:v>
                </c:pt>
                <c:pt idx="25">
                  <c:v>331.94751793125187</c:v>
                </c:pt>
                <c:pt idx="26">
                  <c:v>355.71440793529302</c:v>
                </c:pt>
                <c:pt idx="27">
                  <c:v>404.42181785792428</c:v>
                </c:pt>
                <c:pt idx="28">
                  <c:v>439.34438128485056</c:v>
                </c:pt>
                <c:pt idx="29">
                  <c:v>476.32355502348901</c:v>
                </c:pt>
                <c:pt idx="30">
                  <c:v>527.61950923865413</c:v>
                </c:pt>
                <c:pt idx="31">
                  <c:v>582.34245176598245</c:v>
                </c:pt>
              </c:numCache>
            </c:numRef>
          </c:xVal>
          <c:yVal>
            <c:numRef>
              <c:f>'Cutoff Calcs'!$A$3:$A$36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'Cutoff Calcs'!$H$2</c:f>
              <c:strCache>
                <c:ptCount val="1"/>
                <c:pt idx="0">
                  <c:v>32k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'Cutoff Calcs'!$H$3:$H$36</c:f>
              <c:numCache>
                <c:formatCode>0.0</c:formatCode>
                <c:ptCount val="34"/>
                <c:pt idx="0">
                  <c:v>34.394771059746617</c:v>
                </c:pt>
                <c:pt idx="1">
                  <c:v>48.675708444224732</c:v>
                </c:pt>
                <c:pt idx="2">
                  <c:v>59.647497271866627</c:v>
                </c:pt>
                <c:pt idx="3">
                  <c:v>68.906373474803004</c:v>
                </c:pt>
                <c:pt idx="4">
                  <c:v>84.457335590592422</c:v>
                </c:pt>
                <c:pt idx="5">
                  <c:v>97.585987214210903</c:v>
                </c:pt>
                <c:pt idx="6">
                  <c:v>109.16670035606504</c:v>
                </c:pt>
                <c:pt idx="7">
                  <c:v>119.64790133910124</c:v>
                </c:pt>
                <c:pt idx="8">
                  <c:v>129.29597312139316</c:v>
                </c:pt>
                <c:pt idx="9">
                  <c:v>138.2844770984313</c:v>
                </c:pt>
                <c:pt idx="10">
                  <c:v>154.73222065592057</c:v>
                </c:pt>
                <c:pt idx="11">
                  <c:v>169.62527387503187</c:v>
                </c:pt>
                <c:pt idx="12">
                  <c:v>183.34033807065518</c:v>
                </c:pt>
                <c:pt idx="13">
                  <c:v>196.12284979921353</c:v>
                </c:pt>
                <c:pt idx="14">
                  <c:v>219.52576837916851</c:v>
                </c:pt>
                <c:pt idx="15">
                  <c:v>240.73076056347679</c:v>
                </c:pt>
                <c:pt idx="16">
                  <c:v>257.90600139012224</c:v>
                </c:pt>
                <c:pt idx="17">
                  <c:v>278.4920493699438</c:v>
                </c:pt>
                <c:pt idx="18">
                  <c:v>311.87921936497418</c:v>
                </c:pt>
                <c:pt idx="19">
                  <c:v>349.34029845085161</c:v>
                </c:pt>
                <c:pt idx="20">
                  <c:v>396.15379355062606</c:v>
                </c:pt>
                <c:pt idx="21">
                  <c:v>443.96849122070415</c:v>
                </c:pt>
                <c:pt idx="22">
                  <c:v>497.70305564098504</c:v>
                </c:pt>
                <c:pt idx="23">
                  <c:v>564.98178425774859</c:v>
                </c:pt>
                <c:pt idx="24">
                  <c:v>613.08440659299981</c:v>
                </c:pt>
                <c:pt idx="25">
                  <c:v>663.89503586250373</c:v>
                </c:pt>
                <c:pt idx="26">
                  <c:v>711.42881587058605</c:v>
                </c:pt>
                <c:pt idx="27">
                  <c:v>808.84363571584856</c:v>
                </c:pt>
                <c:pt idx="28">
                  <c:v>878.68876256970111</c:v>
                </c:pt>
                <c:pt idx="29">
                  <c:v>952.64711004697801</c:v>
                </c:pt>
                <c:pt idx="30">
                  <c:v>1055.2390184773083</c:v>
                </c:pt>
                <c:pt idx="31">
                  <c:v>1164.6849035319649</c:v>
                </c:pt>
              </c:numCache>
            </c:numRef>
          </c:xVal>
          <c:yVal>
            <c:numRef>
              <c:f>'Cutoff Calcs'!$A$3:$A$36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4"/>
          <c:order val="4"/>
          <c:tx>
            <c:v>Q=400 / R=88</c:v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'Cutoff Calcs'!$H$29</c:f>
              <c:numCache>
                <c:formatCode>0.0</c:formatCode>
                <c:ptCount val="1"/>
                <c:pt idx="0">
                  <c:v>711.42881587058605</c:v>
                </c:pt>
              </c:numCache>
            </c:numRef>
          </c:xVal>
          <c:yVal>
            <c:numRef>
              <c:f>'Cutoff Calcs'!$A$29</c:f>
              <c:numCache>
                <c:formatCode>General</c:formatCode>
                <c:ptCount val="1"/>
                <c:pt idx="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30824"/>
        <c:axId val="222232000"/>
      </c:scatterChart>
      <c:valAx>
        <c:axId val="222230824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Peak Motor Noise  (in 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2000"/>
        <c:crosses val="autoZero"/>
        <c:crossBetween val="midCat"/>
      </c:valAx>
      <c:valAx>
        <c:axId val="22223200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31750">
              <a:solidFill>
                <a:schemeClr val="bg1"/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cap="none" baseline="0"/>
                  <a:t>Q Setting with R = 88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1187501868001339"/>
          <c:y val="9.4903610176835435E-2"/>
          <c:w val="0.28869346678537045"/>
          <c:h val="4.630096237970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9526</xdr:rowOff>
    </xdr:from>
    <xdr:to>
      <xdr:col>10</xdr:col>
      <xdr:colOff>619125</xdr:colOff>
      <xdr:row>4</xdr:row>
      <xdr:rowOff>38101</xdr:rowOff>
    </xdr:to>
    <xdr:sp macro="" textlink="">
      <xdr:nvSpPr>
        <xdr:cNvPr id="2" name="TextBox 1"/>
        <xdr:cNvSpPr txBox="1"/>
      </xdr:nvSpPr>
      <xdr:spPr>
        <a:xfrm>
          <a:off x="5162550" y="209551"/>
          <a:ext cx="183832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Feel free to change highlighted cells to calc new cutoff</a:t>
          </a:r>
          <a:r>
            <a:rPr lang="en-US" sz="1100" baseline="0"/>
            <a:t> frequency results.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0.08551</cdr:x>
      <cdr:y>0.21736</cdr:y>
    </cdr:from>
    <cdr:to>
      <cdr:x>0.29527</cdr:x>
      <cdr:y>0.43499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193" y="1368506"/>
          <a:ext cx="1818147" cy="1370204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  <a:effectLst xmlns:a="http://schemas.openxmlformats.org/drawingml/2006/main">
          <a:softEdge rad="112500"/>
        </a:effectLst>
      </cdr:spPr>
    </cdr:pic>
  </cdr:relSizeAnchor>
  <cdr:relSizeAnchor xmlns:cdr="http://schemas.openxmlformats.org/drawingml/2006/chartDrawing">
    <cdr:from>
      <cdr:x>0.76374</cdr:x>
      <cdr:y>0.18853</cdr:y>
    </cdr:from>
    <cdr:to>
      <cdr:x>0.76374</cdr:x>
      <cdr:y>0.91528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6619875" y="1186962"/>
          <a:ext cx="0" cy="45756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0.63846</cdr:x>
      <cdr:y>0.18969</cdr:y>
    </cdr:from>
    <cdr:to>
      <cdr:x>0.63846</cdr:x>
      <cdr:y>0.91225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5534025" y="1194288"/>
          <a:ext cx="0" cy="454928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0.51209</cdr:x>
      <cdr:y>0.18853</cdr:y>
    </cdr:from>
    <cdr:to>
      <cdr:x>0.51209</cdr:x>
      <cdr:y>0.91074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4438650" y="1186962"/>
          <a:ext cx="0" cy="45470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0.57426</cdr:x>
      <cdr:y>0.61326</cdr:y>
    </cdr:from>
    <cdr:to>
      <cdr:x>0.83956</cdr:x>
      <cdr:y>0.87746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977565" y="3861101"/>
          <a:ext cx="2299536" cy="1663399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Example: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FKF cutoff result =  711.4hz @</a:t>
          </a:r>
          <a:r>
            <a:rPr lang="en-US" sz="1100" baseline="0">
              <a:solidFill>
                <a:schemeClr val="bg1"/>
              </a:solidFill>
            </a:rPr>
            <a:t> 32k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355.7hz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16k</a:t>
          </a:r>
        </a:p>
        <a:p xmlns:a="http://schemas.openxmlformats.org/drawingml/2006/main"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177.9hz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88.9hz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endParaRPr lang="en-US" sz="1100">
            <a:solidFill>
              <a:schemeClr val="bg1"/>
            </a:solidFill>
          </a:endParaRPr>
        </a:p>
        <a:p xmlns:a="http://schemas.openxmlformats.org/drawingml/2006/main">
          <a:r>
            <a:rPr lang="en-US" sz="1100">
              <a:solidFill>
                <a:schemeClr val="bg1"/>
              </a:solidFill>
            </a:rPr>
            <a:t>(see Cutoff Calcs</a:t>
          </a:r>
          <a:r>
            <a:rPr lang="en-US" sz="1100" baseline="0">
              <a:solidFill>
                <a:schemeClr val="bg1"/>
              </a:solidFill>
            </a:rPr>
            <a:t> tab)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0.27348</cdr:x>
      <cdr:y>0.19317</cdr:y>
    </cdr:from>
    <cdr:to>
      <cdr:x>0.40595</cdr:x>
      <cdr:y>0.24384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370418" y="1216213"/>
          <a:ext cx="1148229" cy="318994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</a:p>
      </cdr:txBody>
    </cdr:sp>
  </cdr:relSizeAnchor>
  <cdr:relSizeAnchor xmlns:cdr="http://schemas.openxmlformats.org/drawingml/2006/chartDrawing">
    <cdr:from>
      <cdr:x>0.89036</cdr:x>
      <cdr:y>0.19728</cdr:y>
    </cdr:from>
    <cdr:to>
      <cdr:x>0.89036</cdr:x>
      <cdr:y>0.91327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7709667" y="1240220"/>
          <a:ext cx="0" cy="45010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0.07484</cdr:x>
      <cdr:y>0.18902</cdr:y>
    </cdr:from>
    <cdr:to>
      <cdr:x>0.88577</cdr:x>
      <cdr:y>0.18902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648730" y="1190098"/>
          <a:ext cx="7028939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0.18791</cdr:x>
      <cdr:y>0.06354</cdr:y>
    </cdr:from>
    <cdr:to>
      <cdr:x>0.34066</cdr:x>
      <cdr:y>0.10741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28774" y="400050"/>
          <a:ext cx="1323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Gyro Sampling 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4"/>
  <sheetViews>
    <sheetView workbookViewId="0">
      <selection activeCell="C2" sqref="C2"/>
    </sheetView>
  </sheetViews>
  <sheetFormatPr defaultColWidth="11.25" defaultRowHeight="15" customHeight="1" x14ac:dyDescent="0.25"/>
  <cols>
    <col min="1" max="4" width="8.375" customWidth="1"/>
    <col min="5" max="5" width="8.375" style="8" customWidth="1"/>
    <col min="6" max="29" width="8.375" customWidth="1"/>
  </cols>
  <sheetData>
    <row r="1" spans="1:8" ht="15.75" customHeight="1" x14ac:dyDescent="0.25">
      <c r="A1" s="1"/>
      <c r="B1" s="1"/>
      <c r="C1" s="1" t="s">
        <v>8</v>
      </c>
    </row>
    <row r="2" spans="1:8" ht="15.75" customHeight="1" x14ac:dyDescent="0.25">
      <c r="A2" s="12" t="s">
        <v>0</v>
      </c>
      <c r="B2" s="12" t="s">
        <v>1</v>
      </c>
      <c r="C2" s="13" t="s">
        <v>2</v>
      </c>
      <c r="D2" s="14" t="s">
        <v>3</v>
      </c>
      <c r="E2" s="10" t="s">
        <v>4</v>
      </c>
      <c r="F2" s="11" t="s">
        <v>5</v>
      </c>
      <c r="G2" s="11" t="s">
        <v>6</v>
      </c>
      <c r="H2" s="11" t="s">
        <v>7</v>
      </c>
    </row>
    <row r="3" spans="1:8" ht="15.75" customHeight="1" x14ac:dyDescent="0.25">
      <c r="A3" s="9">
        <v>1</v>
      </c>
      <c r="B3" s="9">
        <v>88</v>
      </c>
      <c r="C3" s="15">
        <f t="shared" ref="C3:C22" si="0">A3/B3</f>
        <v>1.1363636363636364E-2</v>
      </c>
      <c r="D3" s="16">
        <f t="shared" ref="D3:D22" si="1">-C3/1000/2+SQRT(C3/1000*C3/1000/4+C3/1000)</f>
        <v>3.3653222824822871E-3</v>
      </c>
      <c r="E3" s="6">
        <f t="shared" ref="E3:E22" si="2">-LN(1-2*D3)*4000/2/PI()</f>
        <v>4.2993463824683271</v>
      </c>
      <c r="F3" s="6">
        <f t="shared" ref="F3:F22" si="3">-LN(1-2*D3)*8000/2/PI()</f>
        <v>8.5986927649366542</v>
      </c>
      <c r="G3" s="6">
        <f t="shared" ref="G3:G22" si="4">-LN(1-2*D3)*16000/2/PI()</f>
        <v>17.197385529873308</v>
      </c>
      <c r="H3" s="6">
        <f t="shared" ref="H3:H22" si="5">-LN(1-2*D3)*32000/2/PI()</f>
        <v>34.394771059746617</v>
      </c>
    </row>
    <row r="4" spans="1:8" ht="15.75" customHeight="1" x14ac:dyDescent="0.25">
      <c r="A4" s="9">
        <v>2</v>
      </c>
      <c r="B4" s="9">
        <f>B3</f>
        <v>88</v>
      </c>
      <c r="C4" s="15">
        <f t="shared" si="0"/>
        <v>2.2727272727272728E-2</v>
      </c>
      <c r="D4" s="16">
        <f t="shared" si="1"/>
        <v>4.7559628533477751E-3</v>
      </c>
      <c r="E4" s="6">
        <f t="shared" si="2"/>
        <v>6.0844635555280915</v>
      </c>
      <c r="F4" s="6">
        <f t="shared" si="3"/>
        <v>12.168927111056183</v>
      </c>
      <c r="G4" s="6">
        <f t="shared" si="4"/>
        <v>24.337854222112366</v>
      </c>
      <c r="H4" s="6">
        <f t="shared" si="5"/>
        <v>48.675708444224732</v>
      </c>
    </row>
    <row r="5" spans="1:8" ht="15.75" customHeight="1" x14ac:dyDescent="0.25">
      <c r="A5" s="9">
        <v>3</v>
      </c>
      <c r="B5" s="9">
        <f t="shared" ref="B5:B34" si="6">B4</f>
        <v>88</v>
      </c>
      <c r="C5" s="15">
        <f t="shared" si="0"/>
        <v>3.4090909090909088E-2</v>
      </c>
      <c r="D5" s="16">
        <f t="shared" si="1"/>
        <v>5.8217215076161411E-3</v>
      </c>
      <c r="E5" s="6">
        <f t="shared" si="2"/>
        <v>7.4559371589833283</v>
      </c>
      <c r="F5" s="6">
        <f t="shared" si="3"/>
        <v>14.911874317966657</v>
      </c>
      <c r="G5" s="6">
        <f t="shared" si="4"/>
        <v>29.823748635933313</v>
      </c>
      <c r="H5" s="6">
        <f t="shared" si="5"/>
        <v>59.647497271866627</v>
      </c>
    </row>
    <row r="6" spans="1:8" ht="15.75" customHeight="1" x14ac:dyDescent="0.25">
      <c r="A6" s="9">
        <v>4</v>
      </c>
      <c r="B6" s="9">
        <f t="shared" si="6"/>
        <v>88</v>
      </c>
      <c r="C6" s="15">
        <f t="shared" si="0"/>
        <v>4.5454545454545456E-2</v>
      </c>
      <c r="D6" s="16">
        <f t="shared" si="1"/>
        <v>6.7193096586066906E-3</v>
      </c>
      <c r="E6" s="6">
        <f t="shared" si="2"/>
        <v>8.6132966843503755</v>
      </c>
      <c r="F6" s="6">
        <f t="shared" si="3"/>
        <v>17.226593368700751</v>
      </c>
      <c r="G6" s="6">
        <f t="shared" si="4"/>
        <v>34.453186737401502</v>
      </c>
      <c r="H6" s="6">
        <f t="shared" si="5"/>
        <v>68.906373474803004</v>
      </c>
    </row>
    <row r="7" spans="1:8" ht="15.75" customHeight="1" x14ac:dyDescent="0.25">
      <c r="A7" s="9">
        <v>6</v>
      </c>
      <c r="B7" s="9">
        <f t="shared" si="6"/>
        <v>88</v>
      </c>
      <c r="C7" s="15">
        <f t="shared" si="0"/>
        <v>6.8181818181818177E-2</v>
      </c>
      <c r="D7" s="16">
        <f t="shared" si="1"/>
        <v>8.223207703161213E-3</v>
      </c>
      <c r="E7" s="6">
        <f t="shared" si="2"/>
        <v>10.557166948824053</v>
      </c>
      <c r="F7" s="6">
        <f t="shared" si="3"/>
        <v>21.114333897648105</v>
      </c>
      <c r="G7" s="6">
        <f t="shared" si="4"/>
        <v>42.228667795296211</v>
      </c>
      <c r="H7" s="6">
        <f t="shared" si="5"/>
        <v>84.457335590592422</v>
      </c>
    </row>
    <row r="8" spans="1:8" ht="15.75" customHeight="1" x14ac:dyDescent="0.25">
      <c r="A8" s="9">
        <v>8</v>
      </c>
      <c r="B8" s="9">
        <f t="shared" si="6"/>
        <v>88</v>
      </c>
      <c r="C8" s="15">
        <f t="shared" si="0"/>
        <v>9.0909090909090912E-2</v>
      </c>
      <c r="D8" s="16">
        <f t="shared" si="1"/>
        <v>9.489279694407278E-3</v>
      </c>
      <c r="E8" s="6">
        <f t="shared" si="2"/>
        <v>12.198248401776363</v>
      </c>
      <c r="F8" s="6">
        <f t="shared" si="3"/>
        <v>24.396496803552726</v>
      </c>
      <c r="G8" s="6">
        <f t="shared" si="4"/>
        <v>48.792993607105451</v>
      </c>
      <c r="H8" s="6">
        <f t="shared" si="5"/>
        <v>97.585987214210903</v>
      </c>
    </row>
    <row r="9" spans="1:8" ht="15.75" customHeight="1" x14ac:dyDescent="0.25">
      <c r="A9" s="9">
        <v>10</v>
      </c>
      <c r="B9" s="9">
        <f t="shared" si="6"/>
        <v>88</v>
      </c>
      <c r="C9" s="15">
        <f t="shared" si="0"/>
        <v>0.11363636363636363</v>
      </c>
      <c r="D9" s="16">
        <f t="shared" si="1"/>
        <v>1.0603369055850242E-2</v>
      </c>
      <c r="E9" s="6">
        <f t="shared" si="2"/>
        <v>13.645837544508129</v>
      </c>
      <c r="F9" s="6">
        <f t="shared" si="3"/>
        <v>27.291675089016259</v>
      </c>
      <c r="G9" s="6">
        <f t="shared" si="4"/>
        <v>54.583350178032518</v>
      </c>
      <c r="H9" s="6">
        <f t="shared" si="5"/>
        <v>109.16670035606504</v>
      </c>
    </row>
    <row r="10" spans="1:8" ht="15.75" customHeight="1" x14ac:dyDescent="0.25">
      <c r="A10" s="9">
        <v>12</v>
      </c>
      <c r="B10" s="9">
        <f t="shared" si="6"/>
        <v>88</v>
      </c>
      <c r="C10" s="15">
        <f t="shared" si="0"/>
        <v>0.13636363636363635</v>
      </c>
      <c r="D10" s="16">
        <f t="shared" si="1"/>
        <v>1.1609501390570117E-2</v>
      </c>
      <c r="E10" s="6">
        <f t="shared" si="2"/>
        <v>14.955987667387655</v>
      </c>
      <c r="F10" s="6">
        <f t="shared" si="3"/>
        <v>29.91197533477531</v>
      </c>
      <c r="G10" s="6">
        <f t="shared" si="4"/>
        <v>59.823950669550619</v>
      </c>
      <c r="H10" s="6">
        <f t="shared" si="5"/>
        <v>119.64790133910124</v>
      </c>
    </row>
    <row r="11" spans="1:8" ht="15.75" customHeight="1" x14ac:dyDescent="0.25">
      <c r="A11" s="9">
        <v>14</v>
      </c>
      <c r="B11" s="9">
        <f t="shared" si="6"/>
        <v>88</v>
      </c>
      <c r="C11" s="15">
        <f t="shared" si="0"/>
        <v>0.15909090909090909</v>
      </c>
      <c r="D11" s="16">
        <f t="shared" si="1"/>
        <v>1.2533829849878336E-2</v>
      </c>
      <c r="E11" s="6">
        <f t="shared" si="2"/>
        <v>16.161996640174145</v>
      </c>
      <c r="F11" s="6">
        <f t="shared" si="3"/>
        <v>32.32399328034829</v>
      </c>
      <c r="G11" s="6">
        <f t="shared" si="4"/>
        <v>64.64798656069658</v>
      </c>
      <c r="H11" s="6">
        <f t="shared" si="5"/>
        <v>129.29597312139316</v>
      </c>
    </row>
    <row r="12" spans="1:8" ht="15.75" customHeight="1" x14ac:dyDescent="0.25">
      <c r="A12" s="9">
        <v>16</v>
      </c>
      <c r="B12" s="9">
        <f t="shared" si="6"/>
        <v>88</v>
      </c>
      <c r="C12" s="15">
        <f t="shared" ref="C12:C21" si="7">A12/B12</f>
        <v>0.18181818181818182</v>
      </c>
      <c r="D12" s="16">
        <f t="shared" ref="D12:D21" si="8">-C12/1000/2+SQRT(C12/1000*C12/1000/4+C12/1000)</f>
        <v>1.339339460935633E-2</v>
      </c>
      <c r="E12" s="6">
        <f t="shared" ref="E12:E21" si="9">-LN(1-2*D12)*4000/2/PI()</f>
        <v>17.285559637303912</v>
      </c>
      <c r="F12" s="6">
        <f t="shared" ref="F12:F21" si="10">-LN(1-2*D12)*8000/2/PI()</f>
        <v>34.571119274607824</v>
      </c>
      <c r="G12" s="6">
        <f t="shared" ref="G12:G21" si="11">-LN(1-2*D12)*16000/2/PI()</f>
        <v>69.142238549215648</v>
      </c>
      <c r="H12" s="6">
        <f t="shared" ref="H12:H21" si="12">-LN(1-2*D12)*32000/2/PI()</f>
        <v>138.2844770984313</v>
      </c>
    </row>
    <row r="13" spans="1:8" ht="15.75" customHeight="1" x14ac:dyDescent="0.25">
      <c r="A13" s="9">
        <v>20</v>
      </c>
      <c r="B13" s="9">
        <f t="shared" si="6"/>
        <v>88</v>
      </c>
      <c r="C13" s="15">
        <f>A13/B13</f>
        <v>0.22727272727272727</v>
      </c>
      <c r="D13" s="16">
        <f>-C13/1000/2+SQRT(C13/1000*C13/1000/4+C13/1000)</f>
        <v>1.4962359142328333E-2</v>
      </c>
      <c r="E13" s="6">
        <f>-LN(1-2*D13)*4000/2/PI()</f>
        <v>19.341527581990071</v>
      </c>
      <c r="F13" s="6">
        <f>-LN(1-2*D13)*8000/2/PI()</f>
        <v>38.683055163980143</v>
      </c>
      <c r="G13" s="6">
        <f>-LN(1-2*D13)*16000/2/PI()</f>
        <v>77.366110327960286</v>
      </c>
      <c r="H13" s="6">
        <f>-LN(1-2*D13)*32000/2/PI()</f>
        <v>154.73222065592057</v>
      </c>
    </row>
    <row r="14" spans="1:8" ht="15.75" customHeight="1" x14ac:dyDescent="0.25">
      <c r="A14" s="9">
        <v>24</v>
      </c>
      <c r="B14" s="9">
        <f t="shared" si="6"/>
        <v>88</v>
      </c>
      <c r="C14" s="15">
        <f t="shared" si="7"/>
        <v>0.27272727272727271</v>
      </c>
      <c r="D14" s="16">
        <f t="shared" si="8"/>
        <v>1.6378655823770072E-2</v>
      </c>
      <c r="E14" s="6">
        <f t="shared" si="9"/>
        <v>21.203159234378983</v>
      </c>
      <c r="F14" s="6">
        <f t="shared" si="10"/>
        <v>42.406318468757966</v>
      </c>
      <c r="G14" s="6">
        <f t="shared" si="11"/>
        <v>84.812636937515933</v>
      </c>
      <c r="H14" s="6">
        <f t="shared" si="12"/>
        <v>169.62527387503187</v>
      </c>
    </row>
    <row r="15" spans="1:8" ht="15.75" customHeight="1" x14ac:dyDescent="0.25">
      <c r="A15" s="9">
        <v>28</v>
      </c>
      <c r="B15" s="9">
        <f t="shared" si="6"/>
        <v>88</v>
      </c>
      <c r="C15" s="15">
        <f t="shared" si="7"/>
        <v>0.31818181818181818</v>
      </c>
      <c r="D15" s="16">
        <f t="shared" si="8"/>
        <v>1.7679270229174385E-2</v>
      </c>
      <c r="E15" s="6">
        <f t="shared" si="9"/>
        <v>22.917542258831897</v>
      </c>
      <c r="F15" s="6">
        <f t="shared" si="10"/>
        <v>45.835084517663795</v>
      </c>
      <c r="G15" s="6">
        <f t="shared" si="11"/>
        <v>91.670169035327589</v>
      </c>
      <c r="H15" s="6">
        <f t="shared" si="12"/>
        <v>183.34033807065518</v>
      </c>
    </row>
    <row r="16" spans="1:8" ht="15.75" customHeight="1" x14ac:dyDescent="0.25">
      <c r="A16" s="9">
        <v>32</v>
      </c>
      <c r="B16" s="9">
        <f t="shared" si="6"/>
        <v>88</v>
      </c>
      <c r="C16" s="15">
        <f t="shared" si="7"/>
        <v>0.36363636363636365</v>
      </c>
      <c r="D16" s="16">
        <f t="shared" si="8"/>
        <v>1.8888300367566963E-2</v>
      </c>
      <c r="E16" s="6">
        <f t="shared" si="9"/>
        <v>24.515356224901691</v>
      </c>
      <c r="F16" s="6">
        <f t="shared" si="10"/>
        <v>49.030712449803382</v>
      </c>
      <c r="G16" s="6">
        <f t="shared" si="11"/>
        <v>98.061424899606763</v>
      </c>
      <c r="H16" s="6">
        <f t="shared" si="12"/>
        <v>196.12284979921353</v>
      </c>
    </row>
    <row r="17" spans="1:8" ht="15.75" customHeight="1" x14ac:dyDescent="0.25">
      <c r="A17" s="9">
        <v>40</v>
      </c>
      <c r="B17" s="9">
        <f t="shared" si="6"/>
        <v>88</v>
      </c>
      <c r="C17" s="15">
        <f t="shared" si="7"/>
        <v>0.45454545454545453</v>
      </c>
      <c r="D17" s="16">
        <f t="shared" si="8"/>
        <v>2.1094010241582983E-2</v>
      </c>
      <c r="E17" s="6">
        <f t="shared" si="9"/>
        <v>27.440721047396064</v>
      </c>
      <c r="F17" s="6">
        <f t="shared" si="10"/>
        <v>54.881442094792128</v>
      </c>
      <c r="G17" s="6">
        <f t="shared" si="11"/>
        <v>109.76288418958426</v>
      </c>
      <c r="H17" s="6">
        <f t="shared" si="12"/>
        <v>219.52576837916851</v>
      </c>
    </row>
    <row r="18" spans="1:8" ht="15.75" customHeight="1" x14ac:dyDescent="0.25">
      <c r="A18" s="9">
        <v>48</v>
      </c>
      <c r="B18" s="9">
        <f t="shared" si="6"/>
        <v>88</v>
      </c>
      <c r="C18" s="15">
        <f t="shared" si="7"/>
        <v>0.54545454545454541</v>
      </c>
      <c r="D18" s="16">
        <f t="shared" si="8"/>
        <v>2.3083833382040259E-2</v>
      </c>
      <c r="E18" s="6">
        <f t="shared" si="9"/>
        <v>30.091345070434599</v>
      </c>
      <c r="F18" s="6">
        <f t="shared" si="10"/>
        <v>60.182690140869198</v>
      </c>
      <c r="G18" s="6">
        <f t="shared" si="11"/>
        <v>120.3653802817384</v>
      </c>
      <c r="H18" s="6">
        <f t="shared" si="12"/>
        <v>240.73076056347679</v>
      </c>
    </row>
    <row r="19" spans="1:8" ht="15.75" customHeight="1" x14ac:dyDescent="0.25">
      <c r="A19" s="9">
        <v>55</v>
      </c>
      <c r="B19" s="9">
        <f t="shared" si="6"/>
        <v>88</v>
      </c>
      <c r="C19" s="15">
        <f>A19/B19</f>
        <v>0.625</v>
      </c>
      <c r="D19" s="16">
        <f>-C19/1000/2+SQRT(C19/1000*C19/1000/4+C19/1000)</f>
        <v>2.4689453048712014E-2</v>
      </c>
      <c r="E19" s="6">
        <f>-LN(1-2*D19)*4000/2/PI()</f>
        <v>32.23825017376528</v>
      </c>
      <c r="F19" s="6">
        <f>-LN(1-2*D19)*8000/2/PI()</f>
        <v>64.47650034753056</v>
      </c>
      <c r="G19" s="6">
        <f>-LN(1-2*D19)*16000/2/PI()</f>
        <v>128.95300069506112</v>
      </c>
      <c r="H19" s="6">
        <f>-LN(1-2*D19)*32000/2/PI()</f>
        <v>257.90600139012224</v>
      </c>
    </row>
    <row r="20" spans="1:8" ht="15.75" customHeight="1" x14ac:dyDescent="0.25">
      <c r="A20" s="9">
        <v>64</v>
      </c>
      <c r="B20" s="9">
        <f t="shared" si="6"/>
        <v>88</v>
      </c>
      <c r="C20" s="15">
        <f t="shared" si="7"/>
        <v>0.72727272727272729</v>
      </c>
      <c r="D20" s="16">
        <f t="shared" si="8"/>
        <v>2.6606809659328958E-2</v>
      </c>
      <c r="E20" s="6">
        <f t="shared" si="9"/>
        <v>34.811506171242975</v>
      </c>
      <c r="F20" s="6">
        <f t="shared" si="10"/>
        <v>69.62301234248595</v>
      </c>
      <c r="G20" s="6">
        <f t="shared" si="11"/>
        <v>139.2460246849719</v>
      </c>
      <c r="H20" s="6">
        <f t="shared" si="12"/>
        <v>278.4920493699438</v>
      </c>
    </row>
    <row r="21" spans="1:8" ht="15.75" customHeight="1" x14ac:dyDescent="0.25">
      <c r="A21" s="9">
        <v>80</v>
      </c>
      <c r="B21" s="9">
        <f t="shared" si="6"/>
        <v>88</v>
      </c>
      <c r="C21" s="15">
        <f t="shared" si="7"/>
        <v>0.90909090909090906</v>
      </c>
      <c r="D21" s="16">
        <f t="shared" si="8"/>
        <v>2.9700015073858155E-2</v>
      </c>
      <c r="E21" s="6">
        <f t="shared" si="9"/>
        <v>38.984902420621772</v>
      </c>
      <c r="F21" s="6">
        <f t="shared" si="10"/>
        <v>77.969804841243544</v>
      </c>
      <c r="G21" s="6">
        <f t="shared" si="11"/>
        <v>155.93960968248709</v>
      </c>
      <c r="H21" s="6">
        <f t="shared" si="12"/>
        <v>311.87921936497418</v>
      </c>
    </row>
    <row r="22" spans="1:8" ht="15.75" customHeight="1" x14ac:dyDescent="0.25">
      <c r="A22" s="9">
        <v>100</v>
      </c>
      <c r="B22" s="9">
        <f t="shared" si="6"/>
        <v>88</v>
      </c>
      <c r="C22" s="15">
        <f t="shared" si="0"/>
        <v>1.1363636363636365</v>
      </c>
      <c r="D22" s="16">
        <f t="shared" si="1"/>
        <v>3.3146599316242725E-2</v>
      </c>
      <c r="E22" s="6">
        <f t="shared" si="2"/>
        <v>43.667537306356451</v>
      </c>
      <c r="F22" s="6">
        <f t="shared" si="3"/>
        <v>87.335074612712901</v>
      </c>
      <c r="G22" s="6">
        <f t="shared" si="4"/>
        <v>174.6701492254258</v>
      </c>
      <c r="H22" s="6">
        <f t="shared" si="5"/>
        <v>349.34029845085161</v>
      </c>
    </row>
    <row r="23" spans="1:8" ht="15.75" customHeight="1" x14ac:dyDescent="0.25">
      <c r="A23" s="9">
        <v>128</v>
      </c>
      <c r="B23" s="9">
        <f t="shared" si="6"/>
        <v>88</v>
      </c>
      <c r="C23" s="15">
        <f>A23/B23</f>
        <v>1.4545454545454546</v>
      </c>
      <c r="D23" s="16">
        <f>-C23/1000/2+SQRT(C23/1000*C23/1000/4+C23/1000)</f>
        <v>3.7418164485653396E-2</v>
      </c>
      <c r="E23" s="6">
        <f>-LN(1-2*D23)*4000/2/PI()</f>
        <v>49.519224193828258</v>
      </c>
      <c r="F23" s="6">
        <f>-LN(1-2*D23)*8000/2/PI()</f>
        <v>99.038448387656516</v>
      </c>
      <c r="G23" s="6">
        <f>-LN(1-2*D23)*16000/2/PI()</f>
        <v>198.07689677531303</v>
      </c>
      <c r="H23" s="6">
        <f>-LN(1-2*D23)*32000/2/PI()</f>
        <v>396.15379355062606</v>
      </c>
    </row>
    <row r="24" spans="1:8" ht="15.75" customHeight="1" x14ac:dyDescent="0.25">
      <c r="A24" s="9">
        <v>160</v>
      </c>
      <c r="B24" s="9">
        <f t="shared" si="6"/>
        <v>88</v>
      </c>
      <c r="C24" s="15">
        <f>A24/B24</f>
        <v>1.8181818181818181</v>
      </c>
      <c r="D24" s="16">
        <f>-C24/1000/2+SQRT(C24/1000*C24/1000/4+C24/1000)</f>
        <v>4.1740742202690549E-2</v>
      </c>
      <c r="E24" s="6">
        <f>-LN(1-2*D24)*4000/2/PI()</f>
        <v>55.496061402588019</v>
      </c>
      <c r="F24" s="6">
        <f>-LN(1-2*D24)*8000/2/PI()</f>
        <v>110.99212280517604</v>
      </c>
      <c r="G24" s="6">
        <f>-LN(1-2*D24)*16000/2/PI()</f>
        <v>221.98424561035208</v>
      </c>
      <c r="H24" s="6">
        <f>-LN(1-2*D24)*32000/2/PI()</f>
        <v>443.96849122070415</v>
      </c>
    </row>
    <row r="25" spans="1:8" ht="15.75" customHeight="1" x14ac:dyDescent="0.25">
      <c r="A25" s="9">
        <v>200</v>
      </c>
      <c r="B25" s="9">
        <f t="shared" si="6"/>
        <v>88</v>
      </c>
      <c r="C25" s="15">
        <f>A25/B25</f>
        <v>2.2727272727272729</v>
      </c>
      <c r="D25" s="16">
        <f>-C25/1000/2+SQRT(C25/1000*C25/1000/4+C25/1000)</f>
        <v>4.6550307405357476E-2</v>
      </c>
      <c r="E25" s="6">
        <f>-LN(1-2*D25)*4000/2/PI()</f>
        <v>62.21288195512313</v>
      </c>
      <c r="F25" s="6">
        <f>-LN(1-2*D25)*8000/2/PI()</f>
        <v>124.42576391024626</v>
      </c>
      <c r="G25" s="6">
        <f>-LN(1-2*D25)*16000/2/PI()</f>
        <v>248.85152782049252</v>
      </c>
      <c r="H25" s="6">
        <f>-LN(1-2*D25)*32000/2/PI()</f>
        <v>497.70305564098504</v>
      </c>
    </row>
    <row r="26" spans="1:8" ht="15.75" customHeight="1" x14ac:dyDescent="0.25">
      <c r="A26" s="9">
        <v>256</v>
      </c>
      <c r="B26" s="9">
        <f t="shared" si="6"/>
        <v>88</v>
      </c>
      <c r="C26" s="15">
        <f>A26/B26</f>
        <v>2.9090909090909092</v>
      </c>
      <c r="D26" s="16">
        <f>-C26/1000/2+SQRT(C26/1000*C26/1000/4+C26/1000)</f>
        <v>5.2501053064702284E-2</v>
      </c>
      <c r="E26" s="6">
        <f>-LN(1-2*D26)*4000/2/PI()</f>
        <v>70.622723032218573</v>
      </c>
      <c r="F26" s="6">
        <f>-LN(1-2*D26)*8000/2/PI()</f>
        <v>141.24544606443715</v>
      </c>
      <c r="G26" s="6">
        <f>-LN(1-2*D26)*16000/2/PI()</f>
        <v>282.49089212887429</v>
      </c>
      <c r="H26" s="6">
        <f>-LN(1-2*D26)*32000/2/PI()</f>
        <v>564.98178425774859</v>
      </c>
    </row>
    <row r="27" spans="1:8" ht="15.75" customHeight="1" x14ac:dyDescent="0.25">
      <c r="A27" s="9">
        <v>300</v>
      </c>
      <c r="B27" s="9">
        <f t="shared" si="6"/>
        <v>88</v>
      </c>
      <c r="C27" s="15">
        <f>A27/B27</f>
        <v>3.4090909090909092</v>
      </c>
      <c r="D27" s="16">
        <f>-C27/1000/2+SQRT(C27/1000*C27/1000/4+C27/1000)</f>
        <v>5.6707751061663536E-2</v>
      </c>
      <c r="E27" s="6">
        <f>-LN(1-2*D27)*4000/2/PI()</f>
        <v>76.635550824124977</v>
      </c>
      <c r="F27" s="6">
        <f>-LN(1-2*D27)*8000/2/PI()</f>
        <v>153.27110164824995</v>
      </c>
      <c r="G27" s="6">
        <f>-LN(1-2*D27)*16000/2/PI()</f>
        <v>306.54220329649991</v>
      </c>
      <c r="H27" s="6">
        <f>-LN(1-2*D27)*32000/2/PI()</f>
        <v>613.08440659299981</v>
      </c>
    </row>
    <row r="28" spans="1:8" ht="15.75" customHeight="1" x14ac:dyDescent="0.25">
      <c r="A28" s="9">
        <v>350</v>
      </c>
      <c r="B28" s="9">
        <f t="shared" si="6"/>
        <v>88</v>
      </c>
      <c r="C28" s="15">
        <f t="shared" ref="C28:C34" si="13">A28/B28</f>
        <v>3.9772727272727271</v>
      </c>
      <c r="D28" s="16">
        <f t="shared" ref="D28:D34" si="14">-C28/1000/2+SQRT(C28/1000*C28/1000/4+C28/1000)</f>
        <v>6.1108331882544074E-2</v>
      </c>
      <c r="E28" s="6">
        <f t="shared" ref="E28:E34" si="15">-LN(1-2*D28)*4000/2/PI()</f>
        <v>82.986879482812967</v>
      </c>
      <c r="F28" s="6">
        <f t="shared" ref="F28:F34" si="16">-LN(1-2*D28)*8000/2/PI()</f>
        <v>165.97375896562593</v>
      </c>
      <c r="G28" s="6">
        <f t="shared" ref="G28:G34" si="17">-LN(1-2*D28)*16000/2/PI()</f>
        <v>331.94751793125187</v>
      </c>
      <c r="H28" s="6">
        <f t="shared" ref="H28:H34" si="18">-LN(1-2*D28)*32000/2/PI()</f>
        <v>663.89503586250373</v>
      </c>
    </row>
    <row r="29" spans="1:8" ht="15.75" customHeight="1" x14ac:dyDescent="0.25">
      <c r="A29" s="17">
        <v>400</v>
      </c>
      <c r="B29" s="17">
        <f t="shared" si="6"/>
        <v>88</v>
      </c>
      <c r="C29" s="18">
        <f t="shared" si="13"/>
        <v>4.5454545454545459</v>
      </c>
      <c r="D29" s="19">
        <f t="shared" si="14"/>
        <v>6.5185554907526505E-2</v>
      </c>
      <c r="E29" s="20">
        <f t="shared" si="15"/>
        <v>88.928601983823256</v>
      </c>
      <c r="F29" s="20">
        <f t="shared" si="16"/>
        <v>177.85720396764651</v>
      </c>
      <c r="G29" s="20">
        <f t="shared" si="17"/>
        <v>355.71440793529302</v>
      </c>
      <c r="H29" s="20">
        <f t="shared" si="18"/>
        <v>711.42881587058605</v>
      </c>
    </row>
    <row r="30" spans="1:8" ht="15.75" customHeight="1" x14ac:dyDescent="0.25">
      <c r="A30" s="9">
        <v>512</v>
      </c>
      <c r="B30" s="9">
        <f t="shared" si="6"/>
        <v>88</v>
      </c>
      <c r="C30" s="15">
        <f>A30/B30</f>
        <v>5.8181818181818183</v>
      </c>
      <c r="D30" s="16">
        <f>-C30/1000/2+SQRT(C30/1000*C30/1000/4+C30/1000)</f>
        <v>7.3423370259793036E-2</v>
      </c>
      <c r="E30" s="6">
        <f>-LN(1-2*D30)*4000/2/PI()</f>
        <v>101.10545446448107</v>
      </c>
      <c r="F30" s="6">
        <f>-LN(1-2*D30)*8000/2/PI()</f>
        <v>202.21090892896214</v>
      </c>
      <c r="G30" s="6">
        <f>-LN(1-2*D30)*16000/2/PI()</f>
        <v>404.42181785792428</v>
      </c>
      <c r="H30" s="6">
        <f>-LN(1-2*D30)*32000/2/PI()</f>
        <v>808.84363571584856</v>
      </c>
    </row>
    <row r="31" spans="1:8" ht="15.75" customHeight="1" x14ac:dyDescent="0.25">
      <c r="A31" s="9">
        <v>600</v>
      </c>
      <c r="B31" s="9">
        <f t="shared" si="6"/>
        <v>88</v>
      </c>
      <c r="C31" s="15">
        <f>A31/B31</f>
        <v>6.8181818181818183</v>
      </c>
      <c r="D31" s="16">
        <f>-C31/1000/2+SQRT(C31/1000*C31/1000/4+C31/1000)</f>
        <v>7.9233535616257775E-2</v>
      </c>
      <c r="E31" s="6">
        <f>-LN(1-2*D31)*4000/2/PI()</f>
        <v>109.83609532121264</v>
      </c>
      <c r="F31" s="6">
        <f>-LN(1-2*D31)*8000/2/PI()</f>
        <v>219.67219064242528</v>
      </c>
      <c r="G31" s="6">
        <f>-LN(1-2*D31)*16000/2/PI()</f>
        <v>439.34438128485056</v>
      </c>
      <c r="H31" s="6">
        <f>-LN(1-2*D31)*32000/2/PI()</f>
        <v>878.68876256970111</v>
      </c>
    </row>
    <row r="32" spans="1:8" ht="15.75" customHeight="1" x14ac:dyDescent="0.25">
      <c r="A32" s="9">
        <v>700</v>
      </c>
      <c r="B32" s="9">
        <f t="shared" si="6"/>
        <v>88</v>
      </c>
      <c r="C32" s="15">
        <f>A32/B32</f>
        <v>7.9545454545454541</v>
      </c>
      <c r="D32" s="16">
        <f>-C32/1000/2+SQRT(C32/1000*C32/1000/4+C32/1000)</f>
        <v>8.5299623236311045E-2</v>
      </c>
      <c r="E32" s="6">
        <f>-LN(1-2*D32)*4000/2/PI()</f>
        <v>119.08088875587225</v>
      </c>
      <c r="F32" s="6">
        <f>-LN(1-2*D32)*8000/2/PI()</f>
        <v>238.1617775117445</v>
      </c>
      <c r="G32" s="6">
        <f>-LN(1-2*D32)*16000/2/PI()</f>
        <v>476.32355502348901</v>
      </c>
      <c r="H32" s="6">
        <f>-LN(1-2*D32)*32000/2/PI()</f>
        <v>952.64711004697801</v>
      </c>
    </row>
    <row r="33" spans="1:8" ht="15.75" customHeight="1" x14ac:dyDescent="0.25">
      <c r="A33" s="9">
        <v>850</v>
      </c>
      <c r="B33" s="9">
        <f t="shared" si="6"/>
        <v>88</v>
      </c>
      <c r="C33" s="15">
        <f>A33/B33</f>
        <v>9.6590909090909083</v>
      </c>
      <c r="D33" s="16">
        <f>-C33/1000/2+SQRT(C33/1000*C33/1000/4+C33/1000)</f>
        <v>9.3569719880051583E-2</v>
      </c>
      <c r="E33" s="6">
        <f>-LN(1-2*D33)*4000/2/PI()</f>
        <v>131.90487730966353</v>
      </c>
      <c r="F33" s="6">
        <f>-LN(1-2*D33)*8000/2/PI()</f>
        <v>263.80975461932707</v>
      </c>
      <c r="G33" s="6">
        <f>-LN(1-2*D33)*16000/2/PI()</f>
        <v>527.61950923865413</v>
      </c>
      <c r="H33" s="6">
        <f>-LN(1-2*D33)*32000/2/PI()</f>
        <v>1055.2390184773083</v>
      </c>
    </row>
    <row r="34" spans="1:8" ht="15.75" customHeight="1" x14ac:dyDescent="0.25">
      <c r="A34" s="9">
        <v>1024</v>
      </c>
      <c r="B34" s="9">
        <f t="shared" si="6"/>
        <v>88</v>
      </c>
      <c r="C34" s="15">
        <f t="shared" si="13"/>
        <v>11.636363636363637</v>
      </c>
      <c r="D34" s="16">
        <f t="shared" si="14"/>
        <v>0.1022105869243761</v>
      </c>
      <c r="E34" s="6">
        <f t="shared" si="15"/>
        <v>145.58561294149561</v>
      </c>
      <c r="F34" s="6">
        <f t="shared" si="16"/>
        <v>291.17122588299122</v>
      </c>
      <c r="G34" s="6">
        <f t="shared" si="17"/>
        <v>582.34245176598245</v>
      </c>
      <c r="H34" s="6">
        <f t="shared" si="18"/>
        <v>1164.6849035319649</v>
      </c>
    </row>
    <row r="35" spans="1:8" ht="15.75" customHeight="1" x14ac:dyDescent="0.25">
      <c r="A35" s="2"/>
      <c r="B35" s="2"/>
      <c r="C35" s="3"/>
      <c r="D35" s="4"/>
      <c r="E35" s="7"/>
      <c r="F35" s="5"/>
      <c r="G35" s="5"/>
      <c r="H35" s="5"/>
    </row>
    <row r="36" spans="1:8" ht="15.75" customHeight="1" x14ac:dyDescent="0.25">
      <c r="A36" s="2"/>
      <c r="B36" s="2"/>
      <c r="C36" s="3"/>
      <c r="D36" s="4"/>
      <c r="E36" s="7"/>
      <c r="F36" s="5"/>
      <c r="G36" s="5"/>
      <c r="H36" s="5"/>
    </row>
    <row r="37" spans="1:8" ht="15.75" customHeight="1" x14ac:dyDescent="0.25">
      <c r="A37" s="2"/>
      <c r="B37" s="2"/>
      <c r="C37" s="3"/>
      <c r="D37" s="4"/>
      <c r="E37" s="7"/>
      <c r="F37" s="5"/>
      <c r="G37" s="5"/>
      <c r="H37" s="5"/>
    </row>
    <row r="38" spans="1:8" ht="15.75" customHeight="1" x14ac:dyDescent="0.25">
      <c r="A38" s="2"/>
      <c r="B38" s="2"/>
      <c r="C38" s="3"/>
      <c r="D38" s="4"/>
      <c r="E38" s="7"/>
      <c r="F38" s="5"/>
      <c r="G38" s="5"/>
      <c r="H38" s="5"/>
    </row>
    <row r="39" spans="1:8" ht="15.75" customHeight="1" x14ac:dyDescent="0.25">
      <c r="A39" s="2"/>
      <c r="B39" s="2"/>
      <c r="C39" s="3"/>
      <c r="D39" s="4"/>
      <c r="E39" s="7"/>
      <c r="F39" s="5"/>
      <c r="G39" s="5"/>
      <c r="H39" s="5"/>
    </row>
    <row r="40" spans="1:8" ht="15.75" customHeight="1" x14ac:dyDescent="0.25">
      <c r="A40" s="2"/>
      <c r="B40" s="2"/>
      <c r="C40" s="3"/>
      <c r="D40" s="4"/>
      <c r="E40" s="7"/>
      <c r="F40" s="5"/>
      <c r="G40" s="5"/>
      <c r="H40" s="5"/>
    </row>
    <row r="41" spans="1:8" ht="15.75" customHeight="1" x14ac:dyDescent="0.25">
      <c r="A41" s="2"/>
      <c r="B41" s="2"/>
      <c r="C41" s="3"/>
      <c r="D41" s="4"/>
      <c r="E41" s="7"/>
      <c r="F41" s="5"/>
      <c r="G41" s="5"/>
      <c r="H41" s="5"/>
    </row>
    <row r="42" spans="1:8" ht="15.75" customHeight="1" x14ac:dyDescent="0.25">
      <c r="A42" s="2"/>
      <c r="B42" s="2"/>
      <c r="C42" s="3"/>
      <c r="D42" s="4"/>
      <c r="E42" s="7"/>
      <c r="F42" s="5"/>
      <c r="G42" s="5"/>
      <c r="H42" s="5"/>
    </row>
    <row r="43" spans="1:8" ht="15.75" customHeight="1" x14ac:dyDescent="0.25">
      <c r="A43" s="2"/>
      <c r="B43" s="2"/>
      <c r="C43" s="3"/>
      <c r="D43" s="4"/>
      <c r="E43" s="7"/>
      <c r="F43" s="5"/>
      <c r="G43" s="5"/>
      <c r="H43" s="5"/>
    </row>
    <row r="44" spans="1:8" ht="15.75" customHeight="1" x14ac:dyDescent="0.25">
      <c r="A44" s="2"/>
      <c r="B44" s="2"/>
      <c r="C44" s="3"/>
      <c r="D44" s="4"/>
      <c r="E44" s="7"/>
      <c r="F44" s="5"/>
      <c r="G44" s="5"/>
      <c r="H44" s="5"/>
    </row>
    <row r="45" spans="1:8" ht="15.75" customHeight="1" x14ac:dyDescent="0.25">
      <c r="A45" s="2"/>
      <c r="B45" s="2"/>
      <c r="C45" s="3"/>
      <c r="D45" s="4"/>
      <c r="E45" s="7"/>
      <c r="F45" s="5"/>
      <c r="G45" s="5"/>
      <c r="H45" s="5"/>
    </row>
    <row r="46" spans="1:8" ht="15.75" customHeight="1" x14ac:dyDescent="0.25">
      <c r="A46" s="2"/>
      <c r="B46" s="2"/>
      <c r="C46" s="3"/>
      <c r="D46" s="4"/>
      <c r="E46" s="7"/>
      <c r="F46" s="5"/>
      <c r="G46" s="5"/>
      <c r="H46" s="5"/>
    </row>
    <row r="47" spans="1:8" ht="15.75" customHeight="1" x14ac:dyDescent="0.25">
      <c r="A47" s="2"/>
      <c r="B47" s="2"/>
      <c r="C47" s="3"/>
      <c r="D47" s="4"/>
      <c r="E47" s="7"/>
      <c r="F47" s="5"/>
      <c r="G47" s="5"/>
      <c r="H47" s="5"/>
    </row>
    <row r="48" spans="1:8" ht="15.75" customHeight="1" x14ac:dyDescent="0.25">
      <c r="A48" s="2"/>
      <c r="B48" s="2"/>
      <c r="C48" s="3"/>
      <c r="D48" s="4"/>
      <c r="E48" s="7"/>
      <c r="F48" s="5"/>
      <c r="G48" s="5"/>
      <c r="H48" s="5"/>
    </row>
    <row r="49" spans="1:8" ht="15.75" customHeight="1" x14ac:dyDescent="0.25">
      <c r="A49" s="2"/>
      <c r="B49" s="2"/>
      <c r="C49" s="3"/>
      <c r="D49" s="4"/>
      <c r="E49" s="7"/>
      <c r="F49" s="5"/>
      <c r="G49" s="5"/>
      <c r="H49" s="5"/>
    </row>
    <row r="50" spans="1:8" ht="15.75" customHeight="1" x14ac:dyDescent="0.25">
      <c r="A50" s="2"/>
      <c r="B50" s="2"/>
      <c r="C50" s="3"/>
      <c r="D50" s="4"/>
      <c r="E50" s="7"/>
      <c r="F50" s="5"/>
      <c r="G50" s="5"/>
      <c r="H50" s="5"/>
    </row>
    <row r="51" spans="1:8" ht="15.75" customHeight="1" x14ac:dyDescent="0.25">
      <c r="A51" s="2"/>
      <c r="B51" s="2"/>
      <c r="C51" s="3"/>
      <c r="D51" s="4"/>
      <c r="E51" s="7"/>
      <c r="F51" s="5"/>
      <c r="G51" s="5"/>
      <c r="H51" s="5"/>
    </row>
    <row r="52" spans="1:8" ht="15.75" customHeight="1" x14ac:dyDescent="0.25">
      <c r="A52" s="2"/>
      <c r="B52" s="2"/>
      <c r="C52" s="3"/>
      <c r="D52" s="4"/>
      <c r="E52" s="7"/>
      <c r="F52" s="5"/>
      <c r="G52" s="5"/>
      <c r="H52" s="5"/>
    </row>
    <row r="53" spans="1:8" ht="15.75" customHeight="1" x14ac:dyDescent="0.25">
      <c r="A53" s="2"/>
      <c r="B53" s="2"/>
      <c r="C53" s="3"/>
      <c r="D53" s="4"/>
      <c r="E53" s="7"/>
      <c r="F53" s="5"/>
      <c r="G53" s="5"/>
      <c r="H53" s="5"/>
    </row>
    <row r="54" spans="1:8" ht="15.75" customHeight="1" x14ac:dyDescent="0.25">
      <c r="A54" s="2"/>
      <c r="B54" s="2"/>
      <c r="C54" s="3"/>
      <c r="D54" s="4"/>
      <c r="E54" s="7"/>
      <c r="F54" s="5"/>
      <c r="G54" s="5"/>
      <c r="H54" s="5"/>
    </row>
    <row r="55" spans="1:8" ht="15.75" customHeight="1" x14ac:dyDescent="0.25">
      <c r="A55" s="2"/>
      <c r="B55" s="2"/>
      <c r="C55" s="3"/>
      <c r="D55" s="4"/>
      <c r="E55" s="7"/>
      <c r="F55" s="5"/>
      <c r="G55" s="5"/>
      <c r="H55" s="5"/>
    </row>
    <row r="56" spans="1:8" ht="15.75" customHeight="1" x14ac:dyDescent="0.25">
      <c r="A56" s="2"/>
      <c r="B56" s="2"/>
      <c r="C56" s="3"/>
      <c r="D56" s="4"/>
      <c r="E56" s="7"/>
      <c r="F56" s="5"/>
      <c r="G56" s="5"/>
      <c r="H56" s="5"/>
    </row>
    <row r="57" spans="1:8" ht="15.75" customHeight="1" x14ac:dyDescent="0.25">
      <c r="A57" s="2"/>
      <c r="B57" s="2"/>
      <c r="C57" s="3"/>
      <c r="D57" s="4"/>
      <c r="E57" s="7"/>
      <c r="F57" s="5"/>
      <c r="G57" s="5"/>
      <c r="H57" s="5"/>
    </row>
    <row r="58" spans="1:8" ht="15.75" customHeight="1" x14ac:dyDescent="0.25">
      <c r="A58" s="2"/>
      <c r="B58" s="2"/>
      <c r="C58" s="3"/>
      <c r="D58" s="4"/>
      <c r="E58" s="7"/>
      <c r="F58" s="5"/>
      <c r="G58" s="5"/>
      <c r="H58" s="5"/>
    </row>
    <row r="59" spans="1:8" ht="15.75" customHeight="1" x14ac:dyDescent="0.25">
      <c r="A59" s="2"/>
      <c r="B59" s="2"/>
      <c r="C59" s="3"/>
      <c r="D59" s="4"/>
      <c r="E59" s="7"/>
      <c r="F59" s="5"/>
      <c r="G59" s="5"/>
      <c r="H59" s="5"/>
    </row>
    <row r="60" spans="1:8" ht="15.75" customHeight="1" x14ac:dyDescent="0.25">
      <c r="A60" s="2"/>
      <c r="B60" s="2"/>
      <c r="C60" s="3"/>
      <c r="D60" s="4"/>
      <c r="E60" s="7"/>
      <c r="F60" s="5"/>
      <c r="G60" s="5"/>
      <c r="H60" s="5"/>
    </row>
    <row r="61" spans="1:8" ht="15.75" customHeight="1" x14ac:dyDescent="0.25">
      <c r="A61" s="2"/>
      <c r="B61" s="2"/>
      <c r="C61" s="3"/>
      <c r="D61" s="4"/>
      <c r="E61" s="7"/>
      <c r="F61" s="5"/>
      <c r="G61" s="5"/>
      <c r="H61" s="5"/>
    </row>
    <row r="62" spans="1:8" ht="15.75" customHeight="1" x14ac:dyDescent="0.25">
      <c r="A62" s="2"/>
      <c r="B62" s="2"/>
      <c r="C62" s="3"/>
      <c r="D62" s="4"/>
      <c r="E62" s="7"/>
      <c r="F62" s="5"/>
      <c r="G62" s="5"/>
      <c r="H62" s="5"/>
    </row>
    <row r="63" spans="1:8" ht="15.75" customHeight="1" x14ac:dyDescent="0.25">
      <c r="A63" s="2"/>
      <c r="B63" s="2"/>
      <c r="C63" s="3"/>
      <c r="D63" s="4"/>
      <c r="E63" s="7"/>
      <c r="F63" s="5"/>
      <c r="G63" s="5"/>
      <c r="H63" s="5"/>
    </row>
    <row r="64" spans="1:8" ht="15.75" customHeight="1" x14ac:dyDescent="0.25">
      <c r="A64" s="2"/>
      <c r="B64" s="2"/>
      <c r="C64" s="3"/>
      <c r="D64" s="4"/>
      <c r="E64" s="7"/>
      <c r="F64" s="5"/>
      <c r="G64" s="5"/>
      <c r="H64" s="5"/>
    </row>
    <row r="65" spans="1:8" ht="15.75" customHeight="1" x14ac:dyDescent="0.25">
      <c r="A65" s="2"/>
      <c r="B65" s="2"/>
      <c r="C65" s="3"/>
      <c r="D65" s="4"/>
      <c r="E65" s="7"/>
      <c r="F65" s="5"/>
      <c r="G65" s="5"/>
      <c r="H65" s="5"/>
    </row>
    <row r="66" spans="1:8" ht="15.75" customHeight="1" x14ac:dyDescent="0.25">
      <c r="A66" s="2"/>
      <c r="B66" s="2"/>
      <c r="C66" s="3"/>
      <c r="D66" s="4"/>
      <c r="E66" s="7"/>
      <c r="F66" s="5"/>
      <c r="G66" s="5"/>
      <c r="H66" s="5"/>
    </row>
    <row r="67" spans="1:8" ht="15.75" customHeight="1" x14ac:dyDescent="0.25">
      <c r="A67" s="2"/>
      <c r="B67" s="2"/>
      <c r="C67" s="3"/>
      <c r="D67" s="4"/>
      <c r="E67" s="7"/>
      <c r="F67" s="5"/>
      <c r="G67" s="5"/>
      <c r="H67" s="5"/>
    </row>
    <row r="68" spans="1:8" ht="15.75" customHeight="1" x14ac:dyDescent="0.25">
      <c r="A68" s="2"/>
      <c r="B68" s="2"/>
      <c r="C68" s="3"/>
      <c r="D68" s="4"/>
      <c r="E68" s="7"/>
      <c r="F68" s="5"/>
      <c r="G68" s="5"/>
      <c r="H68" s="5"/>
    </row>
    <row r="69" spans="1:8" ht="15.75" customHeight="1" x14ac:dyDescent="0.25">
      <c r="A69" s="2"/>
      <c r="B69" s="2"/>
      <c r="C69" s="3"/>
      <c r="D69" s="4"/>
      <c r="E69" s="7"/>
      <c r="F69" s="5"/>
      <c r="G69" s="5"/>
      <c r="H69" s="5"/>
    </row>
    <row r="70" spans="1:8" ht="15.75" customHeight="1" x14ac:dyDescent="0.25">
      <c r="A70" s="2"/>
      <c r="B70" s="2"/>
      <c r="C70" s="3"/>
      <c r="D70" s="4"/>
      <c r="E70" s="7"/>
      <c r="F70" s="5"/>
      <c r="G70" s="5"/>
      <c r="H70" s="5"/>
    </row>
    <row r="71" spans="1:8" ht="15.75" customHeight="1" x14ac:dyDescent="0.25">
      <c r="A71" s="2"/>
      <c r="B71" s="2"/>
      <c r="C71" s="3"/>
      <c r="D71" s="4"/>
      <c r="E71" s="7"/>
      <c r="F71" s="5"/>
      <c r="G71" s="5"/>
      <c r="H71" s="5"/>
    </row>
    <row r="72" spans="1:8" ht="15.75" customHeight="1" x14ac:dyDescent="0.25">
      <c r="A72" s="2"/>
      <c r="B72" s="2"/>
      <c r="C72" s="3"/>
      <c r="D72" s="4"/>
      <c r="E72" s="7"/>
      <c r="F72" s="5"/>
      <c r="G72" s="5"/>
      <c r="H72" s="5"/>
    </row>
    <row r="73" spans="1:8" ht="15.75" customHeight="1" x14ac:dyDescent="0.25">
      <c r="A73" s="2"/>
      <c r="B73" s="2"/>
      <c r="C73" s="3"/>
      <c r="D73" s="4"/>
      <c r="E73" s="7"/>
      <c r="F73" s="5"/>
      <c r="G73" s="5"/>
      <c r="H73" s="5"/>
    </row>
    <row r="74" spans="1:8" ht="15.75" customHeight="1" x14ac:dyDescent="0.25">
      <c r="A74" s="2"/>
      <c r="B74" s="2"/>
      <c r="C74" s="3"/>
      <c r="D74" s="4"/>
      <c r="E74" s="7"/>
      <c r="F74" s="5"/>
      <c r="G74" s="5"/>
      <c r="H74" s="5"/>
    </row>
    <row r="75" spans="1:8" ht="15.75" customHeight="1" x14ac:dyDescent="0.25">
      <c r="A75" s="2"/>
      <c r="B75" s="2"/>
      <c r="C75" s="3"/>
      <c r="D75" s="4"/>
      <c r="E75" s="7"/>
      <c r="F75" s="5"/>
      <c r="G75" s="5"/>
      <c r="H75" s="5"/>
    </row>
    <row r="76" spans="1:8" ht="15.75" customHeight="1" x14ac:dyDescent="0.25">
      <c r="A76" s="2"/>
      <c r="B76" s="2"/>
      <c r="C76" s="3"/>
      <c r="D76" s="4"/>
      <c r="E76" s="7"/>
      <c r="F76" s="5"/>
      <c r="G76" s="5"/>
      <c r="H76" s="5"/>
    </row>
    <row r="77" spans="1:8" ht="15.75" customHeight="1" x14ac:dyDescent="0.25">
      <c r="A77" s="2"/>
      <c r="B77" s="2"/>
      <c r="C77" s="3"/>
      <c r="D77" s="4"/>
      <c r="E77" s="7"/>
      <c r="F77" s="5"/>
      <c r="G77" s="5"/>
      <c r="H77" s="5"/>
    </row>
    <row r="78" spans="1:8" ht="15.75" customHeight="1" x14ac:dyDescent="0.25">
      <c r="A78" s="2"/>
      <c r="B78" s="2"/>
      <c r="C78" s="3"/>
      <c r="D78" s="4"/>
      <c r="E78" s="7"/>
      <c r="F78" s="5"/>
      <c r="G78" s="5"/>
      <c r="H78" s="5"/>
    </row>
    <row r="79" spans="1:8" ht="15.75" customHeight="1" x14ac:dyDescent="0.25">
      <c r="A79" s="2"/>
      <c r="B79" s="2"/>
      <c r="C79" s="3"/>
      <c r="D79" s="4"/>
      <c r="E79" s="7"/>
      <c r="F79" s="5"/>
      <c r="G79" s="5"/>
      <c r="H79" s="5"/>
    </row>
    <row r="80" spans="1:8" ht="15.75" customHeight="1" x14ac:dyDescent="0.25">
      <c r="A80" s="2"/>
      <c r="B80" s="2"/>
      <c r="C80" s="3"/>
      <c r="D80" s="4"/>
      <c r="E80" s="7"/>
      <c r="F80" s="5"/>
      <c r="G80" s="5"/>
      <c r="H80" s="5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Cutoff Calcs</vt:lpstr>
      <vt:lpstr>Cutoff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Spatz, Mark</dc:creator>
  <cp:lastModifiedBy>Spatz, Mark</cp:lastModifiedBy>
  <dcterms:created xsi:type="dcterms:W3CDTF">2018-02-13T00:28:15Z</dcterms:created>
  <dcterms:modified xsi:type="dcterms:W3CDTF">2018-03-06T03:43:16Z</dcterms:modified>
</cp:coreProperties>
</file>