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580" yWindow="0" windowWidth="23020" windowHeight="14720" tabRatio="500"/>
  </bookViews>
  <sheets>
    <sheet name="Voter Turnout" sheetId="1" r:id="rId1"/>
    <sheet name="Unaffiliated vs. Overall" sheetId="3" r:id="rId2"/>
    <sheet name="DemRep Only" sheetId="4" r:id="rId3"/>
    <sheet name="2016 Candidate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" i="1" l="1"/>
  <c r="H38" i="1"/>
  <c r="G38" i="1"/>
  <c r="K8" i="5"/>
  <c r="L8" i="5"/>
  <c r="M8" i="5"/>
  <c r="N8" i="5"/>
  <c r="J8" i="5"/>
  <c r="V9" i="1"/>
  <c r="Z13" i="1"/>
  <c r="V8" i="5"/>
  <c r="W8" i="5"/>
  <c r="X8" i="5"/>
  <c r="Y8" i="5"/>
  <c r="U8" i="5"/>
  <c r="Y3" i="5"/>
  <c r="Y4" i="5"/>
  <c r="Y5" i="5"/>
  <c r="Y6" i="5"/>
  <c r="Y7" i="5"/>
  <c r="Y2" i="5"/>
  <c r="X3" i="5"/>
  <c r="X4" i="5"/>
  <c r="X5" i="5"/>
  <c r="X6" i="5"/>
  <c r="X7" i="5"/>
  <c r="X2" i="5"/>
  <c r="W3" i="5"/>
  <c r="W4" i="5"/>
  <c r="W5" i="5"/>
  <c r="W6" i="5"/>
  <c r="W7" i="5"/>
  <c r="W2" i="5"/>
  <c r="V3" i="5"/>
  <c r="V4" i="5"/>
  <c r="V5" i="5"/>
  <c r="V6" i="5"/>
  <c r="V7" i="5"/>
  <c r="V2" i="5"/>
  <c r="U3" i="5"/>
  <c r="U4" i="5"/>
  <c r="U5" i="5"/>
  <c r="U6" i="5"/>
  <c r="U7" i="5"/>
  <c r="U2" i="5"/>
  <c r="S3" i="5"/>
  <c r="S4" i="5"/>
  <c r="S5" i="5"/>
  <c r="S6" i="5"/>
  <c r="S7" i="5"/>
  <c r="S2" i="5"/>
  <c r="R3" i="5"/>
  <c r="R4" i="5"/>
  <c r="R5" i="5"/>
  <c r="R6" i="5"/>
  <c r="R7" i="5"/>
  <c r="R2" i="5"/>
  <c r="Q3" i="5"/>
  <c r="Q4" i="5"/>
  <c r="Q5" i="5"/>
  <c r="Q6" i="5"/>
  <c r="Q7" i="5"/>
  <c r="Q2" i="5"/>
  <c r="P3" i="5"/>
  <c r="P4" i="5"/>
  <c r="P5" i="5"/>
  <c r="P6" i="5"/>
  <c r="P7" i="5"/>
  <c r="P2" i="5"/>
  <c r="O3" i="5"/>
  <c r="O4" i="5"/>
  <c r="O5" i="5"/>
  <c r="O6" i="5"/>
  <c r="O7" i="5"/>
  <c r="O2" i="5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G21" i="3"/>
  <c r="I21" i="3"/>
  <c r="G22" i="3"/>
  <c r="I22" i="3"/>
  <c r="G23" i="3"/>
  <c r="I23" i="3"/>
  <c r="I3" i="3"/>
  <c r="L21" i="3"/>
  <c r="O21" i="3"/>
  <c r="R21" i="3"/>
  <c r="L22" i="3"/>
  <c r="O22" i="3"/>
  <c r="R22" i="3"/>
  <c r="L23" i="3"/>
  <c r="O23" i="3"/>
  <c r="R23" i="3"/>
  <c r="K21" i="3"/>
  <c r="P21" i="3"/>
  <c r="K22" i="3"/>
  <c r="P22" i="3"/>
  <c r="K23" i="3"/>
  <c r="P23" i="3"/>
  <c r="D21" i="3"/>
  <c r="J21" i="3"/>
  <c r="D22" i="3"/>
  <c r="J22" i="3"/>
  <c r="D23" i="3"/>
  <c r="J23" i="3"/>
  <c r="H21" i="3"/>
  <c r="H22" i="3"/>
  <c r="H23" i="3"/>
  <c r="E23" i="3"/>
  <c r="F23" i="3"/>
  <c r="M23" i="3"/>
  <c r="N23" i="3"/>
  <c r="C23" i="3"/>
  <c r="E22" i="3"/>
  <c r="F22" i="3"/>
  <c r="M22" i="3"/>
  <c r="N22" i="3"/>
  <c r="C22" i="3"/>
  <c r="M21" i="3"/>
  <c r="N21" i="3"/>
  <c r="E21" i="3"/>
  <c r="F21" i="3"/>
  <c r="C2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3" i="3"/>
  <c r="G3" i="3"/>
  <c r="Q15" i="1"/>
  <c r="Q14" i="1"/>
  <c r="R15" i="1"/>
  <c r="P15" i="1"/>
  <c r="O15" i="1"/>
  <c r="P14" i="1"/>
  <c r="R14" i="1"/>
  <c r="O14" i="1"/>
  <c r="J32" i="1"/>
  <c r="J35" i="1"/>
  <c r="I32" i="1"/>
  <c r="I35" i="1"/>
  <c r="J26" i="1"/>
  <c r="J17" i="1"/>
  <c r="J20" i="1"/>
  <c r="J23" i="1"/>
  <c r="J29" i="1"/>
  <c r="I17" i="1"/>
  <c r="I20" i="1"/>
  <c r="I23" i="1"/>
  <c r="I26" i="1"/>
  <c r="I29" i="1"/>
  <c r="J8" i="1"/>
  <c r="J11" i="1"/>
  <c r="J14" i="1"/>
  <c r="I8" i="1"/>
  <c r="I11" i="1"/>
  <c r="I14" i="1"/>
  <c r="J5" i="1"/>
  <c r="I5" i="1"/>
  <c r="J2" i="1"/>
  <c r="I2" i="1"/>
  <c r="J21" i="4"/>
  <c r="J22" i="4"/>
  <c r="I21" i="4"/>
  <c r="I22" i="4"/>
  <c r="F21" i="4"/>
  <c r="F22" i="4"/>
  <c r="E21" i="4"/>
  <c r="E22" i="4"/>
  <c r="D22" i="4"/>
  <c r="G22" i="4"/>
  <c r="H22" i="4"/>
  <c r="C22" i="4"/>
  <c r="G21" i="4"/>
  <c r="D21" i="4"/>
  <c r="H21" i="4"/>
  <c r="C21" i="4"/>
  <c r="J20" i="4"/>
  <c r="I20" i="4"/>
  <c r="F20" i="4"/>
  <c r="E20" i="4"/>
  <c r="G20" i="4"/>
  <c r="H20" i="4"/>
  <c r="D20" i="4"/>
  <c r="C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J2" i="4"/>
  <c r="I2" i="4"/>
  <c r="F2" i="4"/>
  <c r="E2" i="4"/>
  <c r="P20" i="3"/>
  <c r="O20" i="3"/>
  <c r="H20" i="3"/>
  <c r="G20" i="3"/>
  <c r="P17" i="3"/>
  <c r="O17" i="3"/>
  <c r="H17" i="3"/>
  <c r="G17" i="3"/>
  <c r="P14" i="3"/>
  <c r="O14" i="3"/>
  <c r="H14" i="3"/>
  <c r="G14" i="3"/>
  <c r="P11" i="3"/>
  <c r="O11" i="3"/>
  <c r="H11" i="3"/>
  <c r="G11" i="3"/>
  <c r="P8" i="3"/>
  <c r="O8" i="3"/>
  <c r="H8" i="3"/>
  <c r="G8" i="3"/>
  <c r="P5" i="3"/>
  <c r="H5" i="3"/>
  <c r="P19" i="3"/>
  <c r="O19" i="3"/>
  <c r="H19" i="3"/>
  <c r="G19" i="3"/>
  <c r="P16" i="3"/>
  <c r="O16" i="3"/>
  <c r="H16" i="3"/>
  <c r="G16" i="3"/>
  <c r="P4" i="3"/>
  <c r="H4" i="3"/>
  <c r="P7" i="3"/>
  <c r="O7" i="3"/>
  <c r="H7" i="3"/>
  <c r="G7" i="3"/>
  <c r="P10" i="3"/>
  <c r="O10" i="3"/>
  <c r="H10" i="3"/>
  <c r="G10" i="3"/>
  <c r="P13" i="3"/>
  <c r="O13" i="3"/>
  <c r="H13" i="3"/>
  <c r="G13" i="3"/>
  <c r="P18" i="3"/>
  <c r="O18" i="3"/>
  <c r="H18" i="3"/>
  <c r="G18" i="3"/>
  <c r="P15" i="3"/>
  <c r="O15" i="3"/>
  <c r="H15" i="3"/>
  <c r="G15" i="3"/>
  <c r="P12" i="3"/>
  <c r="O12" i="3"/>
  <c r="H12" i="3"/>
  <c r="G12" i="3"/>
  <c r="P9" i="3"/>
  <c r="O9" i="3"/>
  <c r="H9" i="3"/>
  <c r="G9" i="3"/>
  <c r="P6" i="3"/>
  <c r="O6" i="3"/>
  <c r="H6" i="3"/>
  <c r="G6" i="3"/>
  <c r="P3" i="3"/>
  <c r="O3" i="3"/>
  <c r="H3" i="3"/>
  <c r="E37" i="1"/>
  <c r="F37" i="1"/>
  <c r="G37" i="1"/>
  <c r="H36" i="1"/>
  <c r="H35" i="1"/>
  <c r="H37" i="1"/>
  <c r="D37" i="1"/>
  <c r="E34" i="1"/>
  <c r="F34" i="1"/>
  <c r="G34" i="1"/>
  <c r="H33" i="1"/>
  <c r="H32" i="1"/>
  <c r="H34" i="1"/>
  <c r="D34" i="1"/>
  <c r="E31" i="1"/>
  <c r="F31" i="1"/>
  <c r="G31" i="1"/>
  <c r="H30" i="1"/>
  <c r="H29" i="1"/>
  <c r="H31" i="1"/>
  <c r="D31" i="1"/>
  <c r="E28" i="1"/>
  <c r="F28" i="1"/>
  <c r="G28" i="1"/>
  <c r="H27" i="1"/>
  <c r="H26" i="1"/>
  <c r="H28" i="1"/>
  <c r="D28" i="1"/>
  <c r="E25" i="1"/>
  <c r="F25" i="1"/>
  <c r="G25" i="1"/>
  <c r="H24" i="1"/>
  <c r="H23" i="1"/>
  <c r="H25" i="1"/>
  <c r="D25" i="1"/>
  <c r="E22" i="1"/>
  <c r="F22" i="1"/>
  <c r="G22" i="1"/>
  <c r="H21" i="1"/>
  <c r="H20" i="1"/>
  <c r="H22" i="1"/>
  <c r="D22" i="1"/>
  <c r="E19" i="1"/>
  <c r="F19" i="1"/>
  <c r="G19" i="1"/>
  <c r="H18" i="1"/>
  <c r="H17" i="1"/>
  <c r="H19" i="1"/>
  <c r="D19" i="1"/>
  <c r="E16" i="1"/>
  <c r="F16" i="1"/>
  <c r="G16" i="1"/>
  <c r="H14" i="1"/>
  <c r="H15" i="1"/>
  <c r="H16" i="1"/>
  <c r="D16" i="1"/>
  <c r="E13" i="1"/>
  <c r="F13" i="1"/>
  <c r="G13" i="1"/>
  <c r="H12" i="1"/>
  <c r="H11" i="1"/>
  <c r="H13" i="1"/>
  <c r="D13" i="1"/>
  <c r="E10" i="1"/>
  <c r="F10" i="1"/>
  <c r="G10" i="1"/>
  <c r="H9" i="1"/>
  <c r="H8" i="1"/>
  <c r="H10" i="1"/>
  <c r="D10" i="1"/>
  <c r="H3" i="1"/>
  <c r="H4" i="1"/>
  <c r="E7" i="1"/>
  <c r="F7" i="1"/>
  <c r="G7" i="1"/>
  <c r="H5" i="1"/>
  <c r="H6" i="1"/>
  <c r="H7" i="1"/>
  <c r="D7" i="1"/>
  <c r="E4" i="1"/>
  <c r="F4" i="1"/>
  <c r="G4" i="1"/>
  <c r="D4" i="1"/>
</calcChain>
</file>

<file path=xl/sharedStrings.xml><?xml version="1.0" encoding="utf-8"?>
<sst xmlns="http://schemas.openxmlformats.org/spreadsheetml/2006/main" count="160" uniqueCount="68">
  <si>
    <t>COUNTY</t>
  </si>
  <si>
    <t>DEM</t>
  </si>
  <si>
    <t>REP</t>
  </si>
  <si>
    <t>LIB</t>
  </si>
  <si>
    <t>UNA</t>
  </si>
  <si>
    <t>Eligible Voters</t>
  </si>
  <si>
    <t>Voted</t>
  </si>
  <si>
    <t>TOTAL</t>
  </si>
  <si>
    <t>Alamance</t>
  </si>
  <si>
    <t>Voter Turnout</t>
  </si>
  <si>
    <t>Davidson</t>
  </si>
  <si>
    <t>Forsyth</t>
  </si>
  <si>
    <t>Guilford</t>
  </si>
  <si>
    <t>Randolph</t>
  </si>
  <si>
    <t>Rockingham</t>
  </si>
  <si>
    <t>%DEM</t>
  </si>
  <si>
    <t>%REP</t>
  </si>
  <si>
    <t>Total</t>
  </si>
  <si>
    <t>2016</t>
  </si>
  <si>
    <t>2012</t>
  </si>
  <si>
    <t>2008</t>
  </si>
  <si>
    <t>Number of Voters in Each Primary</t>
  </si>
  <si>
    <t>Number of UNA Voters in Each Primary</t>
  </si>
  <si>
    <t>County</t>
  </si>
  <si>
    <t>DEM/REP</t>
  </si>
  <si>
    <t>GUILFORD</t>
  </si>
  <si>
    <t>FORSYTH</t>
  </si>
  <si>
    <t>ROCKINGHAM</t>
  </si>
  <si>
    <t>ALAMANCE</t>
  </si>
  <si>
    <t>RANDOLPH</t>
  </si>
  <si>
    <t>DAVIDSON</t>
  </si>
  <si>
    <t>Year</t>
  </si>
  <si>
    <t>DEM_all</t>
  </si>
  <si>
    <t>REP_all</t>
  </si>
  <si>
    <t>percent_DEM_all</t>
  </si>
  <si>
    <t>percent_REP_all</t>
  </si>
  <si>
    <t>DEM_una</t>
  </si>
  <si>
    <t>REP_una</t>
  </si>
  <si>
    <t>percent_DEM_una</t>
  </si>
  <si>
    <t>percent_REP_una</t>
  </si>
  <si>
    <t>DEM Turnout</t>
  </si>
  <si>
    <t>REP Turnout</t>
  </si>
  <si>
    <t>UNA Turnout</t>
  </si>
  <si>
    <t>Trump</t>
  </si>
  <si>
    <t>Cruz</t>
  </si>
  <si>
    <t>Kasich</t>
  </si>
  <si>
    <t>Clinton</t>
  </si>
  <si>
    <t>Sanders</t>
  </si>
  <si>
    <t>UNA % DEM</t>
  </si>
  <si>
    <t>UNA % REP</t>
  </si>
  <si>
    <t>Trump_calc</t>
  </si>
  <si>
    <t>Cruz_calc</t>
  </si>
  <si>
    <t>Kasich_calc</t>
  </si>
  <si>
    <t>Clinton_calc</t>
  </si>
  <si>
    <t>Sanders_calc</t>
  </si>
  <si>
    <t>EligibleDEM</t>
  </si>
  <si>
    <t>EligibleREP</t>
  </si>
  <si>
    <t>EligibleUNA</t>
  </si>
  <si>
    <t>Total Eligible Voters</t>
  </si>
  <si>
    <t>Trump%</t>
  </si>
  <si>
    <t>Cruz%</t>
  </si>
  <si>
    <t>Kasich%</t>
  </si>
  <si>
    <t>Clinton%</t>
  </si>
  <si>
    <t>Sanders%</t>
  </si>
  <si>
    <t>Statewide Primary Voter Turnout</t>
  </si>
  <si>
    <t>NC General Election Turnout</t>
  </si>
  <si>
    <t>Average</t>
  </si>
  <si>
    <t xml:space="preserve">%UNA: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</si>
</sst>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20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3" fontId="0" fillId="0" borderId="0" xfId="0" applyNumberFormat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3" fontId="0" fillId="0" borderId="0" xfId="0" applyNumberFormat="1"/>
    <xf numFmtId="164" fontId="0" fillId="0" borderId="0" xfId="0" applyNumberFormat="1"/>
    <xf numFmtId="3" fontId="0" fillId="0" borderId="1" xfId="0" applyNumberFormat="1" applyFont="1" applyBorder="1"/>
    <xf numFmtId="3" fontId="3" fillId="0" borderId="2" xfId="0" applyNumberFormat="1" applyFont="1" applyBorder="1"/>
    <xf numFmtId="0" fontId="3" fillId="0" borderId="0" xfId="0" applyFont="1"/>
    <xf numFmtId="3" fontId="0" fillId="0" borderId="0" xfId="0" applyNumberFormat="1" applyBorder="1"/>
    <xf numFmtId="3" fontId="0" fillId="0" borderId="0" xfId="0" applyNumberFormat="1" applyFont="1" applyBorder="1"/>
    <xf numFmtId="3" fontId="3" fillId="0" borderId="0" xfId="0" applyNumberFormat="1" applyFont="1" applyBorder="1"/>
    <xf numFmtId="164" fontId="0" fillId="0" borderId="0" xfId="0" applyNumberFormat="1" applyBorder="1"/>
    <xf numFmtId="1" fontId="0" fillId="0" borderId="0" xfId="0" applyNumberFormat="1" applyFill="1" applyBorder="1" applyAlignment="1">
      <alignment horizontal="right" vertical="center" wrapText="1"/>
    </xf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0" xfId="0" applyNumberFormat="1" applyBorder="1"/>
    <xf numFmtId="1" fontId="0" fillId="0" borderId="6" xfId="0" applyNumberFormat="1" applyBorder="1"/>
    <xf numFmtId="0" fontId="4" fillId="0" borderId="0" xfId="0" applyFont="1" applyBorder="1"/>
    <xf numFmtId="1" fontId="0" fillId="2" borderId="0" xfId="0" applyNumberFormat="1" applyFill="1" applyBorder="1"/>
    <xf numFmtId="0" fontId="0" fillId="2" borderId="0" xfId="0" applyFill="1"/>
    <xf numFmtId="2" fontId="0" fillId="2" borderId="0" xfId="0" applyNumberFormat="1" applyFill="1"/>
    <xf numFmtId="1" fontId="0" fillId="3" borderId="0" xfId="0" applyNumberFormat="1" applyFill="1" applyBorder="1"/>
    <xf numFmtId="0" fontId="0" fillId="3" borderId="3" xfId="0" applyFill="1" applyBorder="1"/>
    <xf numFmtId="0" fontId="0" fillId="3" borderId="0" xfId="0" applyFill="1"/>
    <xf numFmtId="2" fontId="0" fillId="3" borderId="0" xfId="0" applyNumberFormat="1" applyFill="1"/>
    <xf numFmtId="0" fontId="0" fillId="3" borderId="0" xfId="0" applyFill="1" applyBorder="1"/>
    <xf numFmtId="14" fontId="0" fillId="0" borderId="4" xfId="0" applyNumberFormat="1" applyFill="1" applyBorder="1"/>
    <xf numFmtId="0" fontId="0" fillId="0" borderId="4" xfId="0" applyFill="1" applyBorder="1"/>
    <xf numFmtId="0" fontId="0" fillId="0" borderId="0" xfId="0" applyFill="1"/>
    <xf numFmtId="2" fontId="0" fillId="0" borderId="0" xfId="0" applyNumberFormat="1" applyFill="1"/>
    <xf numFmtId="2" fontId="0" fillId="0" borderId="0" xfId="0" applyNumberFormat="1" applyBorder="1" applyAlignment="1">
      <alignment horizontal="right" vertical="center" wrapText="1"/>
    </xf>
    <xf numFmtId="10" fontId="0" fillId="0" borderId="0" xfId="0" applyNumberFormat="1"/>
    <xf numFmtId="49" fontId="0" fillId="0" borderId="0" xfId="0" applyNumberFormat="1" applyBorder="1" applyAlignment="1">
      <alignment horizontal="right"/>
    </xf>
    <xf numFmtId="49" fontId="0" fillId="0" borderId="6" xfId="0" applyNumberFormat="1" applyBorder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0" fontId="0" fillId="0" borderId="5" xfId="0" applyFill="1" applyBorder="1"/>
    <xf numFmtId="164" fontId="0" fillId="2" borderId="0" xfId="0" applyNumberFormat="1" applyFill="1"/>
    <xf numFmtId="164" fontId="0" fillId="3" borderId="0" xfId="0" applyNumberFormat="1" applyFill="1"/>
    <xf numFmtId="49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0" fontId="0" fillId="2" borderId="0" xfId="0" applyFill="1" applyBorder="1"/>
    <xf numFmtId="164" fontId="0" fillId="0" borderId="0" xfId="0" applyNumberFormat="1" applyFill="1"/>
    <xf numFmtId="3" fontId="0" fillId="0" borderId="4" xfId="0" applyNumberFormat="1" applyBorder="1"/>
    <xf numFmtId="2" fontId="0" fillId="0" borderId="4" xfId="0" applyNumberFormat="1" applyBorder="1" applyAlignment="1">
      <alignment horizontal="right" vertical="center" wrapText="1"/>
    </xf>
    <xf numFmtId="164" fontId="0" fillId="0" borderId="4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0" fontId="0" fillId="0" borderId="0" xfId="0" applyNumberFormat="1" applyBorder="1"/>
    <xf numFmtId="10" fontId="0" fillId="0" borderId="4" xfId="0" applyNumberFormat="1" applyBorder="1"/>
    <xf numFmtId="0" fontId="0" fillId="0" borderId="11" xfId="0" applyBorder="1"/>
    <xf numFmtId="0" fontId="0" fillId="0" borderId="12" xfId="0" applyBorder="1"/>
    <xf numFmtId="10" fontId="0" fillId="0" borderId="12" xfId="0" applyNumberFormat="1" applyBorder="1"/>
    <xf numFmtId="10" fontId="0" fillId="0" borderId="13" xfId="0" applyNumberFormat="1" applyBorder="1"/>
    <xf numFmtId="9" fontId="0" fillId="0" borderId="0" xfId="0" applyNumberFormat="1"/>
    <xf numFmtId="0" fontId="3" fillId="0" borderId="3" xfId="0" applyFont="1" applyBorder="1" applyAlignment="1">
      <alignment horizontal="left" vertical="center" wrapText="1"/>
    </xf>
    <xf numFmtId="9" fontId="3" fillId="0" borderId="4" xfId="0" applyNumberFormat="1" applyFont="1" applyBorder="1" applyAlignment="1">
      <alignment horizontal="left" vertical="center" wrapText="1"/>
    </xf>
    <xf numFmtId="9" fontId="0" fillId="0" borderId="13" xfId="0" applyNumberFormat="1" applyBorder="1"/>
    <xf numFmtId="4" fontId="0" fillId="0" borderId="4" xfId="0" applyNumberFormat="1" applyBorder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'Voter Turnout'!$O$1</c:f>
              <c:strCache>
                <c:ptCount val="1"/>
                <c:pt idx="0">
                  <c:v>DEM</c:v>
                </c:pt>
              </c:strCache>
            </c:strRef>
          </c:tx>
          <c:invertIfNegative val="0"/>
          <c:cat>
            <c:multiLvlStrRef>
              <c:f>'Voter Turnout'!$M$2:$N$13</c:f>
              <c:multiLvlStrCache>
                <c:ptCount val="12"/>
                <c:lvl>
                  <c:pt idx="0">
                    <c:v>2016</c:v>
                  </c:pt>
                  <c:pt idx="1">
                    <c:v>2012</c:v>
                  </c:pt>
                  <c:pt idx="2">
                    <c:v>2016</c:v>
                  </c:pt>
                  <c:pt idx="3">
                    <c:v>2012</c:v>
                  </c:pt>
                  <c:pt idx="4">
                    <c:v>2016</c:v>
                  </c:pt>
                  <c:pt idx="5">
                    <c:v>2012</c:v>
                  </c:pt>
                  <c:pt idx="6">
                    <c:v>2016</c:v>
                  </c:pt>
                  <c:pt idx="7">
                    <c:v>2012</c:v>
                  </c:pt>
                  <c:pt idx="8">
                    <c:v>2016</c:v>
                  </c:pt>
                  <c:pt idx="9">
                    <c:v>2012</c:v>
                  </c:pt>
                  <c:pt idx="10">
                    <c:v>2016</c:v>
                  </c:pt>
                  <c:pt idx="11">
                    <c:v>2012</c:v>
                  </c:pt>
                </c:lvl>
                <c:lvl>
                  <c:pt idx="0">
                    <c:v>Alamance</c:v>
                  </c:pt>
                  <c:pt idx="2">
                    <c:v>Davidson</c:v>
                  </c:pt>
                  <c:pt idx="4">
                    <c:v>Forsyth</c:v>
                  </c:pt>
                  <c:pt idx="6">
                    <c:v>Guilford</c:v>
                  </c:pt>
                  <c:pt idx="8">
                    <c:v>Randolph</c:v>
                  </c:pt>
                  <c:pt idx="10">
                    <c:v>Rockingham</c:v>
                  </c:pt>
                </c:lvl>
              </c:multiLvlStrCache>
            </c:multiLvlStrRef>
          </c:cat>
          <c:val>
            <c:numRef>
              <c:f>'Voter Turnout'!$O$2:$O$13</c:f>
              <c:numCache>
                <c:formatCode>0.00%</c:formatCode>
                <c:ptCount val="12"/>
                <c:pt idx="0">
                  <c:v>0.308</c:v>
                </c:pt>
                <c:pt idx="1">
                  <c:v>0.292</c:v>
                </c:pt>
                <c:pt idx="2">
                  <c:v>0.273</c:v>
                </c:pt>
                <c:pt idx="3">
                  <c:v>0.256</c:v>
                </c:pt>
                <c:pt idx="4">
                  <c:v>0.346</c:v>
                </c:pt>
                <c:pt idx="5">
                  <c:v>0.308</c:v>
                </c:pt>
                <c:pt idx="6">
                  <c:v>0.35</c:v>
                </c:pt>
                <c:pt idx="7">
                  <c:v>0.311</c:v>
                </c:pt>
                <c:pt idx="8">
                  <c:v>0.259</c:v>
                </c:pt>
                <c:pt idx="9">
                  <c:v>0.265</c:v>
                </c:pt>
                <c:pt idx="10">
                  <c:v>0.305</c:v>
                </c:pt>
                <c:pt idx="11">
                  <c:v>0.287</c:v>
                </c:pt>
              </c:numCache>
            </c:numRef>
          </c:val>
        </c:ser>
        <c:ser>
          <c:idx val="1"/>
          <c:order val="1"/>
          <c:tx>
            <c:strRef>
              <c:f>'Voter Turnout'!$P$1</c:f>
              <c:strCache>
                <c:ptCount val="1"/>
                <c:pt idx="0">
                  <c:v>REP</c:v>
                </c:pt>
              </c:strCache>
            </c:strRef>
          </c:tx>
          <c:invertIfNegative val="0"/>
          <c:cat>
            <c:multiLvlStrRef>
              <c:f>'Voter Turnout'!$M$2:$N$13</c:f>
              <c:multiLvlStrCache>
                <c:ptCount val="12"/>
                <c:lvl>
                  <c:pt idx="0">
                    <c:v>2016</c:v>
                  </c:pt>
                  <c:pt idx="1">
                    <c:v>2012</c:v>
                  </c:pt>
                  <c:pt idx="2">
                    <c:v>2016</c:v>
                  </c:pt>
                  <c:pt idx="3">
                    <c:v>2012</c:v>
                  </c:pt>
                  <c:pt idx="4">
                    <c:v>2016</c:v>
                  </c:pt>
                  <c:pt idx="5">
                    <c:v>2012</c:v>
                  </c:pt>
                  <c:pt idx="6">
                    <c:v>2016</c:v>
                  </c:pt>
                  <c:pt idx="7">
                    <c:v>2012</c:v>
                  </c:pt>
                  <c:pt idx="8">
                    <c:v>2016</c:v>
                  </c:pt>
                  <c:pt idx="9">
                    <c:v>2012</c:v>
                  </c:pt>
                  <c:pt idx="10">
                    <c:v>2016</c:v>
                  </c:pt>
                  <c:pt idx="11">
                    <c:v>2012</c:v>
                  </c:pt>
                </c:lvl>
                <c:lvl>
                  <c:pt idx="0">
                    <c:v>Alamance</c:v>
                  </c:pt>
                  <c:pt idx="2">
                    <c:v>Davidson</c:v>
                  </c:pt>
                  <c:pt idx="4">
                    <c:v>Forsyth</c:v>
                  </c:pt>
                  <c:pt idx="6">
                    <c:v>Guilford</c:v>
                  </c:pt>
                  <c:pt idx="8">
                    <c:v>Randolph</c:v>
                  </c:pt>
                  <c:pt idx="10">
                    <c:v>Rockingham</c:v>
                  </c:pt>
                </c:lvl>
              </c:multiLvlStrCache>
            </c:multiLvlStrRef>
          </c:cat>
          <c:val>
            <c:numRef>
              <c:f>'Voter Turnout'!$P$2:$P$13</c:f>
              <c:numCache>
                <c:formatCode>0.00%</c:formatCode>
                <c:ptCount val="12"/>
                <c:pt idx="0">
                  <c:v>0.419</c:v>
                </c:pt>
                <c:pt idx="1">
                  <c:v>0.418</c:v>
                </c:pt>
                <c:pt idx="2">
                  <c:v>0.419</c:v>
                </c:pt>
                <c:pt idx="3">
                  <c:v>0.417</c:v>
                </c:pt>
                <c:pt idx="4">
                  <c:v>0.444</c:v>
                </c:pt>
                <c:pt idx="5">
                  <c:v>0.42</c:v>
                </c:pt>
                <c:pt idx="6">
                  <c:v>0.456</c:v>
                </c:pt>
                <c:pt idx="7">
                  <c:v>0.444</c:v>
                </c:pt>
                <c:pt idx="8">
                  <c:v>0.394</c:v>
                </c:pt>
                <c:pt idx="9">
                  <c:v>0.443</c:v>
                </c:pt>
                <c:pt idx="10">
                  <c:v>0.421</c:v>
                </c:pt>
                <c:pt idx="11">
                  <c:v>0.428</c:v>
                </c:pt>
              </c:numCache>
            </c:numRef>
          </c:val>
        </c:ser>
        <c:ser>
          <c:idx val="2"/>
          <c:order val="2"/>
          <c:tx>
            <c:strRef>
              <c:f>'Voter Turnout'!$R$1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'Voter Turnout'!$M$2:$N$13</c:f>
              <c:multiLvlStrCache>
                <c:ptCount val="12"/>
                <c:lvl>
                  <c:pt idx="0">
                    <c:v>2016</c:v>
                  </c:pt>
                  <c:pt idx="1">
                    <c:v>2012</c:v>
                  </c:pt>
                  <c:pt idx="2">
                    <c:v>2016</c:v>
                  </c:pt>
                  <c:pt idx="3">
                    <c:v>2012</c:v>
                  </c:pt>
                  <c:pt idx="4">
                    <c:v>2016</c:v>
                  </c:pt>
                  <c:pt idx="5">
                    <c:v>2012</c:v>
                  </c:pt>
                  <c:pt idx="6">
                    <c:v>2016</c:v>
                  </c:pt>
                  <c:pt idx="7">
                    <c:v>2012</c:v>
                  </c:pt>
                  <c:pt idx="8">
                    <c:v>2016</c:v>
                  </c:pt>
                  <c:pt idx="9">
                    <c:v>2012</c:v>
                  </c:pt>
                  <c:pt idx="10">
                    <c:v>2016</c:v>
                  </c:pt>
                  <c:pt idx="11">
                    <c:v>2012</c:v>
                  </c:pt>
                </c:lvl>
                <c:lvl>
                  <c:pt idx="0">
                    <c:v>Alamance</c:v>
                  </c:pt>
                  <c:pt idx="2">
                    <c:v>Davidson</c:v>
                  </c:pt>
                  <c:pt idx="4">
                    <c:v>Forsyth</c:v>
                  </c:pt>
                  <c:pt idx="6">
                    <c:v>Guilford</c:v>
                  </c:pt>
                  <c:pt idx="8">
                    <c:v>Randolph</c:v>
                  </c:pt>
                  <c:pt idx="10">
                    <c:v>Rockingham</c:v>
                  </c:pt>
                </c:lvl>
              </c:multiLvlStrCache>
            </c:multiLvlStrRef>
          </c:cat>
          <c:val>
            <c:numRef>
              <c:f>'Voter Turnout'!$R$2:$R$13</c:f>
              <c:numCache>
                <c:formatCode>0.00%</c:formatCode>
                <c:ptCount val="12"/>
                <c:pt idx="0">
                  <c:v>0.334</c:v>
                </c:pt>
                <c:pt idx="1">
                  <c:v>0.334</c:v>
                </c:pt>
                <c:pt idx="2">
                  <c:v>0.337</c:v>
                </c:pt>
                <c:pt idx="3">
                  <c:v>0.335</c:v>
                </c:pt>
                <c:pt idx="4">
                  <c:v>0.36</c:v>
                </c:pt>
                <c:pt idx="5">
                  <c:v>0.344</c:v>
                </c:pt>
                <c:pt idx="6">
                  <c:v>0.362</c:v>
                </c:pt>
                <c:pt idx="7">
                  <c:v>0.348</c:v>
                </c:pt>
                <c:pt idx="8">
                  <c:v>0.318</c:v>
                </c:pt>
                <c:pt idx="9">
                  <c:v>0.355</c:v>
                </c:pt>
                <c:pt idx="10">
                  <c:v>0.342</c:v>
                </c:pt>
                <c:pt idx="11">
                  <c:v>0.337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561992"/>
        <c:axId val="2112563912"/>
      </c:barChart>
      <c:catAx>
        <c:axId val="211256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563912"/>
        <c:crosses val="autoZero"/>
        <c:auto val="1"/>
        <c:lblAlgn val="ctr"/>
        <c:lblOffset val="100"/>
        <c:noMultiLvlLbl val="0"/>
      </c:catAx>
      <c:valAx>
        <c:axId val="21125639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256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19</xdr:row>
      <xdr:rowOff>25400</xdr:rowOff>
    </xdr:from>
    <xdr:to>
      <xdr:col>19</xdr:col>
      <xdr:colOff>95250</xdr:colOff>
      <xdr:row>36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J38" sqref="J38"/>
    </sheetView>
  </sheetViews>
  <sheetFormatPr baseColWidth="10" defaultRowHeight="15" x14ac:dyDescent="0"/>
  <cols>
    <col min="3" max="3" width="12.83203125" bestFit="1" customWidth="1"/>
    <col min="4" max="9" width="10.83203125" style="3"/>
    <col min="10" max="10" width="10.83203125" style="51"/>
    <col min="11" max="11" width="10.83203125" style="8"/>
    <col min="22" max="22" width="28.1640625" bestFit="1" customWidth="1"/>
    <col min="26" max="26" width="24.5" bestFit="1" customWidth="1"/>
  </cols>
  <sheetData>
    <row r="1" spans="1:26">
      <c r="A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7</v>
      </c>
      <c r="I1" s="3" t="s">
        <v>15</v>
      </c>
      <c r="J1" s="51" t="s">
        <v>16</v>
      </c>
      <c r="M1" s="54"/>
      <c r="N1" s="55"/>
      <c r="O1" s="55" t="s">
        <v>1</v>
      </c>
      <c r="P1" s="55" t="s">
        <v>2</v>
      </c>
      <c r="Q1" s="55" t="s">
        <v>4</v>
      </c>
      <c r="R1" s="56" t="s">
        <v>7</v>
      </c>
      <c r="U1" s="54" t="s">
        <v>31</v>
      </c>
      <c r="V1" s="56" t="s">
        <v>64</v>
      </c>
      <c r="Y1" s="54" t="s">
        <v>31</v>
      </c>
      <c r="Z1" s="56" t="s">
        <v>65</v>
      </c>
    </row>
    <row r="2" spans="1:26">
      <c r="A2" s="17" t="s">
        <v>8</v>
      </c>
      <c r="B2">
        <v>2016</v>
      </c>
      <c r="C2" t="s">
        <v>5</v>
      </c>
      <c r="D2" s="1">
        <v>37973</v>
      </c>
      <c r="E2" s="1">
        <v>31415</v>
      </c>
      <c r="F2" s="1">
        <v>350</v>
      </c>
      <c r="G2" s="1">
        <v>24986</v>
      </c>
      <c r="H2" s="1">
        <v>94724</v>
      </c>
      <c r="I2" s="36">
        <f>D2/(D2+E2)</f>
        <v>0.5472560096846717</v>
      </c>
      <c r="J2" s="52">
        <f>E2/(E2+D2)</f>
        <v>0.4527439903153283</v>
      </c>
      <c r="K2" s="36"/>
      <c r="M2" s="13" t="s">
        <v>8</v>
      </c>
      <c r="N2" s="12">
        <v>2016</v>
      </c>
      <c r="O2" s="57">
        <v>0.308</v>
      </c>
      <c r="P2" s="57">
        <v>0.41899999999999998</v>
      </c>
      <c r="Q2" s="57">
        <v>0.26800000000000002</v>
      </c>
      <c r="R2" s="58">
        <v>0.33400000000000002</v>
      </c>
      <c r="U2" s="64">
        <v>1988</v>
      </c>
      <c r="V2" s="65">
        <v>0.31</v>
      </c>
      <c r="Y2" s="64">
        <v>1972</v>
      </c>
      <c r="Z2" s="65">
        <v>0.64</v>
      </c>
    </row>
    <row r="3" spans="1:26">
      <c r="A3" s="17"/>
      <c r="C3" t="s">
        <v>6</v>
      </c>
      <c r="D3" s="3">
        <v>11702</v>
      </c>
      <c r="E3" s="3">
        <v>13175</v>
      </c>
      <c r="F3" s="3">
        <v>69</v>
      </c>
      <c r="G3" s="3">
        <v>6695</v>
      </c>
      <c r="H3" s="3">
        <f>SUM(D3:G3)</f>
        <v>31641</v>
      </c>
      <c r="I3" s="36"/>
      <c r="J3" s="52"/>
      <c r="K3" s="36"/>
      <c r="M3" s="13"/>
      <c r="N3" s="15">
        <v>2012</v>
      </c>
      <c r="O3" s="57">
        <v>0.29199999999999998</v>
      </c>
      <c r="P3" s="57">
        <v>0.41799999999999998</v>
      </c>
      <c r="Q3" s="57">
        <v>0.28799999999999998</v>
      </c>
      <c r="R3" s="58">
        <v>0.33400000000000002</v>
      </c>
      <c r="U3" s="64">
        <v>1992</v>
      </c>
      <c r="V3" s="65">
        <v>0.3</v>
      </c>
      <c r="Y3" s="64">
        <v>1976</v>
      </c>
      <c r="Z3" s="65">
        <v>0.66</v>
      </c>
    </row>
    <row r="4" spans="1:26">
      <c r="A4" s="17"/>
      <c r="C4" t="s">
        <v>9</v>
      </c>
      <c r="D4" s="4">
        <f>D3/D2</f>
        <v>0.30816632870723937</v>
      </c>
      <c r="E4" s="4">
        <f>E3/E2</f>
        <v>0.41938564380073212</v>
      </c>
      <c r="F4" s="4">
        <f>F3/F2</f>
        <v>0.19714285714285715</v>
      </c>
      <c r="G4" s="4">
        <f>G3/G2</f>
        <v>0.2679500520291363</v>
      </c>
      <c r="H4" s="4">
        <f>H3/H2</f>
        <v>0.33403361344537813</v>
      </c>
      <c r="I4" s="36"/>
      <c r="J4" s="52"/>
      <c r="K4" s="36"/>
      <c r="M4" s="13" t="s">
        <v>10</v>
      </c>
      <c r="N4" s="15">
        <v>2016</v>
      </c>
      <c r="O4" s="57">
        <v>0.27300000000000002</v>
      </c>
      <c r="P4" s="57">
        <v>0.41899999999999998</v>
      </c>
      <c r="Q4" s="57">
        <v>0.26100000000000001</v>
      </c>
      <c r="R4" s="58">
        <v>0.33700000000000002</v>
      </c>
      <c r="U4" s="64">
        <v>1996</v>
      </c>
      <c r="V4" s="65">
        <v>0.22</v>
      </c>
      <c r="Y4" s="64">
        <v>1980</v>
      </c>
      <c r="Z4" s="65">
        <v>0.67</v>
      </c>
    </row>
    <row r="5" spans="1:26">
      <c r="A5" s="17"/>
      <c r="B5">
        <v>2012</v>
      </c>
      <c r="C5" t="s">
        <v>5</v>
      </c>
      <c r="D5" s="5">
        <v>39568</v>
      </c>
      <c r="E5" s="6">
        <v>30831</v>
      </c>
      <c r="F5" s="5">
        <v>173</v>
      </c>
      <c r="G5" s="5">
        <v>20671</v>
      </c>
      <c r="H5" s="3">
        <f>SUM(D5:G5)</f>
        <v>91243</v>
      </c>
      <c r="I5" s="36">
        <f>D5/(D5+E5)</f>
        <v>0.56205343825906617</v>
      </c>
      <c r="J5" s="52">
        <f>E5/(E5+D5)</f>
        <v>0.43794656174093383</v>
      </c>
      <c r="K5" s="36"/>
      <c r="M5" s="13"/>
      <c r="N5" s="15">
        <v>2012</v>
      </c>
      <c r="O5" s="57">
        <v>0.25600000000000001</v>
      </c>
      <c r="P5" s="57">
        <v>0.41699999999999998</v>
      </c>
      <c r="Q5" s="57">
        <v>0.27500000000000002</v>
      </c>
      <c r="R5" s="58">
        <v>0.33500000000000002</v>
      </c>
      <c r="U5" s="64">
        <v>2000</v>
      </c>
      <c r="V5" s="65">
        <v>0.18</v>
      </c>
      <c r="Y5" s="64">
        <v>1984</v>
      </c>
      <c r="Z5" s="65">
        <v>0.69</v>
      </c>
    </row>
    <row r="6" spans="1:26">
      <c r="A6" s="17"/>
      <c r="C6" t="s">
        <v>6</v>
      </c>
      <c r="D6" s="3">
        <v>11551</v>
      </c>
      <c r="E6" s="3">
        <v>12873</v>
      </c>
      <c r="F6" s="3">
        <v>75</v>
      </c>
      <c r="G6" s="3">
        <v>5943</v>
      </c>
      <c r="H6" s="3">
        <f>SUM(D6:G6)</f>
        <v>30442</v>
      </c>
      <c r="I6" s="36"/>
      <c r="J6" s="52"/>
      <c r="K6" s="36"/>
      <c r="M6" s="13" t="s">
        <v>11</v>
      </c>
      <c r="N6" s="15">
        <v>2016</v>
      </c>
      <c r="O6" s="57">
        <v>0.34599999999999997</v>
      </c>
      <c r="P6" s="57">
        <v>0.44400000000000001</v>
      </c>
      <c r="Q6" s="57">
        <v>0.28599999999999998</v>
      </c>
      <c r="R6" s="58">
        <v>0.36</v>
      </c>
      <c r="U6" s="64">
        <v>2004</v>
      </c>
      <c r="V6" s="65">
        <v>0.16</v>
      </c>
      <c r="Y6" s="64">
        <v>1988</v>
      </c>
      <c r="Z6" s="65">
        <v>0.62</v>
      </c>
    </row>
    <row r="7" spans="1:26">
      <c r="A7" s="17"/>
      <c r="C7" t="s">
        <v>9</v>
      </c>
      <c r="D7" s="4">
        <f>D6/D5</f>
        <v>0.29192782046097859</v>
      </c>
      <c r="E7" s="4">
        <f>E6/E5</f>
        <v>0.41753429989296487</v>
      </c>
      <c r="F7" s="4">
        <f>F6/F5</f>
        <v>0.43352601156069365</v>
      </c>
      <c r="G7" s="4">
        <f>G6/G5</f>
        <v>0.28750423298340672</v>
      </c>
      <c r="H7" s="4">
        <f>H6/H5</f>
        <v>0.33363655294104755</v>
      </c>
      <c r="I7" s="36"/>
      <c r="J7" s="52"/>
      <c r="K7" s="36"/>
      <c r="M7" s="13"/>
      <c r="N7" s="15">
        <v>2012</v>
      </c>
      <c r="O7" s="57">
        <v>0.308</v>
      </c>
      <c r="P7" s="57">
        <v>0.42</v>
      </c>
      <c r="Q7" s="57">
        <v>0.30399999999999999</v>
      </c>
      <c r="R7" s="58">
        <v>0.34399999999999997</v>
      </c>
      <c r="U7" s="64">
        <v>2008</v>
      </c>
      <c r="V7" s="65">
        <v>0.37</v>
      </c>
      <c r="Y7" s="64">
        <v>1992</v>
      </c>
      <c r="Z7" s="65">
        <v>0.68</v>
      </c>
    </row>
    <row r="8" spans="1:26">
      <c r="A8" s="17" t="s">
        <v>10</v>
      </c>
      <c r="B8">
        <v>2016</v>
      </c>
      <c r="C8" t="s">
        <v>5</v>
      </c>
      <c r="D8" s="1">
        <v>27602</v>
      </c>
      <c r="E8" s="1">
        <v>46732</v>
      </c>
      <c r="F8" s="2">
        <v>372</v>
      </c>
      <c r="G8" s="1">
        <v>26199</v>
      </c>
      <c r="H8" s="3">
        <f>SUM(D8:G8)</f>
        <v>100905</v>
      </c>
      <c r="I8" s="36">
        <f>D8/(D8+E8)</f>
        <v>0.37132402399978476</v>
      </c>
      <c r="J8" s="52">
        <f>E8/(E8+D8)</f>
        <v>0.6286759760002153</v>
      </c>
      <c r="K8" s="36"/>
      <c r="M8" s="13" t="s">
        <v>12</v>
      </c>
      <c r="N8" s="15">
        <v>2016</v>
      </c>
      <c r="O8" s="57">
        <v>0.35</v>
      </c>
      <c r="P8" s="57">
        <v>0.45600000000000002</v>
      </c>
      <c r="Q8" s="57">
        <v>0.28899999999999998</v>
      </c>
      <c r="R8" s="58">
        <v>0.36199999999999999</v>
      </c>
      <c r="U8" s="64">
        <v>2012</v>
      </c>
      <c r="V8" s="65">
        <v>0.35</v>
      </c>
      <c r="Y8" s="64">
        <v>1996</v>
      </c>
      <c r="Z8" s="65">
        <v>0.59</v>
      </c>
    </row>
    <row r="9" spans="1:26">
      <c r="A9" s="17"/>
      <c r="C9" t="s">
        <v>6</v>
      </c>
      <c r="D9" s="3">
        <v>7537</v>
      </c>
      <c r="E9" s="3">
        <v>19574</v>
      </c>
      <c r="F9" s="3">
        <v>57</v>
      </c>
      <c r="G9" s="3">
        <v>6844</v>
      </c>
      <c r="H9" s="3">
        <f>SUM(D9:G9)</f>
        <v>34012</v>
      </c>
      <c r="I9" s="36"/>
      <c r="J9" s="52"/>
      <c r="K9" s="36"/>
      <c r="M9" s="13"/>
      <c r="N9" s="15">
        <v>2012</v>
      </c>
      <c r="O9" s="57">
        <v>0.311</v>
      </c>
      <c r="P9" s="57">
        <v>0.44400000000000001</v>
      </c>
      <c r="Q9" s="57">
        <v>0.308</v>
      </c>
      <c r="R9" s="58">
        <v>0.34799999999999998</v>
      </c>
      <c r="U9" s="59" t="s">
        <v>66</v>
      </c>
      <c r="V9" s="66">
        <f>AVERAGE(V2:V8)</f>
        <v>0.27</v>
      </c>
      <c r="Y9" s="64">
        <v>2000</v>
      </c>
      <c r="Z9" s="65">
        <v>0.59</v>
      </c>
    </row>
    <row r="10" spans="1:26">
      <c r="A10" s="17"/>
      <c r="C10" t="s">
        <v>9</v>
      </c>
      <c r="D10" s="4">
        <f>D9/D8</f>
        <v>0.27305992319397143</v>
      </c>
      <c r="E10" s="4">
        <f>E9/E8</f>
        <v>0.41885645810151501</v>
      </c>
      <c r="F10" s="4">
        <f>F9/F8</f>
        <v>0.15322580645161291</v>
      </c>
      <c r="G10" s="4">
        <f>G9/G8</f>
        <v>0.26123134470781328</v>
      </c>
      <c r="H10" s="4">
        <f>H9/H8</f>
        <v>0.33706952083643033</v>
      </c>
      <c r="I10" s="36"/>
      <c r="J10" s="52"/>
      <c r="K10" s="36"/>
      <c r="M10" s="13" t="s">
        <v>13</v>
      </c>
      <c r="N10" s="15">
        <v>2016</v>
      </c>
      <c r="O10" s="57">
        <v>0.25900000000000001</v>
      </c>
      <c r="P10" s="57">
        <v>0.39400000000000002</v>
      </c>
      <c r="Q10" s="57">
        <v>0.23100000000000001</v>
      </c>
      <c r="R10" s="58">
        <v>0.318</v>
      </c>
      <c r="Y10" s="64">
        <v>2004</v>
      </c>
      <c r="Z10" s="65">
        <v>0.64</v>
      </c>
    </row>
    <row r="11" spans="1:26">
      <c r="A11" s="17"/>
      <c r="B11">
        <v>2012</v>
      </c>
      <c r="C11" t="s">
        <v>5</v>
      </c>
      <c r="D11" s="5">
        <v>31204</v>
      </c>
      <c r="E11" s="6">
        <v>47208</v>
      </c>
      <c r="F11" s="5">
        <v>250</v>
      </c>
      <c r="G11" s="5">
        <v>23566</v>
      </c>
      <c r="H11" s="3">
        <f>SUM(D11:G11)</f>
        <v>102228</v>
      </c>
      <c r="I11" s="36">
        <f>D11/(D11+E11)</f>
        <v>0.39794929347548846</v>
      </c>
      <c r="J11" s="52">
        <f>E11/(E11+D11)</f>
        <v>0.60205070652451154</v>
      </c>
      <c r="K11" s="36"/>
      <c r="M11" s="13"/>
      <c r="N11" s="15">
        <v>2012</v>
      </c>
      <c r="O11" s="57">
        <v>0.26500000000000001</v>
      </c>
      <c r="P11" s="57">
        <v>0.443</v>
      </c>
      <c r="Q11" s="57">
        <v>0.26700000000000002</v>
      </c>
      <c r="R11" s="58">
        <v>0.35499999999999998</v>
      </c>
      <c r="Y11" s="64">
        <v>2008</v>
      </c>
      <c r="Z11" s="65">
        <v>0.7</v>
      </c>
    </row>
    <row r="12" spans="1:26">
      <c r="A12" s="17"/>
      <c r="C12" t="s">
        <v>6</v>
      </c>
      <c r="D12" s="3">
        <v>7978</v>
      </c>
      <c r="E12" s="3">
        <v>19677</v>
      </c>
      <c r="F12" s="3">
        <v>69</v>
      </c>
      <c r="G12" s="3">
        <v>6478</v>
      </c>
      <c r="H12" s="3">
        <f>SUM(D12:G12)</f>
        <v>34202</v>
      </c>
      <c r="I12" s="36"/>
      <c r="J12" s="52"/>
      <c r="K12" s="36"/>
      <c r="M12" s="13" t="s">
        <v>14</v>
      </c>
      <c r="N12" s="15">
        <v>2016</v>
      </c>
      <c r="O12" s="57">
        <v>0.30499999999999999</v>
      </c>
      <c r="P12" s="57">
        <v>0.42099999999999999</v>
      </c>
      <c r="Q12" s="57">
        <v>0.29899999999999999</v>
      </c>
      <c r="R12" s="58">
        <v>0.34200000000000003</v>
      </c>
      <c r="Y12" s="64">
        <v>2012</v>
      </c>
      <c r="Z12" s="65">
        <v>0.68</v>
      </c>
    </row>
    <row r="13" spans="1:26">
      <c r="A13" s="17"/>
      <c r="C13" t="s">
        <v>9</v>
      </c>
      <c r="D13" s="4">
        <f>D12/D11</f>
        <v>0.25567234969875657</v>
      </c>
      <c r="E13" s="4">
        <f>E12/E11</f>
        <v>0.41681494661921709</v>
      </c>
      <c r="F13" s="4">
        <f>F12/F11</f>
        <v>0.27600000000000002</v>
      </c>
      <c r="G13" s="4">
        <f>G12/G11</f>
        <v>0.27488754985996777</v>
      </c>
      <c r="H13" s="4">
        <f>H12/H11</f>
        <v>0.33456587236373597</v>
      </c>
      <c r="I13" s="36"/>
      <c r="J13" s="52"/>
      <c r="K13" s="36"/>
      <c r="M13" s="13"/>
      <c r="N13" s="15">
        <v>2012</v>
      </c>
      <c r="O13" s="57">
        <v>0.28699999999999998</v>
      </c>
      <c r="P13" s="57">
        <v>0.42799999999999999</v>
      </c>
      <c r="Q13" s="57">
        <v>0.31</v>
      </c>
      <c r="R13" s="58">
        <v>0.33700000000000002</v>
      </c>
      <c r="Y13" s="59" t="s">
        <v>66</v>
      </c>
      <c r="Z13" s="66">
        <f>AVERAGE(Z2:Z12)</f>
        <v>0.65090909090909088</v>
      </c>
    </row>
    <row r="14" spans="1:26">
      <c r="A14" s="17" t="s">
        <v>11</v>
      </c>
      <c r="B14">
        <v>2016</v>
      </c>
      <c r="C14" t="s">
        <v>5</v>
      </c>
      <c r="D14" s="1">
        <v>100398</v>
      </c>
      <c r="E14" s="1">
        <v>73843</v>
      </c>
      <c r="F14" s="2">
        <v>989</v>
      </c>
      <c r="G14" s="1">
        <v>62182</v>
      </c>
      <c r="H14" s="3">
        <f>SUM(D14:G14)</f>
        <v>237412</v>
      </c>
      <c r="I14" s="36">
        <f>D14/(D14+E14)</f>
        <v>0.57620192721575292</v>
      </c>
      <c r="J14" s="52">
        <f>E14/(E14+D14)</f>
        <v>0.42379807278424708</v>
      </c>
      <c r="K14" s="36"/>
      <c r="M14" s="13" t="s">
        <v>17</v>
      </c>
      <c r="N14" s="15">
        <v>2016</v>
      </c>
      <c r="O14" s="11">
        <f>AVERAGE(O2,O4,O6,O8,O10,O12)</f>
        <v>0.30683333333333335</v>
      </c>
      <c r="P14" s="11">
        <f>AVERAGE(P2,P4,P6,P8,P10,P12)</f>
        <v>0.42549999999999999</v>
      </c>
      <c r="Q14" s="11">
        <f>AVERAGE(Q2,Q4,Q6,Q8,Q10,Q12)</f>
        <v>0.27233333333333332</v>
      </c>
      <c r="R14" s="53">
        <f t="shared" ref="R14" si="0">AVERAGE(R2,R4,R6,R8,R10,R12)</f>
        <v>0.34216666666666673</v>
      </c>
    </row>
    <row r="15" spans="1:26">
      <c r="A15" s="17"/>
      <c r="C15" t="s">
        <v>6</v>
      </c>
      <c r="D15" s="3">
        <v>34716</v>
      </c>
      <c r="E15" s="3">
        <v>32795</v>
      </c>
      <c r="F15" s="3">
        <v>154</v>
      </c>
      <c r="G15" s="3">
        <v>17790</v>
      </c>
      <c r="H15" s="3">
        <f t="shared" ref="H15:H36" si="1">SUM(D15:G15)</f>
        <v>85455</v>
      </c>
      <c r="I15" s="36"/>
      <c r="J15" s="52"/>
      <c r="K15" s="36"/>
      <c r="M15" s="59"/>
      <c r="N15" s="60">
        <v>2012</v>
      </c>
      <c r="O15" s="61">
        <f>AVERAGE(O3,O5,O7,O9,O11,O13)</f>
        <v>0.28649999999999998</v>
      </c>
      <c r="P15" s="61">
        <f t="shared" ref="P15:Q15" si="2">AVERAGE(P3,P5,P7,P9,P11,P13)</f>
        <v>0.42833333333333329</v>
      </c>
      <c r="Q15" s="61">
        <f t="shared" si="2"/>
        <v>0.29200000000000004</v>
      </c>
      <c r="R15" s="62">
        <f>AVERAGE(R3,R5,R7,R9,R11,R13)</f>
        <v>0.34216666666666667</v>
      </c>
      <c r="Z15" s="63"/>
    </row>
    <row r="16" spans="1:26">
      <c r="A16" s="17"/>
      <c r="C16" t="s">
        <v>9</v>
      </c>
      <c r="D16" s="4">
        <f>D15/D14</f>
        <v>0.34578378055339748</v>
      </c>
      <c r="E16" s="4">
        <f>E15/E14</f>
        <v>0.44411792586975068</v>
      </c>
      <c r="F16" s="4">
        <f>F15/F14</f>
        <v>0.1557128412537917</v>
      </c>
      <c r="G16" s="4">
        <f>G15/G14</f>
        <v>0.28609565469106818</v>
      </c>
      <c r="H16" s="4">
        <f>H15/H14</f>
        <v>0.35994389500109514</v>
      </c>
      <c r="I16" s="36"/>
      <c r="J16" s="52"/>
      <c r="K16" s="36"/>
    </row>
    <row r="17" spans="1:11">
      <c r="A17" s="17"/>
      <c r="B17">
        <v>2012</v>
      </c>
      <c r="C17" t="s">
        <v>5</v>
      </c>
      <c r="D17" s="5">
        <v>103910</v>
      </c>
      <c r="E17" s="6">
        <v>76263</v>
      </c>
      <c r="F17" s="5">
        <v>525</v>
      </c>
      <c r="G17" s="5">
        <v>53089</v>
      </c>
      <c r="H17" s="3">
        <f t="shared" si="1"/>
        <v>233787</v>
      </c>
      <c r="I17" s="36">
        <f t="shared" ref="I15:I35" si="3">D17/(D17+E17)</f>
        <v>0.57672348243077487</v>
      </c>
      <c r="J17" s="52">
        <f t="shared" ref="J15:J35" si="4">E17/(E17+D17)</f>
        <v>0.42327651756922513</v>
      </c>
      <c r="K17" s="36"/>
    </row>
    <row r="18" spans="1:11">
      <c r="A18" s="17"/>
      <c r="C18" t="s">
        <v>6</v>
      </c>
      <c r="D18" s="3">
        <v>32037</v>
      </c>
      <c r="E18" s="3">
        <v>32038</v>
      </c>
      <c r="F18" s="3">
        <v>169</v>
      </c>
      <c r="G18" s="3">
        <v>16163</v>
      </c>
      <c r="H18" s="3">
        <f t="shared" si="1"/>
        <v>80407</v>
      </c>
      <c r="I18" s="36"/>
      <c r="J18" s="52"/>
      <c r="K18" s="36"/>
    </row>
    <row r="19" spans="1:11">
      <c r="A19" s="17"/>
      <c r="C19" t="s">
        <v>9</v>
      </c>
      <c r="D19" s="4">
        <f>D18/D17</f>
        <v>0.30831488788374556</v>
      </c>
      <c r="E19" s="4">
        <f>E18/E17</f>
        <v>0.4200988683896516</v>
      </c>
      <c r="F19" s="4">
        <f>F18/F17</f>
        <v>0.32190476190476192</v>
      </c>
      <c r="G19" s="4">
        <f>G18/G17</f>
        <v>0.30445101621804893</v>
      </c>
      <c r="H19" s="4">
        <f>H18/H17</f>
        <v>0.34393272508736583</v>
      </c>
      <c r="I19" s="36"/>
      <c r="J19" s="52"/>
      <c r="K19" s="36"/>
    </row>
    <row r="20" spans="1:11">
      <c r="A20" s="17" t="s">
        <v>12</v>
      </c>
      <c r="B20" s="7">
        <v>2016</v>
      </c>
      <c r="C20" s="7" t="s">
        <v>5</v>
      </c>
      <c r="D20" s="1">
        <v>158741</v>
      </c>
      <c r="E20" s="1">
        <v>92140</v>
      </c>
      <c r="F20" s="1">
        <v>1516</v>
      </c>
      <c r="G20" s="1">
        <v>87219</v>
      </c>
      <c r="H20" s="3">
        <f t="shared" si="1"/>
        <v>339616</v>
      </c>
      <c r="I20" s="36">
        <f t="shared" si="3"/>
        <v>0.63273424452230342</v>
      </c>
      <c r="J20" s="52">
        <f t="shared" si="4"/>
        <v>0.36726575547769658</v>
      </c>
      <c r="K20" s="36"/>
    </row>
    <row r="21" spans="1:11">
      <c r="A21" s="17"/>
      <c r="B21" s="7"/>
      <c r="C21" s="7" t="s">
        <v>6</v>
      </c>
      <c r="D21" s="8">
        <v>55490</v>
      </c>
      <c r="E21" s="8">
        <v>41995</v>
      </c>
      <c r="F21" s="8">
        <v>261</v>
      </c>
      <c r="G21" s="8">
        <v>25166</v>
      </c>
      <c r="H21" s="3">
        <f t="shared" si="1"/>
        <v>122912</v>
      </c>
      <c r="I21" s="36"/>
      <c r="J21" s="52"/>
      <c r="K21" s="36"/>
    </row>
    <row r="22" spans="1:11">
      <c r="A22" s="17"/>
      <c r="B22" s="7"/>
      <c r="C22" s="7" t="s">
        <v>9</v>
      </c>
      <c r="D22" s="11">
        <f>D21/D20</f>
        <v>0.34956312483857355</v>
      </c>
      <c r="E22" s="11">
        <f>E21/E20</f>
        <v>0.4557738224441068</v>
      </c>
      <c r="F22" s="11">
        <f>F21/F20</f>
        <v>0.17216358839050133</v>
      </c>
      <c r="G22" s="11">
        <f>G21/G20</f>
        <v>0.28853804790240656</v>
      </c>
      <c r="H22" s="11">
        <f>H21/H20</f>
        <v>0.3619146329972675</v>
      </c>
      <c r="I22" s="36"/>
      <c r="J22" s="52"/>
      <c r="K22" s="36"/>
    </row>
    <row r="23" spans="1:11">
      <c r="A23" s="17"/>
      <c r="B23" s="7">
        <v>2012</v>
      </c>
      <c r="C23" s="7" t="s">
        <v>5</v>
      </c>
      <c r="D23" s="9">
        <v>165167</v>
      </c>
      <c r="E23" s="10">
        <v>96262</v>
      </c>
      <c r="F23" s="9">
        <v>720</v>
      </c>
      <c r="G23" s="9">
        <v>76101</v>
      </c>
      <c r="H23" s="3">
        <f t="shared" si="1"/>
        <v>338250</v>
      </c>
      <c r="I23" s="36">
        <f t="shared" si="3"/>
        <v>0.63178530308420255</v>
      </c>
      <c r="J23" s="52">
        <f t="shared" si="4"/>
        <v>0.36821469691579739</v>
      </c>
      <c r="K23" s="36"/>
    </row>
    <row r="24" spans="1:11">
      <c r="A24" s="17"/>
      <c r="B24" s="7"/>
      <c r="C24" s="7" t="s">
        <v>6</v>
      </c>
      <c r="D24" s="8">
        <v>51296</v>
      </c>
      <c r="E24" s="8">
        <v>42728</v>
      </c>
      <c r="F24" s="8">
        <v>275</v>
      </c>
      <c r="G24" s="8">
        <v>23447</v>
      </c>
      <c r="H24" s="3">
        <f t="shared" si="1"/>
        <v>117746</v>
      </c>
      <c r="I24" s="36"/>
      <c r="J24" s="52"/>
      <c r="K24" s="36"/>
    </row>
    <row r="25" spans="1:11">
      <c r="A25" s="17"/>
      <c r="B25" s="7"/>
      <c r="C25" s="7" t="s">
        <v>9</v>
      </c>
      <c r="D25" s="11">
        <f>D24/D23</f>
        <v>0.31057051348029568</v>
      </c>
      <c r="E25" s="11">
        <f>E24/E23</f>
        <v>0.44387193284993037</v>
      </c>
      <c r="F25" s="11">
        <f>F24/F23</f>
        <v>0.38194444444444442</v>
      </c>
      <c r="G25" s="11">
        <f>G24/G23</f>
        <v>0.30810370428772288</v>
      </c>
      <c r="H25" s="11">
        <f>H24/H23</f>
        <v>0.34810347376201034</v>
      </c>
      <c r="I25" s="36"/>
      <c r="J25" s="52"/>
      <c r="K25" s="36"/>
    </row>
    <row r="26" spans="1:11">
      <c r="A26" s="17" t="s">
        <v>13</v>
      </c>
      <c r="B26" s="7">
        <v>2016</v>
      </c>
      <c r="C26" s="7" t="s">
        <v>5</v>
      </c>
      <c r="D26" s="1">
        <v>19981</v>
      </c>
      <c r="E26" s="1">
        <v>44297</v>
      </c>
      <c r="F26" s="2">
        <v>340</v>
      </c>
      <c r="G26" s="1">
        <v>24544</v>
      </c>
      <c r="H26" s="3">
        <f t="shared" si="1"/>
        <v>89162</v>
      </c>
      <c r="I26" s="36">
        <f t="shared" si="3"/>
        <v>0.31085285789850337</v>
      </c>
      <c r="J26" s="52">
        <f>E26/(E26+D26)</f>
        <v>0.68914714210149663</v>
      </c>
      <c r="K26" s="36"/>
    </row>
    <row r="27" spans="1:11">
      <c r="A27" s="17"/>
      <c r="B27" s="7"/>
      <c r="C27" s="7" t="s">
        <v>6</v>
      </c>
      <c r="D27" s="8">
        <v>5169</v>
      </c>
      <c r="E27" s="8">
        <v>17445</v>
      </c>
      <c r="F27" s="8">
        <v>38</v>
      </c>
      <c r="G27" s="8">
        <v>5659</v>
      </c>
      <c r="H27" s="3">
        <f t="shared" si="1"/>
        <v>28311</v>
      </c>
      <c r="I27" s="36"/>
      <c r="J27" s="52"/>
      <c r="K27" s="36"/>
    </row>
    <row r="28" spans="1:11">
      <c r="A28" s="17"/>
      <c r="B28" s="7"/>
      <c r="C28" s="7" t="s">
        <v>9</v>
      </c>
      <c r="D28" s="11">
        <f>D27/D26</f>
        <v>0.25869576097292429</v>
      </c>
      <c r="E28" s="11">
        <f>E27/E26</f>
        <v>0.39381899451430119</v>
      </c>
      <c r="F28" s="11">
        <f>F27/F26</f>
        <v>0.11176470588235295</v>
      </c>
      <c r="G28" s="11">
        <f>G27/G26</f>
        <v>0.2305655149934811</v>
      </c>
      <c r="H28" s="11">
        <f>H27/H26</f>
        <v>0.31752316009062159</v>
      </c>
      <c r="I28" s="36"/>
      <c r="J28" s="52"/>
      <c r="K28" s="36"/>
    </row>
    <row r="29" spans="1:11">
      <c r="A29" s="17"/>
      <c r="B29" s="7">
        <v>2012</v>
      </c>
      <c r="C29" s="7" t="s">
        <v>5</v>
      </c>
      <c r="D29" s="9">
        <v>22212</v>
      </c>
      <c r="E29" s="10">
        <v>44224</v>
      </c>
      <c r="F29" s="9">
        <v>189</v>
      </c>
      <c r="G29" s="9">
        <v>21830</v>
      </c>
      <c r="H29" s="3">
        <f t="shared" si="1"/>
        <v>88455</v>
      </c>
      <c r="I29" s="36">
        <f t="shared" si="3"/>
        <v>0.3343368053464989</v>
      </c>
      <c r="J29" s="52">
        <f t="shared" si="4"/>
        <v>0.6656631946535011</v>
      </c>
      <c r="K29" s="36"/>
    </row>
    <row r="30" spans="1:11">
      <c r="A30" s="17"/>
      <c r="B30" s="7"/>
      <c r="C30" s="7" t="s">
        <v>6</v>
      </c>
      <c r="D30" s="8">
        <v>5894</v>
      </c>
      <c r="E30" s="8">
        <v>19584</v>
      </c>
      <c r="F30" s="8">
        <v>56</v>
      </c>
      <c r="G30" s="8">
        <v>5838</v>
      </c>
      <c r="H30" s="3">
        <f t="shared" si="1"/>
        <v>31372</v>
      </c>
      <c r="I30" s="36"/>
      <c r="J30" s="52"/>
      <c r="K30" s="36"/>
    </row>
    <row r="31" spans="1:11">
      <c r="A31" s="17"/>
      <c r="B31" s="7"/>
      <c r="C31" s="7" t="s">
        <v>9</v>
      </c>
      <c r="D31" s="11">
        <f>D30/D29</f>
        <v>0.26535206194849631</v>
      </c>
      <c r="E31" s="11">
        <f>E30/E29</f>
        <v>0.44283646888567296</v>
      </c>
      <c r="F31" s="11">
        <f>F30/F29</f>
        <v>0.29629629629629628</v>
      </c>
      <c r="G31" s="11">
        <f>G30/G29</f>
        <v>0.26743014200641319</v>
      </c>
      <c r="H31" s="11">
        <f>H30/H29</f>
        <v>0.35466621445932961</v>
      </c>
      <c r="I31" s="36"/>
      <c r="J31" s="52"/>
      <c r="K31" s="36"/>
    </row>
    <row r="32" spans="1:11">
      <c r="A32" s="17" t="s">
        <v>14</v>
      </c>
      <c r="B32" s="7">
        <v>2016</v>
      </c>
      <c r="C32" s="7" t="s">
        <v>5</v>
      </c>
      <c r="D32" s="1">
        <v>24289</v>
      </c>
      <c r="E32" s="1">
        <v>19516</v>
      </c>
      <c r="F32" s="2">
        <v>189</v>
      </c>
      <c r="G32" s="1">
        <v>14508</v>
      </c>
      <c r="H32" s="3">
        <f t="shared" si="1"/>
        <v>58502</v>
      </c>
      <c r="I32" s="36">
        <f t="shared" si="3"/>
        <v>0.5544800821823993</v>
      </c>
      <c r="J32" s="52">
        <f t="shared" si="4"/>
        <v>0.44551991781760075</v>
      </c>
      <c r="K32" s="36"/>
    </row>
    <row r="33" spans="1:11">
      <c r="A33" s="17"/>
      <c r="B33" s="7"/>
      <c r="C33" s="7" t="s">
        <v>6</v>
      </c>
      <c r="D33" s="3">
        <v>7409</v>
      </c>
      <c r="E33" s="3">
        <v>8225</v>
      </c>
      <c r="F33" s="3">
        <v>22</v>
      </c>
      <c r="G33" s="3">
        <v>4331</v>
      </c>
      <c r="H33" s="3">
        <f t="shared" si="1"/>
        <v>19987</v>
      </c>
      <c r="I33" s="36"/>
      <c r="J33" s="52"/>
      <c r="K33" s="36"/>
    </row>
    <row r="34" spans="1:11">
      <c r="A34" s="17"/>
      <c r="B34" s="7"/>
      <c r="C34" s="7" t="s">
        <v>9</v>
      </c>
      <c r="D34" s="4">
        <f>D33/D32</f>
        <v>0.3050352011198485</v>
      </c>
      <c r="E34" s="4">
        <f>E33/E32</f>
        <v>0.42144906743185079</v>
      </c>
      <c r="F34" s="4">
        <f>F33/F32</f>
        <v>0.1164021164021164</v>
      </c>
      <c r="G34" s="4">
        <f>G33/G32</f>
        <v>0.29852495175075822</v>
      </c>
      <c r="H34" s="4">
        <f>H33/H32</f>
        <v>0.34164643943796791</v>
      </c>
      <c r="I34" s="36"/>
      <c r="J34" s="52"/>
      <c r="K34" s="36"/>
    </row>
    <row r="35" spans="1:11">
      <c r="A35" s="17"/>
      <c r="B35" s="7">
        <v>2012</v>
      </c>
      <c r="C35" s="7" t="s">
        <v>5</v>
      </c>
      <c r="D35" s="5">
        <v>27146</v>
      </c>
      <c r="E35" s="6">
        <v>18780</v>
      </c>
      <c r="F35" s="5">
        <v>105</v>
      </c>
      <c r="G35" s="5">
        <v>12848</v>
      </c>
      <c r="H35" s="3">
        <f t="shared" si="1"/>
        <v>58879</v>
      </c>
      <c r="I35" s="36">
        <f t="shared" si="3"/>
        <v>0.59108130470757303</v>
      </c>
      <c r="J35" s="52">
        <f t="shared" si="4"/>
        <v>0.40891869529242697</v>
      </c>
      <c r="K35" s="36"/>
    </row>
    <row r="36" spans="1:11">
      <c r="A36" s="17"/>
      <c r="B36" s="7"/>
      <c r="C36" s="7" t="s">
        <v>6</v>
      </c>
      <c r="D36" s="3">
        <v>7794</v>
      </c>
      <c r="E36" s="3">
        <v>8044</v>
      </c>
      <c r="F36" s="3">
        <v>27</v>
      </c>
      <c r="G36" s="3">
        <v>3986</v>
      </c>
      <c r="H36" s="3">
        <f t="shared" si="1"/>
        <v>19851</v>
      </c>
    </row>
    <row r="37" spans="1:11">
      <c r="A37" s="17"/>
      <c r="B37" s="7"/>
      <c r="C37" s="7" t="s">
        <v>9</v>
      </c>
      <c r="D37" s="4">
        <f>D36/D35</f>
        <v>0.28711412362779049</v>
      </c>
      <c r="E37" s="4">
        <f>E36/E35</f>
        <v>0.42832800851970182</v>
      </c>
      <c r="F37" s="4">
        <f>F36/F35</f>
        <v>0.25714285714285712</v>
      </c>
      <c r="G37" s="4">
        <f>G36/G35</f>
        <v>0.31024283935242841</v>
      </c>
      <c r="H37" s="4">
        <f>H36/H35</f>
        <v>0.33714906842847198</v>
      </c>
      <c r="I37" s="4"/>
      <c r="J37" s="53"/>
      <c r="K37" s="11"/>
    </row>
    <row r="38" spans="1:11">
      <c r="B38">
        <v>2016</v>
      </c>
      <c r="C38" s="7" t="s">
        <v>5</v>
      </c>
      <c r="G38" s="3">
        <f>G2+G8+G14+G20+G26+G32</f>
        <v>239638</v>
      </c>
      <c r="H38" s="3">
        <f>H2+H8+H14+H20+H26+H32</f>
        <v>920321</v>
      </c>
      <c r="I38" s="3" t="s">
        <v>67</v>
      </c>
      <c r="J38" s="67">
        <f>G38/H38</f>
        <v>0.26038523515164819</v>
      </c>
    </row>
  </sheetData>
  <mergeCells count="6">
    <mergeCell ref="A32:A37"/>
    <mergeCell ref="A2:A7"/>
    <mergeCell ref="A8:A13"/>
    <mergeCell ref="A14:A19"/>
    <mergeCell ref="A20:A25"/>
    <mergeCell ref="A26:A3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I21" sqref="I21"/>
    </sheetView>
  </sheetViews>
  <sheetFormatPr baseColWidth="10" defaultRowHeight="15" x14ac:dyDescent="0"/>
  <cols>
    <col min="1" max="1" width="10.83203125" style="34"/>
    <col min="2" max="2" width="10.83203125" style="41"/>
  </cols>
  <sheetData>
    <row r="1" spans="1:18">
      <c r="A1" s="33"/>
      <c r="B1" s="38"/>
      <c r="C1" s="15" t="s">
        <v>21</v>
      </c>
      <c r="K1" s="13" t="s">
        <v>22</v>
      </c>
      <c r="O1" s="15"/>
    </row>
    <row r="2" spans="1:18">
      <c r="A2" s="44" t="s">
        <v>23</v>
      </c>
      <c r="B2" s="39"/>
      <c r="C2" s="19" t="s">
        <v>1</v>
      </c>
      <c r="D2" s="19" t="s">
        <v>2</v>
      </c>
      <c r="E2" s="19" t="s">
        <v>3</v>
      </c>
      <c r="F2" s="19" t="s">
        <v>4</v>
      </c>
      <c r="G2" s="19" t="s">
        <v>17</v>
      </c>
      <c r="H2" s="19" t="s">
        <v>24</v>
      </c>
      <c r="I2" s="19" t="s">
        <v>15</v>
      </c>
      <c r="J2" s="19" t="s">
        <v>16</v>
      </c>
      <c r="K2" s="20" t="s">
        <v>1</v>
      </c>
      <c r="L2" s="19" t="s">
        <v>2</v>
      </c>
      <c r="M2" s="19" t="s">
        <v>3</v>
      </c>
      <c r="N2" s="19" t="s">
        <v>4</v>
      </c>
      <c r="O2" s="19" t="s">
        <v>17</v>
      </c>
      <c r="P2" s="14" t="s">
        <v>24</v>
      </c>
      <c r="Q2" s="14" t="s">
        <v>15</v>
      </c>
      <c r="R2" s="14" t="s">
        <v>16</v>
      </c>
    </row>
    <row r="3" spans="1:18" s="25" customFormat="1">
      <c r="A3" s="32" t="s">
        <v>25</v>
      </c>
      <c r="B3" s="42">
        <v>2008</v>
      </c>
      <c r="C3" s="25">
        <v>92647</v>
      </c>
      <c r="D3" s="25">
        <v>33568</v>
      </c>
      <c r="E3" s="25">
        <v>0</v>
      </c>
      <c r="F3" s="25">
        <v>1679</v>
      </c>
      <c r="G3" s="25">
        <f>SUM(C3:F3)</f>
        <v>127894</v>
      </c>
      <c r="H3" s="25">
        <f>C3/D3</f>
        <v>2.7599797426120114</v>
      </c>
      <c r="I3" s="45">
        <f>C3/G3</f>
        <v>0.72440458504699201</v>
      </c>
      <c r="J3" s="45">
        <f>D3/G3</f>
        <v>0.26246735577900449</v>
      </c>
      <c r="K3" s="25">
        <v>15988</v>
      </c>
      <c r="L3" s="25">
        <v>3867</v>
      </c>
      <c r="M3" s="25">
        <v>0</v>
      </c>
      <c r="N3" s="25">
        <v>1540</v>
      </c>
      <c r="O3" s="25">
        <f>SUM(K3:N3)</f>
        <v>21395</v>
      </c>
      <c r="P3" s="25">
        <f>K3/L3</f>
        <v>4.134471166278769</v>
      </c>
      <c r="Q3" s="45">
        <f>K3/O3</f>
        <v>0.74727740126197706</v>
      </c>
      <c r="R3" s="45">
        <f>L3/O3</f>
        <v>0.18074316429072212</v>
      </c>
    </row>
    <row r="4" spans="1:18" s="29" customFormat="1">
      <c r="A4" s="32"/>
      <c r="B4" s="43">
        <v>2012</v>
      </c>
      <c r="C4" s="28">
        <v>60188</v>
      </c>
      <c r="D4" s="29">
        <v>50908</v>
      </c>
      <c r="E4" s="29">
        <v>544</v>
      </c>
      <c r="F4" s="29">
        <v>6106</v>
      </c>
      <c r="G4" s="29">
        <v>117746</v>
      </c>
      <c r="H4" s="29">
        <f>C4/D4</f>
        <v>1.1822896204918676</v>
      </c>
      <c r="I4" s="46">
        <f t="shared" ref="I4:I23" si="0">C4/G4</f>
        <v>0.51116810762149034</v>
      </c>
      <c r="J4" s="46">
        <f t="shared" ref="J4:J23" si="1">D4/G4</f>
        <v>0.43235438995804526</v>
      </c>
      <c r="K4" s="28">
        <v>7994</v>
      </c>
      <c r="L4" s="31">
        <v>9301</v>
      </c>
      <c r="M4" s="31">
        <v>332</v>
      </c>
      <c r="N4" s="31">
        <v>5820</v>
      </c>
      <c r="O4" s="31">
        <v>23447</v>
      </c>
      <c r="P4" s="31">
        <f>K4/L4</f>
        <v>0.85947747554026444</v>
      </c>
      <c r="Q4" s="46">
        <f t="shared" ref="Q4:Q23" si="2">K4/O4</f>
        <v>0.34093913933552267</v>
      </c>
      <c r="R4" s="46">
        <f t="shared" ref="R4:R23" si="3">L4/O4</f>
        <v>0.39668187827867102</v>
      </c>
    </row>
    <row r="5" spans="1:18">
      <c r="A5" s="32"/>
      <c r="B5" s="38">
        <v>2016</v>
      </c>
      <c r="C5" s="15">
        <v>68150</v>
      </c>
      <c r="D5" s="15">
        <v>53675</v>
      </c>
      <c r="E5" s="15">
        <v>372</v>
      </c>
      <c r="F5" s="15">
        <v>715</v>
      </c>
      <c r="G5" s="15">
        <v>122912</v>
      </c>
      <c r="H5" s="15">
        <f>C5/D5</f>
        <v>1.2696786213320912</v>
      </c>
      <c r="I5" s="50">
        <f t="shared" si="0"/>
        <v>0.55446172871648003</v>
      </c>
      <c r="J5" s="4">
        <f t="shared" si="1"/>
        <v>0.43669454569122623</v>
      </c>
      <c r="K5" s="13">
        <v>12617</v>
      </c>
      <c r="L5" s="15">
        <v>11744</v>
      </c>
      <c r="M5" s="15">
        <v>100</v>
      </c>
      <c r="N5" s="15">
        <v>705</v>
      </c>
      <c r="O5" s="15">
        <v>25166</v>
      </c>
      <c r="P5" s="15">
        <f>K5/L5</f>
        <v>1.0743358310626703</v>
      </c>
      <c r="Q5" s="50">
        <f t="shared" si="2"/>
        <v>0.50135102916633556</v>
      </c>
      <c r="R5" s="4">
        <f t="shared" si="3"/>
        <v>0.46666136851307322</v>
      </c>
    </row>
    <row r="6" spans="1:18" s="25" customFormat="1">
      <c r="A6" s="33" t="s">
        <v>26</v>
      </c>
      <c r="B6" s="42">
        <v>2008</v>
      </c>
      <c r="C6" s="25">
        <v>59801</v>
      </c>
      <c r="D6" s="25">
        <v>19235</v>
      </c>
      <c r="E6" s="25">
        <v>0</v>
      </c>
      <c r="F6" s="25">
        <v>1850</v>
      </c>
      <c r="G6" s="25">
        <f>SUM(C6:F6)</f>
        <v>80886</v>
      </c>
      <c r="H6" s="25">
        <f>C6/D6</f>
        <v>3.1089680270340527</v>
      </c>
      <c r="I6" s="45">
        <f t="shared" si="0"/>
        <v>0.7393244813688401</v>
      </c>
      <c r="J6" s="45">
        <f t="shared" si="1"/>
        <v>0.23780382266399624</v>
      </c>
      <c r="K6" s="25">
        <v>9970</v>
      </c>
      <c r="L6" s="25">
        <v>1921</v>
      </c>
      <c r="M6" s="25">
        <v>0</v>
      </c>
      <c r="N6" s="25">
        <v>1668</v>
      </c>
      <c r="O6" s="25">
        <f>SUM(K6:N6)</f>
        <v>13559</v>
      </c>
      <c r="P6" s="25">
        <f>K6/L6</f>
        <v>5.1900052056220716</v>
      </c>
      <c r="Q6" s="45">
        <f t="shared" si="2"/>
        <v>0.73530496349288299</v>
      </c>
      <c r="R6" s="45">
        <f t="shared" si="3"/>
        <v>0.14167711483147724</v>
      </c>
    </row>
    <row r="7" spans="1:18" s="29" customFormat="1">
      <c r="A7" s="33"/>
      <c r="B7" s="43">
        <v>2012</v>
      </c>
      <c r="C7" s="28">
        <v>37473</v>
      </c>
      <c r="D7" s="29">
        <v>37359</v>
      </c>
      <c r="E7" s="29">
        <v>261</v>
      </c>
      <c r="F7" s="29">
        <v>5314</v>
      </c>
      <c r="G7" s="29">
        <f>SUM(C7:F7)</f>
        <v>80407</v>
      </c>
      <c r="H7" s="29">
        <f>C7/D7</f>
        <v>1.0030514735405123</v>
      </c>
      <c r="I7" s="46">
        <f t="shared" si="0"/>
        <v>0.46604151379854986</v>
      </c>
      <c r="J7" s="46">
        <f t="shared" si="1"/>
        <v>0.46462372678995612</v>
      </c>
      <c r="K7" s="28">
        <v>5105</v>
      </c>
      <c r="L7" s="29">
        <v>5796</v>
      </c>
      <c r="M7" s="29">
        <v>138</v>
      </c>
      <c r="N7" s="29">
        <v>5124</v>
      </c>
      <c r="O7" s="29">
        <f>SUM(K7:N7)</f>
        <v>16163</v>
      </c>
      <c r="P7" s="31">
        <f>K7/L7</f>
        <v>0.88077984817115251</v>
      </c>
      <c r="Q7" s="46">
        <f t="shared" si="2"/>
        <v>0.31584483078636394</v>
      </c>
      <c r="R7" s="46">
        <f t="shared" si="3"/>
        <v>0.35859679514941534</v>
      </c>
    </row>
    <row r="8" spans="1:18">
      <c r="A8" s="33"/>
      <c r="B8" s="38">
        <v>2016</v>
      </c>
      <c r="C8">
        <v>42807</v>
      </c>
      <c r="D8">
        <v>41781</v>
      </c>
      <c r="E8">
        <v>298</v>
      </c>
      <c r="F8">
        <v>569</v>
      </c>
      <c r="G8">
        <f>SUM(C8:F8)</f>
        <v>85455</v>
      </c>
      <c r="H8" s="15">
        <f>C8/D8</f>
        <v>1.0245566166439291</v>
      </c>
      <c r="I8" s="50">
        <f t="shared" si="0"/>
        <v>0.50093031420045642</v>
      </c>
      <c r="J8" s="4">
        <f t="shared" si="1"/>
        <v>0.48892399508513251</v>
      </c>
      <c r="K8" s="13">
        <v>8093</v>
      </c>
      <c r="L8">
        <v>8978</v>
      </c>
      <c r="M8">
        <v>151</v>
      </c>
      <c r="N8">
        <v>568</v>
      </c>
      <c r="O8" s="15">
        <f>SUM(K8:N8)</f>
        <v>17790</v>
      </c>
      <c r="P8" s="15">
        <f>K8/L8</f>
        <v>0.90142570728447313</v>
      </c>
      <c r="Q8" s="50">
        <f t="shared" si="2"/>
        <v>0.45491849353569419</v>
      </c>
      <c r="R8" s="4">
        <f t="shared" si="3"/>
        <v>0.50466554243957285</v>
      </c>
    </row>
    <row r="9" spans="1:18" s="25" customFormat="1">
      <c r="A9" s="33" t="s">
        <v>27</v>
      </c>
      <c r="B9" s="42">
        <v>2008</v>
      </c>
      <c r="C9" s="25">
        <v>15222</v>
      </c>
      <c r="D9" s="25">
        <v>4868</v>
      </c>
      <c r="E9" s="25">
        <v>0</v>
      </c>
      <c r="F9" s="25">
        <v>158</v>
      </c>
      <c r="G9" s="25">
        <f>SUM(C9:F9)</f>
        <v>20248</v>
      </c>
      <c r="H9" s="25">
        <f>C9/D9</f>
        <v>3.1269515201314708</v>
      </c>
      <c r="I9" s="45">
        <f t="shared" si="0"/>
        <v>0.75177795337811137</v>
      </c>
      <c r="J9" s="45">
        <f t="shared" si="1"/>
        <v>0.24041880679573291</v>
      </c>
      <c r="K9" s="25">
        <v>2621</v>
      </c>
      <c r="L9" s="25">
        <v>699</v>
      </c>
      <c r="M9" s="25">
        <v>0</v>
      </c>
      <c r="N9" s="25">
        <v>145</v>
      </c>
      <c r="O9" s="25">
        <f>SUM(K9:N9)</f>
        <v>3465</v>
      </c>
      <c r="P9" s="25">
        <f>K9/L9</f>
        <v>3.7496423462088697</v>
      </c>
      <c r="Q9" s="45">
        <f t="shared" si="2"/>
        <v>0.75642135642135644</v>
      </c>
      <c r="R9" s="45">
        <f t="shared" si="3"/>
        <v>0.20173160173160173</v>
      </c>
    </row>
    <row r="10" spans="1:18" s="29" customFormat="1">
      <c r="A10" s="33"/>
      <c r="B10" s="43">
        <v>2012</v>
      </c>
      <c r="C10" s="28">
        <v>9560</v>
      </c>
      <c r="D10" s="29">
        <v>9580</v>
      </c>
      <c r="E10" s="29">
        <v>61</v>
      </c>
      <c r="F10" s="29">
        <v>650</v>
      </c>
      <c r="G10" s="29">
        <f>SUM(C10:F10)</f>
        <v>19851</v>
      </c>
      <c r="H10" s="29">
        <f>C10/D10</f>
        <v>0.9979123173277662</v>
      </c>
      <c r="I10" s="46">
        <f t="shared" si="0"/>
        <v>0.48158782932849731</v>
      </c>
      <c r="J10" s="46">
        <f t="shared" si="1"/>
        <v>0.48259533524759457</v>
      </c>
      <c r="K10" s="28">
        <v>1286</v>
      </c>
      <c r="L10" s="29">
        <v>2036</v>
      </c>
      <c r="M10" s="29">
        <v>41</v>
      </c>
      <c r="N10" s="29">
        <v>623</v>
      </c>
      <c r="O10" s="29">
        <f>SUM(K10:N10)</f>
        <v>3986</v>
      </c>
      <c r="P10" s="31">
        <f>K10/L10</f>
        <v>0.63163064833005889</v>
      </c>
      <c r="Q10" s="46">
        <f t="shared" si="2"/>
        <v>0.32262920220772706</v>
      </c>
      <c r="R10" s="46">
        <f t="shared" si="3"/>
        <v>0.51078775715002511</v>
      </c>
    </row>
    <row r="11" spans="1:18">
      <c r="A11" s="33"/>
      <c r="B11" s="38">
        <v>2016</v>
      </c>
      <c r="C11">
        <v>8506</v>
      </c>
      <c r="D11">
        <v>11406</v>
      </c>
      <c r="E11">
        <v>38</v>
      </c>
      <c r="F11">
        <v>37</v>
      </c>
      <c r="G11">
        <f>SUM(C11:F11)</f>
        <v>19987</v>
      </c>
      <c r="H11" s="15">
        <f>C11/D11</f>
        <v>0.74574785200771521</v>
      </c>
      <c r="I11" s="50">
        <f t="shared" si="0"/>
        <v>0.42557662480612396</v>
      </c>
      <c r="J11" s="4">
        <f t="shared" si="1"/>
        <v>0.57067093610847053</v>
      </c>
      <c r="K11" s="13">
        <v>1062</v>
      </c>
      <c r="L11">
        <v>3221</v>
      </c>
      <c r="M11">
        <v>12</v>
      </c>
      <c r="N11">
        <v>36</v>
      </c>
      <c r="O11" s="23">
        <f>SUM(K11:N11)</f>
        <v>4331</v>
      </c>
      <c r="P11" s="15">
        <f>K11/L11</f>
        <v>0.32971126979199006</v>
      </c>
      <c r="Q11" s="50">
        <f t="shared" si="2"/>
        <v>0.2452089586700531</v>
      </c>
      <c r="R11" s="4">
        <f t="shared" si="3"/>
        <v>0.74370815054259987</v>
      </c>
    </row>
    <row r="12" spans="1:18" s="25" customFormat="1">
      <c r="A12" s="33" t="s">
        <v>28</v>
      </c>
      <c r="B12" s="42">
        <v>2008</v>
      </c>
      <c r="C12" s="25">
        <v>21584</v>
      </c>
      <c r="D12" s="25">
        <v>8137</v>
      </c>
      <c r="E12" s="25">
        <v>0</v>
      </c>
      <c r="F12" s="25">
        <v>202</v>
      </c>
      <c r="G12" s="25">
        <f>SUM(C12:F12)</f>
        <v>29923</v>
      </c>
      <c r="H12" s="25">
        <f>C12/D12</f>
        <v>2.6525746589652206</v>
      </c>
      <c r="I12" s="45">
        <f t="shared" si="0"/>
        <v>0.72131804966079605</v>
      </c>
      <c r="J12" s="45">
        <f t="shared" si="1"/>
        <v>0.2719312903118003</v>
      </c>
      <c r="K12" s="25">
        <v>3553</v>
      </c>
      <c r="L12" s="25">
        <v>1031</v>
      </c>
      <c r="M12" s="25">
        <v>0</v>
      </c>
      <c r="N12" s="25">
        <v>183</v>
      </c>
      <c r="O12" s="25">
        <f>SUM(K12:N12)</f>
        <v>4767</v>
      </c>
      <c r="P12" s="25">
        <f>K12/L12</f>
        <v>3.4461687681862267</v>
      </c>
      <c r="Q12" s="45">
        <f t="shared" si="2"/>
        <v>0.74533249423117265</v>
      </c>
      <c r="R12" s="45">
        <f t="shared" si="3"/>
        <v>0.21627858191734844</v>
      </c>
    </row>
    <row r="13" spans="1:18" s="29" customFormat="1">
      <c r="A13" s="33"/>
      <c r="B13" s="43">
        <v>2012</v>
      </c>
      <c r="C13" s="28">
        <v>13811</v>
      </c>
      <c r="D13" s="29">
        <v>15139</v>
      </c>
      <c r="E13" s="29">
        <v>125</v>
      </c>
      <c r="F13" s="29">
        <v>1367</v>
      </c>
      <c r="G13" s="29">
        <f>SUM(C13:F13)</f>
        <v>30442</v>
      </c>
      <c r="H13" s="29">
        <f>C13/D13</f>
        <v>0.9122795429024374</v>
      </c>
      <c r="I13" s="46">
        <f t="shared" si="0"/>
        <v>0.45368241245647462</v>
      </c>
      <c r="J13" s="46">
        <f t="shared" si="1"/>
        <v>0.49730635306484461</v>
      </c>
      <c r="K13" s="28">
        <v>1850</v>
      </c>
      <c r="L13" s="29">
        <v>2719</v>
      </c>
      <c r="M13" s="29">
        <v>67</v>
      </c>
      <c r="N13" s="29">
        <v>1307</v>
      </c>
      <c r="O13" s="29">
        <f>SUM(K13:N13)</f>
        <v>5943</v>
      </c>
      <c r="P13" s="31">
        <f>K13/L13</f>
        <v>0.68039720485472599</v>
      </c>
      <c r="Q13" s="46">
        <f t="shared" si="2"/>
        <v>0.31129059397610637</v>
      </c>
      <c r="R13" s="46">
        <f t="shared" si="3"/>
        <v>0.45751304055190983</v>
      </c>
    </row>
    <row r="14" spans="1:18">
      <c r="A14" s="33"/>
      <c r="B14" s="38">
        <v>2016</v>
      </c>
      <c r="C14">
        <v>14220</v>
      </c>
      <c r="D14">
        <v>17273</v>
      </c>
      <c r="E14">
        <v>99</v>
      </c>
      <c r="F14">
        <v>49</v>
      </c>
      <c r="G14">
        <f>SUM(C14:F14)</f>
        <v>31641</v>
      </c>
      <c r="H14" s="15">
        <f>C14/D14</f>
        <v>0.82325015920801248</v>
      </c>
      <c r="I14" s="50">
        <f t="shared" si="0"/>
        <v>0.44941689579975347</v>
      </c>
      <c r="J14" s="4">
        <f t="shared" si="1"/>
        <v>0.5459056287727948</v>
      </c>
      <c r="K14" s="13">
        <v>2454</v>
      </c>
      <c r="L14">
        <v>4165</v>
      </c>
      <c r="M14">
        <v>27</v>
      </c>
      <c r="N14">
        <v>49</v>
      </c>
      <c r="O14" s="15">
        <f>SUM(K14:N14)</f>
        <v>6695</v>
      </c>
      <c r="P14" s="15">
        <f>K14/L14</f>
        <v>0.58919567827130848</v>
      </c>
      <c r="Q14" s="50">
        <f t="shared" si="2"/>
        <v>0.36654219566840929</v>
      </c>
      <c r="R14" s="4">
        <f t="shared" si="3"/>
        <v>0.62210604929051527</v>
      </c>
    </row>
    <row r="15" spans="1:18" s="25" customFormat="1">
      <c r="A15" s="33" t="s">
        <v>29</v>
      </c>
      <c r="B15" s="42">
        <v>2008</v>
      </c>
      <c r="C15" s="25">
        <v>12186</v>
      </c>
      <c r="D15" s="25">
        <v>11727</v>
      </c>
      <c r="E15" s="25">
        <v>0</v>
      </c>
      <c r="F15" s="25">
        <v>190</v>
      </c>
      <c r="G15" s="25">
        <f>SUM(C15:F15)</f>
        <v>24103</v>
      </c>
      <c r="H15" s="25">
        <f>C15/D15</f>
        <v>1.0391404451266308</v>
      </c>
      <c r="I15" s="45">
        <f t="shared" si="0"/>
        <v>0.5055802182300958</v>
      </c>
      <c r="J15" s="45">
        <f t="shared" si="1"/>
        <v>0.48653694560843047</v>
      </c>
      <c r="K15" s="25">
        <v>2869</v>
      </c>
      <c r="L15" s="25">
        <v>1155</v>
      </c>
      <c r="M15" s="25">
        <v>0</v>
      </c>
      <c r="N15" s="25">
        <v>171</v>
      </c>
      <c r="O15" s="25">
        <f>SUM(K15:N15)</f>
        <v>4195</v>
      </c>
      <c r="P15" s="25">
        <f>K15/L15</f>
        <v>2.483982683982684</v>
      </c>
      <c r="Q15" s="45">
        <f t="shared" si="2"/>
        <v>0.68390941597139454</v>
      </c>
      <c r="R15" s="45">
        <f t="shared" si="3"/>
        <v>0.27532777115613827</v>
      </c>
    </row>
    <row r="16" spans="1:18" s="29" customFormat="1">
      <c r="A16" s="33"/>
      <c r="B16" s="43">
        <v>2012</v>
      </c>
      <c r="C16" s="28">
        <v>7391</v>
      </c>
      <c r="D16" s="29">
        <v>22457</v>
      </c>
      <c r="E16" s="29">
        <v>125</v>
      </c>
      <c r="F16" s="29">
        <v>1399</v>
      </c>
      <c r="G16" s="29">
        <f>SUM(C16:F16)</f>
        <v>31372</v>
      </c>
      <c r="H16" s="29">
        <f>C16/D16</f>
        <v>0.32911786970655027</v>
      </c>
      <c r="I16" s="46">
        <f t="shared" si="0"/>
        <v>0.23559224786433763</v>
      </c>
      <c r="J16" s="46">
        <f t="shared" si="1"/>
        <v>0.71582940201453527</v>
      </c>
      <c r="K16" s="28">
        <v>1163</v>
      </c>
      <c r="L16" s="29">
        <v>3244</v>
      </c>
      <c r="M16" s="29">
        <v>78</v>
      </c>
      <c r="N16" s="29">
        <v>1353</v>
      </c>
      <c r="O16" s="29">
        <f>SUM(K16:N16)</f>
        <v>5838</v>
      </c>
      <c r="P16" s="31">
        <f>K16/L16</f>
        <v>0.35850801479654748</v>
      </c>
      <c r="Q16" s="46">
        <f t="shared" si="2"/>
        <v>0.19921205892428914</v>
      </c>
      <c r="R16" s="46">
        <f t="shared" si="3"/>
        <v>0.55566974991435425</v>
      </c>
    </row>
    <row r="17" spans="1:18">
      <c r="A17" s="33"/>
      <c r="B17" s="38">
        <v>2016</v>
      </c>
      <c r="C17">
        <v>6648</v>
      </c>
      <c r="D17">
        <v>21532</v>
      </c>
      <c r="E17">
        <v>61</v>
      </c>
      <c r="F17">
        <v>70</v>
      </c>
      <c r="G17">
        <f>SUM(C17:F17)</f>
        <v>28311</v>
      </c>
      <c r="H17" s="15">
        <f>C17/D17</f>
        <v>0.30874976778747909</v>
      </c>
      <c r="I17" s="50">
        <f t="shared" si="0"/>
        <v>0.23482038783511711</v>
      </c>
      <c r="J17" s="4">
        <f t="shared" si="1"/>
        <v>0.76055243544911877</v>
      </c>
      <c r="K17" s="13">
        <v>1442</v>
      </c>
      <c r="L17" s="14">
        <v>4125</v>
      </c>
      <c r="M17" s="14">
        <v>24</v>
      </c>
      <c r="N17" s="14">
        <v>68</v>
      </c>
      <c r="O17" s="15">
        <f>SUM(K17:N17)</f>
        <v>5659</v>
      </c>
      <c r="P17" s="15">
        <f>K17/L17</f>
        <v>0.3495757575757576</v>
      </c>
      <c r="Q17" s="50">
        <f t="shared" si="2"/>
        <v>0.25481533839901044</v>
      </c>
      <c r="R17" s="4">
        <f t="shared" si="3"/>
        <v>0.72892737232726634</v>
      </c>
    </row>
    <row r="18" spans="1:18" s="25" customFormat="1">
      <c r="A18" s="33" t="s">
        <v>30</v>
      </c>
      <c r="B18" s="42">
        <v>2008</v>
      </c>
      <c r="C18" s="25">
        <v>17332</v>
      </c>
      <c r="D18" s="25">
        <v>10944</v>
      </c>
      <c r="E18" s="25">
        <v>0</v>
      </c>
      <c r="F18" s="25">
        <v>258</v>
      </c>
      <c r="G18" s="25">
        <f>SUM(C18:F18)</f>
        <v>28534</v>
      </c>
      <c r="H18" s="25">
        <f>C18/D18</f>
        <v>1.5836988304093567</v>
      </c>
      <c r="I18" s="45">
        <f t="shared" si="0"/>
        <v>0.60741571458610777</v>
      </c>
      <c r="J18" s="45">
        <f t="shared" si="1"/>
        <v>0.38354244059718229</v>
      </c>
      <c r="K18" s="25">
        <v>3704</v>
      </c>
      <c r="L18" s="25">
        <v>1074</v>
      </c>
      <c r="M18" s="25">
        <v>0</v>
      </c>
      <c r="N18" s="25">
        <v>238</v>
      </c>
      <c r="O18" s="25">
        <f>SUM(K18:N18)</f>
        <v>5016</v>
      </c>
      <c r="P18" s="25">
        <f>K18/L18</f>
        <v>3.4487895716945998</v>
      </c>
      <c r="Q18" s="45">
        <f t="shared" si="2"/>
        <v>0.73843700159489634</v>
      </c>
      <c r="R18" s="45">
        <f t="shared" si="3"/>
        <v>0.21411483253588517</v>
      </c>
    </row>
    <row r="19" spans="1:18" s="29" customFormat="1">
      <c r="A19" s="34"/>
      <c r="B19" s="43">
        <v>2012</v>
      </c>
      <c r="C19" s="28">
        <v>9670</v>
      </c>
      <c r="D19" s="29">
        <v>23152</v>
      </c>
      <c r="E19" s="29">
        <v>103</v>
      </c>
      <c r="F19" s="29">
        <v>1277</v>
      </c>
      <c r="G19" s="29">
        <f>SUM(C19:F19)</f>
        <v>34202</v>
      </c>
      <c r="H19" s="29">
        <f>C19/D19</f>
        <v>0.4176744989633725</v>
      </c>
      <c r="I19" s="46">
        <f t="shared" si="0"/>
        <v>0.28273200397637566</v>
      </c>
      <c r="J19" s="46">
        <f t="shared" si="1"/>
        <v>0.67691947839307642</v>
      </c>
      <c r="K19" s="28">
        <v>1382</v>
      </c>
      <c r="L19" s="29">
        <v>3837</v>
      </c>
      <c r="M19" s="29">
        <v>49</v>
      </c>
      <c r="N19" s="29">
        <v>1210</v>
      </c>
      <c r="O19" s="29">
        <f>SUM(K19:N19)</f>
        <v>6478</v>
      </c>
      <c r="P19" s="31">
        <f>K19/L19</f>
        <v>0.36017722178785511</v>
      </c>
      <c r="Q19" s="46">
        <f t="shared" si="2"/>
        <v>0.21333744983019451</v>
      </c>
      <c r="R19" s="46">
        <f t="shared" si="3"/>
        <v>0.59231244211176293</v>
      </c>
    </row>
    <row r="20" spans="1:18">
      <c r="B20" s="38">
        <v>2016</v>
      </c>
      <c r="C20">
        <v>9235</v>
      </c>
      <c r="D20">
        <v>24604</v>
      </c>
      <c r="E20">
        <v>71</v>
      </c>
      <c r="F20">
        <v>102</v>
      </c>
      <c r="G20">
        <f>SUM(C20:F20)</f>
        <v>34012</v>
      </c>
      <c r="H20" s="14">
        <f>C20/D20</f>
        <v>0.3753454722809299</v>
      </c>
      <c r="I20" s="50">
        <f t="shared" si="0"/>
        <v>0.27152181582970714</v>
      </c>
      <c r="J20" s="4">
        <f t="shared" si="1"/>
        <v>0.72339174409032103</v>
      </c>
      <c r="K20" s="13">
        <v>1677</v>
      </c>
      <c r="L20" s="14">
        <v>5050</v>
      </c>
      <c r="M20" s="14">
        <v>15</v>
      </c>
      <c r="N20" s="14">
        <v>102</v>
      </c>
      <c r="O20" s="14">
        <f>SUM(K20:N20)</f>
        <v>6844</v>
      </c>
      <c r="P20" s="14">
        <f>K20/L20</f>
        <v>0.3320792079207921</v>
      </c>
      <c r="Q20" s="50">
        <f t="shared" si="2"/>
        <v>0.24503214494447692</v>
      </c>
      <c r="R20" s="4">
        <f t="shared" si="3"/>
        <v>0.7378725891291642</v>
      </c>
    </row>
    <row r="21" spans="1:18" s="25" customFormat="1">
      <c r="A21" s="34" t="s">
        <v>7</v>
      </c>
      <c r="B21" s="47" t="s">
        <v>20</v>
      </c>
      <c r="C21" s="25">
        <f>C3+C6+C9+C12+C15+C18</f>
        <v>218772</v>
      </c>
      <c r="D21" s="25">
        <f t="shared" ref="D21:O21" si="4">D3+D6+D9+D12+D15+D18</f>
        <v>88479</v>
      </c>
      <c r="E21" s="25">
        <f t="shared" si="4"/>
        <v>0</v>
      </c>
      <c r="F21" s="25">
        <f t="shared" si="4"/>
        <v>4337</v>
      </c>
      <c r="G21" s="25">
        <f t="shared" si="4"/>
        <v>311588</v>
      </c>
      <c r="H21" s="49">
        <f t="shared" ref="H21:H23" si="5">C21/D21</f>
        <v>2.4725867154918117</v>
      </c>
      <c r="I21" s="45">
        <f t="shared" si="0"/>
        <v>0.70211946544796333</v>
      </c>
      <c r="J21" s="45">
        <f t="shared" si="1"/>
        <v>0.2839615132803574</v>
      </c>
      <c r="K21" s="25">
        <f t="shared" si="4"/>
        <v>38705</v>
      </c>
      <c r="L21" s="25">
        <f t="shared" si="4"/>
        <v>9747</v>
      </c>
      <c r="M21" s="25">
        <f t="shared" si="4"/>
        <v>0</v>
      </c>
      <c r="N21" s="25">
        <f t="shared" si="4"/>
        <v>3945</v>
      </c>
      <c r="O21" s="25">
        <f t="shared" si="4"/>
        <v>52397</v>
      </c>
      <c r="P21" s="49">
        <f t="shared" ref="P21:P23" si="6">K21/L21</f>
        <v>3.9709654252590543</v>
      </c>
      <c r="Q21" s="45">
        <f t="shared" si="2"/>
        <v>0.73868732942725723</v>
      </c>
      <c r="R21" s="45">
        <f t="shared" si="3"/>
        <v>0.18602210050193713</v>
      </c>
    </row>
    <row r="22" spans="1:18" s="29" customFormat="1">
      <c r="A22" s="34"/>
      <c r="B22" s="48" t="s">
        <v>19</v>
      </c>
      <c r="C22" s="29">
        <f>C4+C7+C10+C13+C16+C19</f>
        <v>138093</v>
      </c>
      <c r="D22" s="29">
        <f t="shared" ref="D22:O22" si="7">D4+D7+D10+D13+D16+D19</f>
        <v>158595</v>
      </c>
      <c r="E22" s="29">
        <f t="shared" si="7"/>
        <v>1219</v>
      </c>
      <c r="F22" s="29">
        <f t="shared" si="7"/>
        <v>16113</v>
      </c>
      <c r="G22" s="29">
        <f t="shared" si="7"/>
        <v>314020</v>
      </c>
      <c r="H22" s="31">
        <f t="shared" si="5"/>
        <v>0.87072732431665567</v>
      </c>
      <c r="I22" s="46">
        <f t="shared" si="0"/>
        <v>0.43975861410101269</v>
      </c>
      <c r="J22" s="46">
        <f t="shared" si="1"/>
        <v>0.50504744920705691</v>
      </c>
      <c r="K22" s="29">
        <f t="shared" si="7"/>
        <v>18780</v>
      </c>
      <c r="L22" s="29">
        <f t="shared" si="7"/>
        <v>26933</v>
      </c>
      <c r="M22" s="29">
        <f t="shared" si="7"/>
        <v>705</v>
      </c>
      <c r="N22" s="29">
        <f t="shared" si="7"/>
        <v>15437</v>
      </c>
      <c r="O22" s="29">
        <f t="shared" si="7"/>
        <v>61855</v>
      </c>
      <c r="P22" s="31">
        <f t="shared" si="6"/>
        <v>0.69728585749823635</v>
      </c>
      <c r="Q22" s="46">
        <f t="shared" si="2"/>
        <v>0.30361328914396574</v>
      </c>
      <c r="R22" s="46">
        <f t="shared" si="3"/>
        <v>0.43542155040012931</v>
      </c>
    </row>
    <row r="23" spans="1:18">
      <c r="B23" s="41" t="s">
        <v>18</v>
      </c>
      <c r="C23">
        <f>C5+C8+C11+C14+C17+C20</f>
        <v>149566</v>
      </c>
      <c r="D23">
        <f t="shared" ref="D23:O23" si="8">D5+D8+D11+D14+D17+D20</f>
        <v>170271</v>
      </c>
      <c r="E23">
        <f t="shared" si="8"/>
        <v>939</v>
      </c>
      <c r="F23">
        <f t="shared" si="8"/>
        <v>1542</v>
      </c>
      <c r="G23">
        <f t="shared" si="8"/>
        <v>322318</v>
      </c>
      <c r="H23" s="14">
        <f t="shared" si="5"/>
        <v>0.87839972749323136</v>
      </c>
      <c r="I23" s="50">
        <f t="shared" si="0"/>
        <v>0.4640324151924497</v>
      </c>
      <c r="J23" s="4">
        <f t="shared" si="1"/>
        <v>0.52827021761117898</v>
      </c>
      <c r="K23">
        <f t="shared" si="8"/>
        <v>27345</v>
      </c>
      <c r="L23">
        <f t="shared" si="8"/>
        <v>37283</v>
      </c>
      <c r="M23">
        <f t="shared" si="8"/>
        <v>329</v>
      </c>
      <c r="N23">
        <f t="shared" si="8"/>
        <v>1528</v>
      </c>
      <c r="O23">
        <f t="shared" si="8"/>
        <v>66485</v>
      </c>
      <c r="P23" s="14">
        <f t="shared" si="6"/>
        <v>0.73344419708714426</v>
      </c>
      <c r="Q23" s="50">
        <f t="shared" si="2"/>
        <v>0.41129578100323383</v>
      </c>
      <c r="R23" s="4">
        <f t="shared" si="3"/>
        <v>0.56077310671580061</v>
      </c>
    </row>
    <row r="30" spans="1:18" s="34" customFormat="1">
      <c r="B30" s="40"/>
    </row>
    <row r="31" spans="1:18" s="34" customFormat="1">
      <c r="B31" s="40"/>
    </row>
    <row r="32" spans="1:18" s="34" customFormat="1">
      <c r="B32" s="40"/>
    </row>
    <row r="33" spans="2:2" s="34" customFormat="1">
      <c r="B33" s="40"/>
    </row>
    <row r="34" spans="2:2" s="34" customFormat="1">
      <c r="B34" s="40"/>
    </row>
    <row r="35" spans="2:2" s="34" customFormat="1">
      <c r="B35" s="40"/>
    </row>
    <row r="36" spans="2:2" s="34" customFormat="1">
      <c r="B36" s="40"/>
    </row>
    <row r="37" spans="2:2" s="34" customFormat="1">
      <c r="B37" s="40"/>
    </row>
    <row r="38" spans="2:2" s="34" customFormat="1">
      <c r="B38" s="40"/>
    </row>
    <row r="39" spans="2:2" s="34" customFormat="1">
      <c r="B39" s="40"/>
    </row>
    <row r="40" spans="2:2" s="34" customFormat="1">
      <c r="B40" s="40"/>
    </row>
    <row r="41" spans="2:2" s="34" customFormat="1">
      <c r="B41" s="40"/>
    </row>
    <row r="42" spans="2:2" s="34" customFormat="1">
      <c r="B42" s="40"/>
    </row>
    <row r="43" spans="2:2" s="34" customFormat="1">
      <c r="B43" s="40"/>
    </row>
    <row r="44" spans="2:2" s="34" customFormat="1">
      <c r="B44" s="40"/>
    </row>
    <row r="45" spans="2:2" s="34" customFormat="1">
      <c r="B45" s="40"/>
    </row>
    <row r="46" spans="2:2" s="34" customFormat="1">
      <c r="B46" s="4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F27" sqref="F27"/>
    </sheetView>
  </sheetViews>
  <sheetFormatPr baseColWidth="10" defaultRowHeight="15" x14ac:dyDescent="0"/>
  <sheetData>
    <row r="1" spans="1:10">
      <c r="A1" s="18" t="s">
        <v>23</v>
      </c>
      <c r="B1" s="22" t="s">
        <v>31</v>
      </c>
      <c r="C1" s="19" t="s">
        <v>32</v>
      </c>
      <c r="D1" s="19" t="s">
        <v>33</v>
      </c>
      <c r="E1" s="14" t="s">
        <v>34</v>
      </c>
      <c r="F1" s="14" t="s">
        <v>35</v>
      </c>
      <c r="G1" s="20" t="s">
        <v>36</v>
      </c>
      <c r="H1" s="19" t="s">
        <v>37</v>
      </c>
      <c r="I1" s="14" t="s">
        <v>38</v>
      </c>
      <c r="J1" s="14" t="s">
        <v>39</v>
      </c>
    </row>
    <row r="2" spans="1:10">
      <c r="A2" s="32" t="s">
        <v>25</v>
      </c>
      <c r="B2" s="24">
        <v>2008</v>
      </c>
      <c r="C2" s="25">
        <v>92647</v>
      </c>
      <c r="D2" s="25">
        <v>33568</v>
      </c>
      <c r="E2" s="26">
        <f>C2/(C2+D2)</f>
        <v>0.73404112031058111</v>
      </c>
      <c r="F2" s="26">
        <f>D2/(D2+C2)</f>
        <v>0.26595887968941884</v>
      </c>
      <c r="G2" s="25">
        <v>15988</v>
      </c>
      <c r="H2" s="25">
        <v>3867</v>
      </c>
      <c r="I2" s="26">
        <f>G2/(G2+H2)</f>
        <v>0.80523797532107777</v>
      </c>
      <c r="J2" s="26">
        <f>H2/(H2+G2)</f>
        <v>0.19476202467892217</v>
      </c>
    </row>
    <row r="3" spans="1:10">
      <c r="A3" s="32" t="s">
        <v>25</v>
      </c>
      <c r="B3" s="27">
        <v>2012</v>
      </c>
      <c r="C3" s="28">
        <v>60188</v>
      </c>
      <c r="D3" s="29">
        <v>50908</v>
      </c>
      <c r="E3" s="30">
        <f>C3/(C3+D3)</f>
        <v>0.54176568013249804</v>
      </c>
      <c r="F3" s="30">
        <f>D3/(D3+C3)</f>
        <v>0.45823431986750196</v>
      </c>
      <c r="G3" s="28">
        <v>7994</v>
      </c>
      <c r="H3" s="31">
        <v>9301</v>
      </c>
      <c r="I3" s="30">
        <f>G3/(G3+H3)</f>
        <v>0.46221451286498988</v>
      </c>
      <c r="J3" s="30">
        <f>H3/(H3+G3)</f>
        <v>0.53778548713501007</v>
      </c>
    </row>
    <row r="4" spans="1:10">
      <c r="A4" s="32" t="s">
        <v>25</v>
      </c>
      <c r="B4" s="21">
        <v>2016</v>
      </c>
      <c r="C4" s="15">
        <v>68150</v>
      </c>
      <c r="D4" s="15">
        <v>53675</v>
      </c>
      <c r="E4" s="16">
        <f>C4/(C4+D4)</f>
        <v>0.55940898830289354</v>
      </c>
      <c r="F4" s="16">
        <f>D4/(D4+C4)</f>
        <v>0.44059101169710652</v>
      </c>
      <c r="G4" s="13">
        <v>12617</v>
      </c>
      <c r="H4" s="15">
        <v>11744</v>
      </c>
      <c r="I4" s="16">
        <f>G4/(G4+H4)</f>
        <v>0.51791798366241126</v>
      </c>
      <c r="J4" s="16">
        <f>H4/(H4+G4)</f>
        <v>0.48208201633758879</v>
      </c>
    </row>
    <row r="5" spans="1:10">
      <c r="A5" s="33" t="s">
        <v>26</v>
      </c>
      <c r="B5" s="24">
        <v>2008</v>
      </c>
      <c r="C5" s="25">
        <v>59801</v>
      </c>
      <c r="D5" s="25">
        <v>19235</v>
      </c>
      <c r="E5" s="26">
        <f>C5/(C5+D5)</f>
        <v>0.75662989017662841</v>
      </c>
      <c r="F5" s="26">
        <f>D5/(D5+C5)</f>
        <v>0.24337010982337162</v>
      </c>
      <c r="G5" s="25">
        <v>9970</v>
      </c>
      <c r="H5" s="25">
        <v>1921</v>
      </c>
      <c r="I5" s="26">
        <f>G5/(G5+H5)</f>
        <v>0.83844924732991333</v>
      </c>
      <c r="J5" s="26">
        <f>H5/(H5+G5)</f>
        <v>0.16155075267008662</v>
      </c>
    </row>
    <row r="6" spans="1:10">
      <c r="A6" s="33" t="s">
        <v>26</v>
      </c>
      <c r="B6" s="27">
        <v>2012</v>
      </c>
      <c r="C6" s="28">
        <v>37473</v>
      </c>
      <c r="D6" s="29">
        <v>37359</v>
      </c>
      <c r="E6" s="30">
        <f>C6/(C6+D6)</f>
        <v>0.50076170622193716</v>
      </c>
      <c r="F6" s="30">
        <f>D6/(D6+C6)</f>
        <v>0.49923829377806284</v>
      </c>
      <c r="G6" s="28">
        <v>5105</v>
      </c>
      <c r="H6" s="29">
        <v>5796</v>
      </c>
      <c r="I6" s="30">
        <f>G6/(G6+H6)</f>
        <v>0.46830566003118979</v>
      </c>
      <c r="J6" s="30">
        <f>H6/(H6+G6)</f>
        <v>0.53169433996881021</v>
      </c>
    </row>
    <row r="7" spans="1:10">
      <c r="A7" s="33" t="s">
        <v>26</v>
      </c>
      <c r="B7" s="21">
        <v>2016</v>
      </c>
      <c r="C7">
        <v>42807</v>
      </c>
      <c r="D7">
        <v>41781</v>
      </c>
      <c r="E7" s="16">
        <f>C7/(C7+D7)</f>
        <v>0.5060646900269542</v>
      </c>
      <c r="F7" s="16">
        <f>D7/(D7+C7)</f>
        <v>0.4939353099730458</v>
      </c>
      <c r="G7" s="13">
        <v>8093</v>
      </c>
      <c r="H7">
        <v>8978</v>
      </c>
      <c r="I7" s="16">
        <f>G7/(G7+H7)</f>
        <v>0.47407884716771131</v>
      </c>
      <c r="J7" s="16">
        <f>H7/(H7+G7)</f>
        <v>0.52592115283228869</v>
      </c>
    </row>
    <row r="8" spans="1:10">
      <c r="A8" s="33" t="s">
        <v>27</v>
      </c>
      <c r="B8" s="24">
        <v>2008</v>
      </c>
      <c r="C8" s="25">
        <v>15222</v>
      </c>
      <c r="D8" s="25">
        <v>4868</v>
      </c>
      <c r="E8" s="26">
        <f>C8/(C8+D8)</f>
        <v>0.75769039323046294</v>
      </c>
      <c r="F8" s="26">
        <f>D8/(D8+C8)</f>
        <v>0.24230960676953708</v>
      </c>
      <c r="G8" s="25">
        <v>2621</v>
      </c>
      <c r="H8" s="25">
        <v>699</v>
      </c>
      <c r="I8" s="26">
        <f>G8/(G8+H8)</f>
        <v>0.78945783132530123</v>
      </c>
      <c r="J8" s="26">
        <f>H8/(H8+G8)</f>
        <v>0.2105421686746988</v>
      </c>
    </row>
    <row r="9" spans="1:10">
      <c r="A9" s="33" t="s">
        <v>27</v>
      </c>
      <c r="B9" s="27">
        <v>2012</v>
      </c>
      <c r="C9" s="28">
        <v>9560</v>
      </c>
      <c r="D9" s="29">
        <v>9580</v>
      </c>
      <c r="E9" s="30">
        <f>C9/(C9+D9)</f>
        <v>0.4994775339602926</v>
      </c>
      <c r="F9" s="30">
        <f>D9/(D9+C9)</f>
        <v>0.5005224660397074</v>
      </c>
      <c r="G9" s="28">
        <v>1286</v>
      </c>
      <c r="H9" s="29">
        <v>2036</v>
      </c>
      <c r="I9" s="30">
        <f>G9/(G9+H9)</f>
        <v>0.38711619506321493</v>
      </c>
      <c r="J9" s="30">
        <f>H9/(H9+G9)</f>
        <v>0.61288380493678507</v>
      </c>
    </row>
    <row r="10" spans="1:10">
      <c r="A10" s="33" t="s">
        <v>27</v>
      </c>
      <c r="B10" s="21">
        <v>2016</v>
      </c>
      <c r="C10">
        <v>8506</v>
      </c>
      <c r="D10">
        <v>11406</v>
      </c>
      <c r="E10" s="16">
        <f>C10/(C10+D10)</f>
        <v>0.42717959019686619</v>
      </c>
      <c r="F10" s="16">
        <f>D10/(D10+C10)</f>
        <v>0.57282040980313376</v>
      </c>
      <c r="G10" s="13">
        <v>1062</v>
      </c>
      <c r="H10">
        <v>3221</v>
      </c>
      <c r="I10" s="16">
        <f>G10/(G10+H10)</f>
        <v>0.24795703945832359</v>
      </c>
      <c r="J10" s="16">
        <f>H10/(H10+G10)</f>
        <v>0.75204296054167641</v>
      </c>
    </row>
    <row r="11" spans="1:10">
      <c r="A11" s="33" t="s">
        <v>28</v>
      </c>
      <c r="B11" s="24">
        <v>2008</v>
      </c>
      <c r="C11" s="25">
        <v>21584</v>
      </c>
      <c r="D11" s="25">
        <v>8137</v>
      </c>
      <c r="E11" s="26">
        <f>C11/(C11+D11)</f>
        <v>0.72622051747922345</v>
      </c>
      <c r="F11" s="26">
        <f>D11/(D11+C11)</f>
        <v>0.27377948252077655</v>
      </c>
      <c r="G11" s="25">
        <v>3553</v>
      </c>
      <c r="H11" s="25">
        <v>1031</v>
      </c>
      <c r="I11" s="26">
        <f>G11/(G11+H11)</f>
        <v>0.77508726003490402</v>
      </c>
      <c r="J11" s="26">
        <f>H11/(H11+G11)</f>
        <v>0.22491273996509598</v>
      </c>
    </row>
    <row r="12" spans="1:10">
      <c r="A12" s="33" t="s">
        <v>28</v>
      </c>
      <c r="B12" s="27">
        <v>2012</v>
      </c>
      <c r="C12" s="28">
        <v>13811</v>
      </c>
      <c r="D12" s="29">
        <v>15139</v>
      </c>
      <c r="E12" s="30">
        <f>C12/(C12+D12)</f>
        <v>0.47706390328151987</v>
      </c>
      <c r="F12" s="30">
        <f>D12/(D12+C12)</f>
        <v>0.52293609671848018</v>
      </c>
      <c r="G12" s="28">
        <v>1850</v>
      </c>
      <c r="H12" s="29">
        <v>2719</v>
      </c>
      <c r="I12" s="30">
        <f>G12/(G12+H12)</f>
        <v>0.40490260450864524</v>
      </c>
      <c r="J12" s="30">
        <f>H12/(H12+G12)</f>
        <v>0.59509739549135476</v>
      </c>
    </row>
    <row r="13" spans="1:10">
      <c r="A13" s="33" t="s">
        <v>28</v>
      </c>
      <c r="B13" s="21">
        <v>2016</v>
      </c>
      <c r="C13">
        <v>14220</v>
      </c>
      <c r="D13">
        <v>17273</v>
      </c>
      <c r="E13" s="16">
        <f>C13/(C13+D13)</f>
        <v>0.45152891118661292</v>
      </c>
      <c r="F13" s="16">
        <f>D13/(D13+C13)</f>
        <v>0.54847108881338713</v>
      </c>
      <c r="G13" s="13">
        <v>2454</v>
      </c>
      <c r="H13">
        <v>4165</v>
      </c>
      <c r="I13" s="16">
        <f>G13/(G13+H13)</f>
        <v>0.37075086871128571</v>
      </c>
      <c r="J13" s="16">
        <f>H13/(H13+G13)</f>
        <v>0.62924913128871429</v>
      </c>
    </row>
    <row r="14" spans="1:10">
      <c r="A14" s="33" t="s">
        <v>29</v>
      </c>
      <c r="B14" s="24">
        <v>2008</v>
      </c>
      <c r="C14" s="25">
        <v>12186</v>
      </c>
      <c r="D14" s="25">
        <v>11727</v>
      </c>
      <c r="E14" s="26">
        <f>C14/(C14+D14)</f>
        <v>0.50959729017689126</v>
      </c>
      <c r="F14" s="26">
        <f>D14/(D14+C14)</f>
        <v>0.4904027098231088</v>
      </c>
      <c r="G14" s="25">
        <v>2869</v>
      </c>
      <c r="H14" s="25">
        <v>1155</v>
      </c>
      <c r="I14" s="26">
        <f>G14/(G14+H14)</f>
        <v>0.71297216699801191</v>
      </c>
      <c r="J14" s="26">
        <f>H14/(H14+G14)</f>
        <v>0.28702783300198809</v>
      </c>
    </row>
    <row r="15" spans="1:10">
      <c r="A15" s="33" t="s">
        <v>29</v>
      </c>
      <c r="B15" s="27">
        <v>2012</v>
      </c>
      <c r="C15" s="28">
        <v>7391</v>
      </c>
      <c r="D15" s="29">
        <v>22457</v>
      </c>
      <c r="E15" s="30">
        <f>C15/(C15+D15)</f>
        <v>0.24762128115786652</v>
      </c>
      <c r="F15" s="30">
        <f>D15/(D15+C15)</f>
        <v>0.75237871884213348</v>
      </c>
      <c r="G15" s="28">
        <v>1163</v>
      </c>
      <c r="H15" s="29">
        <v>3244</v>
      </c>
      <c r="I15" s="30">
        <f>G15/(G15+H15)</f>
        <v>0.26389834354436126</v>
      </c>
      <c r="J15" s="30">
        <f>H15/(H15+G15)</f>
        <v>0.73610165645563874</v>
      </c>
    </row>
    <row r="16" spans="1:10">
      <c r="A16" s="33" t="s">
        <v>29</v>
      </c>
      <c r="B16" s="21">
        <v>2016</v>
      </c>
      <c r="C16">
        <v>6648</v>
      </c>
      <c r="D16">
        <v>21532</v>
      </c>
      <c r="E16" s="16">
        <f>C16/(C16+D16)</f>
        <v>0.23591199432221432</v>
      </c>
      <c r="F16" s="16">
        <f>D16/(D16+C16)</f>
        <v>0.76408800567778568</v>
      </c>
      <c r="G16" s="13">
        <v>1442</v>
      </c>
      <c r="H16" s="14">
        <v>4125</v>
      </c>
      <c r="I16" s="16">
        <f>G16/(G16+H16)</f>
        <v>0.25902640560445483</v>
      </c>
      <c r="J16" s="16">
        <f>H16/(H16+G16)</f>
        <v>0.74097359439554522</v>
      </c>
    </row>
    <row r="17" spans="1:10">
      <c r="A17" s="33" t="s">
        <v>30</v>
      </c>
      <c r="B17" s="24">
        <v>2008</v>
      </c>
      <c r="C17" s="25">
        <v>17332</v>
      </c>
      <c r="D17" s="25">
        <v>10944</v>
      </c>
      <c r="E17" s="26">
        <f>C17/(C17+D17)</f>
        <v>0.61295798557080206</v>
      </c>
      <c r="F17" s="26">
        <f>D17/(D17+C17)</f>
        <v>0.38704201442919789</v>
      </c>
      <c r="G17" s="25">
        <v>3704</v>
      </c>
      <c r="H17" s="25">
        <v>1074</v>
      </c>
      <c r="I17" s="26">
        <f>G17/(G17+H17)</f>
        <v>0.77521975722059444</v>
      </c>
      <c r="J17" s="26">
        <f>H17/(H17+G17)</f>
        <v>0.22478024277940561</v>
      </c>
    </row>
    <row r="18" spans="1:10">
      <c r="A18" s="33" t="s">
        <v>30</v>
      </c>
      <c r="B18" s="27">
        <v>2012</v>
      </c>
      <c r="C18" s="28">
        <v>9670</v>
      </c>
      <c r="D18" s="29">
        <v>23152</v>
      </c>
      <c r="E18" s="30">
        <f>C18/(C18+D18)</f>
        <v>0.29461946255560295</v>
      </c>
      <c r="F18" s="30">
        <f>D18/(D18+C18)</f>
        <v>0.7053805374443971</v>
      </c>
      <c r="G18" s="28">
        <v>1382</v>
      </c>
      <c r="H18" s="29">
        <v>3837</v>
      </c>
      <c r="I18" s="30">
        <f>G18/(G18+H18)</f>
        <v>0.26480168614677141</v>
      </c>
      <c r="J18" s="30">
        <f>H18/(H18+G18)</f>
        <v>0.73519831385322854</v>
      </c>
    </row>
    <row r="19" spans="1:10">
      <c r="A19" s="33" t="s">
        <v>30</v>
      </c>
      <c r="B19" s="21">
        <v>2016</v>
      </c>
      <c r="C19">
        <v>9235</v>
      </c>
      <c r="D19">
        <v>24604</v>
      </c>
      <c r="E19" s="16">
        <f>C19/(C19+D19)</f>
        <v>0.27290995596796597</v>
      </c>
      <c r="F19" s="16">
        <f>D19/(D19+C19)</f>
        <v>0.72709004403203403</v>
      </c>
      <c r="G19" s="13">
        <v>1677</v>
      </c>
      <c r="H19" s="14">
        <v>5050</v>
      </c>
      <c r="I19" s="16">
        <f>G19/(G19+H19)</f>
        <v>0.24929389029284971</v>
      </c>
      <c r="J19" s="16">
        <f>H19/(H19+G19)</f>
        <v>0.75070610970715024</v>
      </c>
    </row>
    <row r="20" spans="1:10">
      <c r="A20" s="33" t="s">
        <v>7</v>
      </c>
      <c r="B20" s="25">
        <v>2008</v>
      </c>
      <c r="C20" s="25">
        <f>C2+C5+C8+C11+C14+C17</f>
        <v>218772</v>
      </c>
      <c r="D20" s="25">
        <f>D2+D5+D8+D11+D14+D17</f>
        <v>88479</v>
      </c>
      <c r="E20" s="26">
        <f>C20/(C20+D20)</f>
        <v>0.71203022935645455</v>
      </c>
      <c r="F20" s="26">
        <f>D20/(D20+C20)</f>
        <v>0.28796977064354551</v>
      </c>
      <c r="G20" s="25">
        <f t="shared" ref="E20:H20" si="0">G2+G5+G8+G11+G14+G17</f>
        <v>38705</v>
      </c>
      <c r="H20" s="25">
        <f t="shared" si="0"/>
        <v>9747</v>
      </c>
      <c r="I20" s="26">
        <f>G20/(G20+H20)</f>
        <v>0.79883183356724186</v>
      </c>
      <c r="J20" s="26">
        <f>H20/(H20+G20)</f>
        <v>0.2011681664327582</v>
      </c>
    </row>
    <row r="21" spans="1:10">
      <c r="A21" s="33" t="s">
        <v>7</v>
      </c>
      <c r="B21" s="29">
        <v>2012</v>
      </c>
      <c r="C21" s="29">
        <f>C3+C6+C9+C12+C15+C18</f>
        <v>138093</v>
      </c>
      <c r="D21" s="29">
        <f t="shared" ref="D21:H21" si="1">D3+D6+D9+D12+D15+D18</f>
        <v>158595</v>
      </c>
      <c r="E21" s="30">
        <f t="shared" ref="E21:E22" si="2">C21/(C21+D21)</f>
        <v>0.46544855201423718</v>
      </c>
      <c r="F21" s="30">
        <f t="shared" ref="F21:F22" si="3">D21/(D21+C21)</f>
        <v>0.53455144798576282</v>
      </c>
      <c r="G21" s="29">
        <f>G3+G6+G9+G12+G15+G18</f>
        <v>18780</v>
      </c>
      <c r="H21" s="29">
        <f t="shared" si="1"/>
        <v>26933</v>
      </c>
      <c r="I21" s="30">
        <f t="shared" ref="I21:I22" si="4">G21/(G21+H21)</f>
        <v>0.41082405442653075</v>
      </c>
      <c r="J21" s="30">
        <f t="shared" ref="J21:J22" si="5">H21/(H21+G21)</f>
        <v>0.58917594557346931</v>
      </c>
    </row>
    <row r="22" spans="1:10">
      <c r="A22" s="33" t="s">
        <v>7</v>
      </c>
      <c r="B22">
        <v>2016</v>
      </c>
      <c r="C22">
        <f>C4+C7+C10+C13+C16+C19</f>
        <v>149566</v>
      </c>
      <c r="D22">
        <f t="shared" ref="D22:H22" si="6">D4+D7+D10+D13+D16+D19</f>
        <v>170271</v>
      </c>
      <c r="E22" s="35">
        <f t="shared" si="2"/>
        <v>0.46763195002454377</v>
      </c>
      <c r="F22" s="35">
        <f t="shared" si="3"/>
        <v>0.53236804997545628</v>
      </c>
      <c r="G22" s="34">
        <f t="shared" si="6"/>
        <v>27345</v>
      </c>
      <c r="H22" s="34">
        <f t="shared" si="6"/>
        <v>37283</v>
      </c>
      <c r="I22" s="35">
        <f t="shared" si="4"/>
        <v>0.4231138206350189</v>
      </c>
      <c r="J22" s="35">
        <f t="shared" si="5"/>
        <v>0.5768861793649811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J8" sqref="J8:N8"/>
    </sheetView>
  </sheetViews>
  <sheetFormatPr baseColWidth="10" defaultRowHeight="15" x14ac:dyDescent="0"/>
  <cols>
    <col min="1" max="1" width="13" bestFit="1" customWidth="1"/>
    <col min="2" max="2" width="11" bestFit="1" customWidth="1"/>
    <col min="3" max="3" width="10.1640625" bestFit="1" customWidth="1"/>
    <col min="4" max="4" width="10.83203125" bestFit="1" customWidth="1"/>
    <col min="10" max="13" width="7.1640625" bestFit="1" customWidth="1"/>
    <col min="14" max="14" width="7.6640625" bestFit="1" customWidth="1"/>
    <col min="15" max="15" width="10.6640625" bestFit="1" customWidth="1"/>
    <col min="16" max="16" width="9" bestFit="1" customWidth="1"/>
    <col min="18" max="18" width="11.1640625" bestFit="1" customWidth="1"/>
  </cols>
  <sheetData>
    <row r="1" spans="1:26">
      <c r="A1" t="s">
        <v>23</v>
      </c>
      <c r="B1" t="s">
        <v>55</v>
      </c>
      <c r="C1" t="s">
        <v>56</v>
      </c>
      <c r="D1" t="s">
        <v>57</v>
      </c>
      <c r="E1" t="s">
        <v>40</v>
      </c>
      <c r="F1" t="s">
        <v>41</v>
      </c>
      <c r="G1" t="s">
        <v>42</v>
      </c>
      <c r="H1" t="s">
        <v>48</v>
      </c>
      <c r="I1" t="s">
        <v>49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</row>
    <row r="2" spans="1:26">
      <c r="A2" t="s">
        <v>28</v>
      </c>
      <c r="B2" s="1">
        <v>37973</v>
      </c>
      <c r="C2" s="1">
        <v>31415</v>
      </c>
      <c r="D2" s="1">
        <v>24986</v>
      </c>
      <c r="E2" s="57">
        <v>0.308</v>
      </c>
      <c r="F2" s="57">
        <v>0.41899999999999998</v>
      </c>
      <c r="G2" s="57">
        <v>0.26800000000000002</v>
      </c>
      <c r="H2" s="37">
        <v>0.36699999999999999</v>
      </c>
      <c r="I2" s="37">
        <v>0.622</v>
      </c>
      <c r="J2" s="37">
        <v>0.38290000000000002</v>
      </c>
      <c r="K2" s="37">
        <v>0.4093</v>
      </c>
      <c r="L2" s="37">
        <v>0.1051</v>
      </c>
      <c r="M2" s="37">
        <v>0.53800000000000003</v>
      </c>
      <c r="N2" s="37">
        <v>0.41849999999999998</v>
      </c>
      <c r="O2" s="3">
        <f>C2*F2*J2+D2*G2*I2*J2</f>
        <v>6634.8725359224009</v>
      </c>
      <c r="P2" s="3">
        <f>C2*F2*K2+D2*G2*I2*K2</f>
        <v>7092.3304490808005</v>
      </c>
      <c r="Q2" s="3">
        <f>C2*F2*L2+D2*G2*I2*L2</f>
        <v>1821.1676770056001</v>
      </c>
      <c r="R2" s="3">
        <f>B2*E2*M2+D2*G2*H2*M2</f>
        <v>7614.4253746080003</v>
      </c>
      <c r="S2" s="3">
        <f>B2*E2*N2+D2*G2*H2*N2</f>
        <v>5923.1171361959996</v>
      </c>
      <c r="T2" s="1">
        <v>94724</v>
      </c>
      <c r="U2" s="37">
        <f>O2/T2</f>
        <v>7.0044260545610415E-2</v>
      </c>
      <c r="V2" s="37">
        <f>P2/T2</f>
        <v>7.4873637611173521E-2</v>
      </c>
      <c r="W2" s="37">
        <f>Q2/T2</f>
        <v>1.9226042787525866E-2</v>
      </c>
      <c r="X2" s="37">
        <f>R2/T2</f>
        <v>8.0385386751066254E-2</v>
      </c>
      <c r="Y2" s="37">
        <f>S2/T2</f>
        <v>6.253026831844094E-2</v>
      </c>
    </row>
    <row r="3" spans="1:26">
      <c r="A3" t="s">
        <v>30</v>
      </c>
      <c r="B3" s="1">
        <v>27602</v>
      </c>
      <c r="C3" s="1">
        <v>46732</v>
      </c>
      <c r="D3" s="1">
        <v>26199</v>
      </c>
      <c r="E3" s="57">
        <v>0.27300000000000002</v>
      </c>
      <c r="F3" s="57">
        <v>0.41899999999999998</v>
      </c>
      <c r="G3" s="57">
        <v>0.26100000000000001</v>
      </c>
      <c r="H3" s="37">
        <v>0.245</v>
      </c>
      <c r="I3" s="37">
        <v>0.73799999999999999</v>
      </c>
      <c r="J3" s="37">
        <v>0.45190000000000002</v>
      </c>
      <c r="K3" s="37">
        <v>0.38579999999999998</v>
      </c>
      <c r="L3" s="37">
        <v>7.8399999999999997E-2</v>
      </c>
      <c r="M3" s="37">
        <v>0.50529999999999997</v>
      </c>
      <c r="N3" s="37">
        <v>0.43269999999999997</v>
      </c>
      <c r="O3" s="3">
        <f t="shared" ref="O3:O7" si="0">C3*F3*J3+D3*G3*I3*J3</f>
        <v>11128.989645165801</v>
      </c>
      <c r="P3" s="3">
        <f t="shared" ref="P3:P7" si="1">C3*F3*K3+D3*G3*I3*K3</f>
        <v>9501.137873655598</v>
      </c>
      <c r="Q3" s="3">
        <f t="shared" ref="Q3:Q7" si="2">C3*F3*L3+D3*G3*I3*L3</f>
        <v>1930.7651873887999</v>
      </c>
      <c r="R3" s="3">
        <f t="shared" ref="R3:R7" si="3">B3*E3*M3+D3*G3*H3*M3</f>
        <v>4654.1369250914995</v>
      </c>
      <c r="S3" s="3">
        <f t="shared" ref="S3:S7" si="4">B3*E3*N3+D3*G3*H3*N3</f>
        <v>3985.4443844985003</v>
      </c>
      <c r="T3" s="3">
        <v>100905</v>
      </c>
      <c r="U3" s="37">
        <f t="shared" ref="U3:U7" si="5">O3/T3</f>
        <v>0.11029175605932115</v>
      </c>
      <c r="V3" s="37">
        <f t="shared" ref="V3:V7" si="6">P3/T3</f>
        <v>9.4159237635950632E-2</v>
      </c>
      <c r="W3" s="37">
        <f t="shared" ref="W3:W7" si="7">Q3/T3</f>
        <v>1.9134484786569546E-2</v>
      </c>
      <c r="X3" s="37">
        <f t="shared" ref="X3:X7" si="8">R3/T3</f>
        <v>4.6123947525806445E-2</v>
      </c>
      <c r="Y3" s="37">
        <f t="shared" ref="Y3:Y7" si="9">S3/T3</f>
        <v>3.9496996030905313E-2</v>
      </c>
    </row>
    <row r="4" spans="1:26">
      <c r="A4" t="s">
        <v>26</v>
      </c>
      <c r="B4" s="1">
        <v>100398</v>
      </c>
      <c r="C4" s="1">
        <v>73843</v>
      </c>
      <c r="D4" s="1">
        <v>62182</v>
      </c>
      <c r="E4" s="57">
        <v>0.34599999999999997</v>
      </c>
      <c r="F4" s="57">
        <v>0.44400000000000001</v>
      </c>
      <c r="G4" s="57">
        <v>0.28599999999999998</v>
      </c>
      <c r="H4" s="37">
        <v>0.45500000000000002</v>
      </c>
      <c r="I4" s="37">
        <v>0.505</v>
      </c>
      <c r="J4" s="37">
        <v>0.33850000000000002</v>
      </c>
      <c r="K4" s="37">
        <v>0.3831</v>
      </c>
      <c r="L4" s="37">
        <v>0.17299999999999999</v>
      </c>
      <c r="M4" s="37">
        <v>0.58179999999999998</v>
      </c>
      <c r="N4" s="37">
        <v>0.39660000000000001</v>
      </c>
      <c r="O4" s="3">
        <f t="shared" si="0"/>
        <v>14138.210151010002</v>
      </c>
      <c r="P4" s="3">
        <f t="shared" si="1"/>
        <v>16001.028977406</v>
      </c>
      <c r="Q4" s="3">
        <f t="shared" si="2"/>
        <v>7225.7322189799997</v>
      </c>
      <c r="R4" s="3">
        <f t="shared" si="3"/>
        <v>24918.174975787999</v>
      </c>
      <c r="S4" s="3">
        <f t="shared" si="4"/>
        <v>16986.160528355998</v>
      </c>
      <c r="T4" s="3">
        <v>237412</v>
      </c>
      <c r="U4" s="37">
        <f t="shared" si="5"/>
        <v>5.9551371249178649E-2</v>
      </c>
      <c r="V4" s="37">
        <f t="shared" si="6"/>
        <v>6.7397726220266879E-2</v>
      </c>
      <c r="W4" s="37">
        <f t="shared" si="7"/>
        <v>3.0435412780230146E-2</v>
      </c>
      <c r="X4" s="37">
        <f t="shared" si="8"/>
        <v>0.10495752100057285</v>
      </c>
      <c r="Y4" s="37">
        <f t="shared" si="9"/>
        <v>7.1547186024109977E-2</v>
      </c>
    </row>
    <row r="5" spans="1:26">
      <c r="A5" t="s">
        <v>25</v>
      </c>
      <c r="B5" s="1">
        <v>158741</v>
      </c>
      <c r="C5" s="1">
        <v>92140</v>
      </c>
      <c r="D5" s="1">
        <v>87219</v>
      </c>
      <c r="E5" s="57">
        <v>0.35</v>
      </c>
      <c r="F5" s="57">
        <v>0.45600000000000002</v>
      </c>
      <c r="G5" s="57">
        <v>0.28899999999999998</v>
      </c>
      <c r="H5" s="37">
        <v>0.501</v>
      </c>
      <c r="I5" s="37">
        <v>0.46700000000000003</v>
      </c>
      <c r="J5" s="37">
        <v>0.34549999999999997</v>
      </c>
      <c r="K5" s="37">
        <v>0.37940000000000002</v>
      </c>
      <c r="L5" s="37">
        <v>0.16020000000000001</v>
      </c>
      <c r="M5" s="37">
        <v>0.5595</v>
      </c>
      <c r="N5" s="37">
        <v>0.41799999999999998</v>
      </c>
      <c r="O5" s="3">
        <f t="shared" si="0"/>
        <v>18583.469963413499</v>
      </c>
      <c r="P5" s="3">
        <f t="shared" si="1"/>
        <v>20406.8552941218</v>
      </c>
      <c r="Q5" s="3">
        <f t="shared" si="2"/>
        <v>8616.705899099401</v>
      </c>
      <c r="R5" s="3">
        <f t="shared" si="3"/>
        <v>38151.019152064502</v>
      </c>
      <c r="S5" s="3">
        <f t="shared" si="4"/>
        <v>28502.459348637996</v>
      </c>
      <c r="T5" s="3">
        <v>339616</v>
      </c>
      <c r="U5" s="37">
        <f t="shared" si="5"/>
        <v>5.4719064953987741E-2</v>
      </c>
      <c r="V5" s="37">
        <f t="shared" si="6"/>
        <v>6.0088026754104046E-2</v>
      </c>
      <c r="W5" s="37">
        <f t="shared" si="7"/>
        <v>2.5371907975770873E-2</v>
      </c>
      <c r="X5" s="37">
        <f t="shared" si="8"/>
        <v>0.11233575318025212</v>
      </c>
      <c r="Y5" s="37">
        <f t="shared" si="9"/>
        <v>8.3925549292842488E-2</v>
      </c>
    </row>
    <row r="6" spans="1:26">
      <c r="A6" t="s">
        <v>29</v>
      </c>
      <c r="B6" s="1">
        <v>19981</v>
      </c>
      <c r="C6" s="1">
        <v>44297</v>
      </c>
      <c r="D6" s="1">
        <v>24544</v>
      </c>
      <c r="E6" s="57">
        <v>0.25900000000000001</v>
      </c>
      <c r="F6" s="57">
        <v>0.39400000000000002</v>
      </c>
      <c r="G6" s="57">
        <v>0.23100000000000001</v>
      </c>
      <c r="H6" s="37">
        <v>0.255</v>
      </c>
      <c r="I6" s="37">
        <v>0.72899999999999998</v>
      </c>
      <c r="J6" s="37">
        <v>0.42799999999999999</v>
      </c>
      <c r="K6" s="37">
        <v>0.42249999999999999</v>
      </c>
      <c r="L6" s="37">
        <v>6.88E-2</v>
      </c>
      <c r="M6" s="37">
        <v>0.46629999999999999</v>
      </c>
      <c r="N6" s="37">
        <v>0.45729999999999998</v>
      </c>
      <c r="O6" s="3">
        <f t="shared" si="0"/>
        <v>9238.8949079679987</v>
      </c>
      <c r="P6" s="3">
        <f t="shared" si="1"/>
        <v>9120.1707911599988</v>
      </c>
      <c r="Q6" s="3">
        <f t="shared" si="2"/>
        <v>1485.1307702527999</v>
      </c>
      <c r="R6" s="3">
        <f t="shared" si="3"/>
        <v>3087.299240116</v>
      </c>
      <c r="S6" s="3">
        <f t="shared" si="4"/>
        <v>3027.711650236</v>
      </c>
      <c r="T6" s="3">
        <v>89162</v>
      </c>
      <c r="U6" s="37">
        <f t="shared" si="5"/>
        <v>0.10361919772961574</v>
      </c>
      <c r="V6" s="37">
        <f t="shared" si="6"/>
        <v>0.10228764261860432</v>
      </c>
      <c r="W6" s="37">
        <f t="shared" si="7"/>
        <v>1.6656543934106458E-2</v>
      </c>
      <c r="X6" s="37">
        <f t="shared" si="8"/>
        <v>3.462572889926202E-2</v>
      </c>
      <c r="Y6" s="37">
        <f t="shared" si="9"/>
        <v>3.395742188640901E-2</v>
      </c>
    </row>
    <row r="7" spans="1:26">
      <c r="A7" t="s">
        <v>27</v>
      </c>
      <c r="B7" s="1">
        <v>24289</v>
      </c>
      <c r="C7" s="1">
        <v>19516</v>
      </c>
      <c r="D7" s="1">
        <v>14508</v>
      </c>
      <c r="E7" s="57">
        <v>0.30499999999999999</v>
      </c>
      <c r="F7" s="57">
        <v>0.42099999999999999</v>
      </c>
      <c r="G7" s="57">
        <v>0.29899999999999999</v>
      </c>
      <c r="H7" s="37">
        <v>0.245</v>
      </c>
      <c r="I7" s="37">
        <v>0.74399999999999999</v>
      </c>
      <c r="J7" s="37">
        <v>0.44019999999999998</v>
      </c>
      <c r="K7" s="37">
        <v>0.39900000000000002</v>
      </c>
      <c r="L7" s="37">
        <v>6.9400000000000003E-2</v>
      </c>
      <c r="M7" s="37">
        <v>0.54249999999999998</v>
      </c>
      <c r="N7" s="37">
        <v>0.36659999999999998</v>
      </c>
      <c r="O7" s="3">
        <f t="shared" si="0"/>
        <v>5037.484890649599</v>
      </c>
      <c r="P7" s="3">
        <f t="shared" si="1"/>
        <v>4566.0074315519996</v>
      </c>
      <c r="Q7" s="3">
        <f t="shared" si="2"/>
        <v>794.18775877119992</v>
      </c>
      <c r="R7" s="3">
        <f t="shared" si="3"/>
        <v>4595.4787329499995</v>
      </c>
      <c r="S7" s="3">
        <f t="shared" si="4"/>
        <v>3105.4424027639993</v>
      </c>
      <c r="T7" s="3">
        <v>58502</v>
      </c>
      <c r="U7" s="37">
        <f t="shared" si="5"/>
        <v>8.6107908971481295E-2</v>
      </c>
      <c r="V7" s="37">
        <f t="shared" si="6"/>
        <v>7.8048740753341755E-2</v>
      </c>
      <c r="W7" s="37">
        <f t="shared" si="7"/>
        <v>1.3575395008225358E-2</v>
      </c>
      <c r="X7" s="37">
        <f t="shared" si="8"/>
        <v>7.8552506460462884E-2</v>
      </c>
      <c r="Y7" s="37">
        <f t="shared" si="9"/>
        <v>5.3082670725171775E-2</v>
      </c>
    </row>
    <row r="8" spans="1:26">
      <c r="J8" s="37">
        <f>AVERAGE(J2:J7)</f>
        <v>0.39783333333333332</v>
      </c>
      <c r="K8" s="37">
        <f t="shared" ref="K8:N8" si="10">AVERAGE(K2:K7)</f>
        <v>0.39651666666666663</v>
      </c>
      <c r="L8" s="37">
        <f t="shared" si="10"/>
        <v>0.10914999999999998</v>
      </c>
      <c r="M8" s="37">
        <f t="shared" si="10"/>
        <v>0.53223333333333323</v>
      </c>
      <c r="N8" s="37">
        <f t="shared" si="10"/>
        <v>0.41494999999999999</v>
      </c>
      <c r="U8" s="37">
        <f>AVERAGE(U2:U7)</f>
        <v>8.072225991819916E-2</v>
      </c>
      <c r="V8" s="37">
        <f t="shared" ref="V8:Y8" si="11">AVERAGE(V2:V7)</f>
        <v>7.9475835265573544E-2</v>
      </c>
      <c r="W8" s="37">
        <f t="shared" si="11"/>
        <v>2.0733297878738042E-2</v>
      </c>
      <c r="X8" s="37">
        <f t="shared" si="11"/>
        <v>7.6163473969570419E-2</v>
      </c>
      <c r="Y8" s="37">
        <f t="shared" si="11"/>
        <v>5.742334871297991E-2</v>
      </c>
      <c r="Z8" s="37"/>
    </row>
    <row r="9" spans="1:26">
      <c r="U9" s="37"/>
      <c r="X9" s="37"/>
    </row>
    <row r="18" spans="7:10">
      <c r="G18" s="1"/>
      <c r="H18" s="1"/>
      <c r="I18" s="1"/>
      <c r="J1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Voter Turnout</vt:lpstr>
      <vt:lpstr>Unaffiliated vs. Overall</vt:lpstr>
      <vt:lpstr>DemRep Only</vt:lpstr>
      <vt:lpstr>2016 Candidates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2016-04-23T12:49:24Z</dcterms:created>
  <dcterms:modified xsi:type="dcterms:W3CDTF">2016-04-26T17:04:38Z</dcterms:modified>
</cp:coreProperties>
</file>