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V" sheetId="2" r:id="rId5"/>
    <sheet state="visible" name="AC" sheetId="3" r:id="rId6"/>
  </sheets>
  <definedNames/>
  <calcPr/>
  <extLst>
    <ext uri="GoogleSheetsCustomDataVersion1">
      <go:sheetsCustomData xmlns:go="http://customooxmlschemas.google.com/" r:id="rId7" roundtripDataSignature="AMtx7mgPbDA+yBCbn701odP9r9D8UtDq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ID#AAAAGdK_95w
    (2020-04-27 22:43:15)
Total Budgeted Cost (TBC)</t>
      </text>
    </comment>
    <comment authorId="0" ref="A21">
      <text>
        <t xml:space="preserve">======
ID#AAAAGdK_95s
    (2020-04-27 22:43:15)
Work Breakdown Structure (WBS)</t>
      </text>
    </comment>
  </commentList>
  <extLst>
    <ext uri="GoogleSheetsCustomDataVersion1">
      <go:sheetsCustomData xmlns:go="http://customooxmlschemas.google.com/" r:id="rId1" roundtripDataSignature="AMtx7miE4tz+FuIiCk5g+EHXq3Ql9iviXw=="/>
    </ext>
  </extLst>
</comments>
</file>

<file path=xl/sharedStrings.xml><?xml version="1.0" encoding="utf-8"?>
<sst xmlns="http://schemas.openxmlformats.org/spreadsheetml/2006/main" count="138" uniqueCount="96">
  <si>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</si>
  <si>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</si>
  <si>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</si>
  <si>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</si>
  <si>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</si>
  <si>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Transfer the Cumulative Actual Cost to the Report worksheet.</t>
  </si>
  <si>
    <t>© 2012 Vertex42 LLC</t>
  </si>
  <si>
    <t>Actual Cost (AC) of Work Performed</t>
  </si>
  <si>
    <t>Enter the % Complete for each task to calculate the cumulative earned value.</t>
  </si>
  <si>
    <t>WBS</t>
  </si>
  <si>
    <t>Cumulative Earned Value (EV)</t>
  </si>
  <si>
    <t>Task Name</t>
  </si>
  <si>
    <t>Wk 1</t>
  </si>
  <si>
    <t>TBC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</si>
  <si>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</si>
  <si>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</si>
  <si>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</si>
  <si>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</si>
  <si>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</si>
  <si>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</si>
  <si>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</si>
  <si>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</si>
  <si>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</si>
  <si>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</si>
  <si>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</si>
  <si>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OST Project</t>
  </si>
  <si>
    <t>Earned Value Analysis Report</t>
  </si>
  <si>
    <t>Prepared By:</t>
  </si>
  <si>
    <t>James Dumitru</t>
  </si>
  <si>
    <t>Date:</t>
  </si>
  <si>
    <t>[42]</t>
  </si>
  <si>
    <t>For Period:</t>
  </si>
  <si>
    <t>Summary:</t>
  </si>
  <si>
    <t>This Planned Value is for providing a cost towards buyers who would like to invest in our cost of work towards a web crawler.</t>
  </si>
  <si>
    <t>This is for each person</t>
  </si>
  <si>
    <t>Roles:</t>
  </si>
  <si>
    <t>Price per hour:</t>
  </si>
  <si>
    <t>Planned Value (PV) or Budgeted Cost of Work Scheduled (BCWS)</t>
  </si>
  <si>
    <t>WEEKS</t>
  </si>
  <si>
    <t>Project Manager</t>
  </si>
  <si>
    <t>Software Developer</t>
  </si>
  <si>
    <t>OSINT</t>
  </si>
  <si>
    <t>Planning Phase</t>
  </si>
  <si>
    <t>1.1.1</t>
  </si>
  <si>
    <t>Process Requirements</t>
  </si>
  <si>
    <t xml:space="preserve">Data Analyst </t>
  </si>
  <si>
    <t>1.1.2</t>
  </si>
  <si>
    <t>Data Requirements</t>
  </si>
  <si>
    <t>1.1.2.1</t>
  </si>
  <si>
    <t>Identifying Roles</t>
  </si>
  <si>
    <t>1.1.3</t>
  </si>
  <si>
    <t>Design Requirements</t>
  </si>
  <si>
    <t>Execution Phase</t>
  </si>
  <si>
    <t>1.2.1</t>
  </si>
  <si>
    <t>Begin Software Development</t>
  </si>
  <si>
    <t>1.2.2</t>
  </si>
  <si>
    <t>Begin Code Development</t>
  </si>
  <si>
    <t>1.2.3</t>
  </si>
  <si>
    <t>Test Code</t>
  </si>
  <si>
    <t>1.2.4</t>
  </si>
  <si>
    <t>Debug</t>
  </si>
  <si>
    <t>Monitoring and Controlling Phase</t>
  </si>
  <si>
    <t>1.3.1</t>
  </si>
  <si>
    <t>Review Requirements for UI</t>
  </si>
  <si>
    <t>1.3.2</t>
  </si>
  <si>
    <t>Draft Design</t>
  </si>
  <si>
    <t>1.3.3</t>
  </si>
  <si>
    <t>Begin UI Development</t>
  </si>
  <si>
    <t>1.3.4</t>
  </si>
  <si>
    <t>Test UI</t>
  </si>
  <si>
    <t>Project Closeout Phase</t>
  </si>
  <si>
    <t>1.4.1</t>
  </si>
  <si>
    <t>Integrate with code</t>
  </si>
  <si>
    <t>1.4.2</t>
  </si>
  <si>
    <t>Data Analysis</t>
  </si>
  <si>
    <t>1.4.3</t>
  </si>
  <si>
    <t>Requirements Checklist</t>
  </si>
  <si>
    <t>Insert new rows above this one</t>
  </si>
  <si>
    <t>1.4.4</t>
  </si>
  <si>
    <t>Final Deliverables</t>
  </si>
  <si>
    <t>Total Actual Cost</t>
  </si>
  <si>
    <t>Cumulative EV</t>
  </si>
  <si>
    <t>1.4.5</t>
  </si>
  <si>
    <t>Final Review</t>
  </si>
  <si>
    <t>1.4.6</t>
  </si>
  <si>
    <t>Complete report/Presentation</t>
  </si>
  <si>
    <t>Cumulative Actual Cost (AC)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</si>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</sst>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\-yy"/>
    <numFmt numFmtId="165" formatCode="mm/dd/yyyy"/>
    <numFmt numFmtId="166" formatCode="&quot;$&quot;#,##0.00"/>
  </numFmts>
  <fonts count="23">
    <font>
      <sz val="10.0"/>
      <color rgb="FF000000"/>
      <name val="Arial"/>
    </font>
    <font>
      <sz val="16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i/>
      <sz val="10.0"/>
      <color theme="1"/>
      <name val="Arial"/>
    </font>
    <font>
      <u/>
      <sz val="10.0"/>
      <color rgb="FF0000FF"/>
      <name val="Arial"/>
    </font>
    <font>
      <sz val="8.0"/>
      <color theme="1"/>
      <name val="Arial"/>
    </font>
    <font>
      <sz val="14.0"/>
      <color theme="1"/>
      <name val="Arial"/>
    </font>
    <font>
      <b/>
      <sz val="10.0"/>
      <color rgb="FFFFFFFF"/>
      <name val="Arial"/>
    </font>
    <font>
      <sz val="16.0"/>
      <name val="Arial"/>
    </font>
    <font>
      <sz val="10.0"/>
      <name val="Arial"/>
    </font>
    <font>
      <color rgb="FF000000"/>
      <name val="Arial"/>
    </font>
    <font/>
    <font>
      <sz val="6.0"/>
      <color rgb="FFFFFFFF"/>
      <name val="Arial"/>
    </font>
    <font>
      <sz val="11.0"/>
      <color rgb="FF000000"/>
      <name val="Inconsolata"/>
    </font>
    <font>
      <name val="Arial"/>
    </font>
    <font>
      <color theme="1"/>
      <name val="Calibri"/>
    </font>
    <font>
      <name val="Calibri"/>
    </font>
    <font>
      <color theme="1"/>
      <name val="Arial"/>
    </font>
    <font>
      <i/>
      <sz val="8.0"/>
      <name val="Arial"/>
    </font>
    <font>
      <b/>
      <sz val="10.0"/>
      <name val="Arial"/>
    </font>
    <font>
      <i/>
      <sz val="8.0"/>
      <color theme="1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8">
    <border/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horizontal="left" shrinkToFit="0" wrapText="0"/>
    </xf>
    <xf borderId="0" fillId="0" fontId="7" numFmtId="0" xfId="0" applyAlignment="1" applyFont="1">
      <alignment horizontal="right" shrinkToFit="0" wrapText="0"/>
    </xf>
    <xf borderId="1" fillId="2" fontId="8" numFmtId="0" xfId="0" applyAlignment="1" applyBorder="1" applyFill="1" applyFont="1">
      <alignment horizontal="left" shrinkToFit="0" vertical="center" wrapText="0"/>
    </xf>
    <xf borderId="1" fillId="2" fontId="8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8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left" shrinkToFit="0" wrapText="0"/>
    </xf>
    <xf borderId="2" fillId="0" fontId="2" numFmtId="0" xfId="0" applyAlignment="1" applyBorder="1" applyFont="1">
      <alignment shrinkToFit="0" wrapText="0"/>
    </xf>
    <xf borderId="3" fillId="0" fontId="2" numFmtId="9" xfId="0" applyAlignment="1" applyBorder="1" applyFont="1" applyNumberFormat="1">
      <alignment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wrapText="0"/>
    </xf>
    <xf borderId="3" fillId="0" fontId="10" numFmtId="9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4" fillId="0" fontId="10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3" fillId="0" fontId="10" numFmtId="0" xfId="0" applyAlignment="1" applyBorder="1" applyFont="1">
      <alignment readingOrder="0" shrinkToFit="0" wrapText="0"/>
    </xf>
    <xf borderId="0" fillId="3" fontId="11" numFmtId="0" xfId="0" applyAlignment="1" applyFill="1" applyFont="1">
      <alignment horizontal="right" readingOrder="0"/>
    </xf>
    <xf borderId="5" fillId="0" fontId="2" numFmtId="165" xfId="0" applyAlignment="1" applyBorder="1" applyFont="1" applyNumberFormat="1">
      <alignment horizontal="left" readingOrder="0" shrinkToFit="0" wrapText="0"/>
    </xf>
    <xf borderId="5" fillId="0" fontId="12" numFmtId="0" xfId="0" applyBorder="1" applyFont="1"/>
    <xf borderId="0" fillId="0" fontId="13" numFmtId="0" xfId="0" applyAlignment="1" applyFont="1">
      <alignment horizontal="right" shrinkToFit="0" wrapText="0"/>
    </xf>
    <xf borderId="3" fillId="0" fontId="10" numFmtId="9" xfId="0" applyAlignment="1" applyBorder="1" applyFont="1" applyNumberFormat="1">
      <alignment readingOrder="0" shrinkToFit="0" wrapText="0"/>
    </xf>
    <xf borderId="4" fillId="0" fontId="2" numFmtId="165" xfId="0" applyAlignment="1" applyBorder="1" applyFont="1" applyNumberFormat="1">
      <alignment horizontal="center" readingOrder="0" shrinkToFit="0" wrapText="0"/>
    </xf>
    <xf borderId="4" fillId="0" fontId="12" numFmtId="0" xfId="0" applyBorder="1" applyFont="1"/>
    <xf borderId="0" fillId="0" fontId="2" numFmtId="0" xfId="0" applyAlignment="1" applyFont="1">
      <alignment horizontal="left" readingOrder="0" shrinkToFit="0" vertical="top" wrapText="1"/>
    </xf>
    <xf borderId="0" fillId="3" fontId="14" numFmtId="0" xfId="0" applyFont="1"/>
    <xf borderId="0" fillId="0" fontId="10" numFmtId="0" xfId="0" applyAlignment="1" applyFont="1">
      <alignment readingOrder="0" shrinkToFit="0" wrapText="0"/>
    </xf>
    <xf borderId="3" fillId="0" fontId="10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0" fillId="4" fontId="15" numFmtId="0" xfId="0" applyAlignment="1" applyFill="1" applyFont="1">
      <alignment readingOrder="0"/>
    </xf>
    <xf borderId="0" fillId="4" fontId="16" numFmtId="0" xfId="0" applyFont="1"/>
    <xf borderId="0" fillId="4" fontId="15" numFmtId="166" xfId="0" applyAlignment="1" applyFont="1" applyNumberFormat="1">
      <alignment readingOrder="0"/>
    </xf>
    <xf borderId="0" fillId="0" fontId="15" numFmtId="0" xfId="0" applyAlignment="1" applyFont="1">
      <alignment readingOrder="0"/>
    </xf>
    <xf borderId="1" fillId="2" fontId="8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wrapText="0"/>
    </xf>
    <xf borderId="2" fillId="0" fontId="10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readingOrder="0" shrinkToFit="0" wrapText="0"/>
    </xf>
    <xf borderId="6" fillId="5" fontId="10" numFmtId="0" xfId="0" applyAlignment="1" applyBorder="1" applyFill="1" applyFont="1">
      <alignment shrinkToFit="0" wrapText="0"/>
    </xf>
    <xf borderId="2" fillId="0" fontId="10" numFmtId="0" xfId="0" applyAlignment="1" applyBorder="1" applyFont="1">
      <alignment shrinkToFit="0" wrapText="0"/>
    </xf>
    <xf borderId="6" fillId="5" fontId="2" numFmtId="0" xfId="0" applyAlignment="1" applyBorder="1" applyFont="1">
      <alignment shrinkToFit="0" wrapText="0"/>
    </xf>
    <xf borderId="0" fillId="4" fontId="12" numFmtId="166" xfId="0" applyAlignment="1" applyFont="1" applyNumberFormat="1">
      <alignment readingOrder="0"/>
    </xf>
    <xf borderId="0" fillId="4" fontId="17" numFmtId="166" xfId="0" applyAlignment="1" applyFont="1" applyNumberFormat="1">
      <alignment readingOrder="0"/>
    </xf>
    <xf borderId="3" fillId="0" fontId="10" numFmtId="0" xfId="0" applyAlignment="1" applyBorder="1" applyFont="1">
      <alignment horizontal="left" shrinkToFit="0" wrapText="0"/>
    </xf>
    <xf borderId="6" fillId="5" fontId="10" numFmtId="0" xfId="0" applyAlignment="1" applyBorder="1" applyFont="1">
      <alignment readingOrder="0" shrinkToFit="0" wrapText="0"/>
    </xf>
    <xf borderId="3" fillId="0" fontId="10" numFmtId="0" xfId="0" applyAlignment="1" applyBorder="1" applyFont="1">
      <alignment horizontal="left" readingOrder="0" shrinkToFit="0" wrapText="0"/>
    </xf>
    <xf borderId="0" fillId="4" fontId="12" numFmtId="0" xfId="0" applyFont="1"/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18" numFmtId="166" xfId="0" applyAlignment="1" applyFont="1" applyNumberFormat="1">
      <alignment readingOrder="0"/>
    </xf>
    <xf borderId="0" fillId="0" fontId="15" numFmtId="166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wrapText="0"/>
    </xf>
    <xf borderId="6" fillId="5" fontId="19" numFmtId="0" xfId="0" applyAlignment="1" applyBorder="1" applyFont="1">
      <alignment shrinkToFit="0" wrapText="0"/>
    </xf>
    <xf borderId="0" fillId="0" fontId="10" numFmtId="0" xfId="0" applyAlignment="1" applyFont="1">
      <alignment horizontal="right" shrinkToFit="0" wrapText="0"/>
    </xf>
    <xf borderId="0" fillId="0" fontId="20" numFmtId="0" xfId="0" applyAlignment="1" applyFont="1">
      <alignment horizontal="right" shrinkToFit="0" wrapText="0"/>
    </xf>
    <xf borderId="7" fillId="0" fontId="2" numFmtId="0" xfId="0" applyAlignment="1" applyBorder="1" applyFont="1">
      <alignment shrinkToFit="0" wrapText="0"/>
    </xf>
    <xf borderId="6" fillId="5" fontId="21" numFmtId="0" xfId="0" applyAlignment="1" applyBorder="1" applyFont="1">
      <alignment shrinkToFit="0" wrapText="0"/>
    </xf>
    <xf borderId="6" fillId="6" fontId="2" numFmtId="0" xfId="0" applyAlignment="1" applyBorder="1" applyFill="1" applyFont="1">
      <alignment shrinkToFit="0" wrapText="0"/>
    </xf>
    <xf borderId="0" fillId="0" fontId="22" numFmtId="0" xfId="0" applyAlignment="1" applyFont="1">
      <alignment horizontal="right" shrinkToFit="0" wrapText="0"/>
    </xf>
    <xf borderId="7" fillId="0" fontId="22" numFmtId="0" xfId="0" applyAlignment="1" applyBorder="1" applyFont="1">
      <alignment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2" numFmtId="1" xfId="0" applyAlignment="1" applyFont="1" applyNumberFormat="1">
      <alignment horizontal="right" shrinkToFit="0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 shrinkToFit="0" wrapText="0"/>
      <border/>
    </dxf>
    <dxf>
      <font>
        <color rgb="FF006500"/>
      </font>
      <fill>
        <patternFill patternType="none"/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Report!$D$21:$O$21</c:f>
            </c:strRef>
          </c:cat>
          <c:val>
            <c:numRef>
              <c:f>Report!$D$47:$O$47</c:f>
            </c:numRef>
          </c:val>
          <c:smooth val="0"/>
        </c:ser>
        <c:ser>
          <c:idx val="1"/>
          <c:order val="1"/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Report!$D$21:$O$21</c:f>
            </c:strRef>
          </c:cat>
          <c:val>
            <c:numRef>
              <c:f>Report!$D$51:$O$51</c:f>
            </c:numRef>
          </c:val>
          <c:smooth val="0"/>
        </c:ser>
        <c:ser>
          <c:idx val="2"/>
          <c:order val="2"/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Report!$D$21:$O$21</c:f>
            </c:strRef>
          </c:cat>
          <c:val>
            <c:numRef>
              <c:f>Report!$D$50:$O$50</c:f>
            </c:numRef>
          </c:val>
          <c:smooth val="0"/>
        </c:ser>
        <c:axId val="250673855"/>
        <c:axId val="639186646"/>
      </c:lineChart>
      <c:catAx>
        <c:axId val="25067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Period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9186646"/>
      </c:catAx>
      <c:valAx>
        <c:axId val="639186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067385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5229225" cy="2419350"/>
    <xdr:graphicFrame>
      <xdr:nvGraphicFramePr>
        <xdr:cNvPr descr="Chart 0" id="13043760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190500</xdr:colOff>
      <xdr:row>27</xdr:row>
      <xdr:rowOff>142875</xdr:rowOff>
    </xdr:from>
    <xdr:ext cx="5467350" cy="42291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0</xdr:row>
      <xdr:rowOff>85725</xdr:rowOff>
    </xdr:from>
    <xdr:ext cx="131445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14"/>
    <col customWidth="1" min="3" max="3" width="7.86"/>
    <col customWidth="1" min="4" max="4" width="8.57"/>
    <col customWidth="1" min="5" max="15" width="8.71"/>
    <col customWidth="1" min="16" max="16" width="8.0"/>
    <col customWidth="1" min="17" max="17" width="15.86"/>
    <col customWidth="1" min="18" max="18" width="23.86"/>
    <col customWidth="1" min="19" max="26" width="17.29"/>
  </cols>
  <sheetData>
    <row r="1" ht="20.25" customHeight="1">
      <c r="A1" s="15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"/>
      <c r="Q1" s="2"/>
    </row>
    <row r="2" ht="15.75" customHeight="1">
      <c r="A2" s="3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ht="12.75" customHeight="1">
      <c r="A4" s="2"/>
      <c r="B4" s="18" t="s">
        <v>27</v>
      </c>
      <c r="C4" s="19" t="s">
        <v>28</v>
      </c>
      <c r="D4" s="20"/>
      <c r="E4" s="20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ht="12.75" customHeight="1">
      <c r="A5" s="2"/>
      <c r="B5" s="18" t="s">
        <v>29</v>
      </c>
      <c r="C5" s="23">
        <v>43943.0</v>
      </c>
      <c r="D5" s="2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5" t="s">
        <v>30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2.75" customHeight="1">
      <c r="A7" s="2"/>
      <c r="B7" s="18" t="s">
        <v>31</v>
      </c>
      <c r="C7" s="27">
        <v>43950.0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ht="12.75" customHeight="1">
      <c r="A8" s="2"/>
      <c r="B8" s="2"/>
      <c r="C8" s="2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ht="12.75" customHeight="1">
      <c r="A9" s="2" t="s">
        <v>32</v>
      </c>
      <c r="B9" s="18"/>
      <c r="C9" s="2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ht="12.75" customHeight="1">
      <c r="A10" s="2"/>
      <c r="B10" s="29" t="s">
        <v>33</v>
      </c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ht="12.75" customHeight="1">
      <c r="A11" s="2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ht="12.75" customHeight="1">
      <c r="A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ht="12.75" customHeight="1">
      <c r="A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ht="12.75" customHeight="1">
      <c r="A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31"/>
    </row>
    <row r="15" ht="12.75" customHeight="1">
      <c r="A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ht="12.75" customHeight="1">
      <c r="A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ht="12.75" customHeight="1">
      <c r="A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ht="12.75" customHeight="1">
      <c r="A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34" t="s">
        <v>34</v>
      </c>
      <c r="S18" s="35"/>
      <c r="T18" s="35"/>
    </row>
    <row r="19" ht="12.75" customHeight="1">
      <c r="A19" s="2"/>
      <c r="B19" s="2"/>
      <c r="C19" s="2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34" t="s">
        <v>35</v>
      </c>
      <c r="S19" s="34"/>
      <c r="T19" s="34" t="s">
        <v>36</v>
      </c>
    </row>
    <row r="20" ht="15.75" customHeight="1">
      <c r="A20" s="3" t="s">
        <v>37</v>
      </c>
      <c r="B20" s="2"/>
      <c r="C20" s="2"/>
      <c r="D20" s="4"/>
      <c r="E20" s="2"/>
      <c r="F20" s="2"/>
      <c r="G20" s="2"/>
      <c r="H20" s="31" t="s">
        <v>38</v>
      </c>
      <c r="I20" s="2"/>
      <c r="J20" s="2"/>
      <c r="K20" s="2"/>
      <c r="L20" s="2"/>
      <c r="M20" s="2"/>
      <c r="N20" s="2"/>
      <c r="O20" s="2"/>
      <c r="Q20" s="2"/>
      <c r="R20" s="34" t="s">
        <v>39</v>
      </c>
      <c r="S20" s="34"/>
      <c r="T20" s="36">
        <v>80.0</v>
      </c>
      <c r="U20" s="37"/>
    </row>
    <row r="21" ht="12.75" customHeight="1">
      <c r="A21" s="8" t="s">
        <v>9</v>
      </c>
      <c r="B21" s="9" t="s">
        <v>11</v>
      </c>
      <c r="C21" s="10" t="s">
        <v>13</v>
      </c>
      <c r="D21" s="38">
        <v>1.0</v>
      </c>
      <c r="E21" s="38">
        <v>2.0</v>
      </c>
      <c r="F21" s="38">
        <v>3.0</v>
      </c>
      <c r="G21" s="38">
        <v>4.0</v>
      </c>
      <c r="H21" s="38">
        <v>5.0</v>
      </c>
      <c r="I21" s="38">
        <v>6.0</v>
      </c>
      <c r="J21" s="38">
        <v>7.0</v>
      </c>
      <c r="K21" s="38">
        <v>8.0</v>
      </c>
      <c r="L21" s="38">
        <v>9.0</v>
      </c>
      <c r="M21" s="38">
        <v>10.0</v>
      </c>
      <c r="N21" s="38">
        <v>11.0</v>
      </c>
      <c r="O21" s="38">
        <v>12.0</v>
      </c>
      <c r="Q21" s="39"/>
      <c r="R21" s="34" t="s">
        <v>40</v>
      </c>
      <c r="S21" s="35"/>
      <c r="T21" s="36">
        <v>50.0</v>
      </c>
    </row>
    <row r="22" ht="12.75" customHeight="1">
      <c r="A22" s="40">
        <v>1.0</v>
      </c>
      <c r="B22" s="41" t="s">
        <v>41</v>
      </c>
      <c r="C22" s="42"/>
      <c r="D22" s="4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"/>
      <c r="Q22" s="39"/>
      <c r="R22" s="34" t="s">
        <v>40</v>
      </c>
      <c r="S22" s="35"/>
      <c r="T22" s="36">
        <v>50.0</v>
      </c>
    </row>
    <row r="23" ht="12.75" customHeight="1">
      <c r="A23" s="40">
        <v>1.1</v>
      </c>
      <c r="B23" s="41" t="s">
        <v>42</v>
      </c>
      <c r="C23" s="42"/>
      <c r="D23" s="41"/>
      <c r="E23" s="41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"/>
      <c r="Q23" s="2"/>
      <c r="R23" s="34" t="s">
        <v>40</v>
      </c>
      <c r="S23" s="35"/>
      <c r="T23" s="36">
        <v>50.0</v>
      </c>
    </row>
    <row r="24" ht="12.75" customHeight="1">
      <c r="A24" s="40" t="s">
        <v>43</v>
      </c>
      <c r="B24" s="41" t="s">
        <v>44</v>
      </c>
      <c r="C24" s="44">
        <f t="shared" ref="C24:C26" si="1">SUM(D24:O24)</f>
        <v>700</v>
      </c>
      <c r="D24" s="41">
        <v>350.0</v>
      </c>
      <c r="E24" s="41">
        <v>350.0</v>
      </c>
      <c r="F24" s="13"/>
      <c r="G24" s="13"/>
      <c r="H24" s="13"/>
      <c r="I24" s="13"/>
      <c r="J24" s="13"/>
      <c r="K24" s="13"/>
      <c r="L24" s="13"/>
      <c r="M24" s="13"/>
      <c r="N24" s="41"/>
      <c r="O24" s="13"/>
      <c r="P24" s="2"/>
      <c r="Q24" s="2"/>
      <c r="R24" s="34" t="s">
        <v>45</v>
      </c>
      <c r="S24" s="35"/>
      <c r="T24" s="45">
        <v>40.0</v>
      </c>
    </row>
    <row r="25" ht="12.75" customHeight="1">
      <c r="A25" s="40" t="s">
        <v>46</v>
      </c>
      <c r="B25" s="41" t="s">
        <v>47</v>
      </c>
      <c r="C25" s="44">
        <f t="shared" si="1"/>
        <v>1000</v>
      </c>
      <c r="D25" s="41">
        <v>500.0</v>
      </c>
      <c r="E25" s="41">
        <v>500.0</v>
      </c>
      <c r="F25" s="13"/>
      <c r="G25" s="41"/>
      <c r="H25" s="13"/>
      <c r="I25" s="13"/>
      <c r="J25" s="13"/>
      <c r="K25" s="13"/>
      <c r="L25" s="13"/>
      <c r="M25" s="13"/>
      <c r="N25" s="13"/>
      <c r="O25" s="13"/>
      <c r="P25" s="2"/>
      <c r="Q25" s="2"/>
      <c r="R25" s="34" t="s">
        <v>45</v>
      </c>
      <c r="S25" s="35"/>
      <c r="T25" s="46">
        <v>40.0</v>
      </c>
    </row>
    <row r="26" ht="12.75" customHeight="1">
      <c r="A26" s="40" t="s">
        <v>48</v>
      </c>
      <c r="B26" s="41" t="s">
        <v>49</v>
      </c>
      <c r="C26" s="44">
        <f t="shared" si="1"/>
        <v>500</v>
      </c>
      <c r="D26" s="41">
        <v>500.0</v>
      </c>
      <c r="E26" s="41"/>
      <c r="F26" s="41"/>
      <c r="G26" s="13"/>
      <c r="H26" s="13"/>
      <c r="I26" s="13"/>
      <c r="J26" s="13"/>
      <c r="K26" s="13"/>
      <c r="L26" s="13"/>
      <c r="M26" s="13"/>
      <c r="N26" s="41"/>
      <c r="O26" s="13"/>
      <c r="P26" s="2"/>
      <c r="Q26" s="2"/>
    </row>
    <row r="27" ht="12.75" customHeight="1">
      <c r="A27" s="40" t="s">
        <v>50</v>
      </c>
      <c r="B27" s="41" t="s">
        <v>51</v>
      </c>
      <c r="C27" s="44">
        <f>SUM(D27:Z27)</f>
        <v>1000</v>
      </c>
      <c r="D27" s="41">
        <v>500.0</v>
      </c>
      <c r="E27" s="41">
        <v>500.0</v>
      </c>
      <c r="F27" s="41"/>
      <c r="G27" s="13"/>
      <c r="H27" s="13"/>
      <c r="I27" s="13"/>
      <c r="J27" s="13"/>
      <c r="K27" s="13"/>
      <c r="L27" s="13"/>
      <c r="M27" s="13"/>
      <c r="N27" s="13"/>
      <c r="O27" s="13"/>
      <c r="P27" s="2"/>
      <c r="Q27" s="2"/>
    </row>
    <row r="28" ht="12.75" customHeight="1">
      <c r="A28" s="47">
        <v>1.2</v>
      </c>
      <c r="B28" s="21" t="s">
        <v>52</v>
      </c>
      <c r="C28" s="48"/>
      <c r="D28" s="32"/>
      <c r="E28" s="33"/>
      <c r="F28" s="21"/>
      <c r="G28" s="33"/>
      <c r="H28" s="33"/>
      <c r="I28" s="33"/>
      <c r="J28" s="33"/>
      <c r="K28" s="33"/>
      <c r="L28" s="33"/>
      <c r="M28" s="33"/>
      <c r="N28" s="33"/>
      <c r="O28" s="33"/>
      <c r="P28" s="2"/>
      <c r="Q28" s="2"/>
    </row>
    <row r="29" ht="12.75" customHeight="1">
      <c r="A29" s="49" t="s">
        <v>53</v>
      </c>
      <c r="B29" s="21" t="s">
        <v>54</v>
      </c>
      <c r="C29" s="44">
        <f t="shared" ref="C29:C32" si="2">SUM(D29:O29)</f>
        <v>4500</v>
      </c>
      <c r="D29" s="32"/>
      <c r="E29" s="33"/>
      <c r="F29" s="21">
        <v>1500.0</v>
      </c>
      <c r="G29" s="21">
        <v>1500.0</v>
      </c>
      <c r="H29" s="21">
        <v>1500.0</v>
      </c>
      <c r="I29" s="33"/>
      <c r="J29" s="33"/>
      <c r="K29" s="33"/>
      <c r="L29" s="33"/>
      <c r="M29" s="33"/>
      <c r="N29" s="33"/>
      <c r="O29" s="33"/>
      <c r="P29" s="2"/>
      <c r="Q29" s="2"/>
    </row>
    <row r="30" ht="12.75" customHeight="1">
      <c r="A30" s="49" t="s">
        <v>55</v>
      </c>
      <c r="B30" s="21" t="s">
        <v>56</v>
      </c>
      <c r="C30" s="44">
        <f t="shared" si="2"/>
        <v>3000</v>
      </c>
      <c r="D30" s="33"/>
      <c r="E30" s="33"/>
      <c r="F30" s="33"/>
      <c r="G30" s="21">
        <v>1500.0</v>
      </c>
      <c r="H30" s="21">
        <v>1500.0</v>
      </c>
      <c r="I30" s="33"/>
      <c r="J30" s="33"/>
      <c r="K30" s="33"/>
      <c r="L30" s="33"/>
      <c r="M30" s="33"/>
      <c r="N30" s="33"/>
      <c r="O30" s="33"/>
      <c r="P30" s="2"/>
      <c r="Q30" s="2"/>
    </row>
    <row r="31" ht="12.75" customHeight="1">
      <c r="A31" s="49" t="s">
        <v>57</v>
      </c>
      <c r="B31" s="21" t="s">
        <v>58</v>
      </c>
      <c r="C31" s="44">
        <f t="shared" si="2"/>
        <v>2000</v>
      </c>
      <c r="D31" s="33"/>
      <c r="E31" s="33"/>
      <c r="F31" s="33"/>
      <c r="G31" s="33"/>
      <c r="H31" s="21"/>
      <c r="I31" s="21">
        <v>1000.0</v>
      </c>
      <c r="J31" s="21">
        <v>1000.0</v>
      </c>
      <c r="K31" s="33"/>
      <c r="L31" s="33"/>
      <c r="M31" s="33"/>
      <c r="N31" s="33"/>
      <c r="O31" s="33"/>
      <c r="P31" s="2"/>
      <c r="Q31" s="2"/>
    </row>
    <row r="32" ht="12.75" customHeight="1">
      <c r="A32" s="49" t="s">
        <v>59</v>
      </c>
      <c r="B32" s="21" t="s">
        <v>60</v>
      </c>
      <c r="C32" s="44">
        <f t="shared" si="2"/>
        <v>6400</v>
      </c>
      <c r="D32" s="33"/>
      <c r="E32" s="33"/>
      <c r="F32" s="33"/>
      <c r="G32" s="33"/>
      <c r="H32" s="33"/>
      <c r="I32" s="33"/>
      <c r="J32" s="21">
        <v>1400.0</v>
      </c>
      <c r="K32" s="21">
        <v>1000.0</v>
      </c>
      <c r="L32" s="21">
        <v>1000.0</v>
      </c>
      <c r="M32" s="21">
        <v>1000.0</v>
      </c>
      <c r="N32" s="21">
        <v>1000.0</v>
      </c>
      <c r="O32" s="21">
        <v>1000.0</v>
      </c>
      <c r="P32" s="2"/>
      <c r="Q32" s="2"/>
    </row>
    <row r="33" ht="12.75" customHeight="1">
      <c r="A33" s="49">
        <v>1.3</v>
      </c>
      <c r="B33" s="21" t="s">
        <v>61</v>
      </c>
      <c r="C33" s="4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"/>
      <c r="Q33" s="2"/>
    </row>
    <row r="34" ht="12.75" customHeight="1">
      <c r="A34" s="49" t="s">
        <v>62</v>
      </c>
      <c r="B34" s="21" t="s">
        <v>63</v>
      </c>
      <c r="C34" s="44">
        <f t="shared" ref="C34:C37" si="3">SUM(D34:O34)</f>
        <v>1000</v>
      </c>
      <c r="D34" s="33"/>
      <c r="E34" s="33"/>
      <c r="F34" s="33"/>
      <c r="G34" s="33"/>
      <c r="H34" s="33"/>
      <c r="I34" s="33"/>
      <c r="J34" s="33"/>
      <c r="K34" s="21">
        <v>500.0</v>
      </c>
      <c r="L34" s="33"/>
      <c r="M34" s="33"/>
      <c r="N34" s="21">
        <v>500.0</v>
      </c>
      <c r="O34" s="33"/>
      <c r="P34" s="2"/>
      <c r="Q34" s="2"/>
    </row>
    <row r="35" ht="12.75" customHeight="1">
      <c r="A35" s="49" t="s">
        <v>64</v>
      </c>
      <c r="B35" s="21" t="s">
        <v>65</v>
      </c>
      <c r="C35" s="44">
        <f t="shared" si="3"/>
        <v>800</v>
      </c>
      <c r="D35" s="33"/>
      <c r="E35" s="33"/>
      <c r="F35" s="33"/>
      <c r="G35" s="33"/>
      <c r="H35" s="33"/>
      <c r="I35" s="33"/>
      <c r="J35" s="33"/>
      <c r="K35" s="21">
        <v>800.0</v>
      </c>
      <c r="L35" s="33"/>
      <c r="M35" s="33"/>
      <c r="N35" s="33"/>
      <c r="O35" s="33"/>
      <c r="P35" s="2"/>
      <c r="Q35" s="16"/>
    </row>
    <row r="36" ht="12.75" customHeight="1">
      <c r="A36" s="49" t="s">
        <v>66</v>
      </c>
      <c r="B36" s="21" t="s">
        <v>67</v>
      </c>
      <c r="C36" s="44">
        <f t="shared" si="3"/>
        <v>2000</v>
      </c>
      <c r="D36" s="33"/>
      <c r="E36" s="33"/>
      <c r="F36" s="33"/>
      <c r="G36" s="33"/>
      <c r="H36" s="33"/>
      <c r="I36" s="33"/>
      <c r="J36" s="33"/>
      <c r="K36" s="21">
        <v>1000.0</v>
      </c>
      <c r="L36" s="21">
        <v>1000.0</v>
      </c>
      <c r="M36" s="33"/>
      <c r="N36" s="33"/>
      <c r="O36" s="32"/>
      <c r="P36" s="16"/>
      <c r="Q36" s="16"/>
    </row>
    <row r="37" ht="12.75" customHeight="1">
      <c r="A37" s="49" t="s">
        <v>68</v>
      </c>
      <c r="B37" s="21" t="s">
        <v>69</v>
      </c>
      <c r="C37" s="44">
        <f t="shared" si="3"/>
        <v>2400</v>
      </c>
      <c r="D37" s="33"/>
      <c r="E37" s="33"/>
      <c r="F37" s="21"/>
      <c r="G37" s="33"/>
      <c r="H37" s="33"/>
      <c r="I37" s="33"/>
      <c r="J37" s="33"/>
      <c r="K37" s="33"/>
      <c r="L37" s="21">
        <v>800.0</v>
      </c>
      <c r="M37" s="21">
        <v>800.0</v>
      </c>
      <c r="N37" s="21">
        <v>800.0</v>
      </c>
      <c r="O37" s="32"/>
      <c r="P37" s="16"/>
      <c r="Q37" s="16"/>
    </row>
    <row r="38" ht="12.75" customHeight="1">
      <c r="A38" s="49">
        <v>1.4</v>
      </c>
      <c r="B38" s="21" t="s">
        <v>70</v>
      </c>
      <c r="C38" s="42"/>
      <c r="D38" s="33"/>
      <c r="E38" s="33"/>
      <c r="F38" s="32"/>
      <c r="G38" s="33"/>
      <c r="H38" s="33"/>
      <c r="I38" s="33"/>
      <c r="J38" s="33"/>
      <c r="K38" s="33"/>
      <c r="L38" s="21"/>
      <c r="M38" s="21"/>
      <c r="N38" s="21"/>
      <c r="O38" s="21"/>
      <c r="P38" s="16"/>
      <c r="Q38" s="16"/>
    </row>
    <row r="39" ht="12.75" customHeight="1">
      <c r="A39" s="56" t="s">
        <v>71</v>
      </c>
      <c r="B39" s="31" t="s">
        <v>72</v>
      </c>
      <c r="C39" s="44">
        <f t="shared" ref="C39:C44" si="4">SUM(D39:O39)</f>
        <v>6000</v>
      </c>
      <c r="D39" s="2"/>
      <c r="E39" s="2"/>
      <c r="F39" s="2"/>
      <c r="G39" s="2"/>
      <c r="H39" s="2"/>
      <c r="I39" s="2"/>
      <c r="J39" s="2"/>
      <c r="K39" s="2"/>
      <c r="L39" s="2"/>
      <c r="M39" s="31">
        <v>2000.0</v>
      </c>
      <c r="N39" s="31">
        <v>2000.0</v>
      </c>
      <c r="O39" s="31">
        <v>2000.0</v>
      </c>
      <c r="P39" s="16"/>
      <c r="Q39" s="16"/>
    </row>
    <row r="40" ht="12.75" customHeight="1">
      <c r="A40" s="56" t="s">
        <v>73</v>
      </c>
      <c r="B40" s="31" t="s">
        <v>74</v>
      </c>
      <c r="C40" s="44">
        <f t="shared" si="4"/>
        <v>2600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1">
        <v>1500.0</v>
      </c>
      <c r="O40" s="31">
        <v>1100.0</v>
      </c>
      <c r="P40" s="2"/>
      <c r="Q40" s="2"/>
    </row>
    <row r="41" ht="12.75" customHeight="1">
      <c r="A41" s="56" t="s">
        <v>75</v>
      </c>
      <c r="B41" s="31" t="s">
        <v>76</v>
      </c>
      <c r="C41" s="44">
        <f t="shared" si="4"/>
        <v>600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31">
        <v>300.0</v>
      </c>
      <c r="O41" s="31">
        <v>300.0</v>
      </c>
      <c r="P41" s="2"/>
      <c r="Q41" s="2"/>
    </row>
    <row r="42" ht="12.75" customHeight="1">
      <c r="A42" s="56" t="s">
        <v>78</v>
      </c>
      <c r="B42" s="31" t="s">
        <v>79</v>
      </c>
      <c r="C42" s="44">
        <f t="shared" si="4"/>
        <v>1000</v>
      </c>
      <c r="D42" s="2"/>
      <c r="E42" s="2"/>
      <c r="F42" s="31"/>
      <c r="G42" s="2"/>
      <c r="H42" s="2"/>
      <c r="I42" s="2"/>
      <c r="J42" s="2"/>
      <c r="K42" s="2"/>
      <c r="L42" s="2"/>
      <c r="M42" s="2"/>
      <c r="N42" s="31">
        <v>500.0</v>
      </c>
      <c r="O42" s="31">
        <v>500.0</v>
      </c>
      <c r="P42" s="2"/>
      <c r="Q42" s="2"/>
    </row>
    <row r="43" ht="12.75" customHeight="1">
      <c r="A43" s="56" t="s">
        <v>82</v>
      </c>
      <c r="B43" s="31" t="s">
        <v>83</v>
      </c>
      <c r="C43" s="44">
        <f t="shared" si="4"/>
        <v>2000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31">
        <v>1000.0</v>
      </c>
      <c r="O43" s="31">
        <v>1000.0</v>
      </c>
      <c r="P43" s="2"/>
      <c r="Q43" s="2"/>
    </row>
    <row r="44" ht="12.75" customHeight="1">
      <c r="A44" s="56" t="s">
        <v>84</v>
      </c>
      <c r="B44" s="31" t="s">
        <v>85</v>
      </c>
      <c r="C44" s="44">
        <f t="shared" si="4"/>
        <v>2000</v>
      </c>
      <c r="D44" s="2"/>
      <c r="E44" s="2"/>
      <c r="F44" s="2"/>
      <c r="G44" s="31"/>
      <c r="H44" s="2"/>
      <c r="I44" s="2"/>
      <c r="J44" s="2"/>
      <c r="K44" s="2"/>
      <c r="L44" s="2"/>
      <c r="M44" s="2"/>
      <c r="N44" s="31">
        <v>1000.0</v>
      </c>
      <c r="O44" s="31">
        <v>1000.0</v>
      </c>
      <c r="P44" s="2"/>
      <c r="Q44" s="2"/>
    </row>
    <row r="45" ht="12.75" customHeight="1">
      <c r="A45" s="61" t="s">
        <v>77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2"/>
      <c r="Q45" s="39"/>
    </row>
    <row r="46" ht="12.75" customHeight="1">
      <c r="A46" s="2"/>
      <c r="B46" s="63" t="s">
        <v>87</v>
      </c>
      <c r="C46" s="64">
        <f>SUM(C22:C38)</f>
        <v>25300</v>
      </c>
      <c r="D46" s="60">
        <f t="shared" ref="D46:O46" si="5">SUM(D22:D45)</f>
        <v>1850</v>
      </c>
      <c r="E46" s="60">
        <f t="shared" si="5"/>
        <v>1350</v>
      </c>
      <c r="F46" s="60">
        <f t="shared" si="5"/>
        <v>1500</v>
      </c>
      <c r="G46" s="60">
        <f t="shared" si="5"/>
        <v>3000</v>
      </c>
      <c r="H46" s="60">
        <f t="shared" si="5"/>
        <v>3000</v>
      </c>
      <c r="I46" s="60">
        <f t="shared" si="5"/>
        <v>1000</v>
      </c>
      <c r="J46" s="60">
        <f t="shared" si="5"/>
        <v>2400</v>
      </c>
      <c r="K46" s="60">
        <f t="shared" si="5"/>
        <v>3300</v>
      </c>
      <c r="L46" s="60">
        <f t="shared" si="5"/>
        <v>2800</v>
      </c>
      <c r="M46" s="60">
        <f t="shared" si="5"/>
        <v>3800</v>
      </c>
      <c r="N46" s="60">
        <f t="shared" si="5"/>
        <v>8600</v>
      </c>
      <c r="O46" s="60">
        <f t="shared" si="5"/>
        <v>6900</v>
      </c>
      <c r="P46" s="2"/>
      <c r="Q46" s="2"/>
    </row>
    <row r="47" ht="12.75" customHeight="1">
      <c r="A47" s="2"/>
      <c r="B47" s="63"/>
      <c r="C47" s="18" t="s">
        <v>88</v>
      </c>
      <c r="D47" s="2">
        <f t="shared" ref="D47:O47" si="6">IF(ISBLANK(D21),NA(),SUM($D46:D46))</f>
        <v>1850</v>
      </c>
      <c r="E47" s="2">
        <f t="shared" si="6"/>
        <v>3200</v>
      </c>
      <c r="F47" s="2">
        <f t="shared" si="6"/>
        <v>4700</v>
      </c>
      <c r="G47" s="2">
        <f t="shared" si="6"/>
        <v>7700</v>
      </c>
      <c r="H47" s="2">
        <f t="shared" si="6"/>
        <v>10700</v>
      </c>
      <c r="I47" s="2">
        <f t="shared" si="6"/>
        <v>11700</v>
      </c>
      <c r="J47" s="2">
        <f t="shared" si="6"/>
        <v>14100</v>
      </c>
      <c r="K47" s="2">
        <f t="shared" si="6"/>
        <v>17400</v>
      </c>
      <c r="L47" s="2">
        <f t="shared" si="6"/>
        <v>20200</v>
      </c>
      <c r="M47" s="2">
        <f t="shared" si="6"/>
        <v>24000</v>
      </c>
      <c r="N47" s="2">
        <f t="shared" si="6"/>
        <v>32600</v>
      </c>
      <c r="O47" s="2">
        <f t="shared" si="6"/>
        <v>39500</v>
      </c>
      <c r="P47" s="2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t="15.75" customHeight="1">
      <c r="A49" s="3" t="s">
        <v>89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18" t="s">
        <v>86</v>
      </c>
      <c r="D50" s="33">
        <f>AC!D35</f>
        <v>3550</v>
      </c>
      <c r="E50" s="33">
        <f>AC!E35</f>
        <v>5150</v>
      </c>
      <c r="F50" s="33">
        <f>AC!F35</f>
        <v>9950</v>
      </c>
      <c r="G50" s="33">
        <f>AC!G35</f>
        <v>14750</v>
      </c>
      <c r="H50" s="33">
        <f>AC!H35</f>
        <v>19550</v>
      </c>
      <c r="I50" s="33">
        <f>AC!I35</f>
        <v>21950</v>
      </c>
      <c r="J50" s="33">
        <f>AC!J35</f>
        <v>26750</v>
      </c>
      <c r="K50" s="33">
        <f>AC!K35</f>
        <v>29150</v>
      </c>
      <c r="L50" s="33">
        <f>AC!L35</f>
        <v>35230</v>
      </c>
      <c r="M50" s="33">
        <f>AC!M35</f>
        <v>37630</v>
      </c>
      <c r="N50" s="33">
        <f>AC!N35</f>
        <v>47350</v>
      </c>
      <c r="O50" s="33">
        <f>AC!O35</f>
        <v>64760</v>
      </c>
      <c r="P50" s="2"/>
      <c r="Q50" s="39"/>
    </row>
    <row r="51" ht="12.75" customHeight="1">
      <c r="A51" s="2"/>
      <c r="B51" s="2"/>
      <c r="C51" s="18" t="s">
        <v>10</v>
      </c>
      <c r="D51" s="33">
        <f>EV!D33</f>
        <v>2500</v>
      </c>
      <c r="E51" s="33">
        <f>EV!E33</f>
        <v>6375</v>
      </c>
      <c r="F51" s="33">
        <f>EV!F33</f>
        <v>6750</v>
      </c>
      <c r="G51" s="33">
        <f>EV!G33</f>
        <v>7125</v>
      </c>
      <c r="H51" s="33">
        <f>EV!H33</f>
        <v>9500</v>
      </c>
      <c r="I51" s="33">
        <f>EV!I33</f>
        <v>2640</v>
      </c>
      <c r="J51" s="33">
        <f>EV!J33</f>
        <v>9200</v>
      </c>
      <c r="K51" s="33">
        <f>EV!K33</f>
        <v>6400</v>
      </c>
      <c r="L51" s="33">
        <f>EV!L33</f>
        <v>7260</v>
      </c>
      <c r="M51" s="33">
        <f>EV!M33</f>
        <v>7560</v>
      </c>
      <c r="N51" s="33">
        <f>EV!N33</f>
        <v>8670</v>
      </c>
      <c r="O51" s="33">
        <f>EV!O33</f>
        <v>16230</v>
      </c>
      <c r="P51" s="2"/>
      <c r="Q51" s="39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t="15.75" customHeight="1">
      <c r="A53" s="3" t="s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18" t="s">
        <v>91</v>
      </c>
      <c r="D54" s="18">
        <f t="shared" ref="D54:O54" si="7">IF(AND(ISBLANK(D50),ISBLANK(D51))," - ",D51-D50)</f>
        <v>-1050</v>
      </c>
      <c r="E54" s="18">
        <f t="shared" si="7"/>
        <v>1225</v>
      </c>
      <c r="F54" s="18">
        <f t="shared" si="7"/>
        <v>-3200</v>
      </c>
      <c r="G54" s="18">
        <f t="shared" si="7"/>
        <v>-7625</v>
      </c>
      <c r="H54" s="18">
        <f t="shared" si="7"/>
        <v>-10050</v>
      </c>
      <c r="I54" s="18">
        <f t="shared" si="7"/>
        <v>-19310</v>
      </c>
      <c r="J54" s="18">
        <f t="shared" si="7"/>
        <v>-17550</v>
      </c>
      <c r="K54" s="18">
        <f t="shared" si="7"/>
        <v>-22750</v>
      </c>
      <c r="L54" s="18">
        <f t="shared" si="7"/>
        <v>-27970</v>
      </c>
      <c r="M54" s="18">
        <f t="shared" si="7"/>
        <v>-30070</v>
      </c>
      <c r="N54" s="18">
        <f t="shared" si="7"/>
        <v>-38680</v>
      </c>
      <c r="O54" s="18">
        <f t="shared" si="7"/>
        <v>-48530</v>
      </c>
      <c r="Q54" s="2"/>
    </row>
    <row r="55" ht="12.75" customHeight="1">
      <c r="A55" s="2"/>
      <c r="B55" s="2"/>
      <c r="C55" s="18" t="s">
        <v>92</v>
      </c>
      <c r="D55" s="18">
        <f t="shared" ref="D55:O55" si="8">IF(AND(ISBLANK(D50),ISBLANK(D51))," - ",D51-D47)</f>
        <v>650</v>
      </c>
      <c r="E55" s="18">
        <f t="shared" si="8"/>
        <v>3175</v>
      </c>
      <c r="F55" s="18">
        <f t="shared" si="8"/>
        <v>2050</v>
      </c>
      <c r="G55" s="18">
        <f t="shared" si="8"/>
        <v>-575</v>
      </c>
      <c r="H55" s="18">
        <f t="shared" si="8"/>
        <v>-1200</v>
      </c>
      <c r="I55" s="18">
        <f t="shared" si="8"/>
        <v>-9060</v>
      </c>
      <c r="J55" s="18">
        <f t="shared" si="8"/>
        <v>-4900</v>
      </c>
      <c r="K55" s="18">
        <f t="shared" si="8"/>
        <v>-11000</v>
      </c>
      <c r="L55" s="18">
        <f t="shared" si="8"/>
        <v>-12940</v>
      </c>
      <c r="M55" s="18">
        <f t="shared" si="8"/>
        <v>-16440</v>
      </c>
      <c r="N55" s="18">
        <f t="shared" si="8"/>
        <v>-23930</v>
      </c>
      <c r="O55" s="18">
        <f t="shared" si="8"/>
        <v>-23270</v>
      </c>
      <c r="Q55" s="2"/>
    </row>
    <row r="56" ht="12.75" customHeight="1">
      <c r="A56" s="2"/>
      <c r="B56" s="2"/>
      <c r="C56" s="18" t="s">
        <v>93</v>
      </c>
      <c r="D56" s="65">
        <f t="shared" ref="D56:O56" si="9">IF(AND(ISBLANK(D50),ISBLANK(D51))," - ",D51/D50)</f>
        <v>0.7042253521</v>
      </c>
      <c r="E56" s="65">
        <f t="shared" si="9"/>
        <v>1.237864078</v>
      </c>
      <c r="F56" s="65">
        <f t="shared" si="9"/>
        <v>0.6783919598</v>
      </c>
      <c r="G56" s="65">
        <f t="shared" si="9"/>
        <v>0.4830508475</v>
      </c>
      <c r="H56" s="65">
        <f t="shared" si="9"/>
        <v>0.4859335038</v>
      </c>
      <c r="I56" s="65">
        <f t="shared" si="9"/>
        <v>0.1202733485</v>
      </c>
      <c r="J56" s="65">
        <f t="shared" si="9"/>
        <v>0.3439252336</v>
      </c>
      <c r="K56" s="65">
        <f t="shared" si="9"/>
        <v>0.2195540309</v>
      </c>
      <c r="L56" s="65">
        <f t="shared" si="9"/>
        <v>0.2060743684</v>
      </c>
      <c r="M56" s="65">
        <f t="shared" si="9"/>
        <v>0.2009035344</v>
      </c>
      <c r="N56" s="65">
        <f t="shared" si="9"/>
        <v>0.1831045407</v>
      </c>
      <c r="O56" s="65">
        <f t="shared" si="9"/>
        <v>0.2506176652</v>
      </c>
      <c r="Q56" s="2"/>
    </row>
    <row r="57" ht="12.75" customHeight="1">
      <c r="A57" s="2"/>
      <c r="B57" s="2"/>
      <c r="C57" s="18" t="s">
        <v>94</v>
      </c>
      <c r="D57" s="65">
        <f t="shared" ref="D57:O57" si="10">IF(AND(ISBLANK(D50),ISBLANK(D51))," - ",D51/D47)</f>
        <v>1.351351351</v>
      </c>
      <c r="E57" s="65">
        <f t="shared" si="10"/>
        <v>1.9921875</v>
      </c>
      <c r="F57" s="65">
        <f t="shared" si="10"/>
        <v>1.436170213</v>
      </c>
      <c r="G57" s="65">
        <f t="shared" si="10"/>
        <v>0.9253246753</v>
      </c>
      <c r="H57" s="65">
        <f t="shared" si="10"/>
        <v>0.8878504673</v>
      </c>
      <c r="I57" s="65">
        <f t="shared" si="10"/>
        <v>0.2256410256</v>
      </c>
      <c r="J57" s="65">
        <f t="shared" si="10"/>
        <v>0.6524822695</v>
      </c>
      <c r="K57" s="65">
        <f t="shared" si="10"/>
        <v>0.367816092</v>
      </c>
      <c r="L57" s="65">
        <f t="shared" si="10"/>
        <v>0.3594059406</v>
      </c>
      <c r="M57" s="65">
        <f t="shared" si="10"/>
        <v>0.315</v>
      </c>
      <c r="N57" s="65">
        <f t="shared" si="10"/>
        <v>0.2659509202</v>
      </c>
      <c r="O57" s="65">
        <f t="shared" si="10"/>
        <v>0.4108860759</v>
      </c>
      <c r="Q57" s="2"/>
    </row>
    <row r="58" ht="12.75" customHeight="1">
      <c r="A58" s="2"/>
      <c r="B58" s="2"/>
      <c r="C58" s="18" t="s">
        <v>95</v>
      </c>
      <c r="D58" s="66">
        <f t="shared" ref="D58:O58" si="11">IF(AND(ISBLANK(D50),ISBLANK(D51))," - ",$C$46/D56)</f>
        <v>35926</v>
      </c>
      <c r="E58" s="66">
        <f t="shared" si="11"/>
        <v>20438.43137</v>
      </c>
      <c r="F58" s="66">
        <f t="shared" si="11"/>
        <v>37294.07407</v>
      </c>
      <c r="G58" s="66">
        <f t="shared" si="11"/>
        <v>52375.4386</v>
      </c>
      <c r="H58" s="66">
        <f t="shared" si="11"/>
        <v>52064.73684</v>
      </c>
      <c r="I58" s="66">
        <f t="shared" si="11"/>
        <v>210354.1667</v>
      </c>
      <c r="J58" s="66">
        <f t="shared" si="11"/>
        <v>73562.5</v>
      </c>
      <c r="K58" s="66">
        <f t="shared" si="11"/>
        <v>115233.5938</v>
      </c>
      <c r="L58" s="66">
        <f t="shared" si="11"/>
        <v>122771.2121</v>
      </c>
      <c r="M58" s="66">
        <f t="shared" si="11"/>
        <v>125931.0847</v>
      </c>
      <c r="N58" s="66">
        <f t="shared" si="11"/>
        <v>138172.4337</v>
      </c>
      <c r="O58" s="66">
        <f t="shared" si="11"/>
        <v>100950.5853</v>
      </c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3">
    <mergeCell ref="C5:D5"/>
    <mergeCell ref="C7:D7"/>
    <mergeCell ref="B10:E18"/>
  </mergeCells>
  <conditionalFormatting sqref="D56:O57">
    <cfRule type="cellIs" dxfId="0" priority="1" operator="lessThan">
      <formula>1</formula>
    </cfRule>
  </conditionalFormatting>
  <conditionalFormatting sqref="D56:O57">
    <cfRule type="cellIs" dxfId="1" priority="2" operator="greaterThanOrEqual">
      <formula>1</formula>
    </cfRule>
  </conditionalFormatting>
  <conditionalFormatting sqref="D54:O55">
    <cfRule type="cellIs" dxfId="1" priority="3" operator="greaterThanOrEqual">
      <formula>0</formula>
    </cfRule>
  </conditionalFormatting>
  <conditionalFormatting sqref="D54:O55">
    <cfRule type="cellIs" dxfId="0" priority="4" operator="lessThan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.57"/>
    <col customWidth="1" min="2" max="2" width="27.0"/>
    <col customWidth="1" min="3" max="3" width="6.43"/>
    <col customWidth="1" min="4" max="15" width="8.71"/>
    <col customWidth="1" min="16" max="16" width="8.0"/>
    <col customWidth="1" min="17" max="26" width="17.29"/>
  </cols>
  <sheetData>
    <row r="1" ht="20.2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ht="15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ht="12.75" customHeight="1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 t="s">
        <v>6</v>
      </c>
    </row>
    <row r="5" ht="12.75" customHeight="1">
      <c r="A5" s="4" t="s">
        <v>8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8.0" customHeight="1">
      <c r="A7" s="3" t="s">
        <v>10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ht="12.75" customHeight="1">
      <c r="A8" s="8" t="s">
        <v>9</v>
      </c>
      <c r="B8" s="9" t="s">
        <v>11</v>
      </c>
      <c r="C8" s="10" t="s">
        <v>13</v>
      </c>
      <c r="D8" s="11" t="s">
        <v>12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  <c r="J8" s="11" t="s">
        <v>19</v>
      </c>
      <c r="K8" s="11" t="s">
        <v>20</v>
      </c>
      <c r="L8" s="11" t="s">
        <v>21</v>
      </c>
      <c r="M8" s="11" t="s">
        <v>22</v>
      </c>
      <c r="N8" s="11" t="s">
        <v>23</v>
      </c>
      <c r="O8" s="11" t="s">
        <v>24</v>
      </c>
      <c r="Q8" s="2"/>
    </row>
    <row r="9" ht="12.75" customHeight="1">
      <c r="A9" s="12">
        <f>IF(ISBLANK(Report!A22)," - ",Report!A22)</f>
        <v>1</v>
      </c>
      <c r="B9" s="2" t="str">
        <f>IF(ISBLANK(Report!B22)," - ",Report!B22)</f>
        <v>OSINT</v>
      </c>
      <c r="C9" s="2" t="str">
        <f>IF(ISBLANK(Report!C22)," - ",Report!C22)</f>
        <v> - 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2"/>
    </row>
    <row r="10" ht="12.75" customHeight="1">
      <c r="A10" s="12">
        <f>IF(ISBLANK(Report!A23)," - ",Report!A23)</f>
        <v>1.1</v>
      </c>
      <c r="B10" s="2" t="str">
        <f>IF(ISBLANK(Report!B23)," - ",Report!B23)</f>
        <v>Planning Phase</v>
      </c>
      <c r="C10" s="2" t="str">
        <f>IF(ISBLANK(Report!C23)," - ",Report!C23)</f>
        <v> - 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Q10" s="2"/>
    </row>
    <row r="11" ht="12.75" customHeight="1">
      <c r="A11" s="12" t="str">
        <f>IF(ISBLANK(Report!A24)," - ",Report!A24)</f>
        <v>1.1.1</v>
      </c>
      <c r="B11" s="2" t="str">
        <f>IF(ISBLANK(Report!B24)," - ",Report!B24)</f>
        <v>Process Requirements</v>
      </c>
      <c r="C11" s="2">
        <f>IF(ISBLANK(Report!C24)," - ",Report!C24)</f>
        <v>700</v>
      </c>
      <c r="D11" s="1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2"/>
    </row>
    <row r="12" ht="12.75" customHeight="1">
      <c r="A12" s="12" t="str">
        <f>IF(ISBLANK(Report!A25)," - ",Report!A25)</f>
        <v>1.1.2</v>
      </c>
      <c r="B12" s="2" t="str">
        <f>IF(ISBLANK(Report!B25)," - ",Report!B25)</f>
        <v>Data Requirements</v>
      </c>
      <c r="C12" s="2">
        <f>IF(ISBLANK(Report!C25)," - ",Report!C25)</f>
        <v>1000</v>
      </c>
      <c r="D12" s="26">
        <v>1.0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2"/>
    </row>
    <row r="13" ht="12.75" customHeight="1">
      <c r="A13" s="12" t="str">
        <f>IF(ISBLANK(Report!A26)," - ",Report!A26)</f>
        <v>1.1.2.1</v>
      </c>
      <c r="B13" s="2" t="str">
        <f>IF(ISBLANK(Report!B26)," - ",Report!B26)</f>
        <v>Identifying Roles</v>
      </c>
      <c r="C13" s="2">
        <f>IF(ISBLANK(Report!C26)," - ",Report!C26)</f>
        <v>500</v>
      </c>
      <c r="D13" s="26">
        <v>1.0</v>
      </c>
      <c r="E13" s="14"/>
      <c r="F13" s="14"/>
      <c r="G13" s="14"/>
      <c r="H13" s="14"/>
      <c r="I13" s="14"/>
      <c r="J13" s="14"/>
      <c r="K13" s="14"/>
      <c r="L13" s="14"/>
      <c r="M13" s="14"/>
      <c r="N13" s="26">
        <v>1.0</v>
      </c>
      <c r="O13" s="14"/>
      <c r="Q13" s="2"/>
    </row>
    <row r="14" ht="12.75" customHeight="1">
      <c r="A14" s="12" t="str">
        <f>IF(ISBLANK(Report!A27)," - ",Report!A27)</f>
        <v>1.1.3</v>
      </c>
      <c r="B14" s="30" t="str">
        <f>IF(ISBLANK(Report!B27)," - ",Report!B27)</f>
        <v>Design Requirements</v>
      </c>
      <c r="C14" s="2">
        <f>IF(ISBLANK(Report!C27)," - ",Report!C27)</f>
        <v>1000</v>
      </c>
      <c r="D14" s="26">
        <v>1.0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2"/>
    </row>
    <row r="15" ht="12.75" customHeight="1">
      <c r="A15" s="12">
        <f>IF(ISBLANK(Report!A28)," - ",Report!A28)</f>
        <v>1.2</v>
      </c>
      <c r="B15" s="2" t="str">
        <f>IF(ISBLANK(Report!B28)," - ",Report!B28)</f>
        <v>Execution Phase</v>
      </c>
      <c r="C15" s="2" t="str">
        <f>Report!C28</f>
        <v/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s="2"/>
    </row>
    <row r="16" ht="12.75" customHeight="1">
      <c r="A16" s="12" t="str">
        <f>IF(ISBLANK(Report!A29)," - ",Report!A29)</f>
        <v>1.2.1</v>
      </c>
      <c r="B16" s="2" t="str">
        <f>IF(ISBLANK(Report!B29)," - ",Report!B29)</f>
        <v>Begin Software Development</v>
      </c>
      <c r="C16" s="2">
        <f>Report!C29</f>
        <v>4500</v>
      </c>
      <c r="D16" s="21"/>
      <c r="E16" s="26">
        <v>0.85</v>
      </c>
      <c r="F16" s="26">
        <v>0.9</v>
      </c>
      <c r="G16" s="26">
        <v>0.95</v>
      </c>
      <c r="H16" s="26">
        <v>1.0</v>
      </c>
      <c r="I16" s="14"/>
      <c r="J16" s="14"/>
      <c r="K16" s="14"/>
      <c r="L16" s="14"/>
      <c r="M16" s="14"/>
      <c r="N16" s="14"/>
      <c r="O16" s="14"/>
      <c r="Q16" s="2"/>
    </row>
    <row r="17" ht="12.75" customHeight="1">
      <c r="A17" s="12" t="str">
        <f>IF(ISBLANK(Report!A30)," - ",Report!A30)</f>
        <v>1.2.2</v>
      </c>
      <c r="B17" s="2" t="str">
        <f>IF(ISBLANK(Report!B30)," - ",Report!B30)</f>
        <v>Begin Code Development</v>
      </c>
      <c r="C17" s="2">
        <f>Report!C30</f>
        <v>3000</v>
      </c>
      <c r="D17" s="21"/>
      <c r="E17" s="26">
        <v>0.85</v>
      </c>
      <c r="F17" s="26">
        <v>0.9</v>
      </c>
      <c r="G17" s="26">
        <v>0.95</v>
      </c>
      <c r="H17" s="26">
        <v>1.0</v>
      </c>
      <c r="I17" s="14"/>
      <c r="J17" s="14"/>
      <c r="K17" s="14"/>
      <c r="L17" s="14"/>
      <c r="M17" s="14"/>
      <c r="N17" s="14"/>
      <c r="O17" s="14"/>
      <c r="Q17" s="2"/>
    </row>
    <row r="18" ht="12.75" customHeight="1">
      <c r="A18" s="12" t="str">
        <f>IF(ISBLANK(Report!A31)," - ",Report!A31)</f>
        <v>1.2.3</v>
      </c>
      <c r="B18" s="2" t="str">
        <f>IF(ISBLANK(Report!B31)," - ",Report!B31)</f>
        <v>Test Code</v>
      </c>
      <c r="C18" s="2">
        <f>Report!C31</f>
        <v>2000</v>
      </c>
      <c r="D18" s="21"/>
      <c r="E18" s="14"/>
      <c r="F18" s="14"/>
      <c r="G18" s="14"/>
      <c r="H18" s="26">
        <v>1.0</v>
      </c>
      <c r="I18" s="26">
        <v>1.0</v>
      </c>
      <c r="J18" s="26">
        <v>1.0</v>
      </c>
      <c r="K18" s="14"/>
      <c r="L18" s="14"/>
      <c r="M18" s="14"/>
      <c r="N18" s="14"/>
      <c r="O18" s="14"/>
      <c r="Q18" s="2"/>
      <c r="R18" s="2"/>
    </row>
    <row r="19" ht="12.75" customHeight="1">
      <c r="A19" s="12" t="str">
        <f>IF(ISBLANK(Report!A32)," - ",Report!A32)</f>
        <v>1.2.4</v>
      </c>
      <c r="B19" s="2" t="str">
        <f>IF(ISBLANK(Report!B32)," - ",Report!B32)</f>
        <v>Debug</v>
      </c>
      <c r="C19" s="2">
        <f>Report!C32</f>
        <v>6400</v>
      </c>
      <c r="D19" s="14"/>
      <c r="E19" s="14"/>
      <c r="F19" s="14"/>
      <c r="G19" s="14"/>
      <c r="H19" s="14"/>
      <c r="I19" s="14"/>
      <c r="J19" s="26">
        <v>1.0</v>
      </c>
      <c r="K19" s="26">
        <v>1.0</v>
      </c>
      <c r="L19" s="14"/>
      <c r="M19" s="14"/>
      <c r="N19" s="14"/>
      <c r="O19" s="14"/>
      <c r="Q19" s="2"/>
      <c r="R19" s="2"/>
    </row>
    <row r="20" ht="12.75" customHeight="1">
      <c r="A20" s="12">
        <f>IF(ISBLANK(Report!A33)," - ",Report!A33)</f>
        <v>1.3</v>
      </c>
      <c r="B20" s="2" t="str">
        <f>IF(ISBLANK(Report!B33)," - ",Report!B33)</f>
        <v>Monitoring and Controlling Phase</v>
      </c>
      <c r="C20" s="2" t="str">
        <f>Report!C33</f>
        <v/>
      </c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Q20" s="2"/>
      <c r="R20" s="2"/>
      <c r="S20" s="34" t="s">
        <v>34</v>
      </c>
      <c r="T20" s="35"/>
      <c r="U20" s="35"/>
    </row>
    <row r="21" ht="12.75" customHeight="1">
      <c r="A21" s="12" t="str">
        <f>IF(ISBLANK(Report!A34)," - ",Report!A34)</f>
        <v>1.3.1</v>
      </c>
      <c r="B21" s="2" t="str">
        <f>IF(ISBLANK(Report!B34)," - ",Report!B34)</f>
        <v>Review Requirements for UI</v>
      </c>
      <c r="C21" s="2">
        <f>Report!C34</f>
        <v>1000</v>
      </c>
      <c r="D21" s="14"/>
      <c r="E21" s="14"/>
      <c r="F21" s="14"/>
      <c r="G21" s="14"/>
      <c r="H21" s="14"/>
      <c r="I21" s="17"/>
      <c r="J21" s="14"/>
      <c r="K21" s="14"/>
      <c r="L21" s="14"/>
      <c r="M21" s="14"/>
      <c r="N21" s="14"/>
      <c r="O21" s="14"/>
      <c r="Q21" s="2"/>
      <c r="R21" s="2"/>
      <c r="S21" s="34" t="s">
        <v>35</v>
      </c>
      <c r="T21" s="34"/>
      <c r="U21" s="34" t="s">
        <v>36</v>
      </c>
    </row>
    <row r="22" ht="12.75" customHeight="1">
      <c r="A22" s="12" t="str">
        <f>IF(ISBLANK(Report!A35)," - ",Report!A35)</f>
        <v>1.3.2</v>
      </c>
      <c r="B22" s="2" t="str">
        <f>IF(ISBLANK(Report!B35)," - ",Report!B35)</f>
        <v>Draft Design</v>
      </c>
      <c r="C22" s="2">
        <f>Report!C35</f>
        <v>800</v>
      </c>
      <c r="D22" s="14"/>
      <c r="E22" s="14"/>
      <c r="F22" s="14"/>
      <c r="G22" s="14"/>
      <c r="H22" s="14"/>
      <c r="I22" s="26">
        <v>0.8</v>
      </c>
      <c r="J22" s="26">
        <v>1.0</v>
      </c>
      <c r="K22" s="14"/>
      <c r="L22" s="14"/>
      <c r="M22" s="14"/>
      <c r="N22" s="14"/>
      <c r="O22" s="14"/>
      <c r="Q22" s="2"/>
      <c r="R22" s="2"/>
      <c r="S22" s="34" t="s">
        <v>39</v>
      </c>
      <c r="T22" s="34"/>
      <c r="U22" s="36">
        <v>80.0</v>
      </c>
    </row>
    <row r="23" ht="12.75" customHeight="1">
      <c r="A23" s="12" t="str">
        <f>IF(ISBLANK(Report!A36)," - ",Report!A36)</f>
        <v>1.3.3</v>
      </c>
      <c r="B23" s="2" t="str">
        <f>IF(ISBLANK(Report!B36)," - ",Report!B36)</f>
        <v>Begin UI Development</v>
      </c>
      <c r="C23" s="2">
        <f>Report!C36</f>
        <v>2000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Q23" s="2"/>
      <c r="R23" s="39"/>
      <c r="S23" s="34" t="s">
        <v>40</v>
      </c>
      <c r="T23" s="35"/>
      <c r="U23" s="36">
        <v>50.0</v>
      </c>
    </row>
    <row r="24" ht="12.75" customHeight="1">
      <c r="A24" s="12" t="str">
        <f>IF(ISBLANK(Report!A37)," - ",Report!A37)</f>
        <v>1.3.4</v>
      </c>
      <c r="B24" s="2" t="str">
        <f>IF(ISBLANK(Report!B37)," - ",Report!B37)</f>
        <v>Test UI</v>
      </c>
      <c r="C24" s="2">
        <f>Report!C37</f>
        <v>2400</v>
      </c>
      <c r="D24" s="14"/>
      <c r="E24" s="14"/>
      <c r="F24" s="14"/>
      <c r="G24" s="14"/>
      <c r="H24" s="14"/>
      <c r="I24" s="14"/>
      <c r="J24" s="14"/>
      <c r="K24" s="14"/>
      <c r="L24" s="26">
        <v>0.9</v>
      </c>
      <c r="M24" s="26">
        <v>0.9</v>
      </c>
      <c r="N24" s="14"/>
      <c r="O24" s="26">
        <v>0.95</v>
      </c>
      <c r="Q24" s="2"/>
      <c r="R24" s="39"/>
      <c r="S24" s="34" t="s">
        <v>40</v>
      </c>
      <c r="T24" s="35"/>
      <c r="U24" s="36">
        <v>50.0</v>
      </c>
    </row>
    <row r="25" ht="12.75" customHeight="1">
      <c r="A25" s="12">
        <f>IF(ISBLANK(Report!A38)," - ",Report!A38)</f>
        <v>1.4</v>
      </c>
      <c r="B25" s="2" t="str">
        <f>IF(ISBLANK(Report!B38)," - ",Report!B38)</f>
        <v>Project Closeout Phase</v>
      </c>
      <c r="C25" s="2" t="str">
        <f>Report!C38</f>
        <v/>
      </c>
      <c r="D25" s="21"/>
      <c r="E25" s="21"/>
      <c r="F25" s="17"/>
      <c r="G25" s="17"/>
      <c r="H25" s="17"/>
      <c r="I25" s="17"/>
      <c r="J25" s="17"/>
      <c r="K25" s="17"/>
      <c r="L25" s="17"/>
      <c r="M25" s="17"/>
      <c r="N25" s="17"/>
      <c r="O25" s="17"/>
      <c r="Q25" s="2"/>
      <c r="R25" s="2"/>
      <c r="S25" s="34" t="s">
        <v>45</v>
      </c>
      <c r="T25" s="35"/>
      <c r="U25" s="45">
        <v>40.0</v>
      </c>
    </row>
    <row r="26" ht="12.75" customHeight="1">
      <c r="A26" s="51" t="str">
        <f>IF(ISBLANK(Report!A39)," - ",Report!A39)</f>
        <v>1.4.1</v>
      </c>
      <c r="B26" s="52" t="str">
        <f>IF(ISBLANK(Report!B39)," - ",Report!B39)</f>
        <v>Integrate with code</v>
      </c>
      <c r="C26" s="2">
        <f>Report!C39</f>
        <v>6000</v>
      </c>
      <c r="D26" s="21"/>
      <c r="E26" s="21"/>
      <c r="F26" s="17"/>
      <c r="G26" s="17"/>
      <c r="H26" s="17"/>
      <c r="I26" s="17"/>
      <c r="J26" s="17"/>
      <c r="K26" s="17"/>
      <c r="L26" s="26">
        <v>0.85</v>
      </c>
      <c r="M26" s="26">
        <v>0.9</v>
      </c>
      <c r="N26" s="26">
        <v>0.95</v>
      </c>
      <c r="O26" s="26">
        <v>0.98</v>
      </c>
      <c r="Q26" s="16"/>
      <c r="R26" s="2"/>
      <c r="S26" s="34" t="s">
        <v>45</v>
      </c>
      <c r="T26" s="35"/>
      <c r="U26" s="46">
        <v>40.0</v>
      </c>
    </row>
    <row r="27" ht="12.75" customHeight="1">
      <c r="A27" s="51" t="str">
        <f>IF(ISBLANK(Report!A40)," - ",Report!A40)</f>
        <v>1.4.2</v>
      </c>
      <c r="B27" s="52" t="str">
        <f>IF(ISBLANK(Report!B40)," - ",Report!B40)</f>
        <v>Data Analysis</v>
      </c>
      <c r="C27" s="2">
        <f>Report!C40</f>
        <v>2600</v>
      </c>
      <c r="D27" s="21"/>
      <c r="E27" s="21"/>
      <c r="F27" s="17"/>
      <c r="G27" s="17"/>
      <c r="H27" s="17"/>
      <c r="I27" s="17"/>
      <c r="J27" s="17"/>
      <c r="K27" s="17"/>
      <c r="L27" s="26"/>
      <c r="M27" s="26"/>
      <c r="N27" s="26">
        <v>0.95</v>
      </c>
      <c r="O27" s="26">
        <v>0.95</v>
      </c>
      <c r="Q27" s="16"/>
      <c r="R27" s="2"/>
      <c r="S27" s="53"/>
      <c r="U27" s="54"/>
    </row>
    <row r="28" ht="12.75" customHeight="1">
      <c r="A28" s="51" t="str">
        <f>IF(ISBLANK(Report!A41)," - ",Report!A41)</f>
        <v>1.4.3</v>
      </c>
      <c r="B28" s="52" t="str">
        <f>IF(ISBLANK(Report!B41)," - ",Report!B41)</f>
        <v>Requirements Checklist</v>
      </c>
      <c r="C28" s="2">
        <f>Report!C41</f>
        <v>600</v>
      </c>
      <c r="D28" s="21"/>
      <c r="E28" s="21"/>
      <c r="F28" s="17"/>
      <c r="G28" s="17"/>
      <c r="H28" s="17"/>
      <c r="I28" s="17"/>
      <c r="J28" s="17"/>
      <c r="K28" s="17"/>
      <c r="L28" s="17"/>
      <c r="M28" s="17"/>
      <c r="N28" s="17"/>
      <c r="O28" s="26">
        <v>1.0</v>
      </c>
      <c r="Q28" s="16"/>
      <c r="R28" s="2"/>
      <c r="S28" s="53"/>
      <c r="U28" s="54"/>
    </row>
    <row r="29" ht="12.75" customHeight="1">
      <c r="A29" s="51" t="str">
        <f>IF(ISBLANK(Report!A42)," - ",Report!A42)</f>
        <v>1.4.4</v>
      </c>
      <c r="B29" s="52" t="str">
        <f>IF(ISBLANK(Report!B42)," - ",Report!B42)</f>
        <v>Final Deliverables</v>
      </c>
      <c r="C29" s="2">
        <f>Report!C42</f>
        <v>1000</v>
      </c>
      <c r="D29" s="21"/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26">
        <v>1.0</v>
      </c>
      <c r="Q29" s="16"/>
      <c r="R29" s="2"/>
      <c r="S29" s="53"/>
      <c r="U29" s="54"/>
    </row>
    <row r="30" ht="12.75" customHeight="1">
      <c r="A30" s="51" t="str">
        <f>IF(ISBLANK(Report!A43)," - ",Report!A43)</f>
        <v>1.4.5</v>
      </c>
      <c r="B30" s="52" t="str">
        <f>IF(ISBLANK(Report!B43)," - ",Report!B43)</f>
        <v>Final Review</v>
      </c>
      <c r="C30" s="2">
        <f>Report!C43</f>
        <v>2000</v>
      </c>
      <c r="D30" s="21"/>
      <c r="E30" s="21"/>
      <c r="F30" s="17"/>
      <c r="G30" s="17"/>
      <c r="H30" s="17"/>
      <c r="I30" s="17"/>
      <c r="J30" s="17"/>
      <c r="K30" s="17"/>
      <c r="L30" s="17"/>
      <c r="M30" s="17"/>
      <c r="N30" s="17"/>
      <c r="O30" s="26">
        <v>1.0</v>
      </c>
      <c r="Q30" s="16"/>
      <c r="R30" s="2"/>
      <c r="S30" s="53"/>
      <c r="U30" s="54"/>
    </row>
    <row r="31" ht="12.75" customHeight="1">
      <c r="A31" s="51" t="str">
        <f>IF(ISBLANK(Report!A44)," - ",Report!A44)</f>
        <v>1.4.6</v>
      </c>
      <c r="B31" s="52" t="str">
        <f>IF(ISBLANK(Report!B44)," - ",Report!B44)</f>
        <v>Complete report/Presentation</v>
      </c>
      <c r="C31" s="2">
        <f>Report!C44</f>
        <v>2000</v>
      </c>
      <c r="D31" s="21"/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26">
        <v>1.0</v>
      </c>
      <c r="Q31" s="2"/>
      <c r="R31" s="2"/>
      <c r="S31" s="53"/>
      <c r="U31" s="54"/>
    </row>
    <row r="32" ht="12.75" customHeight="1">
      <c r="A32" s="57" t="s">
        <v>77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Q32" s="2"/>
    </row>
    <row r="33" ht="12.75" customHeight="1">
      <c r="A33" s="16"/>
      <c r="B33" s="16"/>
      <c r="C33" s="59" t="s">
        <v>81</v>
      </c>
      <c r="D33" s="60">
        <f t="shared" ref="D33:O33" si="1">SUMPRODUCT(D9:D32,$C$9:$C$32)</f>
        <v>2500</v>
      </c>
      <c r="E33" s="60">
        <f t="shared" si="1"/>
        <v>6375</v>
      </c>
      <c r="F33" s="60">
        <f t="shared" si="1"/>
        <v>6750</v>
      </c>
      <c r="G33" s="60">
        <f t="shared" si="1"/>
        <v>7125</v>
      </c>
      <c r="H33" s="60">
        <f t="shared" si="1"/>
        <v>9500</v>
      </c>
      <c r="I33" s="60">
        <f t="shared" si="1"/>
        <v>2640</v>
      </c>
      <c r="J33" s="60">
        <f t="shared" si="1"/>
        <v>9200</v>
      </c>
      <c r="K33" s="60">
        <f t="shared" si="1"/>
        <v>6400</v>
      </c>
      <c r="L33" s="60">
        <f t="shared" si="1"/>
        <v>7260</v>
      </c>
      <c r="M33" s="60">
        <f t="shared" si="1"/>
        <v>7560</v>
      </c>
      <c r="N33" s="60">
        <f t="shared" si="1"/>
        <v>8670</v>
      </c>
      <c r="O33" s="60">
        <f t="shared" si="1"/>
        <v>16230</v>
      </c>
      <c r="Q33" s="2"/>
    </row>
    <row r="34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Q34" s="2"/>
    </row>
    <row r="35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Q35" s="2"/>
    </row>
    <row r="36" ht="12.75" customHeight="1">
      <c r="A36" s="16"/>
      <c r="B36" s="16"/>
      <c r="C36" s="16"/>
      <c r="D36" s="31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Q36" s="2"/>
    </row>
    <row r="37" ht="12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Q37" s="2"/>
    </row>
    <row r="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Q38" s="2"/>
    </row>
    <row r="39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Q39" s="2"/>
    </row>
    <row r="40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Q40" s="2"/>
    </row>
    <row r="41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Q41" s="2"/>
    </row>
    <row r="42" ht="12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Q42" s="2"/>
    </row>
    <row r="4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Q43" s="2"/>
    </row>
    <row r="44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Q44" s="2"/>
    </row>
    <row r="45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Q45" s="2"/>
    </row>
    <row r="46" ht="12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Q46" s="2"/>
    </row>
    <row r="47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Q47" s="2"/>
    </row>
    <row r="48" ht="12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Q48" s="2"/>
    </row>
    <row r="49" ht="12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Q49" s="2"/>
    </row>
    <row r="50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Q50" s="2"/>
    </row>
    <row r="51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Q51" s="2"/>
    </row>
    <row r="52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Q52" s="2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Q53" s="2"/>
    </row>
    <row r="54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Q54" s="2"/>
    </row>
    <row r="5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Q55" s="2"/>
    </row>
    <row r="5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Q56" s="2"/>
    </row>
    <row r="57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Q57" s="2"/>
    </row>
    <row r="58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Q58" s="2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Q59" s="2"/>
    </row>
    <row r="60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Q60" s="2"/>
    </row>
    <row r="61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Q61" s="2"/>
    </row>
    <row r="62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Q62" s="2"/>
    </row>
    <row r="63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Q63" s="2"/>
    </row>
    <row r="64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Q64" s="2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Q65" s="2"/>
    </row>
    <row r="66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Q66" s="2"/>
    </row>
    <row r="67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Q67" s="2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Q68" s="2"/>
    </row>
    <row r="69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Q69" s="2"/>
    </row>
    <row r="70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Q70" s="2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Q71" s="2"/>
    </row>
    <row r="72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Q72" s="2"/>
    </row>
    <row r="73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Q73" s="2"/>
    </row>
    <row r="74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Q74" s="2"/>
    </row>
    <row r="7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Q75" s="2"/>
    </row>
    <row r="76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Q76" s="2"/>
    </row>
    <row r="77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Q77" s="2"/>
    </row>
    <row r="7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Q78" s="2"/>
    </row>
    <row r="79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Q79" s="2"/>
    </row>
    <row r="80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2"/>
    </row>
    <row r="81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2"/>
    </row>
    <row r="82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Q82" s="2"/>
    </row>
    <row r="83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Q83" s="2"/>
    </row>
    <row r="84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Q84" s="2"/>
    </row>
    <row r="8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Q85" s="2"/>
    </row>
    <row r="8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Q86" s="2"/>
    </row>
    <row r="87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Q87" s="2"/>
    </row>
    <row r="8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Q88" s="2"/>
    </row>
    <row r="89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Q89" s="2"/>
    </row>
    <row r="90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Q90" s="2"/>
    </row>
    <row r="91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Q91" s="2"/>
    </row>
    <row r="92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Q92" s="2"/>
    </row>
    <row r="93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Q93" s="2"/>
    </row>
    <row r="94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Q94" s="2"/>
    </row>
    <row r="9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Q95" s="2"/>
    </row>
    <row r="96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Q96" s="2"/>
    </row>
    <row r="97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Q97" s="2"/>
    </row>
    <row r="98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Q98" s="2"/>
    </row>
    <row r="99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Q99" s="2"/>
    </row>
    <row r="100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Q100" s="2"/>
    </row>
    <row r="101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Q101" s="2"/>
    </row>
    <row r="102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Q102" s="2"/>
    </row>
    <row r="103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Q103" s="2"/>
    </row>
    <row r="104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Q104" s="2"/>
    </row>
    <row r="10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Q105" s="2"/>
    </row>
    <row r="106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Q106" s="2"/>
    </row>
    <row r="107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Q107" s="2"/>
    </row>
    <row r="108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Q108" s="2"/>
    </row>
    <row r="109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Q109" s="2"/>
    </row>
    <row r="110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Q110" s="2"/>
    </row>
    <row r="111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Q111" s="2"/>
    </row>
    <row r="112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Q112" s="2"/>
    </row>
    <row r="113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Q113" s="2"/>
    </row>
    <row r="114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Q114" s="2"/>
    </row>
    <row r="11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Q115" s="2"/>
    </row>
    <row r="116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Q116" s="2"/>
    </row>
    <row r="117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Q117" s="2"/>
    </row>
    <row r="118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Q118" s="2"/>
    </row>
    <row r="119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Q119" s="2"/>
    </row>
    <row r="120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Q120" s="2"/>
    </row>
    <row r="121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Q121" s="2"/>
    </row>
    <row r="122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Q122" s="2"/>
    </row>
    <row r="123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Q123" s="2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Q124" s="2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Q125" s="2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Q126" s="2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Q127" s="2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Q128" s="2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Q129" s="2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Q130" s="2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Q131" s="2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Q132" s="2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Q133" s="2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Q134" s="2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Q135" s="2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Q136" s="2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Q137" s="2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Q138" s="2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Q139" s="2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Q140" s="2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Q141" s="2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Q142" s="2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Q143" s="2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Q144" s="2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Q145" s="2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Q146" s="2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Q147" s="2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Q148" s="2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Q149" s="2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Q150" s="2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Q151" s="2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Q152" s="2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Q153" s="2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Q154" s="2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Q155" s="2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Q156" s="2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Q157" s="2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Q158" s="2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Q159" s="2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Q160" s="2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Q161" s="2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Q162" s="2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Q163" s="2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Q164" s="2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Q165" s="2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Q166" s="2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Q167" s="2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Q168" s="2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Q169" s="2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Q170" s="2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Q171" s="2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Q172" s="2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Q173" s="2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Q174" s="2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Q175" s="2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Q176" s="2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Q177" s="2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Q178" s="2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Q179" s="2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Q180" s="2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Q181" s="2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Q182" s="2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Q183" s="2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Q184" s="2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Q185" s="2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Q186" s="2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Q187" s="2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Q188" s="2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Q189" s="2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Q190" s="2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Q191" s="2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Q192" s="2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Q193" s="2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Q194" s="2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Q195" s="2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Q196" s="2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Q197" s="2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Q198" s="2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Q199" s="2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Q200" s="2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Q201" s="2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Q202" s="2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Q203" s="2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Q204" s="2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Q205" s="2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Q206" s="2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Q207" s="2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Q208" s="2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Q209" s="2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Q210" s="2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Q211" s="2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Q212" s="2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Q213" s="2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Q214" s="2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Q215" s="2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Q216" s="2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Q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.57"/>
    <col customWidth="1" min="2" max="2" width="22.0"/>
    <col customWidth="1" min="3" max="3" width="6.43"/>
    <col customWidth="1" min="4" max="15" width="8.71"/>
    <col customWidth="1" min="16" max="16" width="8.0"/>
    <col customWidth="1" min="17" max="18" width="17.29"/>
    <col customWidth="1" min="19" max="19" width="20.71"/>
    <col customWidth="1" min="20" max="20" width="20.0"/>
    <col customWidth="1" min="21" max="26" width="17.29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ht="15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ht="12.75" customHeight="1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ht="12.75" customHeight="1">
      <c r="A5" s="4" t="s">
        <v>5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8.0" customHeight="1">
      <c r="A7" s="3" t="s">
        <v>7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ht="12.75" customHeight="1">
      <c r="A8" s="8" t="s">
        <v>9</v>
      </c>
      <c r="B8" s="9" t="s">
        <v>11</v>
      </c>
      <c r="C8" s="10"/>
      <c r="D8" s="11" t="s">
        <v>12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  <c r="J8" s="11" t="s">
        <v>19</v>
      </c>
      <c r="K8" s="11" t="s">
        <v>20</v>
      </c>
      <c r="L8" s="11" t="s">
        <v>21</v>
      </c>
      <c r="M8" s="11" t="s">
        <v>22</v>
      </c>
      <c r="N8" s="11" t="s">
        <v>23</v>
      </c>
      <c r="O8" s="11" t="s">
        <v>24</v>
      </c>
      <c r="Q8" s="2"/>
    </row>
    <row r="9" ht="12.75" customHeight="1">
      <c r="A9" s="12">
        <f>IF(ISBLANK(Report!A22)," - ",Report!A22)</f>
        <v>1</v>
      </c>
      <c r="B9" s="2" t="str">
        <f>IF(ISBLANK(Report!B22)," - ",Report!B22)</f>
        <v>OSINT</v>
      </c>
      <c r="C9" s="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Q9" s="2"/>
    </row>
    <row r="10" ht="12.75" customHeight="1">
      <c r="A10" s="12">
        <f>IF(ISBLANK(Report!A23)," - ",Report!A23)</f>
        <v>1.1</v>
      </c>
      <c r="B10" s="2" t="str">
        <f>IF(ISBLANK(Report!B23)," - ",Report!B23)</f>
        <v>Planning Phase</v>
      </c>
      <c r="C10" s="16"/>
      <c r="D10" s="17"/>
      <c r="E10" s="14"/>
      <c r="F10" s="14"/>
      <c r="G10" s="14"/>
      <c r="H10" s="17"/>
      <c r="I10" s="17"/>
      <c r="J10" s="17"/>
      <c r="K10" s="17"/>
      <c r="L10" s="17"/>
      <c r="M10" s="17"/>
      <c r="N10" s="17"/>
      <c r="O10" s="17"/>
      <c r="Q10" s="2"/>
    </row>
    <row r="11" ht="12.75" customHeight="1">
      <c r="A11" s="12" t="str">
        <f>IF(ISBLANK(Report!A24)," - ",Report!A24)</f>
        <v>1.1.1</v>
      </c>
      <c r="B11" s="2" t="str">
        <f>IF(ISBLANK(Report!B24)," - ",Report!B24)</f>
        <v>Process Requirements</v>
      </c>
      <c r="C11" s="16"/>
      <c r="D11" s="21">
        <v>800.0</v>
      </c>
      <c r="E11" s="22">
        <v>800.0</v>
      </c>
      <c r="F11" s="17"/>
      <c r="G11" s="17"/>
      <c r="H11" s="17"/>
      <c r="I11" s="17"/>
      <c r="J11" s="17"/>
      <c r="K11" s="17"/>
      <c r="L11" s="17"/>
      <c r="M11" s="17"/>
      <c r="N11" s="17"/>
      <c r="O11" s="22">
        <v>800.0</v>
      </c>
      <c r="Q11" s="2"/>
    </row>
    <row r="12" ht="12.75" customHeight="1">
      <c r="A12" s="12" t="str">
        <f>IF(ISBLANK(Report!A25)," - ",Report!A25)</f>
        <v>1.1.2</v>
      </c>
      <c r="B12" s="2" t="str">
        <f>IF(ISBLANK(Report!B25)," - ",Report!B25)</f>
        <v>Data Requirements</v>
      </c>
      <c r="C12" s="16"/>
      <c r="D12" s="22">
        <v>800.0</v>
      </c>
      <c r="E12" s="22">
        <v>800.0</v>
      </c>
      <c r="F12" s="17"/>
      <c r="G12" s="17"/>
      <c r="H12" s="17"/>
      <c r="I12" s="17"/>
      <c r="J12" s="17"/>
      <c r="K12" s="17"/>
      <c r="L12" s="17"/>
      <c r="M12" s="17"/>
      <c r="N12" s="17"/>
      <c r="O12" s="22">
        <v>800.0</v>
      </c>
      <c r="Q12" s="16"/>
    </row>
    <row r="13" ht="12.75" customHeight="1">
      <c r="A13" s="12" t="str">
        <f>IF(ISBLANK(Report!A26)," - ",Report!A26)</f>
        <v>1.1.2.1</v>
      </c>
      <c r="B13" s="2" t="str">
        <f>IF(ISBLANK(Report!B26)," - ",Report!B26)</f>
        <v>Identifying Roles</v>
      </c>
      <c r="C13" s="16"/>
      <c r="D13" s="22">
        <v>800.0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Q13" s="16"/>
    </row>
    <row r="14" ht="12.75" customHeight="1">
      <c r="A14" s="12" t="str">
        <f>IF(ISBLANK(Report!A27)," - ",Report!A27)</f>
        <v>1.1.3</v>
      </c>
      <c r="B14" s="2" t="str">
        <f>IF(ISBLANK(Report!B27)," - ",Report!B27)</f>
        <v>Design Requirements</v>
      </c>
      <c r="C14" s="16"/>
      <c r="D14" s="21">
        <v>1150.0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21">
        <v>1150.0</v>
      </c>
      <c r="Q14" s="16"/>
    </row>
    <row r="15" ht="12.75" customHeight="1">
      <c r="A15" s="12">
        <f>IF(ISBLANK(Report!A28)," - ",Report!A28)</f>
        <v>1.2</v>
      </c>
      <c r="B15" s="30" t="str">
        <f>IF(ISBLANK(Report!B28)," - ",Report!B28)</f>
        <v>Execution Phase</v>
      </c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Q15" s="16"/>
    </row>
    <row r="16" ht="12.75" customHeight="1">
      <c r="A16" s="12">
        <f>IF(ISBLANK(Report!A28)," - ",Report!A28)</f>
        <v>1.2</v>
      </c>
      <c r="B16" s="2" t="str">
        <f>IF(ISBLANK(Report!B28)," - ",Report!B28)</f>
        <v>Execution Phase</v>
      </c>
      <c r="C16" s="2"/>
      <c r="D16" s="32"/>
      <c r="E16" s="32"/>
      <c r="F16" s="21">
        <v>2400.0</v>
      </c>
      <c r="G16" s="21">
        <v>2400.0</v>
      </c>
      <c r="H16" s="21">
        <v>2400.0</v>
      </c>
      <c r="I16" s="33"/>
      <c r="J16" s="33"/>
      <c r="K16" s="33"/>
      <c r="L16" s="33"/>
      <c r="M16" s="33"/>
      <c r="N16" s="33"/>
      <c r="O16" s="33"/>
      <c r="Q16" s="16"/>
    </row>
    <row r="17" ht="12.75" customHeight="1">
      <c r="A17" s="12" t="str">
        <f>IF(ISBLANK(Report!A29)," - ",Report!A29)</f>
        <v>1.2.1</v>
      </c>
      <c r="B17" s="2" t="str">
        <f>IF(ISBLANK(Report!B29)," - ",Report!B29)</f>
        <v>Begin Software Development</v>
      </c>
      <c r="C17" s="2"/>
      <c r="D17" s="32"/>
      <c r="E17" s="32"/>
      <c r="F17" s="21">
        <v>2400.0</v>
      </c>
      <c r="G17" s="21">
        <v>2400.0</v>
      </c>
      <c r="H17" s="21">
        <v>2400.0</v>
      </c>
      <c r="I17" s="32"/>
      <c r="J17" s="32"/>
      <c r="K17" s="33"/>
      <c r="L17" s="33"/>
      <c r="M17" s="33"/>
      <c r="N17" s="33"/>
      <c r="O17" s="33"/>
      <c r="Q17" s="16"/>
    </row>
    <row r="18" ht="12.75" customHeight="1">
      <c r="A18" s="12" t="str">
        <f>IF(ISBLANK(Report!A30)," - ",Report!A30)</f>
        <v>1.2.2</v>
      </c>
      <c r="B18" s="2" t="str">
        <f>IF(ISBLANK(Report!B30)," - ",Report!B30)</f>
        <v>Begin Code Development</v>
      </c>
      <c r="C18" s="2"/>
      <c r="D18" s="33"/>
      <c r="E18" s="33"/>
      <c r="F18" s="33"/>
      <c r="G18" s="32"/>
      <c r="H18" s="32"/>
      <c r="I18" s="21">
        <v>2400.0</v>
      </c>
      <c r="J18" s="21">
        <v>2400.0</v>
      </c>
      <c r="K18" s="33"/>
      <c r="L18" s="33"/>
      <c r="M18" s="33"/>
      <c r="N18" s="33"/>
      <c r="O18" s="33"/>
      <c r="Q18" s="16"/>
    </row>
    <row r="19" ht="12.75" customHeight="1">
      <c r="A19" s="12" t="str">
        <f>IF(ISBLANK(Report!A31)," - ",Report!A31)</f>
        <v>1.2.3</v>
      </c>
      <c r="B19" s="2" t="str">
        <f>IF(ISBLANK(Report!B31)," - ",Report!B31)</f>
        <v>Test Code</v>
      </c>
      <c r="C19" s="2"/>
      <c r="D19" s="33"/>
      <c r="E19" s="33"/>
      <c r="F19" s="33"/>
      <c r="G19" s="32"/>
      <c r="H19" s="32"/>
      <c r="I19" s="32"/>
      <c r="J19" s="21">
        <v>2400.0</v>
      </c>
      <c r="K19" s="21">
        <v>2400.0</v>
      </c>
      <c r="L19" s="33"/>
      <c r="M19" s="33"/>
      <c r="N19" s="33"/>
      <c r="O19" s="33"/>
      <c r="Q19" s="16"/>
      <c r="R19" s="16"/>
    </row>
    <row r="20" ht="12.75" customHeight="1">
      <c r="A20" s="12" t="str">
        <f>IF(ISBLANK(Report!A32)," - ",Report!A32)</f>
        <v>1.2.4</v>
      </c>
      <c r="B20" s="2" t="str">
        <f>IF(ISBLANK(Report!B32)," - ",Report!B32)</f>
        <v>Debug</v>
      </c>
      <c r="C20" s="2"/>
      <c r="D20" s="33"/>
      <c r="E20" s="33"/>
      <c r="F20" s="33"/>
      <c r="G20" s="32"/>
      <c r="H20" s="32"/>
      <c r="I20" s="32"/>
      <c r="J20" s="32"/>
      <c r="K20" s="33"/>
      <c r="L20" s="33"/>
      <c r="M20" s="33"/>
      <c r="N20" s="33"/>
      <c r="O20" s="33"/>
      <c r="Q20" s="2"/>
      <c r="R20" s="2"/>
    </row>
    <row r="21" ht="12.75" customHeight="1">
      <c r="A21" s="12">
        <f>IF(ISBLANK(Report!A33)," - ",Report!A33)</f>
        <v>1.3</v>
      </c>
      <c r="B21" s="2" t="str">
        <f>IF(ISBLANK(Report!B33)," - ",Report!B33)</f>
        <v>Monitoring and Controlling Phase</v>
      </c>
      <c r="C21" s="2"/>
      <c r="D21" s="33"/>
      <c r="E21" s="33"/>
      <c r="F21" s="33"/>
      <c r="G21" s="32"/>
      <c r="H21" s="32"/>
      <c r="I21" s="32"/>
      <c r="J21" s="32"/>
      <c r="K21" s="33"/>
      <c r="L21" s="21">
        <v>1840.0</v>
      </c>
      <c r="M21" s="33"/>
      <c r="N21" s="33"/>
      <c r="O21" s="33"/>
      <c r="Q21" s="2"/>
      <c r="R21" s="2"/>
      <c r="S21" s="34" t="s">
        <v>34</v>
      </c>
      <c r="T21" s="35"/>
      <c r="U21" s="35"/>
    </row>
    <row r="22" ht="12.75" customHeight="1">
      <c r="A22" s="12" t="str">
        <f>IF(ISBLANK(Report!A34)," - ",Report!A34)</f>
        <v>1.3.1</v>
      </c>
      <c r="B22" s="2" t="str">
        <f>IF(ISBLANK(Report!B34)," - ",Report!B34)</f>
        <v>Review Requirements for UI</v>
      </c>
      <c r="C22" s="2"/>
      <c r="D22" s="33"/>
      <c r="E22" s="33"/>
      <c r="F22" s="33"/>
      <c r="G22" s="32"/>
      <c r="H22" s="32"/>
      <c r="I22" s="32"/>
      <c r="J22" s="32"/>
      <c r="K22" s="33"/>
      <c r="L22" s="21">
        <v>1840.0</v>
      </c>
      <c r="M22" s="33"/>
      <c r="N22" s="33"/>
      <c r="O22" s="21">
        <v>1840.0</v>
      </c>
      <c r="Q22" s="2"/>
      <c r="R22" s="2"/>
      <c r="S22" s="34" t="s">
        <v>35</v>
      </c>
      <c r="T22" s="34"/>
      <c r="U22" s="34" t="s">
        <v>36</v>
      </c>
    </row>
    <row r="23" ht="12.75" customHeight="1">
      <c r="A23" s="12" t="str">
        <f>IF(ISBLANK(Report!A35)," - ",Report!A35)</f>
        <v>1.3.2</v>
      </c>
      <c r="B23" s="2" t="str">
        <f>IF(ISBLANK(Report!B35)," - ",Report!B35)</f>
        <v>Draft Design</v>
      </c>
      <c r="C23" s="2"/>
      <c r="D23" s="33"/>
      <c r="E23" s="33"/>
      <c r="F23" s="33"/>
      <c r="G23" s="32"/>
      <c r="H23" s="32"/>
      <c r="I23" s="32"/>
      <c r="J23" s="32"/>
      <c r="K23" s="33"/>
      <c r="L23" s="21">
        <v>2400.0</v>
      </c>
      <c r="M23" s="33"/>
      <c r="N23" s="33"/>
      <c r="O23" s="33"/>
      <c r="Q23" s="2"/>
      <c r="R23" s="2"/>
      <c r="S23" s="34" t="s">
        <v>39</v>
      </c>
      <c r="T23" s="34"/>
      <c r="U23" s="36">
        <v>80.0</v>
      </c>
    </row>
    <row r="24" ht="12.75" customHeight="1">
      <c r="A24" s="12" t="str">
        <f>IF(ISBLANK(Report!A36)," - ",Report!A36)</f>
        <v>1.3.3</v>
      </c>
      <c r="B24" s="2" t="str">
        <f>IF(ISBLANK(Report!B36)," - ",Report!B36)</f>
        <v>Begin UI Development</v>
      </c>
      <c r="C24" s="2"/>
      <c r="D24" s="33"/>
      <c r="E24" s="33"/>
      <c r="F24" s="33"/>
      <c r="G24" s="33"/>
      <c r="H24" s="33"/>
      <c r="I24" s="33"/>
      <c r="J24" s="33"/>
      <c r="K24" s="33"/>
      <c r="L24" s="33"/>
      <c r="M24" s="21">
        <v>2400.0</v>
      </c>
      <c r="N24" s="33"/>
      <c r="O24" s="21"/>
      <c r="Q24" s="2"/>
      <c r="R24" s="39"/>
      <c r="S24" s="34" t="s">
        <v>40</v>
      </c>
      <c r="T24" s="35"/>
      <c r="U24" s="36">
        <v>50.0</v>
      </c>
    </row>
    <row r="25" ht="12.75" customHeight="1">
      <c r="A25" s="12" t="str">
        <f>IF(ISBLANK(Report!A37)," - ",Report!A37)</f>
        <v>1.3.4</v>
      </c>
      <c r="B25" s="2" t="str">
        <f>IF(ISBLANK(Report!B37)," - ",Report!B37)</f>
        <v>Test UI</v>
      </c>
      <c r="C25" s="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21">
        <v>1840.0</v>
      </c>
      <c r="O25" s="21">
        <v>1840.0</v>
      </c>
      <c r="Q25" s="2"/>
      <c r="R25" s="39"/>
      <c r="S25" s="34" t="s">
        <v>40</v>
      </c>
      <c r="T25" s="35"/>
      <c r="U25" s="36">
        <v>50.0</v>
      </c>
    </row>
    <row r="26" ht="12.75" customHeight="1">
      <c r="A26" s="12">
        <f>IF(ISBLANK(Report!A38)," - ",Report!A38)</f>
        <v>1.4</v>
      </c>
      <c r="B26" s="2" t="str">
        <f>IF(ISBLANK(Report!B38)," - ",Report!B38)</f>
        <v>Project Closeout Phase</v>
      </c>
      <c r="C26" s="16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Q26" s="16"/>
      <c r="R26" s="16"/>
      <c r="S26" s="34" t="s">
        <v>40</v>
      </c>
      <c r="T26" s="50"/>
      <c r="U26" s="36">
        <v>50.0</v>
      </c>
    </row>
    <row r="27" ht="12.75" customHeight="1">
      <c r="A27" s="51" t="str">
        <f>IF(ISBLANK(Report!A40)," - ",Report!A40)</f>
        <v>1.4.2</v>
      </c>
      <c r="B27" s="52" t="str">
        <f>IF(ISBLANK(Report!B40)," - ",Report!B40)</f>
        <v>Data Analysis</v>
      </c>
      <c r="C27" s="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21">
        <v>1040.0</v>
      </c>
      <c r="O27" s="21">
        <v>1040.0</v>
      </c>
      <c r="Q27" s="2"/>
      <c r="R27" s="2"/>
      <c r="S27" s="34" t="s">
        <v>45</v>
      </c>
      <c r="T27" s="35"/>
      <c r="U27" s="45">
        <v>40.0</v>
      </c>
    </row>
    <row r="28" ht="12.75" customHeight="1">
      <c r="A28" s="51" t="str">
        <f>IF(ISBLANK(Report!A41)," - ",Report!A41)</f>
        <v>1.4.3</v>
      </c>
      <c r="B28" s="52" t="str">
        <f>IF(ISBLANK(Report!B41)," - ",Report!B41)</f>
        <v>Requirements Checklist</v>
      </c>
      <c r="C28" s="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21">
        <v>640.0</v>
      </c>
      <c r="O28" s="21">
        <v>640.0</v>
      </c>
      <c r="Q28" s="2"/>
      <c r="R28" s="2"/>
      <c r="S28" s="34" t="s">
        <v>45</v>
      </c>
      <c r="T28" s="35"/>
      <c r="U28" s="46">
        <v>40.0</v>
      </c>
    </row>
    <row r="29" ht="12.75" customHeight="1">
      <c r="A29" s="51" t="str">
        <f>IF(ISBLANK(Report!A42)," - ",Report!A42)</f>
        <v>1.4.4</v>
      </c>
      <c r="B29" s="52" t="str">
        <f>IF(ISBLANK(Report!B42)," - ",Report!B42)</f>
        <v>Final Deliverables</v>
      </c>
      <c r="C29" s="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21">
        <v>3100.0</v>
      </c>
      <c r="O29" s="21">
        <v>3100.0</v>
      </c>
      <c r="Q29" s="2"/>
      <c r="R29" s="2"/>
      <c r="S29" s="37"/>
      <c r="U29" s="55"/>
    </row>
    <row r="30" ht="12.75" customHeight="1">
      <c r="A30" s="51" t="str">
        <f>IF(ISBLANK(Report!A43)," - ",Report!A43)</f>
        <v>1.4.5</v>
      </c>
      <c r="B30" s="52" t="str">
        <f>IF(ISBLANK(Report!B43)," - ",Report!B43)</f>
        <v>Final Review</v>
      </c>
      <c r="C30" s="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21">
        <v>3100.0</v>
      </c>
      <c r="O30" s="21">
        <v>3100.0</v>
      </c>
      <c r="Q30" s="2"/>
      <c r="R30" s="2"/>
      <c r="S30" s="37"/>
      <c r="U30" s="55"/>
    </row>
    <row r="31" ht="12.75" customHeight="1">
      <c r="A31" s="51" t="str">
        <f>IF(ISBLANK(Report!A44)," - ",Report!A44)</f>
        <v>1.4.6</v>
      </c>
      <c r="B31" s="52" t="str">
        <f>IF(ISBLANK(Report!B44)," - ",Report!B44)</f>
        <v>Complete report/Presentation</v>
      </c>
      <c r="C31" s="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1">
        <v>3100.0</v>
      </c>
      <c r="Q31" s="2"/>
      <c r="R31" s="2"/>
      <c r="S31" s="37"/>
      <c r="U31" s="55"/>
    </row>
    <row r="32" ht="12.75" customHeight="1">
      <c r="A32" s="57" t="s">
        <v>77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Q32" s="2"/>
    </row>
    <row r="33" ht="12.75" customHeight="1">
      <c r="A33" s="16"/>
      <c r="B33" s="16"/>
      <c r="C33" s="58" t="s">
        <v>80</v>
      </c>
      <c r="D33" s="60">
        <f t="shared" ref="D33:O33" si="1">SUM(D9:D32)</f>
        <v>3550</v>
      </c>
      <c r="E33" s="60">
        <f t="shared" si="1"/>
        <v>1600</v>
      </c>
      <c r="F33" s="60">
        <f t="shared" si="1"/>
        <v>4800</v>
      </c>
      <c r="G33" s="60">
        <f t="shared" si="1"/>
        <v>4800</v>
      </c>
      <c r="H33" s="60">
        <f t="shared" si="1"/>
        <v>4800</v>
      </c>
      <c r="I33" s="60">
        <f t="shared" si="1"/>
        <v>2400</v>
      </c>
      <c r="J33" s="60">
        <f t="shared" si="1"/>
        <v>4800</v>
      </c>
      <c r="K33" s="60">
        <f t="shared" si="1"/>
        <v>2400</v>
      </c>
      <c r="L33" s="60">
        <f t="shared" si="1"/>
        <v>6080</v>
      </c>
      <c r="M33" s="60">
        <f t="shared" si="1"/>
        <v>2400</v>
      </c>
      <c r="N33" s="60">
        <f t="shared" si="1"/>
        <v>9720</v>
      </c>
      <c r="O33" s="60">
        <f t="shared" si="1"/>
        <v>17410</v>
      </c>
      <c r="Q33" s="2"/>
    </row>
    <row r="34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Q34" s="2"/>
    </row>
    <row r="35" ht="12.75" customHeight="1">
      <c r="A35" s="16"/>
      <c r="B35" s="16"/>
      <c r="C35" s="59" t="s">
        <v>86</v>
      </c>
      <c r="D35" s="62">
        <f t="shared" ref="D35:O35" si="2">SUM($D33:D33)</f>
        <v>3550</v>
      </c>
      <c r="E35" s="62">
        <f t="shared" si="2"/>
        <v>5150</v>
      </c>
      <c r="F35" s="62">
        <f t="shared" si="2"/>
        <v>9950</v>
      </c>
      <c r="G35" s="62">
        <f t="shared" si="2"/>
        <v>14750</v>
      </c>
      <c r="H35" s="62">
        <f t="shared" si="2"/>
        <v>19550</v>
      </c>
      <c r="I35" s="62">
        <f t="shared" si="2"/>
        <v>21950</v>
      </c>
      <c r="J35" s="62">
        <f t="shared" si="2"/>
        <v>26750</v>
      </c>
      <c r="K35" s="62">
        <f t="shared" si="2"/>
        <v>29150</v>
      </c>
      <c r="L35" s="62">
        <f t="shared" si="2"/>
        <v>35230</v>
      </c>
      <c r="M35" s="62">
        <f t="shared" si="2"/>
        <v>37630</v>
      </c>
      <c r="N35" s="62">
        <f t="shared" si="2"/>
        <v>47350</v>
      </c>
      <c r="O35" s="62">
        <f t="shared" si="2"/>
        <v>64760</v>
      </c>
      <c r="Q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