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6" yWindow="120" windowWidth="33348" windowHeight="15336"/>
  </bookViews>
  <sheets>
    <sheet name="Tabelle1" sheetId="1" r:id="rId1"/>
    <sheet name="Tabelle2" sheetId="2" r:id="rId2"/>
    <sheet name="Tabelle3" sheetId="3" r:id="rId3"/>
  </sheets>
  <calcPr calcId="145621"/>
</workbook>
</file>

<file path=xl/calcChain.xml><?xml version="1.0" encoding="utf-8"?>
<calcChain xmlns="http://schemas.openxmlformats.org/spreadsheetml/2006/main">
  <c r="I28" i="1" l="1"/>
  <c r="I27" i="1"/>
  <c r="I26" i="1"/>
  <c r="I25" i="1"/>
  <c r="I24" i="1"/>
  <c r="I23" i="1"/>
  <c r="I22" i="1"/>
  <c r="I21" i="1"/>
  <c r="I20" i="1"/>
  <c r="I5" i="1"/>
  <c r="I6" i="1"/>
  <c r="I7" i="1"/>
  <c r="I8" i="1"/>
  <c r="I9" i="1"/>
  <c r="I10" i="1"/>
  <c r="I11" i="1"/>
  <c r="I12" i="1"/>
  <c r="I4" i="1"/>
  <c r="D26" i="1"/>
  <c r="F26" i="1" s="1"/>
  <c r="F12" i="1"/>
  <c r="F11" i="1"/>
  <c r="F6" i="1"/>
  <c r="F5" i="1"/>
  <c r="F27" i="1"/>
  <c r="F28" i="1"/>
  <c r="F20" i="1"/>
  <c r="H28" i="1"/>
  <c r="H27" i="1"/>
  <c r="H20" i="1"/>
  <c r="C22" i="1"/>
  <c r="D22" i="1" s="1"/>
  <c r="F22" i="1" s="1"/>
  <c r="C21" i="1"/>
  <c r="C6" i="1"/>
  <c r="D6" i="1" s="1"/>
  <c r="H6" i="1" s="1"/>
  <c r="C5" i="1"/>
  <c r="D5" i="1" s="1"/>
  <c r="H5" i="1" s="1"/>
  <c r="C24" i="1"/>
  <c r="D24" i="1" s="1"/>
  <c r="F24" i="1" s="1"/>
  <c r="C23" i="1"/>
  <c r="D23" i="1" s="1"/>
  <c r="F23" i="1" s="1"/>
  <c r="E29" i="1"/>
  <c r="B29" i="1"/>
  <c r="C25" i="1"/>
  <c r="D25" i="1" s="1"/>
  <c r="H25" i="1" s="1"/>
  <c r="D20" i="1"/>
  <c r="E13" i="1"/>
  <c r="D10" i="1"/>
  <c r="F10" i="1" s="1"/>
  <c r="H12" i="1"/>
  <c r="D4" i="1"/>
  <c r="H4" i="1" s="1"/>
  <c r="C8" i="1"/>
  <c r="D8" i="1" s="1"/>
  <c r="H8" i="1" s="1"/>
  <c r="C7" i="1"/>
  <c r="D7" i="1" s="1"/>
  <c r="H7" i="1" s="1"/>
  <c r="C9" i="1"/>
  <c r="D9" i="1" s="1"/>
  <c r="H9" i="1" s="1"/>
  <c r="B13" i="1"/>
  <c r="H23" i="1" l="1"/>
  <c r="F25" i="1"/>
  <c r="F7" i="1"/>
  <c r="F4" i="1"/>
  <c r="H22" i="1"/>
  <c r="H24" i="1"/>
  <c r="F8" i="1"/>
  <c r="F9" i="1"/>
  <c r="H26" i="1"/>
  <c r="H11" i="1"/>
  <c r="H10" i="1"/>
  <c r="C29" i="1"/>
  <c r="D21" i="1"/>
  <c r="D13" i="1"/>
  <c r="C13" i="1"/>
  <c r="F13" i="1" l="1"/>
  <c r="F21" i="1"/>
  <c r="F29" i="1" s="1"/>
  <c r="H21" i="1"/>
  <c r="I29" i="1"/>
  <c r="I32" i="1" s="1"/>
  <c r="H29" i="1"/>
  <c r="H13" i="1"/>
  <c r="I13" i="1"/>
  <c r="I16" i="1" s="1"/>
  <c r="D29" i="1"/>
</calcChain>
</file>

<file path=xl/sharedStrings.xml><?xml version="1.0" encoding="utf-8"?>
<sst xmlns="http://schemas.openxmlformats.org/spreadsheetml/2006/main" count="49" uniqueCount="29">
  <si>
    <t>Number of Units</t>
  </si>
  <si>
    <t>Bytes per Transmission</t>
  </si>
  <si>
    <t>Transmissions per Second</t>
  </si>
  <si>
    <t>Motor drivers</t>
  </si>
  <si>
    <t>Gyro</t>
  </si>
  <si>
    <t>Baro</t>
  </si>
  <si>
    <t>ADC</t>
  </si>
  <si>
    <t>Total bytes per Transmission</t>
  </si>
  <si>
    <t>Bytes per second</t>
  </si>
  <si>
    <t>Sum</t>
  </si>
  <si>
    <t>Avaiable bitrate</t>
  </si>
  <si>
    <t>Busload</t>
  </si>
  <si>
    <t>Bits per second</t>
  </si>
  <si>
    <t>Ultrasonic</t>
  </si>
  <si>
    <t>Acc.</t>
  </si>
  <si>
    <t>Mag.</t>
  </si>
  <si>
    <t>Bus-Stop factor</t>
  </si>
  <si>
    <t>MasterQuad 2015 - Busload estimation</t>
  </si>
  <si>
    <t>Author: Juergen Schmidt</t>
  </si>
  <si>
    <t>Date: 2015/05/11</t>
  </si>
  <si>
    <t>Email: juscgs00@hs-esslingen.de</t>
  </si>
  <si>
    <t>Remark:</t>
  </si>
  <si>
    <t>Estimation based on byte by byte polling of each sensor</t>
  </si>
  <si>
    <t>Estimation based on burst reading of Acc./Mag.-Sensor, Gyrometer and Barmeter sensors!</t>
  </si>
  <si>
    <t>Remark to ultrasonic sensors:</t>
  </si>
  <si>
    <t>Burst read mode</t>
  </si>
  <si>
    <t>Byte polling mode</t>
  </si>
  <si>
    <t>Ultrasonic sensors operate at 50kBit/s in normal mode, but can also participate in a 400kBit/s bus. If the sensors transmit data, they will initiate a bus stop in order to perform a flow control. Thus a bus-stop factor of 8 is considered.</t>
  </si>
  <si>
    <t>Bits per byte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</si>
</sst>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2" borderId="1" xfId="0" applyFont="1" applyFill="1" applyBorder="1"/>
    <xf numFmtId="0" fontId="0" fillId="0" borderId="6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1" fillId="4" borderId="17" xfId="0" applyFont="1" applyFill="1" applyBorder="1" applyAlignment="1">
      <alignment horizontal="center"/>
    </xf>
    <xf numFmtId="0" fontId="1" fillId="5" borderId="18" xfId="0" applyFont="1" applyFill="1" applyBorder="1" applyAlignment="1">
      <alignment horizontal="center"/>
    </xf>
    <xf numFmtId="0" fontId="0" fillId="0" borderId="19" xfId="0" applyBorder="1"/>
    <xf numFmtId="0" fontId="0" fillId="0" borderId="0" xfId="0" applyBorder="1"/>
    <xf numFmtId="0" fontId="0" fillId="0" borderId="15" xfId="0" applyBorder="1"/>
    <xf numFmtId="0" fontId="0" fillId="0" borderId="20" xfId="0" applyBorder="1"/>
    <xf numFmtId="0" fontId="0" fillId="0" borderId="22" xfId="0" applyBorder="1"/>
    <xf numFmtId="0" fontId="0" fillId="0" borderId="22" xfId="0" applyBorder="1" applyAlignment="1">
      <alignment horizontal="center"/>
    </xf>
    <xf numFmtId="0" fontId="1" fillId="2" borderId="23" xfId="0" applyFont="1" applyFill="1" applyBorder="1"/>
    <xf numFmtId="0" fontId="3" fillId="0" borderId="0" xfId="0" applyFont="1"/>
    <xf numFmtId="0" fontId="1" fillId="0" borderId="21" xfId="0" applyFont="1" applyBorder="1" applyAlignment="1">
      <alignment horizontal="right"/>
    </xf>
    <xf numFmtId="0" fontId="1" fillId="2" borderId="25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1" fillId="2" borderId="29" xfId="0" applyFont="1" applyFill="1" applyBorder="1" applyAlignment="1"/>
    <xf numFmtId="0" fontId="0" fillId="0" borderId="30" xfId="0" applyBorder="1" applyAlignment="1">
      <alignment horizontal="center"/>
    </xf>
    <xf numFmtId="10" fontId="1" fillId="6" borderId="24" xfId="0" applyNumberFormat="1" applyFont="1" applyFill="1" applyBorder="1"/>
    <xf numFmtId="10" fontId="1" fillId="8" borderId="24" xfId="0" applyNumberFormat="1" applyFont="1" applyFill="1" applyBorder="1"/>
    <xf numFmtId="49" fontId="0" fillId="0" borderId="0" xfId="0" applyNumberFormat="1" applyAlignment="1">
      <alignment wrapText="1"/>
    </xf>
    <xf numFmtId="0" fontId="2" fillId="0" borderId="0" xfId="0" applyFont="1"/>
    <xf numFmtId="0" fontId="4" fillId="7" borderId="11" xfId="0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36"/>
  <sheetViews>
    <sheetView tabSelected="1" workbookViewId="0">
      <selection activeCell="K15" sqref="K15"/>
    </sheetView>
  </sheetViews>
  <sheetFormatPr baseColWidth="10" defaultRowHeight="14.4" x14ac:dyDescent="0.3"/>
  <cols>
    <col min="1" max="1" width="18.88671875" customWidth="1"/>
    <col min="2" max="2" width="16.5546875" customWidth="1"/>
    <col min="3" max="3" width="20.33203125" customWidth="1"/>
    <col min="4" max="4" width="24.109375" customWidth="1"/>
    <col min="5" max="5" width="23.44140625" customWidth="1"/>
    <col min="6" max="6" width="17.44140625" customWidth="1"/>
    <col min="7" max="7" width="15.5546875" customWidth="1"/>
    <col min="8" max="8" width="25.44140625" customWidth="1"/>
    <col min="9" max="9" width="15.5546875" customWidth="1"/>
    <col min="10" max="10" width="6.21875" customWidth="1"/>
    <col min="12" max="12" width="34.21875" customWidth="1"/>
  </cols>
  <sheetData>
    <row r="1" spans="1:11" ht="18" x14ac:dyDescent="0.35">
      <c r="A1" s="28" t="s">
        <v>17</v>
      </c>
      <c r="E1" t="s">
        <v>18</v>
      </c>
      <c r="F1" t="s">
        <v>19</v>
      </c>
      <c r="G1" t="s">
        <v>20</v>
      </c>
    </row>
    <row r="2" spans="1:11" ht="15" thickBot="1" x14ac:dyDescent="0.35"/>
    <row r="3" spans="1:11" x14ac:dyDescent="0.3">
      <c r="A3" s="40" t="s">
        <v>26</v>
      </c>
      <c r="B3" s="14" t="s">
        <v>0</v>
      </c>
      <c r="C3" s="14" t="s">
        <v>1</v>
      </c>
      <c r="D3" s="14" t="s">
        <v>7</v>
      </c>
      <c r="E3" s="14" t="s">
        <v>2</v>
      </c>
      <c r="F3" s="15" t="s">
        <v>8</v>
      </c>
      <c r="G3" s="14" t="s">
        <v>16</v>
      </c>
      <c r="H3" s="15" t="s">
        <v>8</v>
      </c>
      <c r="I3" s="30" t="s">
        <v>12</v>
      </c>
    </row>
    <row r="4" spans="1:11" x14ac:dyDescent="0.3">
      <c r="A4" s="16" t="s">
        <v>3</v>
      </c>
      <c r="B4" s="2">
        <v>8</v>
      </c>
      <c r="C4" s="2">
        <v>2</v>
      </c>
      <c r="D4" s="2">
        <f>B4*C4</f>
        <v>16</v>
      </c>
      <c r="E4" s="2">
        <v>200</v>
      </c>
      <c r="F4" s="2">
        <f>D4*E4</f>
        <v>3200</v>
      </c>
      <c r="G4" s="7">
        <v>1</v>
      </c>
      <c r="H4" s="11">
        <f>D4*E4*G4</f>
        <v>3200</v>
      </c>
      <c r="I4" s="31">
        <f>H4*$K$16</f>
        <v>32000</v>
      </c>
    </row>
    <row r="5" spans="1:11" x14ac:dyDescent="0.3">
      <c r="A5" s="16" t="s">
        <v>14</v>
      </c>
      <c r="B5" s="3">
        <v>1</v>
      </c>
      <c r="C5" s="3">
        <f>6*4</f>
        <v>24</v>
      </c>
      <c r="D5" s="3">
        <f t="shared" ref="D5" si="0">B5*C5</f>
        <v>24</v>
      </c>
      <c r="E5" s="3">
        <v>800</v>
      </c>
      <c r="F5" s="3">
        <f t="shared" ref="F5:F12" si="1">D5*E5</f>
        <v>19200</v>
      </c>
      <c r="G5" s="8">
        <v>1</v>
      </c>
      <c r="H5" s="8">
        <f>D5*E5*G5</f>
        <v>19200</v>
      </c>
      <c r="I5" s="32">
        <f>H5*$K$16</f>
        <v>192000</v>
      </c>
    </row>
    <row r="6" spans="1:11" x14ac:dyDescent="0.3">
      <c r="A6" s="16" t="s">
        <v>15</v>
      </c>
      <c r="B6" s="3">
        <v>1</v>
      </c>
      <c r="C6" s="3">
        <f>6*4</f>
        <v>24</v>
      </c>
      <c r="D6" s="3">
        <f t="shared" ref="D6" si="2">B6*C6</f>
        <v>24</v>
      </c>
      <c r="E6" s="3">
        <v>100</v>
      </c>
      <c r="F6" s="3">
        <f t="shared" si="1"/>
        <v>2400</v>
      </c>
      <c r="G6" s="8">
        <v>1</v>
      </c>
      <c r="H6" s="8">
        <f>D6*E6*G6</f>
        <v>2400</v>
      </c>
      <c r="I6" s="32">
        <f>H6*$K$16</f>
        <v>24000</v>
      </c>
    </row>
    <row r="7" spans="1:11" x14ac:dyDescent="0.3">
      <c r="A7" s="16" t="s">
        <v>4</v>
      </c>
      <c r="B7" s="3">
        <v>1</v>
      </c>
      <c r="C7" s="3">
        <f>6*4</f>
        <v>24</v>
      </c>
      <c r="D7" s="3">
        <f>B7*C7</f>
        <v>24</v>
      </c>
      <c r="E7" s="3">
        <v>800</v>
      </c>
      <c r="F7" s="3">
        <f t="shared" si="1"/>
        <v>19200</v>
      </c>
      <c r="G7" s="8">
        <v>1</v>
      </c>
      <c r="H7" s="8">
        <f>D7*E7*G7</f>
        <v>19200</v>
      </c>
      <c r="I7" s="32">
        <f>H7*$K$16</f>
        <v>192000</v>
      </c>
    </row>
    <row r="8" spans="1:11" x14ac:dyDescent="0.3">
      <c r="A8" s="16" t="s">
        <v>5</v>
      </c>
      <c r="B8" s="3">
        <v>1</v>
      </c>
      <c r="C8" s="3">
        <f>4*3</f>
        <v>12</v>
      </c>
      <c r="D8" s="3">
        <f>B8*C8</f>
        <v>12</v>
      </c>
      <c r="E8" s="3">
        <v>25</v>
      </c>
      <c r="F8" s="3">
        <f t="shared" si="1"/>
        <v>300</v>
      </c>
      <c r="G8" s="8">
        <v>1</v>
      </c>
      <c r="H8" s="8">
        <f>D8*E8*G8</f>
        <v>300</v>
      </c>
      <c r="I8" s="32">
        <f>H8*$K$16</f>
        <v>3000</v>
      </c>
    </row>
    <row r="9" spans="1:11" x14ac:dyDescent="0.3">
      <c r="A9" s="16" t="s">
        <v>6</v>
      </c>
      <c r="B9" s="3">
        <v>1</v>
      </c>
      <c r="C9" s="3">
        <f>4*9</f>
        <v>36</v>
      </c>
      <c r="D9" s="3">
        <f>B9*C9</f>
        <v>36</v>
      </c>
      <c r="E9" s="3">
        <v>50</v>
      </c>
      <c r="F9" s="3">
        <f t="shared" si="1"/>
        <v>1800</v>
      </c>
      <c r="G9" s="8">
        <v>1</v>
      </c>
      <c r="H9" s="8">
        <f>D9*E9*G9</f>
        <v>1800</v>
      </c>
      <c r="I9" s="32">
        <f>H9*$K$16</f>
        <v>18000</v>
      </c>
    </row>
    <row r="10" spans="1:11" ht="46.2" customHeight="1" x14ac:dyDescent="0.3">
      <c r="A10" s="16" t="s">
        <v>13</v>
      </c>
      <c r="B10" s="3">
        <v>3</v>
      </c>
      <c r="C10" s="3">
        <v>3</v>
      </c>
      <c r="D10" s="3">
        <f>B10*C10</f>
        <v>9</v>
      </c>
      <c r="E10" s="3">
        <v>10</v>
      </c>
      <c r="F10" s="3">
        <f t="shared" si="1"/>
        <v>90</v>
      </c>
      <c r="G10" s="8">
        <v>8</v>
      </c>
      <c r="H10" s="8">
        <f>D10*E10*G10</f>
        <v>720</v>
      </c>
      <c r="I10" s="32">
        <f>H10*$K$16</f>
        <v>7200</v>
      </c>
    </row>
    <row r="11" spans="1:11" x14ac:dyDescent="0.3">
      <c r="A11" s="17"/>
      <c r="B11" s="3"/>
      <c r="C11" s="3"/>
      <c r="D11" s="3"/>
      <c r="E11" s="3"/>
      <c r="F11" s="3">
        <f t="shared" si="1"/>
        <v>0</v>
      </c>
      <c r="G11" s="8"/>
      <c r="H11" s="8">
        <f>D11*E11*G11</f>
        <v>0</v>
      </c>
      <c r="I11" s="32">
        <f>H11*$K$16</f>
        <v>0</v>
      </c>
    </row>
    <row r="12" spans="1:11" ht="15" thickBot="1" x14ac:dyDescent="0.35">
      <c r="A12" s="18"/>
      <c r="B12" s="5"/>
      <c r="C12" s="5"/>
      <c r="D12" s="5"/>
      <c r="E12" s="5"/>
      <c r="F12" s="5">
        <f t="shared" si="1"/>
        <v>0</v>
      </c>
      <c r="G12" s="9"/>
      <c r="H12" s="9">
        <f>D12*E12*G12</f>
        <v>0</v>
      </c>
      <c r="I12" s="33">
        <f>H12*$K$16</f>
        <v>0</v>
      </c>
    </row>
    <row r="13" spans="1:11" ht="15" thickTop="1" x14ac:dyDescent="0.3">
      <c r="A13" s="19" t="s">
        <v>9</v>
      </c>
      <c r="B13" s="4">
        <f>SUM(B4:B11)</f>
        <v>16</v>
      </c>
      <c r="C13" s="4">
        <f>SUM(C4:C11)</f>
        <v>125</v>
      </c>
      <c r="D13" s="4">
        <f>SUM(D4:D12)</f>
        <v>145</v>
      </c>
      <c r="E13" s="4">
        <f>SUM(E4:E12)</f>
        <v>1985</v>
      </c>
      <c r="F13" s="4">
        <f>SUM(F4:F12)</f>
        <v>46190</v>
      </c>
      <c r="G13" s="4"/>
      <c r="H13" s="4">
        <f>SUM(H4:H12)</f>
        <v>46820</v>
      </c>
      <c r="I13" s="20">
        <f>SUM(I4:I12)</f>
        <v>468200</v>
      </c>
    </row>
    <row r="14" spans="1:11" ht="15" thickBot="1" x14ac:dyDescent="0.35">
      <c r="A14" s="21"/>
      <c r="B14" s="22"/>
      <c r="C14" s="22"/>
      <c r="D14" s="22"/>
      <c r="E14" s="22"/>
      <c r="F14" s="22"/>
      <c r="G14" s="10"/>
      <c r="H14" s="22"/>
      <c r="I14" s="23"/>
    </row>
    <row r="15" spans="1:11" x14ac:dyDescent="0.3">
      <c r="A15" s="21"/>
      <c r="B15" s="22"/>
      <c r="C15" s="22"/>
      <c r="D15" s="22"/>
      <c r="E15" s="22"/>
      <c r="F15" s="22"/>
      <c r="G15" s="10"/>
      <c r="H15" s="6" t="s">
        <v>10</v>
      </c>
      <c r="I15" s="24">
        <v>400000</v>
      </c>
      <c r="K15" s="34" t="s">
        <v>28</v>
      </c>
    </row>
    <row r="16" spans="1:11" ht="15" thickBot="1" x14ac:dyDescent="0.35">
      <c r="A16" s="29" t="s">
        <v>21</v>
      </c>
      <c r="B16" s="25" t="s">
        <v>22</v>
      </c>
      <c r="C16" s="25"/>
      <c r="D16" s="25"/>
      <c r="E16" s="25"/>
      <c r="F16" s="25"/>
      <c r="G16" s="26"/>
      <c r="H16" s="27" t="s">
        <v>11</v>
      </c>
      <c r="I16" s="36">
        <f>I13/I15</f>
        <v>1.1705000000000001</v>
      </c>
      <c r="K16" s="35">
        <v>10</v>
      </c>
    </row>
    <row r="17" spans="1:12" x14ac:dyDescent="0.3">
      <c r="G17" s="1"/>
      <c r="L17" s="39" t="s">
        <v>24</v>
      </c>
    </row>
    <row r="18" spans="1:12" ht="95.4" customHeight="1" thickBot="1" x14ac:dyDescent="0.35">
      <c r="G18" s="1"/>
      <c r="L18" s="38" t="s">
        <v>27</v>
      </c>
    </row>
    <row r="19" spans="1:12" x14ac:dyDescent="0.3">
      <c r="A19" s="40" t="s">
        <v>25</v>
      </c>
      <c r="B19" s="14" t="s">
        <v>0</v>
      </c>
      <c r="C19" s="14" t="s">
        <v>1</v>
      </c>
      <c r="D19" s="14" t="s">
        <v>7</v>
      </c>
      <c r="E19" s="14" t="s">
        <v>2</v>
      </c>
      <c r="F19" s="15" t="s">
        <v>8</v>
      </c>
      <c r="G19" s="14" t="s">
        <v>16</v>
      </c>
      <c r="H19" s="15" t="s">
        <v>8</v>
      </c>
      <c r="I19" s="30" t="s">
        <v>12</v>
      </c>
    </row>
    <row r="20" spans="1:12" x14ac:dyDescent="0.3">
      <c r="A20" s="16" t="s">
        <v>3</v>
      </c>
      <c r="B20" s="2">
        <v>8</v>
      </c>
      <c r="C20" s="2">
        <v>2</v>
      </c>
      <c r="D20" s="2">
        <f>B20*C20</f>
        <v>16</v>
      </c>
      <c r="E20" s="11">
        <v>200</v>
      </c>
      <c r="F20" s="2">
        <f>D20*E20</f>
        <v>3200</v>
      </c>
      <c r="G20" s="12">
        <v>1</v>
      </c>
      <c r="H20" s="2">
        <f>D20*E20*G20</f>
        <v>3200</v>
      </c>
      <c r="I20" s="31">
        <f>H20*$K$16</f>
        <v>32000</v>
      </c>
    </row>
    <row r="21" spans="1:12" x14ac:dyDescent="0.3">
      <c r="A21" s="16" t="s">
        <v>14</v>
      </c>
      <c r="B21" s="3">
        <v>1</v>
      </c>
      <c r="C21" s="3">
        <f>1*9</f>
        <v>9</v>
      </c>
      <c r="D21" s="3">
        <f t="shared" ref="D21" si="3">B21*C21</f>
        <v>9</v>
      </c>
      <c r="E21" s="8">
        <v>800</v>
      </c>
      <c r="F21" s="3">
        <f t="shared" ref="F21:F28" si="4">D21*E21</f>
        <v>7200</v>
      </c>
      <c r="G21" s="10">
        <v>1</v>
      </c>
      <c r="H21" s="3">
        <f>D21*E21*G21</f>
        <v>7200</v>
      </c>
      <c r="I21" s="32">
        <f>H21*$K$16</f>
        <v>72000</v>
      </c>
    </row>
    <row r="22" spans="1:12" x14ac:dyDescent="0.3">
      <c r="A22" s="16" t="s">
        <v>15</v>
      </c>
      <c r="B22" s="3">
        <v>1</v>
      </c>
      <c r="C22" s="3">
        <f>1*9</f>
        <v>9</v>
      </c>
      <c r="D22" s="3">
        <f t="shared" ref="D22" si="5">B22*C22</f>
        <v>9</v>
      </c>
      <c r="E22" s="8">
        <v>100</v>
      </c>
      <c r="F22" s="3">
        <f t="shared" si="4"/>
        <v>900</v>
      </c>
      <c r="G22" s="10">
        <v>1</v>
      </c>
      <c r="H22" s="3">
        <f>D22*E22*G22</f>
        <v>900</v>
      </c>
      <c r="I22" s="32">
        <f>H22*$K$16</f>
        <v>9000</v>
      </c>
    </row>
    <row r="23" spans="1:12" x14ac:dyDescent="0.3">
      <c r="A23" s="16" t="s">
        <v>4</v>
      </c>
      <c r="B23" s="3">
        <v>1</v>
      </c>
      <c r="C23" s="3">
        <f>1*9</f>
        <v>9</v>
      </c>
      <c r="D23" s="3">
        <f>B23*C23</f>
        <v>9</v>
      </c>
      <c r="E23" s="8">
        <v>800</v>
      </c>
      <c r="F23" s="3">
        <f t="shared" si="4"/>
        <v>7200</v>
      </c>
      <c r="G23" s="10">
        <v>1</v>
      </c>
      <c r="H23" s="3">
        <f>D23*E23*G23</f>
        <v>7200</v>
      </c>
      <c r="I23" s="32">
        <f>H23*$K$16</f>
        <v>72000</v>
      </c>
    </row>
    <row r="24" spans="1:12" x14ac:dyDescent="0.3">
      <c r="A24" s="16" t="s">
        <v>5</v>
      </c>
      <c r="B24" s="3">
        <v>1</v>
      </c>
      <c r="C24" s="3">
        <f>1*6</f>
        <v>6</v>
      </c>
      <c r="D24" s="3">
        <f>B24*C24</f>
        <v>6</v>
      </c>
      <c r="E24" s="8">
        <v>25</v>
      </c>
      <c r="F24" s="3">
        <f t="shared" si="4"/>
        <v>150</v>
      </c>
      <c r="G24" s="10">
        <v>1</v>
      </c>
      <c r="H24" s="3">
        <f>D24*E24*G24</f>
        <v>150</v>
      </c>
      <c r="I24" s="32">
        <f>H24*$K$16</f>
        <v>1500</v>
      </c>
    </row>
    <row r="25" spans="1:12" x14ac:dyDescent="0.3">
      <c r="A25" s="16" t="s">
        <v>6</v>
      </c>
      <c r="B25" s="3">
        <v>1</v>
      </c>
      <c r="C25" s="3">
        <f>4*9</f>
        <v>36</v>
      </c>
      <c r="D25" s="3">
        <f>B25*C25</f>
        <v>36</v>
      </c>
      <c r="E25" s="8">
        <v>50</v>
      </c>
      <c r="F25" s="3">
        <f t="shared" si="4"/>
        <v>1800</v>
      </c>
      <c r="G25" s="10">
        <v>1</v>
      </c>
      <c r="H25" s="3">
        <f>D25*E25*G25</f>
        <v>1800</v>
      </c>
      <c r="I25" s="32">
        <f>H25*$K$16</f>
        <v>18000</v>
      </c>
    </row>
    <row r="26" spans="1:12" x14ac:dyDescent="0.3">
      <c r="A26" s="16" t="s">
        <v>13</v>
      </c>
      <c r="B26" s="3">
        <v>3</v>
      </c>
      <c r="C26" s="3">
        <v>3</v>
      </c>
      <c r="D26" s="3">
        <f>B26*C26</f>
        <v>9</v>
      </c>
      <c r="E26" s="3">
        <v>10</v>
      </c>
      <c r="F26" s="3">
        <f t="shared" si="4"/>
        <v>90</v>
      </c>
      <c r="G26" s="10">
        <v>8</v>
      </c>
      <c r="H26" s="3">
        <f>D26*E26*G26</f>
        <v>720</v>
      </c>
      <c r="I26" s="32">
        <f>H26*$K$16</f>
        <v>7200</v>
      </c>
    </row>
    <row r="27" spans="1:12" x14ac:dyDescent="0.3">
      <c r="A27" s="17"/>
      <c r="B27" s="3"/>
      <c r="C27" s="3"/>
      <c r="D27" s="3"/>
      <c r="E27" s="8"/>
      <c r="F27" s="3">
        <f t="shared" si="4"/>
        <v>0</v>
      </c>
      <c r="G27" s="10"/>
      <c r="H27" s="3">
        <f>D27*E27*G27</f>
        <v>0</v>
      </c>
      <c r="I27" s="32">
        <f>H27*$K$16</f>
        <v>0</v>
      </c>
    </row>
    <row r="28" spans="1:12" ht="15" thickBot="1" x14ac:dyDescent="0.35">
      <c r="A28" s="18"/>
      <c r="B28" s="5"/>
      <c r="C28" s="5"/>
      <c r="D28" s="5"/>
      <c r="E28" s="9"/>
      <c r="F28" s="5">
        <f t="shared" si="4"/>
        <v>0</v>
      </c>
      <c r="G28" s="13"/>
      <c r="H28" s="5">
        <f>D28*E28*G28</f>
        <v>0</v>
      </c>
      <c r="I28" s="33">
        <f>H28*$K$16</f>
        <v>0</v>
      </c>
    </row>
    <row r="29" spans="1:12" ht="15" thickTop="1" x14ac:dyDescent="0.3">
      <c r="A29" s="19" t="s">
        <v>9</v>
      </c>
      <c r="B29" s="4">
        <f>SUM(B20:B27)</f>
        <v>16</v>
      </c>
      <c r="C29" s="4">
        <f>SUM(C20:C27)</f>
        <v>74</v>
      </c>
      <c r="D29" s="4">
        <f>SUM(D20:D28)</f>
        <v>94</v>
      </c>
      <c r="E29" s="4">
        <f>SUM(E20:E28)</f>
        <v>1985</v>
      </c>
      <c r="F29" s="4">
        <f>SUM(F20:F28)</f>
        <v>20540</v>
      </c>
      <c r="G29" s="4"/>
      <c r="H29" s="4">
        <f>SUM(H20:H28)</f>
        <v>21170</v>
      </c>
      <c r="I29" s="20">
        <f>SUM(I20:I28)</f>
        <v>211700</v>
      </c>
    </row>
    <row r="30" spans="1:12" x14ac:dyDescent="0.3">
      <c r="A30" s="21"/>
      <c r="B30" s="22"/>
      <c r="C30" s="22"/>
      <c r="D30" s="22"/>
      <c r="E30" s="22"/>
      <c r="F30" s="22"/>
      <c r="G30" s="10"/>
      <c r="H30" s="22"/>
      <c r="I30" s="23"/>
    </row>
    <row r="31" spans="1:12" x14ac:dyDescent="0.3">
      <c r="A31" s="21"/>
      <c r="B31" s="22"/>
      <c r="C31" s="22"/>
      <c r="D31" s="22"/>
      <c r="E31" s="22"/>
      <c r="F31" s="22"/>
      <c r="G31" s="10"/>
      <c r="H31" s="6" t="s">
        <v>10</v>
      </c>
      <c r="I31" s="24">
        <v>400000</v>
      </c>
    </row>
    <row r="32" spans="1:12" ht="15" thickBot="1" x14ac:dyDescent="0.35">
      <c r="A32" s="29" t="s">
        <v>21</v>
      </c>
      <c r="B32" s="25" t="s">
        <v>23</v>
      </c>
      <c r="C32" s="25"/>
      <c r="D32" s="25"/>
      <c r="E32" s="25"/>
      <c r="F32" s="25"/>
      <c r="G32" s="26"/>
      <c r="H32" s="27" t="s">
        <v>11</v>
      </c>
      <c r="I32" s="37">
        <f>I29/I31</f>
        <v>0.52925</v>
      </c>
    </row>
    <row r="36" ht="87.6" customHeight="1" x14ac:dyDescent="0.3"/>
  </sheetData>
  <printOptions horizontalCentered="1" verticalCentered="1"/>
  <pageMargins left="0.70866141732283472" right="0.70866141732283472" top="0.78740157480314965" bottom="0.78740157480314965" header="0.31496062992125984" footer="0.31496062992125984"/>
  <pageSetup paperSize="9" scale="57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Jürgen Schmidt</dc:creator>
  <cp:lastModifiedBy>Jürgen Schmidt</cp:lastModifiedBy>
  <cp:lastPrinted>2015-05-11T15:17:19Z</cp:lastPrinted>
  <dcterms:created xsi:type="dcterms:W3CDTF">2015-05-11T14:19:43Z</dcterms:created>
  <dcterms:modified xsi:type="dcterms:W3CDTF">2015-05-11T15:18:49Z</dcterms:modified>
</cp:coreProperties>
</file>