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Noten" sheetId="1" state="visible" r:id="rId2"/>
    <sheet name="Korrelation der Teile" sheetId="2" state="visible" r:id="rId3"/>
    <sheet name="Punkteschema" sheetId="3" state="visible" r:id="rId4"/>
  </sheets>
  <definedNames>
    <definedName function="false" hidden="false" localSheetId="0" name="_xlnm.Print_Area" vbProcedure="false">Noten!$B$1:$AB$32</definedName>
    <definedName function="false" hidden="false" localSheetId="0" name="_xlnm.Print_Area" vbProcedure="false">Noten!$B$1:$AB$32</definedName>
    <definedName function="false" hidden="false" localSheetId="0" name="_xlnm._FilterDatabase" vbProcedure="false">Noten!$A$1:$AO$32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2" authorId="0">
      <text>
        <r>
          <rPr>
            <b val="true"/>
            <sz val="11"/>
            <color rgb="FF000000"/>
            <rFont val="Tahoma"/>
            <family val="2"/>
            <charset val="1"/>
          </rPr>
          <t xml:space="preserve">Dominik Schoop:
</t>
        </r>
        <r>
          <rPr>
            <sz val="11"/>
            <color rgb="FF000000"/>
            <rFont val="Tahoma"/>
            <family val="2"/>
            <charset val="1"/>
          </rPr>
          <t xml:space="preserve">Notendurchschnitt ohne Abwesende</t>
        </r>
      </text>
    </comment>
  </commentList>
</comments>
</file>

<file path=xl/sharedStrings.xml><?xml version="1.0" encoding="utf-8"?>
<sst xmlns="http://schemas.openxmlformats.org/spreadsheetml/2006/main" count="77" uniqueCount="75">
  <si>
    <t>V01</t>
  </si>
  <si>
    <t>Real Time Systems &amp; Automotive Safety und Security (SS 16)</t>
  </si>
  <si>
    <t>Grenzen</t>
  </si>
  <si>
    <t>Note:</t>
  </si>
  <si>
    <t>1.0</t>
  </si>
  <si>
    <t>4.0</t>
  </si>
  <si>
    <t>Prozent:</t>
  </si>
  <si>
    <t>Proz</t>
  </si>
  <si>
    <t>Punkte:</t>
  </si>
  <si>
    <t>Pkt</t>
  </si>
  <si>
    <t>Aufgerundete Punkte</t>
  </si>
  <si>
    <t>Note pro Punkt:</t>
  </si>
  <si>
    <t>Anz. Studierende:</t>
  </si>
  <si>
    <t>Sum</t>
  </si>
  <si>
    <t>Anzahl pro Note:</t>
  </si>
  <si>
    <t>Notendurchschnitt:</t>
  </si>
  <si>
    <t>Durchfallrate:</t>
  </si>
  <si>
    <t>Punktedurchschnitt:</t>
  </si>
  <si>
    <t>fail</t>
  </si>
  <si>
    <t>Zeit zur Korrektur</t>
  </si>
  <si>
    <t>Aufgabe:</t>
  </si>
  <si>
    <t>Q1</t>
  </si>
  <si>
    <t>Q2</t>
  </si>
  <si>
    <t>Q3</t>
  </si>
  <si>
    <t>Q4</t>
  </si>
  <si>
    <t>Q5</t>
  </si>
  <si>
    <t>Q6</t>
  </si>
  <si>
    <t>Teil 2</t>
  </si>
  <si>
    <t>Gesamt</t>
  </si>
  <si>
    <t>Prozent</t>
  </si>
  <si>
    <t>Exakt</t>
  </si>
  <si>
    <t>Note</t>
  </si>
  <si>
    <t>Abs</t>
  </si>
  <si>
    <t>Rest</t>
  </si>
  <si>
    <t>Diff N</t>
  </si>
  <si>
    <t>Diff P</t>
  </si>
  <si>
    <t>Bemerkung</t>
  </si>
  <si>
    <t>Endnote</t>
  </si>
  <si>
    <t>übertragen?</t>
  </si>
  <si>
    <t>Nr</t>
  </si>
  <si>
    <t>Matrikelnr</t>
  </si>
  <si>
    <t>Name</t>
  </si>
  <si>
    <t>Vorname</t>
  </si>
  <si>
    <t>Semester</t>
  </si>
  <si>
    <t>max. Punktzahl</t>
  </si>
  <si>
    <t>Manuel</t>
  </si>
  <si>
    <t>Balistreri</t>
  </si>
  <si>
    <t>Huei-Ho</t>
  </si>
  <si>
    <t>Chang</t>
  </si>
  <si>
    <t>Pavithra Rao</t>
  </si>
  <si>
    <t>Kasargod Pattanshetty</t>
  </si>
  <si>
    <t>Duc Hòa</t>
  </si>
  <si>
    <t>Nguyen</t>
  </si>
  <si>
    <t>Sadhananda Siddharth</t>
  </si>
  <si>
    <t>Sathyamurthy</t>
  </si>
  <si>
    <t>Mohammed</t>
  </si>
  <si>
    <t>Shaltout</t>
  </si>
  <si>
    <t>Yen-Ju</t>
  </si>
  <si>
    <t>Tao</t>
  </si>
  <si>
    <t>Cem</t>
  </si>
  <si>
    <t>Tosuner</t>
  </si>
  <si>
    <t>Durchschn. Pkte</t>
  </si>
  <si>
    <t>Anz</t>
  </si>
  <si>
    <t>Summe</t>
  </si>
  <si>
    <t>Durchschn. %</t>
  </si>
  <si>
    <t>Anzahl</t>
  </si>
  <si>
    <t>Anzahl 0 Pkte</t>
  </si>
  <si>
    <t>Durchschnitt</t>
  </si>
  <si>
    <t>Punkte Teil 1</t>
  </si>
  <si>
    <t>Punkte Teil 2</t>
  </si>
  <si>
    <t>% Teil 1</t>
  </si>
  <si>
    <t>% Teil 2</t>
  </si>
  <si>
    <t>max</t>
  </si>
  <si>
    <t>Punkte linear:</t>
  </si>
  <si>
    <t>Punkte äquidistant: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</si>
</sst>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/MM/YYYY"/>
    <numFmt numFmtId="166" formatCode="0.0"/>
    <numFmt numFmtId="167" formatCode="0.000000"/>
    <numFmt numFmtId="168" formatCode="0.00000"/>
    <numFmt numFmtId="169" formatCode="0.0%"/>
    <numFmt numFmtId="170" formatCode="0.00"/>
    <numFmt numFmtId="171" formatCode="0"/>
    <numFmt numFmtId="172" formatCode="H:MM;@"/>
    <numFmt numFmtId="173" formatCode="HH:MM"/>
    <numFmt numFmtId="174" formatCode="DD/\ MMM"/>
    <numFmt numFmtId="175" formatCode="0%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8"/>
      <color rgb="FF000000"/>
      <name val="Arial"/>
      <family val="2"/>
    </font>
    <font>
      <b val="true"/>
      <sz val="8"/>
      <color rgb="FF000000"/>
      <name val="Arial"/>
      <family val="2"/>
    </font>
    <font>
      <sz val="7.35"/>
      <color rgb="FF000000"/>
      <name val="Arial"/>
      <family val="2"/>
    </font>
    <font>
      <b val="true"/>
      <sz val="9.75"/>
      <color rgb="FF000000"/>
      <name val="Arial"/>
      <family val="2"/>
    </font>
    <font>
      <b val="true"/>
      <sz val="5.75"/>
      <color rgb="FF000000"/>
      <name val="Arial"/>
      <family val="2"/>
    </font>
    <font>
      <sz val="5.5"/>
      <color rgb="FF000000"/>
      <name val="Arial"/>
      <family val="2"/>
    </font>
    <font>
      <b val="true"/>
      <sz val="5.5"/>
      <color rgb="FF000000"/>
      <name val="Arial"/>
      <family val="2"/>
    </font>
    <font>
      <sz val="5.05"/>
      <color rgb="FF000000"/>
      <name val="Arial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 2" xfId="20" builtinId="54" customBuiltin="true"/>
    <cellStyle name="Standard 3" xfId="21" builtinId="54" customBuiltin="true"/>
    <cellStyle name="Standard 4" xfId="22" builtinId="54" customBuiltin="true"/>
    <cellStyle name="Standard 5" xfId="23" builtinId="54" customBuiltin="true"/>
  </cellStyles>
  <dxfs count="13">
    <dxf>
      <font>
        <sz val="10"/>
        <name val="Arial"/>
        <family val="2"/>
        <charset val="1"/>
      </font>
      <alignment horizontal="general" vertical="bottom" textRotation="0" wrapText="false" indent="0" shrinkToFit="false"/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AAC4"/>
      <rgbColor rgb="FF99CC00"/>
      <rgbColor rgb="FFFFCC00"/>
      <rgbColor rgb="FFFF9900"/>
      <rgbColor rgb="FFFF6600"/>
      <rgbColor rgb="FF7D5FA0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800">
                <a:solidFill>
                  <a:srgbClr val="000000"/>
                </a:solidFill>
                <a:latin typeface="Arial"/>
                <a:ea typeface="Arial"/>
              </a:rPr>
              <a:t>Notenverteilung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"Notenverteilung"</c:f>
              <c:strCache>
                <c:ptCount val="1"/>
                <c:pt idx="0">
                  <c:v>Notenverteilung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cat>
            <c:strRef>
              <c:f>Noten!$D$4:$P$4</c:f>
              <c:strCache>
                <c:ptCount val="13"/>
                <c:pt idx="0">
                  <c:v>1,0</c:v>
                </c:pt>
                <c:pt idx="1">
                  <c:v>1,3</c:v>
                </c:pt>
                <c:pt idx="2">
                  <c:v>1,7</c:v>
                </c:pt>
                <c:pt idx="3">
                  <c:v>2,0</c:v>
                </c:pt>
                <c:pt idx="4">
                  <c:v>2,3</c:v>
                </c:pt>
                <c:pt idx="5">
                  <c:v>2,7</c:v>
                </c:pt>
                <c:pt idx="6">
                  <c:v>3,0</c:v>
                </c:pt>
                <c:pt idx="7">
                  <c:v>3,3</c:v>
                </c:pt>
                <c:pt idx="8">
                  <c:v>3,7</c:v>
                </c:pt>
                <c:pt idx="9">
                  <c:v>4,0</c:v>
                </c:pt>
                <c:pt idx="10">
                  <c:v>4,3</c:v>
                </c:pt>
                <c:pt idx="11">
                  <c:v>4,7</c:v>
                </c:pt>
                <c:pt idx="12">
                  <c:v>5,0</c:v>
                </c:pt>
              </c:strCache>
            </c:strRef>
          </c:cat>
          <c:val>
            <c:numRef>
              <c:f>Noten!$D$10:$P$10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150"/>
        <c:axId val="60243406"/>
        <c:axId val="73933025"/>
      </c:barChart>
      <c:catAx>
        <c:axId val="60243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Arial"/>
                    <a:ea typeface="Arial"/>
                  </a:rPr>
                  <a:t>Note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73933025"/>
        <c:crosses val="autoZero"/>
        <c:auto val="1"/>
        <c:lblAlgn val="ctr"/>
        <c:lblOffset val="100"/>
      </c:catAx>
      <c:valAx>
        <c:axId val="7393302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Arial"/>
                    <a:ea typeface="Arial"/>
                  </a:rPr>
                  <a:t>Anzahl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60243406"/>
        <c:crossesAt val="0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75">
                <a:solidFill>
                  <a:srgbClr val="000000"/>
                </a:solidFill>
                <a:latin typeface="Arial"/>
                <a:ea typeface="Arial"/>
              </a:rPr>
              <a:t>Erreichte Punktzahlen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Noten!$C$23:$C$32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xVal>
          <c:yVal>
            <c:numRef>
              <c:f>Noten!$T$23:$T$32</c:f>
              <c:numCache>
                <c:formatCode>General</c:formatCode>
                <c:ptCount val="10"/>
                <c:pt idx="0">
                  <c:v>49</c:v>
                </c:pt>
                <c:pt idx="1">
                  <c:v>39</c:v>
                </c:pt>
                <c:pt idx="2">
                  <c:v>26</c:v>
                </c:pt>
                <c:pt idx="3">
                  <c:v>37</c:v>
                </c:pt>
                <c:pt idx="4">
                  <c:v>47</c:v>
                </c:pt>
                <c:pt idx="5">
                  <c:v>26</c:v>
                </c:pt>
                <c:pt idx="6">
                  <c:v>42</c:v>
                </c:pt>
                <c:pt idx="7">
                  <c:v>36</c:v>
                </c:pt>
                <c:pt idx="8">
                  <c:v/>
                </c:pt>
                <c:pt idx="9">
                  <c:v/>
                </c:pt>
              </c:numCache>
            </c:numRef>
          </c:yVal>
        </c:ser>
        <c:ser>
          <c:idx val="1"/>
          <c:order val="1"/>
          <c:tx>
            <c:strRef>
              <c:f>"Note 4,0"</c:f>
              <c:strCache>
                <c:ptCount val="1"/>
                <c:pt idx="0">
                  <c:v>Note 4,0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ize val="4"/>
          </c:marker>
          <c:yVal>
            <c:numRef>
              <c:f>Noten!$M$6;Noten!$M$6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</c:ser>
        <c:ser>
          <c:idx val="2"/>
          <c:order val="2"/>
          <c:tx>
            <c:strRef>
              <c:f>"Note 1,0"</c:f>
              <c:strCache>
                <c:ptCount val="1"/>
                <c:pt idx="0">
                  <c:v>Note 1,0</c:v>
                </c:pt>
              </c:strCache>
            </c:strRef>
          </c:tx>
          <c:spPr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ize val="4"/>
          </c:marker>
          <c:yVal>
            <c:numRef>
              <c:f>Noten!$D$6;Noten!$D$6</c:f>
              <c:numCache>
                <c:formatCode>General</c:formatCode>
                <c:ptCount val="2"/>
                <c:pt idx="0">
                  <c:v>54</c:v>
                </c:pt>
                <c:pt idx="1">
                  <c:v>54</c:v>
                </c:pt>
              </c:numCache>
            </c:numRef>
          </c:yVal>
        </c:ser>
        <c:ser>
          <c:idx val="3"/>
          <c:order val="3"/>
          <c:tx>
            <c:strRef>
              <c:f>"Note 3,0"</c:f>
              <c:strCache>
                <c:ptCount val="1"/>
                <c:pt idx="0">
                  <c:v>Note 3,0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4"/>
          </c:marker>
          <c:yVal>
            <c:numRef>
              <c:f>Noten!$J$6;Noten!$J$6</c:f>
              <c:numCache>
                <c:formatCode>General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yVal>
        </c:ser>
        <c:ser>
          <c:idx val="4"/>
          <c:order val="4"/>
          <c:tx>
            <c:strRef>
              <c:f>"Note 2,0"</c:f>
              <c:strCache>
                <c:ptCount val="1"/>
                <c:pt idx="0">
                  <c:v>Note 2,0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4"/>
          </c:marker>
          <c:yVal>
            <c:numRef>
              <c:f>Noten!$G$6;Noten!$G$6</c:f>
              <c:numCache>
                <c:formatCode>General</c:formatCode>
                <c:ptCount val="2"/>
                <c:pt idx="0">
                  <c:v>44</c:v>
                </c:pt>
                <c:pt idx="1">
                  <c:v>44</c:v>
                </c:pt>
              </c:numCache>
            </c:numRef>
          </c:yVal>
        </c:ser>
        <c:axId val="62396387"/>
        <c:axId val="30139711"/>
      </c:scatterChart>
      <c:valAx>
        <c:axId val="62396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575">
                    <a:solidFill>
                      <a:srgbClr val="000000"/>
                    </a:solidFill>
                    <a:latin typeface="Arial"/>
                    <a:ea typeface="Arial"/>
                  </a:rPr>
                  <a:t>Studierende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30139711"/>
        <c:crossesAt val="0"/>
      </c:valAx>
      <c:valAx>
        <c:axId val="30139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575">
                    <a:solidFill>
                      <a:srgbClr val="000000"/>
                    </a:solidFill>
                    <a:latin typeface="Arial"/>
                    <a:ea typeface="Arial"/>
                  </a:rPr>
                  <a:t>Punkte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62396387"/>
        <c:crossesAt val="0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550">
                <a:solidFill>
                  <a:srgbClr val="000000"/>
                </a:solidFill>
                <a:latin typeface="Arial"/>
                <a:ea typeface="Arial"/>
              </a:rPr>
              <a:t>Mindestpunktzahl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"Mindestpunktzahl"</c:f>
              <c:strCache>
                <c:ptCount val="1"/>
                <c:pt idx="0">
                  <c:v>Mindestpunktzahl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cat>
            <c:strRef>
              <c:f>Noten!$D$4:$P$4</c:f>
              <c:strCache>
                <c:ptCount val="13"/>
                <c:pt idx="0">
                  <c:v>1,0</c:v>
                </c:pt>
                <c:pt idx="1">
                  <c:v>1,3</c:v>
                </c:pt>
                <c:pt idx="2">
                  <c:v>1,7</c:v>
                </c:pt>
                <c:pt idx="3">
                  <c:v>2,0</c:v>
                </c:pt>
                <c:pt idx="4">
                  <c:v>2,3</c:v>
                </c:pt>
                <c:pt idx="5">
                  <c:v>2,7</c:v>
                </c:pt>
                <c:pt idx="6">
                  <c:v>3,0</c:v>
                </c:pt>
                <c:pt idx="7">
                  <c:v>3,3</c:v>
                </c:pt>
                <c:pt idx="8">
                  <c:v>3,7</c:v>
                </c:pt>
                <c:pt idx="9">
                  <c:v>4,0</c:v>
                </c:pt>
                <c:pt idx="10">
                  <c:v>4,3</c:v>
                </c:pt>
                <c:pt idx="11">
                  <c:v>4,7</c:v>
                </c:pt>
                <c:pt idx="12">
                  <c:v>5,0</c:v>
                </c:pt>
              </c:strCache>
            </c:strRef>
          </c:cat>
          <c:val>
            <c:numRef>
              <c:f>Noten!$D$6:$P$6</c:f>
              <c:numCache>
                <c:formatCode>General</c:formatCode>
                <c:ptCount val="13"/>
                <c:pt idx="0">
                  <c:v>54</c:v>
                </c:pt>
                <c:pt idx="1">
                  <c:v>51</c:v>
                </c:pt>
                <c:pt idx="2">
                  <c:v>47</c:v>
                </c:pt>
                <c:pt idx="3">
                  <c:v>44</c:v>
                </c:pt>
                <c:pt idx="4">
                  <c:v>41</c:v>
                </c:pt>
                <c:pt idx="5">
                  <c:v>37</c:v>
                </c:pt>
                <c:pt idx="6">
                  <c:v>34</c:v>
                </c:pt>
                <c:pt idx="7">
                  <c:v>31</c:v>
                </c:pt>
                <c:pt idx="8">
                  <c:v>27</c:v>
                </c:pt>
                <c:pt idx="9">
                  <c:v>24</c:v>
                </c:pt>
                <c:pt idx="10">
                  <c:v>21</c:v>
                </c:pt>
                <c:pt idx="11">
                  <c:v>17</c:v>
                </c:pt>
                <c:pt idx="12">
                  <c:v>14</c:v>
                </c:pt>
              </c:numCache>
            </c:numRef>
          </c:val>
        </c:ser>
        <c:gapWidth val="150"/>
        <c:overlap val="100"/>
        <c:axId val="18097382"/>
        <c:axId val="91548785"/>
      </c:barChart>
      <c:catAx>
        <c:axId val="18097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550">
                    <a:solidFill>
                      <a:srgbClr val="000000"/>
                    </a:solidFill>
                    <a:latin typeface="Arial"/>
                    <a:ea typeface="Arial"/>
                  </a:rPr>
                  <a:t>Noten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91548785"/>
        <c:crosses val="autoZero"/>
        <c:auto val="1"/>
        <c:lblAlgn val="ctr"/>
        <c:lblOffset val="100"/>
      </c:catAx>
      <c:valAx>
        <c:axId val="9154878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550">
                    <a:solidFill>
                      <a:srgbClr val="000000"/>
                    </a:solidFill>
                    <a:latin typeface="Arial"/>
                    <a:ea typeface="Arial"/>
                  </a:rPr>
                  <a:t>Punkte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18097382"/>
        <c:crossesAt val="0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800">
                <a:solidFill>
                  <a:srgbClr val="000000"/>
                </a:solidFill>
                <a:latin typeface="Arial"/>
                <a:ea typeface="Arial"/>
              </a:rPr>
              <a:t>Notenverteilung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Noten!$I$15:$M$15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gapWidth val="150"/>
        <c:axId val="76921586"/>
        <c:axId val="98786450"/>
      </c:barChart>
      <c:catAx>
        <c:axId val="76921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550">
                    <a:solidFill>
                      <a:srgbClr val="000000"/>
                    </a:solidFill>
                    <a:latin typeface="Arial"/>
                    <a:ea typeface="Arial"/>
                  </a:rPr>
                  <a:t>Noten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98786450"/>
        <c:crosses val="autoZero"/>
        <c:auto val="1"/>
        <c:lblAlgn val="ctr"/>
        <c:lblOffset val="100"/>
      </c:catAx>
      <c:valAx>
        <c:axId val="9878645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550">
                    <a:solidFill>
                      <a:srgbClr val="000000"/>
                    </a:solidFill>
                    <a:latin typeface="Arial"/>
                    <a:ea typeface="Arial"/>
                  </a:rPr>
                  <a:t>Anzahl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76921586"/>
        <c:crossesAt val="0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Teil 1 / Teil 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"Teil 1 / Teil 2"</c:f>
              <c:strCache>
                <c:ptCount val="1"/>
                <c:pt idx="0">
                  <c:v>Teil 1 / Teil 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'Korrelation der Teile'!$E$3:$E$65</c:f>
              <c:numCache>
                <c:formatCode>General</c:formatCode>
                <c:ptCount val="63"/>
                <c:pt idx="0">
                  <c:v>0.816666666666667</c:v>
                </c:pt>
                <c:pt idx="1">
                  <c:v>0.65</c:v>
                </c:pt>
                <c:pt idx="2">
                  <c:v>0.433333333333333</c:v>
                </c:pt>
                <c:pt idx="3">
                  <c:v>0.616666666666667</c:v>
                </c:pt>
                <c:pt idx="4">
                  <c:v>0.783333333333333</c:v>
                </c:pt>
                <c:pt idx="5">
                  <c:v>0.433333333333333</c:v>
                </c:pt>
                <c:pt idx="6">
                  <c:v>0.7</c:v>
                </c:pt>
                <c:pt idx="7">
                  <c:v>0.6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</c:numCache>
            </c:numRef>
          </c:xVal>
          <c:yVal>
            <c:numRef>
              <c:f>'Korrelation der Teile'!$F$3:$F$65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</c:numCache>
            </c:numRef>
          </c:yVal>
        </c:ser>
        <c:axId val="43073652"/>
        <c:axId val="51735803"/>
      </c:scatterChart>
      <c:valAx>
        <c:axId val="4307365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Teil 1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735803"/>
        <c:crossesAt val="0"/>
      </c:valAx>
      <c:valAx>
        <c:axId val="517358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Teil 2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07365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27000</xdr:colOff>
      <xdr:row>53</xdr:row>
      <xdr:rowOff>4320</xdr:rowOff>
    </xdr:from>
    <xdr:to>
      <xdr:col>23</xdr:col>
      <xdr:colOff>26640</xdr:colOff>
      <xdr:row>70</xdr:row>
      <xdr:rowOff>61200</xdr:rowOff>
    </xdr:to>
    <xdr:graphicFrame>
      <xdr:nvGraphicFramePr>
        <xdr:cNvPr id="0" name="Chart 2"/>
        <xdr:cNvGraphicFramePr/>
      </xdr:nvGraphicFramePr>
      <xdr:xfrm>
        <a:off x="8584200" y="8591760"/>
        <a:ext cx="5675040" cy="28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27000</xdr:colOff>
      <xdr:row>36</xdr:row>
      <xdr:rowOff>128160</xdr:rowOff>
    </xdr:from>
    <xdr:to>
      <xdr:col>11</xdr:col>
      <xdr:colOff>388440</xdr:colOff>
      <xdr:row>70</xdr:row>
      <xdr:rowOff>70560</xdr:rowOff>
    </xdr:to>
    <xdr:graphicFrame>
      <xdr:nvGraphicFramePr>
        <xdr:cNvPr id="1" name="Chart 3"/>
        <xdr:cNvGraphicFramePr/>
      </xdr:nvGraphicFramePr>
      <xdr:xfrm>
        <a:off x="2425680" y="5963040"/>
        <a:ext cx="5915160" cy="54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27000</xdr:colOff>
      <xdr:row>36</xdr:row>
      <xdr:rowOff>137520</xdr:rowOff>
    </xdr:from>
    <xdr:to>
      <xdr:col>23</xdr:col>
      <xdr:colOff>26640</xdr:colOff>
      <xdr:row>52</xdr:row>
      <xdr:rowOff>108720</xdr:rowOff>
    </xdr:to>
    <xdr:graphicFrame>
      <xdr:nvGraphicFramePr>
        <xdr:cNvPr id="2" name="Chart 236"/>
        <xdr:cNvGraphicFramePr/>
      </xdr:nvGraphicFramePr>
      <xdr:xfrm>
        <a:off x="8584200" y="5972400"/>
        <a:ext cx="5675040" cy="256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522360</xdr:colOff>
      <xdr:row>8</xdr:row>
      <xdr:rowOff>10080</xdr:rowOff>
    </xdr:from>
    <xdr:to>
      <xdr:col>25</xdr:col>
      <xdr:colOff>188640</xdr:colOff>
      <xdr:row>19</xdr:row>
      <xdr:rowOff>105120</xdr:rowOff>
    </xdr:to>
    <xdr:graphicFrame>
      <xdr:nvGraphicFramePr>
        <xdr:cNvPr id="3" name="Chart 279"/>
        <xdr:cNvGraphicFramePr/>
      </xdr:nvGraphicFramePr>
      <xdr:xfrm>
        <a:off x="12275280" y="1305360"/>
        <a:ext cx="2902320" cy="18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122400</xdr:colOff>
      <xdr:row>2</xdr:row>
      <xdr:rowOff>10080</xdr:rowOff>
    </xdr:from>
    <xdr:to>
      <xdr:col>15</xdr:col>
      <xdr:colOff>541080</xdr:colOff>
      <xdr:row>31</xdr:row>
      <xdr:rowOff>124200</xdr:rowOff>
    </xdr:to>
    <xdr:graphicFrame>
      <xdr:nvGraphicFramePr>
        <xdr:cNvPr id="4" name="Diagramm 1"/>
        <xdr:cNvGraphicFramePr/>
      </xdr:nvGraphicFramePr>
      <xdr:xfrm>
        <a:off x="4879800" y="333720"/>
        <a:ext cx="6545160" cy="480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R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8" activeCellId="0" sqref="A28"/>
    </sheetView>
  </sheetViews>
  <sheetFormatPr defaultRowHeight="12.75"/>
  <cols>
    <col collapsed="false" hidden="false" max="1" min="1" style="0" width="3.57142857142857"/>
    <col collapsed="false" hidden="false" max="2" min="2" style="0" width="10.1428571428571"/>
    <col collapsed="false" hidden="false" max="3" min="3" style="0" width="20.2857142857143"/>
    <col collapsed="false" hidden="false" max="4" min="4" style="0" width="15"/>
    <col collapsed="false" hidden="false" max="5" min="5" style="0" width="10.1428571428571"/>
    <col collapsed="false" hidden="false" max="6" min="6" style="0" width="15.1479591836735"/>
    <col collapsed="false" hidden="false" max="7" min="7" style="0" width="8.56632653061224"/>
    <col collapsed="false" hidden="false" max="9" min="8" style="0" width="7.4234693877551"/>
    <col collapsed="false" hidden="false" max="10" min="10" style="0" width="7.14795918367347"/>
    <col collapsed="false" hidden="false" max="11" min="11" style="0" width="7.85714285714286"/>
    <col collapsed="false" hidden="false" max="12" min="12" style="0" width="8.56632653061224"/>
    <col collapsed="false" hidden="false" max="13" min="13" style="0" width="8.29081632653061"/>
    <col collapsed="false" hidden="false" max="14" min="14" style="0" width="8"/>
    <col collapsed="false" hidden="false" max="15" min="15" style="0" width="7.29081632653061"/>
    <col collapsed="false" hidden="false" max="16" min="16" style="0" width="8.29081632653061"/>
    <col collapsed="false" hidden="false" max="18" min="17" style="0" width="6.71428571428571"/>
    <col collapsed="false" hidden="false" max="19" min="19" style="0" width="7.85714285714286"/>
    <col collapsed="false" hidden="false" max="20" min="20" style="0" width="8.70918367346939"/>
    <col collapsed="false" hidden="false" max="21" min="21" style="0" width="8"/>
    <col collapsed="false" hidden="false" max="22" min="22" style="0" width="6.00510204081633"/>
    <col collapsed="false" hidden="false" max="23" min="23" style="0" width="4.57142857142857"/>
    <col collapsed="false" hidden="false" max="24" min="24" style="0" width="4.86224489795918"/>
    <col collapsed="false" hidden="false" max="27" min="25" style="0" width="5.85714285714286"/>
    <col collapsed="false" hidden="false" max="28" min="28" style="0" width="29.1377551020408"/>
    <col collapsed="false" hidden="false" max="29" min="29" style="0" width="8.4234693877551"/>
    <col collapsed="false" hidden="false" max="30" min="30" style="0" width="15.2908163265306"/>
    <col collapsed="false" hidden="false" max="31" min="31" style="0" width="6.00510204081633"/>
    <col collapsed="false" hidden="false" max="32" min="32" style="0" width="5.57142857142857"/>
    <col collapsed="false" hidden="false" max="33" min="33" style="0" width="6.85714285714286"/>
    <col collapsed="false" hidden="false" max="34" min="34" style="0" width="7.29081632653061"/>
    <col collapsed="false" hidden="false" max="37" min="35" style="0" width="8.4234693877551"/>
    <col collapsed="false" hidden="false" max="38" min="38" style="0" width="7"/>
    <col collapsed="false" hidden="false" max="40" min="39" style="0" width="8.14285714285714"/>
    <col collapsed="false" hidden="false" max="1025" min="41" style="0" width="10.8520408163265"/>
  </cols>
  <sheetData>
    <row r="1" customFormat="false" ht="12.75" hidden="false" customHeight="false" outlineLevel="0" collapsed="false">
      <c r="A1" s="0" t="s">
        <v>0</v>
      </c>
      <c r="C1" s="1" t="s">
        <v>1</v>
      </c>
      <c r="D1" s="2"/>
      <c r="AO1" s="3"/>
    </row>
    <row r="2" customFormat="false" ht="12.75" hidden="false" customHeight="false" outlineLevel="0" collapsed="false">
      <c r="C2" s="1"/>
      <c r="D2" s="2"/>
    </row>
    <row r="3" customFormat="false" ht="12.75" hidden="false" customHeight="false" outlineLevel="0" collapsed="false">
      <c r="T3" s="1" t="s">
        <v>2</v>
      </c>
      <c r="AO3" s="4"/>
      <c r="AP3" s="4"/>
      <c r="AQ3" s="4"/>
      <c r="AR3" s="5"/>
    </row>
    <row r="4" s="1" customFormat="true" ht="12.75" hidden="false" customHeight="false" outlineLevel="0" collapsed="false">
      <c r="C4" s="1" t="s">
        <v>3</v>
      </c>
      <c r="D4" s="6" t="n">
        <v>1</v>
      </c>
      <c r="E4" s="6" t="n">
        <v>1.3</v>
      </c>
      <c r="F4" s="6" t="n">
        <v>1.7</v>
      </c>
      <c r="G4" s="6" t="n">
        <v>2</v>
      </c>
      <c r="H4" s="6" t="n">
        <v>2.3</v>
      </c>
      <c r="I4" s="6" t="n">
        <v>2.7</v>
      </c>
      <c r="J4" s="6" t="n">
        <v>3</v>
      </c>
      <c r="K4" s="6" t="n">
        <v>3.3</v>
      </c>
      <c r="L4" s="6" t="n">
        <v>3.7</v>
      </c>
      <c r="M4" s="6" t="n">
        <v>4</v>
      </c>
      <c r="N4" s="6" t="n">
        <v>4.3</v>
      </c>
      <c r="O4" s="6" t="n">
        <v>4.7</v>
      </c>
      <c r="P4" s="6" t="n">
        <v>5</v>
      </c>
      <c r="T4" s="6" t="s">
        <v>4</v>
      </c>
      <c r="U4" s="6" t="s">
        <v>5</v>
      </c>
      <c r="V4" s="6"/>
      <c r="W4" s="6"/>
      <c r="X4" s="6"/>
      <c r="Y4" s="6"/>
      <c r="Z4" s="6"/>
      <c r="AA4" s="6"/>
      <c r="AB4" s="6"/>
      <c r="AC4" s="6"/>
      <c r="AD4" s="6"/>
      <c r="AE4" s="6"/>
      <c r="AO4" s="4"/>
      <c r="AP4" s="4"/>
      <c r="AQ4" s="4"/>
      <c r="AR4" s="7"/>
    </row>
    <row r="5" customFormat="false" ht="12.75" hidden="false" customHeight="false" outlineLevel="0" collapsed="false">
      <c r="A5" s="1"/>
      <c r="B5" s="1"/>
      <c r="C5" s="1" t="s">
        <v>6</v>
      </c>
      <c r="D5" s="8" t="n">
        <f aca="false">T5</f>
        <v>0.9</v>
      </c>
      <c r="E5" s="9" t="n">
        <f aca="false">($M$5-$D$5)/($M$4-$D$4)*(E4-$D$4)+$D$5</f>
        <v>0.85</v>
      </c>
      <c r="F5" s="9" t="n">
        <f aca="false">($M$5-$D$5)/($M$4-$D$4)*(F4-$D$4)+$D$5</f>
        <v>0.783333333333333</v>
      </c>
      <c r="G5" s="9" t="n">
        <f aca="false">($M$5-$D$5)/($M$4-$D$4)*(G4-$D$4)+$D$5</f>
        <v>0.733333333333333</v>
      </c>
      <c r="H5" s="9" t="n">
        <f aca="false">($M$5-$D$5)/($M$4-$D$4)*(H4-$D$4)+$D$5</f>
        <v>0.683333333333333</v>
      </c>
      <c r="I5" s="9" t="n">
        <f aca="false">($M$5-$D$5)/($M$4-$D$4)*(I4-$D$4)+$D$5</f>
        <v>0.616666666666667</v>
      </c>
      <c r="J5" s="9" t="n">
        <f aca="false">($M$5-$D$5)/($M$4-$D$4)*(J4-$D$4)+$D$5</f>
        <v>0.566666666666667</v>
      </c>
      <c r="K5" s="9" t="n">
        <f aca="false">($M$5-$D$5)/($M$4-$D$4)*(K4-$D$4)+$D$5</f>
        <v>0.516666666666667</v>
      </c>
      <c r="L5" s="9" t="n">
        <f aca="false">($M$5-$D$5)/($M$4-$D$4)*(L4-$D$4)+$D$5</f>
        <v>0.45</v>
      </c>
      <c r="M5" s="8" t="n">
        <f aca="false">U5</f>
        <v>0.4</v>
      </c>
      <c r="N5" s="9" t="n">
        <f aca="false">($M$5-$D$5)/($M$4-$D$4)*(N4-$D$4)+$D$5</f>
        <v>0.35</v>
      </c>
      <c r="O5" s="9" t="n">
        <f aca="false">($M$5-$D$5)/($M$4-$D$4)*(O4-$D$4)+$D$5</f>
        <v>0.283333333333333</v>
      </c>
      <c r="P5" s="9" t="n">
        <f aca="false">($M$5-$D$5)/($M$4-$D$4)*(P4-$D$4)+$D$5</f>
        <v>0.233333333333333</v>
      </c>
      <c r="S5" s="1" t="s">
        <v>7</v>
      </c>
      <c r="T5" s="10" t="n">
        <f aca="false">T6/T22</f>
        <v>0.9</v>
      </c>
      <c r="U5" s="10" t="n">
        <f aca="false">U6/T22</f>
        <v>0.4</v>
      </c>
      <c r="V5" s="9"/>
      <c r="W5" s="9"/>
      <c r="X5" s="9"/>
      <c r="Y5" s="9"/>
      <c r="Z5" s="9"/>
      <c r="AA5" s="9"/>
      <c r="AB5" s="10"/>
      <c r="AC5" s="9"/>
      <c r="AD5" s="9"/>
      <c r="AE5" s="9"/>
      <c r="AO5" s="11"/>
      <c r="AP5" s="11"/>
      <c r="AQ5" s="11"/>
      <c r="AR5" s="12"/>
    </row>
    <row r="6" customFormat="false" ht="12.75" hidden="false" customHeight="false" outlineLevel="0" collapsed="false">
      <c r="A6" s="1"/>
      <c r="B6" s="1"/>
      <c r="C6" s="1" t="s">
        <v>8</v>
      </c>
      <c r="D6" s="6" t="n">
        <f aca="false">$T$22*D5</f>
        <v>54</v>
      </c>
      <c r="E6" s="6" t="n">
        <f aca="false">$T$22*E5</f>
        <v>51</v>
      </c>
      <c r="F6" s="6" t="n">
        <f aca="false">$T$22*F5</f>
        <v>47</v>
      </c>
      <c r="G6" s="6" t="n">
        <f aca="false">$T$22*G5</f>
        <v>44</v>
      </c>
      <c r="H6" s="6" t="n">
        <f aca="false">$T$22*H5</f>
        <v>41</v>
      </c>
      <c r="I6" s="6" t="n">
        <f aca="false">$T$22*I5</f>
        <v>37</v>
      </c>
      <c r="J6" s="6" t="n">
        <f aca="false">$T$22*J5</f>
        <v>34</v>
      </c>
      <c r="K6" s="6" t="n">
        <f aca="false">$T$22*K5</f>
        <v>31</v>
      </c>
      <c r="L6" s="6" t="n">
        <f aca="false">$T$22*L5</f>
        <v>27</v>
      </c>
      <c r="M6" s="6" t="n">
        <f aca="false">$T$22*M5</f>
        <v>24</v>
      </c>
      <c r="N6" s="6" t="n">
        <f aca="false">$T$22*N5</f>
        <v>21</v>
      </c>
      <c r="O6" s="6" t="n">
        <f aca="false">$T$22*O5</f>
        <v>17</v>
      </c>
      <c r="P6" s="6" t="n">
        <f aca="false">$T$22*P5</f>
        <v>14</v>
      </c>
      <c r="S6" s="1" t="s">
        <v>9</v>
      </c>
      <c r="T6" s="1" t="n">
        <v>54</v>
      </c>
      <c r="U6" s="1" t="n">
        <v>24</v>
      </c>
      <c r="AO6" s="11"/>
      <c r="AP6" s="11"/>
      <c r="AQ6" s="11"/>
      <c r="AR6" s="13"/>
    </row>
    <row r="7" customFormat="false" ht="12.75" hidden="false" customHeight="false" outlineLevel="0" collapsed="false">
      <c r="A7" s="1"/>
      <c r="B7" s="1"/>
      <c r="C7" s="1" t="s">
        <v>10</v>
      </c>
      <c r="D7" s="6" t="n">
        <f aca="false">IF(ROUND(D6,0)&lt;D6,ROUND(D6,0)+0.5,ROUND(D6,0))</f>
        <v>54</v>
      </c>
      <c r="E7" s="6" t="n">
        <f aca="false">IF(ROUND(E6,0)&lt;E6,ROUND(E6,0)+0.5,ROUND(E6,0))</f>
        <v>51</v>
      </c>
      <c r="F7" s="6" t="n">
        <f aca="false">IF(ROUND(F6,0)&lt;F6,ROUND(F6,0)+0.5,ROUND(F6,0))</f>
        <v>47</v>
      </c>
      <c r="G7" s="6" t="n">
        <f aca="false">IF(ROUND(G6,0)&lt;G6,ROUND(G6,0)+0.5,ROUND(G6,0))</f>
        <v>44</v>
      </c>
      <c r="H7" s="6" t="n">
        <f aca="false">IF(ROUND(H6,0)&lt;H6,ROUND(H6,0)+0.5,ROUND(H6,0))</f>
        <v>41</v>
      </c>
      <c r="I7" s="6" t="n">
        <f aca="false">IF(ROUND(I6,0)&lt;I6,ROUND(I6,0)+0.5,ROUND(I6,0))</f>
        <v>37</v>
      </c>
      <c r="J7" s="6" t="n">
        <f aca="false">IF(ROUND(J6,0)&lt;J6,ROUND(J6,0)+0.5,ROUND(J6,0))</f>
        <v>34</v>
      </c>
      <c r="K7" s="6" t="n">
        <f aca="false">IF(ROUND(K6,0)&lt;K6,ROUND(K6,0)+0.5,ROUND(K6,0))</f>
        <v>31</v>
      </c>
      <c r="L7" s="6" t="n">
        <f aca="false">IF(ROUND(L6,0)&lt;L6,ROUND(L6,0)+0.5,ROUND(L6,0))</f>
        <v>27</v>
      </c>
      <c r="M7" s="6" t="n">
        <f aca="false">IF(ROUND(M6,0)&lt;M6,ROUND(M6,0)+0.5,ROUND(M6,0))</f>
        <v>24</v>
      </c>
      <c r="N7" s="6" t="n">
        <f aca="false">IF(ROUND(N6,0)&lt;N6,ROUND(N6,0)+0.5,ROUND(N6,0))</f>
        <v>21</v>
      </c>
      <c r="O7" s="6" t="n">
        <f aca="false">IF(ROUND(O6,0)&lt;O6,ROUND(O6,0)+0.5,ROUND(O6,0))</f>
        <v>17</v>
      </c>
      <c r="P7" s="6" t="n">
        <f aca="false">IF(ROUND(P6,0)&lt;P6,ROUND(P6,0)+0.5,ROUND(P6,0))</f>
        <v>14</v>
      </c>
      <c r="AB7" s="14"/>
      <c r="AO7" s="4"/>
      <c r="AP7" s="4"/>
      <c r="AQ7" s="4"/>
      <c r="AR7" s="7"/>
    </row>
    <row r="8" customFormat="false" ht="12.75" hidden="false" customHeight="false" outlineLevel="0" collapsed="false">
      <c r="B8" s="1"/>
      <c r="C8" s="1" t="s">
        <v>11</v>
      </c>
      <c r="D8" s="0" t="n">
        <f aca="false">(M4-D4)/(D6-M6)</f>
        <v>0.1</v>
      </c>
      <c r="T8" s="15" t="n">
        <f aca="false">T6/T22</f>
        <v>0.9</v>
      </c>
      <c r="U8" s="15" t="n">
        <f aca="false">U6/T22</f>
        <v>0.4</v>
      </c>
      <c r="AO8" s="4"/>
      <c r="AP8" s="4"/>
      <c r="AQ8" s="14"/>
      <c r="AR8" s="14"/>
    </row>
    <row r="9" customFormat="false" ht="12.75" hidden="false" customHeight="false" outlineLevel="0" collapsed="false">
      <c r="B9" s="1"/>
      <c r="C9" s="1" t="s">
        <v>12</v>
      </c>
      <c r="D9" s="0" t="n">
        <f aca="false">Q10</f>
        <v>8</v>
      </c>
      <c r="Q9" s="0" t="s">
        <v>13</v>
      </c>
      <c r="S9" s="1"/>
      <c r="AO9" s="4"/>
      <c r="AP9" s="4"/>
      <c r="AQ9" s="14"/>
      <c r="AR9" s="14"/>
    </row>
    <row r="10" customFormat="false" ht="12.75" hidden="false" customHeight="false" outlineLevel="0" collapsed="false">
      <c r="C10" s="1" t="s">
        <v>14</v>
      </c>
      <c r="D10" s="0" t="n">
        <f aca="false">COUNTIF($W$23:$W$33,D4)</f>
        <v>0</v>
      </c>
      <c r="E10" s="0" t="n">
        <f aca="false">COUNTIF($W$23:$W$33,E4)</f>
        <v>0</v>
      </c>
      <c r="F10" s="0" t="n">
        <f aca="false">COUNTIF($W$23:$W$33,F4)</f>
        <v>2</v>
      </c>
      <c r="G10" s="0" t="n">
        <f aca="false">COUNTIF($W$23:$W$33,G4)</f>
        <v>0</v>
      </c>
      <c r="H10" s="0" t="n">
        <f aca="false">COUNTIF($W$23:$W$33,H4)</f>
        <v>1</v>
      </c>
      <c r="I10" s="0" t="n">
        <f aca="false">COUNTIF($W$23:$W$33,I4)</f>
        <v>2</v>
      </c>
      <c r="J10" s="0" t="n">
        <f aca="false">COUNTIF($W$23:$W$33,J4)</f>
        <v>1</v>
      </c>
      <c r="K10" s="0" t="n">
        <f aca="false">COUNTIF($W$23:$W$33,K4)</f>
        <v>0</v>
      </c>
      <c r="L10" s="0" t="n">
        <f aca="false">COUNTIF($W$23:$W$33,L4)</f>
        <v>0</v>
      </c>
      <c r="M10" s="0" t="n">
        <f aca="false">COUNTIF($W$23:$W$33,M4)</f>
        <v>2</v>
      </c>
      <c r="N10" s="0" t="n">
        <f aca="false">COUNTIF($W$23:$W$33,N4)</f>
        <v>0</v>
      </c>
      <c r="O10" s="0" t="n">
        <f aca="false">COUNTIF($W$23:$W$33,O4)</f>
        <v>0</v>
      </c>
      <c r="P10" s="0" t="n">
        <f aca="false">COUNTIF($W$23:$W$33,P4)</f>
        <v>0</v>
      </c>
      <c r="Q10" s="0" t="n">
        <f aca="false">SUM(D10:P10)</f>
        <v>8</v>
      </c>
      <c r="AO10" s="4"/>
      <c r="AP10" s="4"/>
      <c r="AQ10" s="14"/>
      <c r="AR10" s="14"/>
    </row>
    <row r="11" customFormat="false" ht="12.75" hidden="false" customHeight="false" outlineLevel="0" collapsed="false">
      <c r="D11" s="0" t="n">
        <f aca="false">D4*D10</f>
        <v>0</v>
      </c>
      <c r="E11" s="0" t="n">
        <f aca="false">E4*E10</f>
        <v>0</v>
      </c>
      <c r="F11" s="0" t="n">
        <f aca="false">F4*F10</f>
        <v>3.4</v>
      </c>
      <c r="G11" s="0" t="n">
        <f aca="false">G4*G10</f>
        <v>0</v>
      </c>
      <c r="H11" s="0" t="n">
        <f aca="false">H4*H10</f>
        <v>2.3</v>
      </c>
      <c r="I11" s="0" t="n">
        <f aca="false">I4*I10</f>
        <v>5.4</v>
      </c>
      <c r="J11" s="0" t="n">
        <f aca="false">J4*J10</f>
        <v>3</v>
      </c>
      <c r="K11" s="0" t="n">
        <f aca="false">K4*K10</f>
        <v>0</v>
      </c>
      <c r="L11" s="0" t="n">
        <f aca="false">L4*L10</f>
        <v>0</v>
      </c>
      <c r="M11" s="0" t="n">
        <f aca="false">M4*M10</f>
        <v>8</v>
      </c>
      <c r="N11" s="0" t="n">
        <f aca="false">N4*N10</f>
        <v>0</v>
      </c>
      <c r="O11" s="0" t="n">
        <f aca="false">O4*O10</f>
        <v>0</v>
      </c>
      <c r="P11" s="0" t="n">
        <f aca="false">P4*P10</f>
        <v>0</v>
      </c>
      <c r="Q11" s="4" t="n">
        <f aca="false">SUM(D11:P11)</f>
        <v>22.1</v>
      </c>
      <c r="R11" s="4"/>
      <c r="S11" s="1"/>
      <c r="AF11" s="4"/>
      <c r="AG11" s="4"/>
      <c r="AO11" s="4"/>
      <c r="AP11" s="4"/>
      <c r="AQ11" s="14"/>
      <c r="AR11" s="14"/>
    </row>
    <row r="12" customFormat="false" ht="12.75" hidden="false" customHeight="false" outlineLevel="0" collapsed="false">
      <c r="C12" s="1" t="s">
        <v>15</v>
      </c>
      <c r="D12" s="14" t="n">
        <f aca="false">Q11/Q10</f>
        <v>2.7625</v>
      </c>
      <c r="E12" s="14" t="n">
        <f aca="false">(Q11-5*F12)/(Q10-F12)</f>
        <v>2.7625</v>
      </c>
      <c r="F12" s="0" t="n">
        <f aca="false">COUNTIF(AB23:AB33,"nicht mitgeschrieben")</f>
        <v>0</v>
      </c>
      <c r="Q12" s="4"/>
      <c r="R12" s="4"/>
      <c r="S12" s="1"/>
      <c r="AF12" s="4"/>
      <c r="AG12" s="4"/>
      <c r="AO12" s="4"/>
      <c r="AP12" s="4"/>
      <c r="AQ12" s="14"/>
      <c r="AR12" s="14"/>
    </row>
    <row r="13" customFormat="false" ht="12.75" hidden="false" customHeight="false" outlineLevel="0" collapsed="false">
      <c r="C13" s="1" t="s">
        <v>16</v>
      </c>
      <c r="D13" s="15" t="n">
        <f aca="false">(N10+O10+P10)/D9</f>
        <v>0</v>
      </c>
      <c r="Q13" s="9"/>
      <c r="R13" s="9"/>
      <c r="S13" s="1"/>
      <c r="AF13" s="9"/>
      <c r="AG13" s="9"/>
      <c r="AO13" s="4"/>
      <c r="AP13" s="4"/>
      <c r="AQ13" s="14"/>
      <c r="AR13" s="14"/>
    </row>
    <row r="14" s="1" customFormat="true" ht="12.75" hidden="false" customHeight="false" outlineLevel="0" collapsed="false">
      <c r="C14" s="1" t="s">
        <v>17</v>
      </c>
      <c r="D14" s="16" t="n">
        <f aca="false">T34/D9</f>
        <v>0</v>
      </c>
      <c r="I14" s="1" t="n">
        <v>1</v>
      </c>
      <c r="J14" s="1" t="n">
        <v>2</v>
      </c>
      <c r="K14" s="1" t="n">
        <v>3</v>
      </c>
      <c r="L14" s="1" t="n">
        <v>4</v>
      </c>
      <c r="M14" s="1" t="s">
        <v>18</v>
      </c>
      <c r="S14" s="9"/>
      <c r="W14" s="3"/>
      <c r="AH14" s="9"/>
      <c r="AI14" s="9"/>
      <c r="AO14" s="4"/>
      <c r="AP14" s="4"/>
      <c r="AQ14" s="14"/>
      <c r="AR14" s="14"/>
    </row>
    <row r="15" customFormat="false" ht="12.75" hidden="false" customHeight="false" outlineLevel="0" collapsed="false">
      <c r="A15" s="1"/>
      <c r="B15" s="1"/>
      <c r="D15" s="16"/>
      <c r="E15" s="1"/>
      <c r="F15" s="1"/>
      <c r="G15" s="1"/>
      <c r="H15" s="1"/>
      <c r="I15" s="1" t="n">
        <f aca="false">D10+E10</f>
        <v>0</v>
      </c>
      <c r="J15" s="1" t="n">
        <f aca="false">F10+G10+H10</f>
        <v>3</v>
      </c>
      <c r="K15" s="1" t="n">
        <f aca="false">I10+J10+K10</f>
        <v>3</v>
      </c>
      <c r="L15" s="17" t="n">
        <f aca="false">L10+M10</f>
        <v>2</v>
      </c>
      <c r="M15" s="1" t="n">
        <f aca="false">N10+O10+P10</f>
        <v>0</v>
      </c>
      <c r="S15" s="9"/>
      <c r="W15" s="3"/>
      <c r="AH15" s="9"/>
      <c r="AI15" s="9"/>
      <c r="AO15" s="4"/>
      <c r="AP15" s="4"/>
      <c r="AQ15" s="14"/>
      <c r="AR15" s="14"/>
    </row>
    <row r="16" s="3" customFormat="true" ht="12.75" hidden="false" customHeight="false" outlineLevel="0" collapsed="false">
      <c r="C16" s="1" t="s">
        <v>19</v>
      </c>
      <c r="D16" s="16"/>
      <c r="E16" s="18"/>
      <c r="G16" s="19"/>
      <c r="H16" s="19"/>
      <c r="S16" s="20"/>
      <c r="AH16" s="20"/>
      <c r="AI16" s="20"/>
      <c r="AO16" s="4"/>
      <c r="AP16" s="4"/>
      <c r="AQ16" s="14"/>
      <c r="AR16" s="14"/>
    </row>
    <row r="17" customFormat="false" ht="12.75" hidden="false" customHeight="false" outlineLevel="0" collapsed="false">
      <c r="A17" s="3"/>
      <c r="B17" s="3"/>
      <c r="D17" s="16"/>
      <c r="F17" s="3"/>
      <c r="G17" s="21"/>
      <c r="S17" s="20"/>
      <c r="AH17" s="20"/>
      <c r="AI17" s="20"/>
      <c r="AO17" s="4"/>
      <c r="AP17" s="4"/>
      <c r="AQ17" s="14"/>
      <c r="AR17" s="14"/>
    </row>
    <row r="18" customFormat="false" ht="12.75" hidden="false" customHeight="false" outlineLevel="0" collapsed="false">
      <c r="A18" s="3"/>
      <c r="B18" s="3"/>
      <c r="D18" s="16"/>
      <c r="F18" s="3"/>
      <c r="G18" s="21"/>
      <c r="S18" s="20"/>
      <c r="AH18" s="20"/>
      <c r="AI18" s="20"/>
      <c r="AO18" s="4"/>
      <c r="AP18" s="4"/>
      <c r="AQ18" s="14"/>
      <c r="AR18" s="14"/>
    </row>
    <row r="19" customFormat="false" ht="12.75" hidden="false" customHeight="false" outlineLevel="0" collapsed="false">
      <c r="A19" s="3"/>
      <c r="B19" s="3"/>
      <c r="D19" s="16"/>
      <c r="F19" s="3"/>
      <c r="G19" s="21"/>
      <c r="S19" s="20"/>
      <c r="AH19" s="20"/>
      <c r="AI19" s="20"/>
      <c r="AO19" s="4"/>
      <c r="AP19" s="4"/>
      <c r="AQ19" s="14"/>
      <c r="AR19" s="14"/>
    </row>
    <row r="20" customFormat="false" ht="12.75" hidden="false" customHeight="false" outlineLevel="0" collapsed="false">
      <c r="C20" s="1"/>
      <c r="D20" s="1"/>
      <c r="E20" s="1"/>
      <c r="F20" s="1"/>
      <c r="G20" s="1"/>
      <c r="H20" s="1"/>
      <c r="I20" s="1"/>
      <c r="J20" s="1"/>
      <c r="K20" s="22"/>
      <c r="L20" s="1"/>
      <c r="M20" s="1"/>
      <c r="N20" s="1"/>
      <c r="O20" s="1"/>
      <c r="P20" s="1"/>
      <c r="AI20" s="3"/>
      <c r="AJ20" s="3"/>
      <c r="AM20" s="3"/>
      <c r="AN20" s="3"/>
      <c r="AO20" s="4"/>
      <c r="AP20" s="4"/>
      <c r="AQ20" s="14"/>
      <c r="AR20" s="14"/>
    </row>
    <row r="21" customFormat="false" ht="12.75" hidden="false" customHeight="false" outlineLevel="0" collapsed="false">
      <c r="C21" s="23"/>
      <c r="D21" s="1"/>
      <c r="E21" s="1"/>
      <c r="F21" s="1" t="s">
        <v>20</v>
      </c>
      <c r="G21" s="24" t="s">
        <v>21</v>
      </c>
      <c r="H21" s="1" t="s">
        <v>22</v>
      </c>
      <c r="I21" s="1" t="s">
        <v>23</v>
      </c>
      <c r="J21" s="1" t="s">
        <v>24</v>
      </c>
      <c r="K21" s="1" t="s">
        <v>25</v>
      </c>
      <c r="L21" s="1" t="s">
        <v>26</v>
      </c>
      <c r="M21" s="1"/>
      <c r="N21" s="1"/>
      <c r="O21" s="1"/>
      <c r="P21" s="1"/>
      <c r="Q21" s="1" t="s">
        <v>27</v>
      </c>
      <c r="R21" s="1"/>
      <c r="S21" s="1"/>
      <c r="T21" s="1" t="s">
        <v>28</v>
      </c>
      <c r="U21" s="1" t="s">
        <v>29</v>
      </c>
      <c r="V21" s="1" t="s">
        <v>30</v>
      </c>
      <c r="W21" s="1" t="s">
        <v>31</v>
      </c>
      <c r="X21" s="1" t="s">
        <v>32</v>
      </c>
      <c r="Y21" s="1" t="s">
        <v>33</v>
      </c>
      <c r="Z21" s="1" t="s">
        <v>34</v>
      </c>
      <c r="AA21" s="1" t="s">
        <v>35</v>
      </c>
      <c r="AB21" s="1" t="s">
        <v>36</v>
      </c>
      <c r="AC21" s="1" t="s">
        <v>37</v>
      </c>
      <c r="AD21" s="1"/>
      <c r="AE21" s="1" t="s">
        <v>38</v>
      </c>
      <c r="AG21" s="3"/>
      <c r="AH21" s="3"/>
      <c r="AI21" s="3"/>
      <c r="AJ21" s="3"/>
      <c r="AK21" s="3"/>
      <c r="AL21" s="3"/>
      <c r="AM21" s="3"/>
      <c r="AN21" s="3"/>
    </row>
    <row r="22" customFormat="false" ht="12.8" hidden="false" customHeight="false" outlineLevel="0" collapsed="false">
      <c r="A22" s="1" t="s">
        <v>39</v>
      </c>
      <c r="B22" s="1" t="s">
        <v>40</v>
      </c>
      <c r="C22" s="1" t="s">
        <v>41</v>
      </c>
      <c r="D22" s="1" t="s">
        <v>42</v>
      </c>
      <c r="E22" s="1" t="s">
        <v>43</v>
      </c>
      <c r="F22" s="1" t="s">
        <v>44</v>
      </c>
      <c r="G22" s="1" t="n">
        <v>20</v>
      </c>
      <c r="H22" s="1" t="n">
        <v>10</v>
      </c>
      <c r="I22" s="1" t="n">
        <v>10</v>
      </c>
      <c r="J22" s="1" t="n">
        <v>20</v>
      </c>
      <c r="K22" s="1" t="n">
        <v>0</v>
      </c>
      <c r="L22" s="1" t="n">
        <v>0</v>
      </c>
      <c r="M22" s="1"/>
      <c r="N22" s="1"/>
      <c r="O22" s="1"/>
      <c r="P22" s="25"/>
      <c r="Q22" s="1" t="n">
        <v>0</v>
      </c>
      <c r="R22" s="17"/>
      <c r="S22" s="1"/>
      <c r="T22" s="6" t="n">
        <v>60</v>
      </c>
      <c r="U22" s="9" t="n">
        <f aca="false">T22/$T$22</f>
        <v>1</v>
      </c>
      <c r="V22" s="1"/>
      <c r="W22" s="1"/>
    </row>
    <row r="23" customFormat="false" ht="12.8" hidden="false" customHeight="false" outlineLevel="0" collapsed="false">
      <c r="A23" s="3" t="n">
        <v>1</v>
      </c>
      <c r="B23" s="26" t="s">
        <v>45</v>
      </c>
      <c r="C23" s="27" t="s">
        <v>46</v>
      </c>
      <c r="D23" s="27"/>
      <c r="E23" s="27"/>
      <c r="F23" s="1"/>
      <c r="G23" s="28" t="n">
        <v>16</v>
      </c>
      <c r="H23" s="28" t="n">
        <v>5</v>
      </c>
      <c r="I23" s="28" t="n">
        <v>10</v>
      </c>
      <c r="J23" s="28" t="n">
        <v>18</v>
      </c>
      <c r="K23" s="28"/>
      <c r="L23" s="28"/>
      <c r="M23" s="28"/>
      <c r="N23" s="28"/>
      <c r="O23" s="28"/>
      <c r="P23" s="29"/>
      <c r="Q23" s="28"/>
      <c r="R23" s="29"/>
      <c r="S23" s="3"/>
      <c r="T23" s="30" t="n">
        <f aca="false">SUM(G23:S23)</f>
        <v>49</v>
      </c>
      <c r="U23" s="20" t="n">
        <f aca="false">T23/$T$22</f>
        <v>0.816666666666667</v>
      </c>
      <c r="V23" s="14" t="n">
        <f aca="false">ROUND(IF(T23&lt;$P$6,5,5-(T23-$P$6)*$D$8),2)</f>
        <v>1.5</v>
      </c>
      <c r="W23" s="6" t="n">
        <f aca="false">IF(V23&lt;1,1,IF(V23-X23&lt;=0,0,IF(V23-X23&lt;=0.3,0.3,IF(V23-X23&lt;=0.7,0.7,1)))+X23)</f>
        <v>1.7</v>
      </c>
      <c r="X23" s="4" t="n">
        <f aca="false">INT(V23)</f>
        <v>1</v>
      </c>
      <c r="Y23" s="4" t="n">
        <f aca="false">W23-INT(W23)</f>
        <v>0.7</v>
      </c>
      <c r="Z23" s="4" t="n">
        <f aca="false">W23-IF(Y23=0,0.3,IF(Y23=0.3,0.3,0.4))</f>
        <v>1.3</v>
      </c>
      <c r="AA23" s="4" t="n">
        <f aca="false">(V23-Z23)/$D$8</f>
        <v>2</v>
      </c>
      <c r="AC23" s="31" t="n">
        <f aca="false">IF(AB23="nicht mitgeschrieben",77,W23*100)</f>
        <v>170</v>
      </c>
      <c r="AD23" s="0" t="str">
        <f aca="false">C23</f>
        <v>Balistreri</v>
      </c>
      <c r="AG23" s="32"/>
      <c r="AI23" s="4" t="str">
        <f aca="false">E23&amp;AB23</f>
        <v/>
      </c>
      <c r="AJ23" s="4"/>
      <c r="AK23" s="4"/>
      <c r="AO23" s="4"/>
    </row>
    <row r="24" customFormat="false" ht="12.8" hidden="false" customHeight="false" outlineLevel="0" collapsed="false">
      <c r="A24" s="3" t="n">
        <v>2</v>
      </c>
      <c r="B24" s="26" t="s">
        <v>47</v>
      </c>
      <c r="C24" s="27" t="s">
        <v>48</v>
      </c>
      <c r="D24" s="27"/>
      <c r="E24" s="27"/>
      <c r="F24" s="1"/>
      <c r="G24" s="28" t="n">
        <v>16</v>
      </c>
      <c r="H24" s="28" t="n">
        <v>4</v>
      </c>
      <c r="I24" s="28" t="n">
        <v>4</v>
      </c>
      <c r="J24" s="28" t="n">
        <v>15</v>
      </c>
      <c r="K24" s="28"/>
      <c r="L24" s="28"/>
      <c r="M24" s="28"/>
      <c r="N24" s="28"/>
      <c r="O24" s="28"/>
      <c r="P24" s="29"/>
      <c r="Q24" s="28"/>
      <c r="R24" s="29"/>
      <c r="S24" s="3"/>
      <c r="T24" s="30" t="n">
        <f aca="false">SUM(G24:S24)</f>
        <v>39</v>
      </c>
      <c r="U24" s="20" t="n">
        <f aca="false">T24/$T$22</f>
        <v>0.65</v>
      </c>
      <c r="V24" s="14" t="n">
        <f aca="false">ROUND(IF(T24&lt;$P$6,5,5-(T24-$P$6)*$D$8),2)</f>
        <v>2.5</v>
      </c>
      <c r="W24" s="6" t="n">
        <f aca="false">IF(V24&lt;1,1,IF(V24-X24&lt;=0,0,IF(V24-X24&lt;=0.3,0.3,IF(V24-X24&lt;=0.7,0.7,1)))+X24)</f>
        <v>2.7</v>
      </c>
      <c r="X24" s="4" t="n">
        <f aca="false">INT(V24)</f>
        <v>2</v>
      </c>
      <c r="Y24" s="4" t="n">
        <f aca="false">W24-INT(W24)</f>
        <v>0.7</v>
      </c>
      <c r="Z24" s="4" t="n">
        <f aca="false">W24-IF(Y24=0,0.3,IF(Y24=0.3,0.3,0.4))</f>
        <v>2.3</v>
      </c>
      <c r="AA24" s="4" t="n">
        <f aca="false">(V24-Z24)/$D$8</f>
        <v>2</v>
      </c>
      <c r="AC24" s="31" t="n">
        <f aca="false">IF(AB24="nicht mitgeschrieben",77,W24*100)</f>
        <v>270</v>
      </c>
      <c r="AD24" s="0" t="str">
        <f aca="false">C24</f>
        <v>Chang</v>
      </c>
      <c r="AG24" s="32"/>
      <c r="AI24" s="4" t="str">
        <f aca="false">E24&amp;AB24</f>
        <v/>
      </c>
      <c r="AJ24" s="4"/>
      <c r="AK24" s="4"/>
      <c r="AO24" s="4"/>
    </row>
    <row r="25" customFormat="false" ht="12.8" hidden="false" customHeight="false" outlineLevel="0" collapsed="false">
      <c r="A25" s="3" t="n">
        <v>3</v>
      </c>
      <c r="B25" s="26" t="s">
        <v>49</v>
      </c>
      <c r="C25" s="27" t="s">
        <v>50</v>
      </c>
      <c r="D25" s="27"/>
      <c r="E25" s="27"/>
      <c r="F25" s="1"/>
      <c r="G25" s="28" t="n">
        <v>16</v>
      </c>
      <c r="H25" s="28" t="n">
        <v>0</v>
      </c>
      <c r="I25" s="28" t="n">
        <v>6</v>
      </c>
      <c r="J25" s="28" t="n">
        <v>4</v>
      </c>
      <c r="K25" s="28"/>
      <c r="L25" s="28"/>
      <c r="M25" s="28"/>
      <c r="N25" s="28"/>
      <c r="O25" s="28"/>
      <c r="P25" s="29"/>
      <c r="Q25" s="28"/>
      <c r="R25" s="29"/>
      <c r="S25" s="3"/>
      <c r="T25" s="30" t="n">
        <f aca="false">SUM(G25:S25)</f>
        <v>26</v>
      </c>
      <c r="U25" s="20" t="n">
        <f aca="false">T25/$T$22</f>
        <v>0.433333333333333</v>
      </c>
      <c r="V25" s="14" t="n">
        <f aca="false">ROUND(IF(T25&lt;$P$6,5,5-(T25-$P$6)*$D$8),2)</f>
        <v>3.8</v>
      </c>
      <c r="W25" s="6" t="n">
        <f aca="false">IF(V25&lt;1,1,IF(V25-X25&lt;=0,0,IF(V25-X25&lt;=0.3,0.3,IF(V25-X25&lt;=0.7,0.7,1)))+X25)</f>
        <v>4</v>
      </c>
      <c r="X25" s="4" t="n">
        <f aca="false">INT(V25)</f>
        <v>3</v>
      </c>
      <c r="Y25" s="4" t="n">
        <f aca="false">W25-INT(W25)</f>
        <v>0</v>
      </c>
      <c r="Z25" s="4" t="n">
        <f aca="false">W25-IF(Y25=0,0.3,IF(Y25=0.3,0.3,0.4))</f>
        <v>3.7</v>
      </c>
      <c r="AA25" s="4" t="n">
        <f aca="false">(V25-Z25)/$D$8</f>
        <v>0.999999999999996</v>
      </c>
      <c r="AC25" s="31" t="n">
        <f aca="false">IF(AB25="nicht mitgeschrieben",77,W25*100)</f>
        <v>400</v>
      </c>
      <c r="AD25" s="0" t="str">
        <f aca="false">C25</f>
        <v>Kasargod Pattanshetty</v>
      </c>
      <c r="AG25" s="32"/>
      <c r="AI25" s="4" t="str">
        <f aca="false">E25&amp;AB25</f>
        <v/>
      </c>
      <c r="AJ25" s="4"/>
      <c r="AK25" s="4"/>
      <c r="AO25" s="4"/>
    </row>
    <row r="26" customFormat="false" ht="12.8" hidden="false" customHeight="false" outlineLevel="0" collapsed="false">
      <c r="A26" s="3" t="n">
        <v>4</v>
      </c>
      <c r="B26" s="26" t="s">
        <v>51</v>
      </c>
      <c r="C26" s="27" t="s">
        <v>52</v>
      </c>
      <c r="D26" s="27"/>
      <c r="E26" s="27"/>
      <c r="F26" s="1"/>
      <c r="G26" s="28" t="n">
        <v>16</v>
      </c>
      <c r="H26" s="28" t="n">
        <v>3</v>
      </c>
      <c r="I26" s="28" t="n">
        <v>6</v>
      </c>
      <c r="J26" s="28" t="n">
        <v>12</v>
      </c>
      <c r="K26" s="28"/>
      <c r="L26" s="28"/>
      <c r="M26" s="28"/>
      <c r="N26" s="28"/>
      <c r="O26" s="28"/>
      <c r="P26" s="29"/>
      <c r="Q26" s="28"/>
      <c r="R26" s="29"/>
      <c r="S26" s="3"/>
      <c r="T26" s="30" t="n">
        <f aca="false">SUM(G26:S26)</f>
        <v>37</v>
      </c>
      <c r="U26" s="20" t="n">
        <f aca="false">T26/$T$22</f>
        <v>0.616666666666667</v>
      </c>
      <c r="V26" s="14" t="n">
        <f aca="false">ROUND(IF(T26&lt;$P$6,5,5-(T26-$P$6)*$D$8),2)</f>
        <v>2.7</v>
      </c>
      <c r="W26" s="6" t="n">
        <f aca="false">IF(V26&lt;1,1,IF(V26-X26&lt;=0,0,IF(V26-X26&lt;=0.3,0.3,IF(V26-X26&lt;=0.7,0.7,1)))+X26)</f>
        <v>2.7</v>
      </c>
      <c r="X26" s="4" t="n">
        <f aca="false">INT(V26)</f>
        <v>2</v>
      </c>
      <c r="Y26" s="4" t="n">
        <f aca="false">W26-INT(W26)</f>
        <v>0.7</v>
      </c>
      <c r="Z26" s="4" t="n">
        <f aca="false">W26-IF(Y26=0,0.3,IF(Y26=0.3,0.3,0.4))</f>
        <v>2.3</v>
      </c>
      <c r="AA26" s="4" t="n">
        <f aca="false">(V26-Z26)/$D$8</f>
        <v>4</v>
      </c>
      <c r="AC26" s="31" t="n">
        <f aca="false">IF(AB26="nicht mitgeschrieben",77,W26*100)</f>
        <v>270</v>
      </c>
      <c r="AD26" s="0" t="str">
        <f aca="false">C26</f>
        <v>Nguyen</v>
      </c>
      <c r="AG26" s="32"/>
      <c r="AI26" s="4" t="str">
        <f aca="false">E26&amp;AB26</f>
        <v/>
      </c>
      <c r="AJ26" s="4"/>
      <c r="AK26" s="4"/>
      <c r="AO26" s="4"/>
    </row>
    <row r="27" customFormat="false" ht="12.8" hidden="false" customHeight="false" outlineLevel="0" collapsed="false">
      <c r="A27" s="3" t="n">
        <v>5</v>
      </c>
      <c r="B27" s="26" t="s">
        <v>53</v>
      </c>
      <c r="C27" s="27" t="s">
        <v>54</v>
      </c>
      <c r="D27" s="27"/>
      <c r="E27" s="27"/>
      <c r="F27" s="1"/>
      <c r="G27" s="28" t="n">
        <v>18</v>
      </c>
      <c r="H27" s="28" t="n">
        <v>3</v>
      </c>
      <c r="I27" s="28" t="n">
        <v>9</v>
      </c>
      <c r="J27" s="28" t="n">
        <v>17</v>
      </c>
      <c r="K27" s="28"/>
      <c r="L27" s="28"/>
      <c r="M27" s="28"/>
      <c r="N27" s="28"/>
      <c r="O27" s="28"/>
      <c r="P27" s="29"/>
      <c r="Q27" s="28"/>
      <c r="R27" s="29"/>
      <c r="S27" s="3"/>
      <c r="T27" s="30" t="n">
        <f aca="false">SUM(G27:S27)</f>
        <v>47</v>
      </c>
      <c r="U27" s="20" t="n">
        <f aca="false">T27/$T$22</f>
        <v>0.783333333333333</v>
      </c>
      <c r="V27" s="14" t="n">
        <f aca="false">ROUND(IF(T27&lt;$P$6,5,5-(T27-$P$6)*$D$8),2)</f>
        <v>1.7</v>
      </c>
      <c r="W27" s="6" t="n">
        <f aca="false">IF(V27&lt;1,1,IF(V27-X27&lt;=0,0,IF(V27-X27&lt;=0.3,0.3,IF(V27-X27&lt;=0.7,0.7,1)))+X27)</f>
        <v>1.7</v>
      </c>
      <c r="X27" s="4" t="n">
        <f aca="false">INT(V27)</f>
        <v>1</v>
      </c>
      <c r="Y27" s="4" t="n">
        <f aca="false">W27-INT(W27)</f>
        <v>0.7</v>
      </c>
      <c r="Z27" s="4" t="n">
        <f aca="false">W27-IF(Y27=0,0.3,IF(Y27=0.3,0.3,0.4))</f>
        <v>1.3</v>
      </c>
      <c r="AA27" s="4" t="n">
        <f aca="false">(V27-Z27)/$D$8</f>
        <v>4</v>
      </c>
      <c r="AC27" s="31" t="n">
        <f aca="false">IF(AB27="nicht mitgeschrieben",77,W27*100)</f>
        <v>170</v>
      </c>
      <c r="AD27" s="0" t="str">
        <f aca="false">C27</f>
        <v>Sathyamurthy</v>
      </c>
      <c r="AG27" s="32"/>
      <c r="AI27" s="4" t="str">
        <f aca="false">E27&amp;AB27</f>
        <v/>
      </c>
      <c r="AJ27" s="4"/>
      <c r="AK27" s="4"/>
      <c r="AO27" s="4"/>
    </row>
    <row r="28" customFormat="false" ht="12.8" hidden="false" customHeight="false" outlineLevel="0" collapsed="false">
      <c r="A28" s="3" t="n">
        <v>6</v>
      </c>
      <c r="B28" s="26" t="s">
        <v>55</v>
      </c>
      <c r="C28" s="27" t="s">
        <v>56</v>
      </c>
      <c r="D28" s="27"/>
      <c r="E28" s="27"/>
      <c r="F28" s="1"/>
      <c r="G28" s="28" t="n">
        <v>2</v>
      </c>
      <c r="H28" s="28" t="n">
        <v>2</v>
      </c>
      <c r="I28" s="28" t="n">
        <v>10</v>
      </c>
      <c r="J28" s="28" t="n">
        <v>12</v>
      </c>
      <c r="K28" s="28"/>
      <c r="L28" s="28"/>
      <c r="M28" s="28"/>
      <c r="N28" s="28"/>
      <c r="O28" s="28"/>
      <c r="P28" s="29"/>
      <c r="Q28" s="28"/>
      <c r="R28" s="29"/>
      <c r="S28" s="3"/>
      <c r="T28" s="30" t="n">
        <f aca="false">SUM(G28:S28)</f>
        <v>26</v>
      </c>
      <c r="U28" s="20" t="n">
        <f aca="false">T28/$T$22</f>
        <v>0.433333333333333</v>
      </c>
      <c r="V28" s="14" t="n">
        <f aca="false">ROUND(IF(T28&lt;$P$6,5,5-(T28-$P$6)*$D$8),2)</f>
        <v>3.8</v>
      </c>
      <c r="W28" s="6" t="n">
        <f aca="false">IF(V28&lt;1,1,IF(V28-X28&lt;=0,0,IF(V28-X28&lt;=0.3,0.3,IF(V28-X28&lt;=0.7,0.7,1)))+X28)</f>
        <v>4</v>
      </c>
      <c r="X28" s="4" t="n">
        <f aca="false">INT(V28)</f>
        <v>3</v>
      </c>
      <c r="Y28" s="4" t="n">
        <f aca="false">W28-INT(W28)</f>
        <v>0</v>
      </c>
      <c r="Z28" s="4" t="n">
        <f aca="false">W28-IF(Y28=0,0.3,IF(Y28=0.3,0.3,0.4))</f>
        <v>3.7</v>
      </c>
      <c r="AA28" s="4" t="n">
        <f aca="false">(V28-Z28)/$D$8</f>
        <v>0.999999999999996</v>
      </c>
      <c r="AC28" s="31" t="n">
        <f aca="false">IF(AB28="nicht mitgeschrieben",77,W28*100)</f>
        <v>400</v>
      </c>
      <c r="AD28" s="0" t="str">
        <f aca="false">C28</f>
        <v>Shaltout</v>
      </c>
      <c r="AG28" s="32"/>
      <c r="AI28" s="4" t="str">
        <f aca="false">E28&amp;AB28</f>
        <v/>
      </c>
      <c r="AJ28" s="4"/>
      <c r="AK28" s="4"/>
      <c r="AO28" s="4"/>
    </row>
    <row r="29" customFormat="false" ht="12.8" hidden="false" customHeight="false" outlineLevel="0" collapsed="false">
      <c r="A29" s="3" t="n">
        <v>7</v>
      </c>
      <c r="B29" s="26" t="s">
        <v>57</v>
      </c>
      <c r="C29" s="27" t="s">
        <v>58</v>
      </c>
      <c r="D29" s="27"/>
      <c r="E29" s="27"/>
      <c r="F29" s="1"/>
      <c r="G29" s="28" t="n">
        <v>16</v>
      </c>
      <c r="H29" s="28" t="n">
        <v>2</v>
      </c>
      <c r="I29" s="28" t="n">
        <v>4</v>
      </c>
      <c r="J29" s="28" t="n">
        <v>20</v>
      </c>
      <c r="K29" s="28"/>
      <c r="L29" s="28"/>
      <c r="M29" s="28"/>
      <c r="N29" s="28"/>
      <c r="O29" s="28"/>
      <c r="P29" s="29"/>
      <c r="Q29" s="28"/>
      <c r="R29" s="29"/>
      <c r="S29" s="3"/>
      <c r="T29" s="30" t="n">
        <f aca="false">SUM(G29:S29)</f>
        <v>42</v>
      </c>
      <c r="U29" s="20" t="n">
        <f aca="false">T29/$T$22</f>
        <v>0.7</v>
      </c>
      <c r="V29" s="14" t="n">
        <f aca="false">ROUND(IF(T29&lt;$P$6,5,5-(T29-$P$6)*$D$8),2)</f>
        <v>2.2</v>
      </c>
      <c r="W29" s="6" t="n">
        <f aca="false">IF(V29&lt;1,1,IF(V29-X29&lt;=0,0,IF(V29-X29&lt;=0.3,0.3,IF(V29-X29&lt;=0.7,0.7,1)))+X29)</f>
        <v>2.3</v>
      </c>
      <c r="X29" s="4" t="n">
        <f aca="false">INT(V29)</f>
        <v>2</v>
      </c>
      <c r="Y29" s="4" t="n">
        <f aca="false">W29-INT(W29)</f>
        <v>0.3</v>
      </c>
      <c r="Z29" s="4" t="n">
        <f aca="false">W29-IF(Y29=0,0.3,IF(Y29=0.3,0.3,0.4))</f>
        <v>2</v>
      </c>
      <c r="AA29" s="4" t="n">
        <f aca="false">(V29-Z29)/$D$8</f>
        <v>2</v>
      </c>
      <c r="AC29" s="31" t="n">
        <f aca="false">IF(AB29="nicht mitgeschrieben",77,W29*100)</f>
        <v>230</v>
      </c>
      <c r="AD29" s="0" t="str">
        <f aca="false">C29</f>
        <v>Tao</v>
      </c>
      <c r="AG29" s="32"/>
      <c r="AI29" s="4" t="str">
        <f aca="false">E29&amp;AB29</f>
        <v/>
      </c>
      <c r="AJ29" s="4"/>
      <c r="AK29" s="4"/>
      <c r="AO29" s="4"/>
    </row>
    <row r="30" customFormat="false" ht="12.8" hidden="false" customHeight="false" outlineLevel="0" collapsed="false">
      <c r="A30" s="3" t="n">
        <v>8</v>
      </c>
      <c r="B30" s="26" t="s">
        <v>59</v>
      </c>
      <c r="C30" s="27" t="s">
        <v>60</v>
      </c>
      <c r="D30" s="27"/>
      <c r="E30" s="27"/>
      <c r="F30" s="1"/>
      <c r="G30" s="28" t="n">
        <v>16</v>
      </c>
      <c r="H30" s="28" t="n">
        <v>6</v>
      </c>
      <c r="I30" s="28" t="n">
        <v>8</v>
      </c>
      <c r="J30" s="28" t="n">
        <v>6</v>
      </c>
      <c r="K30" s="28"/>
      <c r="L30" s="28"/>
      <c r="M30" s="28"/>
      <c r="N30" s="28"/>
      <c r="O30" s="28"/>
      <c r="P30" s="29"/>
      <c r="Q30" s="28"/>
      <c r="R30" s="29"/>
      <c r="S30" s="3"/>
      <c r="T30" s="30" t="n">
        <f aca="false">SUM(G30:S30)</f>
        <v>36</v>
      </c>
      <c r="U30" s="20" t="n">
        <f aca="false">T30/$T$22</f>
        <v>0.6</v>
      </c>
      <c r="V30" s="14" t="n">
        <f aca="false">ROUND(IF(T30&lt;$P$6,5,5-(T30-$P$6)*$D$8),2)</f>
        <v>2.8</v>
      </c>
      <c r="W30" s="6" t="n">
        <f aca="false">IF(V30&lt;1,1,IF(V30-X30&lt;=0,0,IF(V30-X30&lt;=0.3,0.3,IF(V30-X30&lt;=0.7,0.7,1)))+X30)</f>
        <v>3</v>
      </c>
      <c r="X30" s="4" t="n">
        <f aca="false">INT(V30)</f>
        <v>2</v>
      </c>
      <c r="Y30" s="4" t="n">
        <f aca="false">W30-INT(W30)</f>
        <v>0</v>
      </c>
      <c r="Z30" s="4" t="n">
        <f aca="false">W30-IF(Y30=0,0.3,IF(Y30=0.3,0.3,0.4))</f>
        <v>2.7</v>
      </c>
      <c r="AA30" s="4" t="n">
        <f aca="false">(V30-Z30)/$D$8</f>
        <v>0.999999999999996</v>
      </c>
      <c r="AC30" s="31" t="n">
        <f aca="false">IF(AB30="nicht mitgeschrieben",77,W30*100)</f>
        <v>300</v>
      </c>
      <c r="AD30" s="0" t="str">
        <f aca="false">C30</f>
        <v>Tosuner</v>
      </c>
      <c r="AG30" s="32"/>
      <c r="AI30" s="4" t="str">
        <f aca="false">E30&amp;AB30</f>
        <v/>
      </c>
      <c r="AJ30" s="4"/>
      <c r="AK30" s="4"/>
      <c r="AO30" s="4"/>
    </row>
    <row r="31" customFormat="false" ht="12.75" hidden="false" customHeight="false" outlineLevel="0" collapsed="false">
      <c r="A31" s="3"/>
      <c r="B31" s="33"/>
      <c r="C31" s="34"/>
      <c r="D31" s="34"/>
      <c r="E31" s="34"/>
      <c r="F31" s="1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28"/>
      <c r="R31" s="29"/>
      <c r="S31" s="3"/>
      <c r="T31" s="30"/>
      <c r="U31" s="20"/>
      <c r="V31" s="14"/>
      <c r="W31" s="6"/>
      <c r="X31" s="4"/>
      <c r="Y31" s="4"/>
      <c r="Z31" s="4"/>
      <c r="AA31" s="4"/>
      <c r="AC31" s="31"/>
      <c r="AG31" s="4"/>
      <c r="AI31" s="4"/>
      <c r="AJ31" s="4"/>
      <c r="AK31" s="4"/>
      <c r="AO31" s="4"/>
    </row>
    <row r="32" customFormat="false" ht="12.75" hidden="false" customHeight="false" outlineLevel="0" collapsed="false">
      <c r="A32" s="3"/>
      <c r="B32" s="33"/>
      <c r="C32" s="33"/>
      <c r="D32" s="33"/>
      <c r="E32" s="33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3"/>
      <c r="T32" s="30"/>
      <c r="U32" s="20"/>
      <c r="V32" s="14"/>
      <c r="W32" s="6"/>
      <c r="X32" s="4"/>
      <c r="Y32" s="4"/>
      <c r="Z32" s="4"/>
      <c r="AA32" s="4"/>
      <c r="AC32" s="31"/>
      <c r="AG32" s="4"/>
      <c r="AI32" s="4"/>
      <c r="AJ32" s="4"/>
      <c r="AK32" s="4"/>
      <c r="AO32" s="4"/>
    </row>
    <row r="33" customFormat="false" ht="12.75" hidden="false" customHeight="false" outlineLevel="0" collapsed="false">
      <c r="B33" s="33"/>
      <c r="C33" s="35"/>
      <c r="D33" s="33"/>
      <c r="E33" s="33"/>
      <c r="G33" s="28"/>
      <c r="H33" s="36"/>
      <c r="I33" s="3"/>
      <c r="J33" s="36"/>
      <c r="K33" s="3"/>
      <c r="L33" s="3"/>
      <c r="M33" s="3"/>
      <c r="N33" s="3"/>
      <c r="O33" s="3"/>
      <c r="P33" s="3"/>
      <c r="Q33" s="3"/>
      <c r="R33" s="3"/>
      <c r="S33" s="3"/>
      <c r="T33" s="30"/>
      <c r="U33" s="20"/>
      <c r="V33" s="14"/>
      <c r="W33" s="6"/>
      <c r="X33" s="4"/>
      <c r="Y33" s="4"/>
      <c r="Z33" s="4"/>
      <c r="AA33" s="4"/>
      <c r="AC33" s="31"/>
      <c r="AF33" s="4"/>
      <c r="AG33" s="4"/>
      <c r="AH33" s="4"/>
      <c r="AI33" s="4"/>
      <c r="AJ33" s="4"/>
      <c r="AK33" s="4"/>
    </row>
    <row r="34" customFormat="false" ht="12.75" hidden="false" customHeight="false" outlineLevel="0" collapsed="false">
      <c r="F34" s="0" t="s">
        <v>61</v>
      </c>
      <c r="G34" s="4" t="n">
        <f aca="false">SUM(G23:G33)/COUNT(G23:G33)</f>
        <v>14.5</v>
      </c>
      <c r="H34" s="4" t="n">
        <f aca="false">SUM(H23:H33)/COUNT(H23:H33)</f>
        <v>3.125</v>
      </c>
      <c r="I34" s="4" t="n">
        <f aca="false">SUM(I23:I33)/COUNT(I23:I33)</f>
        <v>7.125</v>
      </c>
      <c r="J34" s="4" t="n">
        <f aca="false">SUM(J23:J33)/COUNT(J23:J33)</f>
        <v>13</v>
      </c>
      <c r="K34" s="4" t="e">
        <f aca="false">SUM(K23:K33)/COUNT(K23:K33)</f>
        <v>#DIV/0!</v>
      </c>
      <c r="L34" s="4" t="e">
        <f aca="false">SUM(L23:L33)/COUNT(L23:L33)</f>
        <v>#DIV/0!</v>
      </c>
      <c r="M34" s="4" t="e">
        <f aca="false">SUM(M23:M33)/COUNT(M23:M33)</f>
        <v>#DIV/0!</v>
      </c>
      <c r="N34" s="4" t="e">
        <f aca="false">SUM(N23:N33)/COUNT(N23:N33)</f>
        <v>#DIV/0!</v>
      </c>
      <c r="O34" s="4" t="e">
        <f aca="false">SUM(O23:O33)/COUNT(O23:O33)</f>
        <v>#DIV/0!</v>
      </c>
      <c r="P34" s="4" t="e">
        <f aca="false">SUM(P23:P33)/COUNT(P23:P33)</f>
        <v>#DIV/0!</v>
      </c>
      <c r="Q34" s="4" t="e">
        <f aca="false">SUM(Q23:Q33)/COUNT(Q23:Q33)</f>
        <v>#DIV/0!</v>
      </c>
      <c r="T34" s="4"/>
      <c r="V34" s="0" t="s">
        <v>62</v>
      </c>
      <c r="W34" s="17" t="n">
        <f aca="false">COUNT(G23:G33)</f>
        <v>8</v>
      </c>
      <c r="AF34" s="0" t="s">
        <v>63</v>
      </c>
      <c r="AI34" s="0" t="n">
        <f aca="false">SUM(AI23:AI32)</f>
        <v>0</v>
      </c>
      <c r="AJ34" s="0" t="n">
        <f aca="false">SUM(AJ23:AJ32)</f>
        <v>0</v>
      </c>
      <c r="AM34" s="0" t="n">
        <f aca="false">SUM(AM23:AM32)</f>
        <v>0</v>
      </c>
      <c r="AN34" s="0" t="n">
        <f aca="false">SUM(AN23:AN32)</f>
        <v>0</v>
      </c>
    </row>
    <row r="35" customFormat="false" ht="12.75" hidden="false" customHeight="false" outlineLevel="0" collapsed="false">
      <c r="F35" s="0" t="s">
        <v>64</v>
      </c>
      <c r="G35" s="37" t="n">
        <f aca="false">G34/G22</f>
        <v>0.725</v>
      </c>
      <c r="H35" s="37" t="n">
        <f aca="false">H34/H22</f>
        <v>0.3125</v>
      </c>
      <c r="I35" s="37" t="n">
        <f aca="false">I34/I22</f>
        <v>0.7125</v>
      </c>
      <c r="J35" s="37" t="n">
        <f aca="false">J34/J22</f>
        <v>0.65</v>
      </c>
      <c r="K35" s="37" t="e">
        <f aca="false">K34/K22</f>
        <v>#DIV/0!</v>
      </c>
      <c r="L35" s="37" t="e">
        <f aca="false">L34/L22</f>
        <v>#DIV/0!</v>
      </c>
      <c r="M35" s="37" t="e">
        <f aca="false">M34/M22</f>
        <v>#DIV/0!</v>
      </c>
      <c r="N35" s="37" t="e">
        <f aca="false">N34/N22</f>
        <v>#DIV/0!</v>
      </c>
      <c r="O35" s="37" t="e">
        <f aca="false">O34/O22</f>
        <v>#DIV/0!</v>
      </c>
      <c r="P35" s="37" t="e">
        <f aca="false">P34/P22</f>
        <v>#DIV/0!</v>
      </c>
      <c r="Q35" s="37" t="e">
        <f aca="false">Q34/Q22</f>
        <v>#DIV/0!</v>
      </c>
      <c r="T35" s="4"/>
      <c r="AF35" s="0" t="s">
        <v>65</v>
      </c>
      <c r="AI35" s="0" t="n">
        <f aca="false">COUNT(AI23:AI32)</f>
        <v>0</v>
      </c>
      <c r="AJ35" s="0" t="n">
        <f aca="false">COUNT(AJ23:AJ32)</f>
        <v>0</v>
      </c>
      <c r="AM35" s="0" t="n">
        <f aca="false">COUNT(AM23:AM32)</f>
        <v>0</v>
      </c>
      <c r="AN35" s="0" t="n">
        <f aca="false">COUNT(AN23:AN32)</f>
        <v>0</v>
      </c>
    </row>
    <row r="36" customFormat="false" ht="12.75" hidden="false" customHeight="false" outlineLevel="0" collapsed="false">
      <c r="F36" s="0" t="s">
        <v>66</v>
      </c>
      <c r="G36" s="31" t="n">
        <f aca="false">COUNTIF(G23:G32,0)</f>
        <v>0</v>
      </c>
      <c r="H36" s="31" t="n">
        <f aca="false">COUNTIF(H23:H32,0)</f>
        <v>1</v>
      </c>
      <c r="I36" s="31" t="n">
        <f aca="false">COUNTIF(I23:I32,0)</f>
        <v>0</v>
      </c>
      <c r="J36" s="31" t="n">
        <f aca="false">COUNTIF(J23:J32,0)</f>
        <v>0</v>
      </c>
      <c r="K36" s="31" t="n">
        <f aca="false">COUNTIF(K23:K32,0)</f>
        <v>0</v>
      </c>
      <c r="L36" s="31" t="n">
        <f aca="false">COUNTIF(L23:L32,0)</f>
        <v>0</v>
      </c>
      <c r="M36" s="31" t="n">
        <f aca="false">COUNTIF(M23:M32,0)</f>
        <v>0</v>
      </c>
      <c r="N36" s="31" t="n">
        <f aca="false">COUNTIF(N23:N32,0)</f>
        <v>0</v>
      </c>
      <c r="O36" s="31" t="n">
        <f aca="false">COUNTIF(O23:O32,0)</f>
        <v>0</v>
      </c>
      <c r="P36" s="31" t="n">
        <f aca="false">COUNTIF(P23:P32,0)</f>
        <v>0</v>
      </c>
      <c r="Q36" s="31" t="n">
        <f aca="false">COUNTIF(Q23:Q32,0)</f>
        <v>0</v>
      </c>
      <c r="T36" s="4"/>
      <c r="AF36" s="0" t="s">
        <v>67</v>
      </c>
      <c r="AI36" s="14" t="e">
        <f aca="false">AI34/AI35</f>
        <v>#DIV/0!</v>
      </c>
      <c r="AJ36" s="14" t="e">
        <f aca="false">AJ34/AJ35</f>
        <v>#DIV/0!</v>
      </c>
      <c r="AK36" s="14"/>
      <c r="AL36" s="14"/>
      <c r="AM36" s="14" t="e">
        <f aca="false">AM34/AM35</f>
        <v>#DIV/0!</v>
      </c>
      <c r="AN36" s="14" t="e">
        <f aca="false">AN34/AN35</f>
        <v>#DIV/0!</v>
      </c>
    </row>
  </sheetData>
  <conditionalFormatting sqref="M33:R33">
    <cfRule type="cellIs" priority="2" operator="greaterThan" aboveAverage="0" equalAverage="0" bottom="0" percent="0" rank="0" text="" dxfId="0">
      <formula>"F15"</formula>
    </cfRule>
  </conditionalFormatting>
  <conditionalFormatting sqref="W23:W29;W31:W34">
    <cfRule type="cellIs" priority="3" operator="greaterThan" aboveAverage="0" equalAverage="0" bottom="0" percent="0" rank="0" text="" dxfId="1">
      <formula>4</formula>
    </cfRule>
  </conditionalFormatting>
  <conditionalFormatting sqref="H33">
    <cfRule type="cellIs" priority="4" operator="greaterThan" aboveAverage="0" equalAverage="0" bottom="0" percent="0" rank="0" text="" dxfId="2">
      <formula>$H$22</formula>
    </cfRule>
  </conditionalFormatting>
  <conditionalFormatting sqref="AA23:AA29;AA31:AA33">
    <cfRule type="cellIs" priority="5" operator="between" aboveAverage="0" equalAverage="0" bottom="0" percent="0" rank="0" text="" dxfId="3">
      <formula>0</formula>
      <formula>1.1</formula>
    </cfRule>
  </conditionalFormatting>
  <conditionalFormatting sqref="J33">
    <cfRule type="cellIs" priority="6" operator="greaterThan" aboveAverage="0" equalAverage="0" bottom="0" percent="0" rank="0" text="" dxfId="4">
      <formula>$J$22</formula>
    </cfRule>
  </conditionalFormatting>
  <conditionalFormatting sqref="K33">
    <cfRule type="cellIs" priority="7" operator="greaterThan" aboveAverage="0" equalAverage="0" bottom="0" percent="0" rank="0" text="" dxfId="5">
      <formula>$K$22</formula>
    </cfRule>
  </conditionalFormatting>
  <conditionalFormatting sqref="I33">
    <cfRule type="cellIs" priority="8" operator="greaterThan" aboveAverage="0" equalAverage="0" bottom="0" percent="0" rank="0" text="" dxfId="6">
      <formula>$I$22</formula>
    </cfRule>
  </conditionalFormatting>
  <conditionalFormatting sqref="G33">
    <cfRule type="cellIs" priority="9" operator="greaterThan" aboveAverage="0" equalAverage="0" bottom="0" percent="0" rank="0" text="" dxfId="7">
      <formula>$G$22</formula>
    </cfRule>
  </conditionalFormatting>
  <conditionalFormatting sqref="G32:R32;R31;G31:P31;G23:R30">
    <cfRule type="cellIs" priority="10" operator="greaterThan" aboveAverage="0" equalAverage="0" bottom="0" percent="0" rank="0" text="" dxfId="8">
      <formula>G$22</formula>
    </cfRule>
  </conditionalFormatting>
  <conditionalFormatting sqref="W30">
    <cfRule type="cellIs" priority="11" operator="greaterThan" aboveAverage="0" equalAverage="0" bottom="0" percent="0" rank="0" text="" dxfId="9">
      <formula>4</formula>
    </cfRule>
  </conditionalFormatting>
  <conditionalFormatting sqref="AA30">
    <cfRule type="cellIs" priority="12" operator="between" aboveAverage="0" equalAverage="0" bottom="0" percent="0" rank="0" text="" dxfId="10">
      <formula>0</formula>
      <formula>1.1</formula>
    </cfRule>
  </conditionalFormatting>
  <conditionalFormatting sqref="Q31">
    <cfRule type="cellIs" priority="13" operator="greaterThan" aboveAverage="0" equalAverage="0" bottom="0" percent="0" rank="0" text="" dxfId="11">
      <formula>Q$22</formula>
    </cfRule>
  </conditionalFormatting>
  <conditionalFormatting sqref="P22">
    <cfRule type="cellIs" priority="14" operator="greaterThan" aboveAverage="0" equalAverage="0" bottom="0" percent="0" rank="0" text="" dxfId="12">
      <formula>P$22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7" activeCellId="0" sqref="A57"/>
    </sheetView>
  </sheetViews>
  <sheetFormatPr defaultRowHeight="12.75"/>
  <cols>
    <col collapsed="false" hidden="false" max="1" min="1" style="0" width="10.8520408163265"/>
    <col collapsed="false" hidden="false" max="2" min="2" style="0" width="4.57142857142857"/>
    <col collapsed="false" hidden="false" max="4" min="3" style="0" width="12.8622448979592"/>
    <col collapsed="false" hidden="false" max="6" min="5" style="0" width="7.71428571428571"/>
    <col collapsed="false" hidden="false" max="1025" min="7" style="0" width="10.8520408163265"/>
  </cols>
  <sheetData>
    <row r="1" s="1" customFormat="true" ht="12.75" hidden="false" customHeight="false" outlineLevel="0" collapsed="false">
      <c r="C1" s="1" t="s">
        <v>68</v>
      </c>
      <c r="D1" s="1" t="s">
        <v>69</v>
      </c>
      <c r="E1" s="1" t="s">
        <v>70</v>
      </c>
      <c r="F1" s="1" t="s">
        <v>71</v>
      </c>
    </row>
    <row r="2" customFormat="false" ht="12.75" hidden="false" customHeight="false" outlineLevel="0" collapsed="false">
      <c r="B2" s="0" t="s">
        <v>72</v>
      </c>
      <c r="C2" s="0" t="n">
        <v>60</v>
      </c>
      <c r="D2" s="0" t="n">
        <v>30</v>
      </c>
      <c r="E2" s="37" t="n">
        <f aca="false">C2/$C$2</f>
        <v>1</v>
      </c>
      <c r="F2" s="37" t="n">
        <f aca="false">D2/$D$2</f>
        <v>1</v>
      </c>
    </row>
    <row r="3" customFormat="false" ht="12.75" hidden="false" customHeight="false" outlineLevel="0" collapsed="false">
      <c r="A3" s="0" t="str">
        <f aca="false">Noten!C23</f>
        <v>Balistreri</v>
      </c>
      <c r="C3" s="0" t="n">
        <f aca="false">SUM(Noten!G23:M23)</f>
        <v>49</v>
      </c>
      <c r="D3" s="14" t="n">
        <f aca="false">Noten!Q23</f>
        <v>0</v>
      </c>
      <c r="E3" s="37" t="n">
        <f aca="false">C3/$C$2</f>
        <v>0.816666666666667</v>
      </c>
      <c r="F3" s="37" t="n">
        <f aca="false">D3/$D$2</f>
        <v>0</v>
      </c>
    </row>
    <row r="4" customFormat="false" ht="12.75" hidden="false" customHeight="false" outlineLevel="0" collapsed="false">
      <c r="A4" s="0" t="str">
        <f aca="false">Noten!C24</f>
        <v>Chang</v>
      </c>
      <c r="C4" s="0" t="n">
        <f aca="false">SUM(Noten!G24:M24)</f>
        <v>39</v>
      </c>
      <c r="D4" s="14" t="n">
        <f aca="false">Noten!Q24</f>
        <v>0</v>
      </c>
      <c r="E4" s="37" t="n">
        <f aca="false">C4/$C$2</f>
        <v>0.65</v>
      </c>
      <c r="F4" s="37" t="n">
        <f aca="false">D4/$D$2</f>
        <v>0</v>
      </c>
    </row>
    <row r="5" customFormat="false" ht="12.75" hidden="false" customHeight="false" outlineLevel="0" collapsed="false">
      <c r="A5" s="0" t="str">
        <f aca="false">Noten!C25</f>
        <v>Kasargod Pattanshetty</v>
      </c>
      <c r="C5" s="0" t="n">
        <f aca="false">SUM(Noten!G25:M25)</f>
        <v>26</v>
      </c>
      <c r="D5" s="14" t="n">
        <f aca="false">Noten!Q25</f>
        <v>0</v>
      </c>
      <c r="E5" s="37" t="n">
        <f aca="false">C5/$C$2</f>
        <v>0.433333333333333</v>
      </c>
      <c r="F5" s="37" t="n">
        <f aca="false">D5/$D$2</f>
        <v>0</v>
      </c>
    </row>
    <row r="6" customFormat="false" ht="12.75" hidden="false" customHeight="false" outlineLevel="0" collapsed="false">
      <c r="A6" s="0" t="str">
        <f aca="false">Noten!C26</f>
        <v>Nguyen</v>
      </c>
      <c r="C6" s="0" t="n">
        <f aca="false">SUM(Noten!G26:M26)</f>
        <v>37</v>
      </c>
      <c r="D6" s="14" t="n">
        <f aca="false">Noten!Q26</f>
        <v>0</v>
      </c>
      <c r="E6" s="37" t="n">
        <f aca="false">C6/$C$2</f>
        <v>0.616666666666667</v>
      </c>
      <c r="F6" s="37" t="n">
        <f aca="false">D6/$D$2</f>
        <v>0</v>
      </c>
    </row>
    <row r="7" customFormat="false" ht="12.75" hidden="false" customHeight="false" outlineLevel="0" collapsed="false">
      <c r="A7" s="0" t="str">
        <f aca="false">Noten!C27</f>
        <v>Sathyamurthy</v>
      </c>
      <c r="C7" s="0" t="n">
        <f aca="false">SUM(Noten!G27:M27)</f>
        <v>47</v>
      </c>
      <c r="D7" s="14" t="n">
        <f aca="false">Noten!Q27</f>
        <v>0</v>
      </c>
      <c r="E7" s="37" t="n">
        <f aca="false">C7/$C$2</f>
        <v>0.783333333333333</v>
      </c>
      <c r="F7" s="37" t="n">
        <f aca="false">D7/$D$2</f>
        <v>0</v>
      </c>
    </row>
    <row r="8" customFormat="false" ht="12.75" hidden="false" customHeight="false" outlineLevel="0" collapsed="false">
      <c r="A8" s="0" t="str">
        <f aca="false">Noten!C28</f>
        <v>Shaltout</v>
      </c>
      <c r="C8" s="0" t="n">
        <f aca="false">SUM(Noten!G28:M28)</f>
        <v>26</v>
      </c>
      <c r="D8" s="14" t="n">
        <f aca="false">Noten!Q28</f>
        <v>0</v>
      </c>
      <c r="E8" s="37" t="n">
        <f aca="false">C8/$C$2</f>
        <v>0.433333333333333</v>
      </c>
      <c r="F8" s="37" t="n">
        <f aca="false">D8/$D$2</f>
        <v>0</v>
      </c>
    </row>
    <row r="9" customFormat="false" ht="12.75" hidden="false" customHeight="false" outlineLevel="0" collapsed="false">
      <c r="A9" s="0" t="str">
        <f aca="false">Noten!C29</f>
        <v>Tao</v>
      </c>
      <c r="C9" s="0" t="n">
        <f aca="false">SUM(Noten!G29:M29)</f>
        <v>42</v>
      </c>
      <c r="D9" s="14" t="n">
        <f aca="false">Noten!Q29</f>
        <v>0</v>
      </c>
      <c r="E9" s="37" t="n">
        <f aca="false">C9/$C$2</f>
        <v>0.7</v>
      </c>
      <c r="F9" s="37" t="n">
        <f aca="false">D9/$D$2</f>
        <v>0</v>
      </c>
    </row>
    <row r="10" customFormat="false" ht="12.75" hidden="false" customHeight="false" outlineLevel="0" collapsed="false">
      <c r="A10" s="0" t="str">
        <f aca="false">Noten!C30</f>
        <v>Tosuner</v>
      </c>
      <c r="C10" s="0" t="n">
        <f aca="false">SUM(Noten!G30:M30)</f>
        <v>36</v>
      </c>
      <c r="D10" s="14" t="n">
        <f aca="false">Noten!Q30</f>
        <v>0</v>
      </c>
      <c r="E10" s="37" t="n">
        <f aca="false">C10/$C$2</f>
        <v>0.6</v>
      </c>
      <c r="F10" s="37" t="n">
        <f aca="false">D10/$D$2</f>
        <v>0</v>
      </c>
    </row>
    <row r="11" customFormat="false" ht="12.75" hidden="false" customHeight="false" outlineLevel="0" collapsed="false">
      <c r="A11" s="0" t="e">
        <f aca="false">noten!#REF!</f>
        <v>#VALUE!</v>
      </c>
      <c r="C11" s="0" t="e">
        <f aca="false">SUM(noten!#REF!)</f>
        <v>#VALUE!</v>
      </c>
      <c r="D11" s="14" t="e">
        <f aca="false">noten!#REF!</f>
        <v>#VALUE!</v>
      </c>
      <c r="E11" s="37" t="e">
        <f aca="false">C11/$C$2</f>
        <v>#VALUE!</v>
      </c>
      <c r="F11" s="37" t="e">
        <f aca="false">D11/$D$2</f>
        <v>#VALUE!</v>
      </c>
    </row>
    <row r="12" customFormat="false" ht="12.75" hidden="false" customHeight="false" outlineLevel="0" collapsed="false">
      <c r="A12" s="0" t="e">
        <f aca="false">noten!#REF!</f>
        <v>#VALUE!</v>
      </c>
      <c r="C12" s="0" t="e">
        <f aca="false">SUM(noten!#REF!)</f>
        <v>#VALUE!</v>
      </c>
      <c r="D12" s="14" t="e">
        <f aca="false">noten!#REF!</f>
        <v>#VALUE!</v>
      </c>
      <c r="E12" s="37" t="e">
        <f aca="false">C12/$C$2</f>
        <v>#VALUE!</v>
      </c>
      <c r="F12" s="37" t="e">
        <f aca="false">D12/$D$2</f>
        <v>#VALUE!</v>
      </c>
    </row>
    <row r="13" customFormat="false" ht="12.75" hidden="false" customHeight="false" outlineLevel="0" collapsed="false">
      <c r="A13" s="0" t="e">
        <f aca="false">noten!#REF!</f>
        <v>#VALUE!</v>
      </c>
      <c r="C13" s="0" t="e">
        <f aca="false">SUM(noten!#REF!)</f>
        <v>#VALUE!</v>
      </c>
      <c r="D13" s="14" t="e">
        <f aca="false">noten!#REF!</f>
        <v>#VALUE!</v>
      </c>
      <c r="E13" s="37" t="e">
        <f aca="false">C13/$C$2</f>
        <v>#VALUE!</v>
      </c>
      <c r="F13" s="37" t="e">
        <f aca="false">D13/$D$2</f>
        <v>#VALUE!</v>
      </c>
    </row>
    <row r="14" customFormat="false" ht="12.75" hidden="false" customHeight="false" outlineLevel="0" collapsed="false">
      <c r="A14" s="0" t="e">
        <f aca="false">noten!#REF!</f>
        <v>#VALUE!</v>
      </c>
      <c r="C14" s="0" t="e">
        <f aca="false">SUM(noten!#REF!)</f>
        <v>#VALUE!</v>
      </c>
      <c r="D14" s="14" t="e">
        <f aca="false">noten!#REF!</f>
        <v>#VALUE!</v>
      </c>
      <c r="E14" s="37" t="e">
        <f aca="false">C14/$C$2</f>
        <v>#VALUE!</v>
      </c>
      <c r="F14" s="37" t="e">
        <f aca="false">D14/$D$2</f>
        <v>#VALUE!</v>
      </c>
    </row>
    <row r="15" customFormat="false" ht="12.75" hidden="false" customHeight="false" outlineLevel="0" collapsed="false">
      <c r="A15" s="0" t="e">
        <f aca="false">noten!#REF!</f>
        <v>#VALUE!</v>
      </c>
      <c r="C15" s="0" t="e">
        <f aca="false">SUM(noten!#REF!)</f>
        <v>#VALUE!</v>
      </c>
      <c r="D15" s="14" t="e">
        <f aca="false">noten!#REF!</f>
        <v>#VALUE!</v>
      </c>
      <c r="E15" s="37" t="e">
        <f aca="false">C15/$C$2</f>
        <v>#VALUE!</v>
      </c>
      <c r="F15" s="37" t="e">
        <f aca="false">D15/$D$2</f>
        <v>#VALUE!</v>
      </c>
    </row>
    <row r="16" customFormat="false" ht="12.75" hidden="false" customHeight="false" outlineLevel="0" collapsed="false">
      <c r="A16" s="0" t="e">
        <f aca="false">noten!#REF!</f>
        <v>#VALUE!</v>
      </c>
      <c r="C16" s="0" t="e">
        <f aca="false">SUM(noten!#REF!)</f>
        <v>#VALUE!</v>
      </c>
      <c r="D16" s="14" t="e">
        <f aca="false">noten!#REF!</f>
        <v>#VALUE!</v>
      </c>
      <c r="E16" s="37" t="e">
        <f aca="false">C16/$C$2</f>
        <v>#VALUE!</v>
      </c>
      <c r="F16" s="37" t="e">
        <f aca="false">D16/$D$2</f>
        <v>#VALUE!</v>
      </c>
    </row>
    <row r="17" customFormat="false" ht="12.75" hidden="false" customHeight="false" outlineLevel="0" collapsed="false">
      <c r="A17" s="0" t="e">
        <f aca="false">noten!#REF!</f>
        <v>#VALUE!</v>
      </c>
      <c r="C17" s="0" t="e">
        <f aca="false">SUM(noten!#REF!)</f>
        <v>#VALUE!</v>
      </c>
      <c r="D17" s="14" t="e">
        <f aca="false">noten!#REF!</f>
        <v>#VALUE!</v>
      </c>
      <c r="E17" s="37" t="e">
        <f aca="false">C17/$C$2</f>
        <v>#VALUE!</v>
      </c>
      <c r="F17" s="37" t="e">
        <f aca="false">D17/$D$2</f>
        <v>#VALUE!</v>
      </c>
    </row>
    <row r="18" customFormat="false" ht="12.75" hidden="false" customHeight="false" outlineLevel="0" collapsed="false">
      <c r="A18" s="0" t="e">
        <f aca="false">noten!#REF!</f>
        <v>#VALUE!</v>
      </c>
      <c r="C18" s="0" t="e">
        <f aca="false">SUM(noten!#REF!)</f>
        <v>#VALUE!</v>
      </c>
      <c r="D18" s="14" t="e">
        <f aca="false">noten!#REF!</f>
        <v>#VALUE!</v>
      </c>
      <c r="E18" s="37" t="e">
        <f aca="false">C18/$C$2</f>
        <v>#VALUE!</v>
      </c>
      <c r="F18" s="37" t="e">
        <f aca="false">D18/$D$2</f>
        <v>#VALUE!</v>
      </c>
    </row>
    <row r="19" customFormat="false" ht="12.75" hidden="false" customHeight="false" outlineLevel="0" collapsed="false">
      <c r="A19" s="0" t="e">
        <f aca="false">noten!#REF!</f>
        <v>#VALUE!</v>
      </c>
      <c r="C19" s="0" t="e">
        <f aca="false">SUM(noten!#REF!)</f>
        <v>#VALUE!</v>
      </c>
      <c r="D19" s="14" t="e">
        <f aca="false">noten!#REF!</f>
        <v>#VALUE!</v>
      </c>
      <c r="E19" s="37" t="e">
        <f aca="false">C19/$C$2</f>
        <v>#VALUE!</v>
      </c>
      <c r="F19" s="37" t="e">
        <f aca="false">D19/$D$2</f>
        <v>#VALUE!</v>
      </c>
    </row>
    <row r="20" customFormat="false" ht="12.75" hidden="false" customHeight="false" outlineLevel="0" collapsed="false">
      <c r="A20" s="0" t="e">
        <f aca="false">noten!#REF!</f>
        <v>#VALUE!</v>
      </c>
      <c r="C20" s="0" t="e">
        <f aca="false">SUM(noten!#REF!)</f>
        <v>#VALUE!</v>
      </c>
      <c r="D20" s="14" t="e">
        <f aca="false">noten!#REF!</f>
        <v>#VALUE!</v>
      </c>
      <c r="E20" s="37" t="e">
        <f aca="false">C20/$C$2</f>
        <v>#VALUE!</v>
      </c>
      <c r="F20" s="37" t="e">
        <f aca="false">D20/$D$2</f>
        <v>#VALUE!</v>
      </c>
    </row>
    <row r="21" customFormat="false" ht="12.75" hidden="false" customHeight="false" outlineLevel="0" collapsed="false">
      <c r="A21" s="0" t="e">
        <f aca="false">noten!#REF!</f>
        <v>#VALUE!</v>
      </c>
      <c r="C21" s="0" t="e">
        <f aca="false">SUM(noten!#REF!)</f>
        <v>#VALUE!</v>
      </c>
      <c r="D21" s="14" t="e">
        <f aca="false">noten!#REF!</f>
        <v>#VALUE!</v>
      </c>
      <c r="E21" s="37" t="e">
        <f aca="false">C21/$C$2</f>
        <v>#VALUE!</v>
      </c>
      <c r="F21" s="37" t="e">
        <f aca="false">D21/$D$2</f>
        <v>#VALUE!</v>
      </c>
    </row>
    <row r="22" customFormat="false" ht="12.75" hidden="false" customHeight="false" outlineLevel="0" collapsed="false">
      <c r="A22" s="0" t="e">
        <f aca="false">noten!#REF!</f>
        <v>#VALUE!</v>
      </c>
      <c r="C22" s="0" t="e">
        <f aca="false">SUM(noten!#REF!)</f>
        <v>#VALUE!</v>
      </c>
      <c r="D22" s="14" t="e">
        <f aca="false">noten!#REF!</f>
        <v>#VALUE!</v>
      </c>
      <c r="E22" s="37" t="e">
        <f aca="false">C22/$C$2</f>
        <v>#VALUE!</v>
      </c>
      <c r="F22" s="37" t="e">
        <f aca="false">D22/$D$2</f>
        <v>#VALUE!</v>
      </c>
    </row>
    <row r="23" customFormat="false" ht="12.75" hidden="false" customHeight="false" outlineLevel="0" collapsed="false">
      <c r="A23" s="0" t="e">
        <f aca="false">noten!#REF!</f>
        <v>#VALUE!</v>
      </c>
      <c r="C23" s="0" t="e">
        <f aca="false">SUM(noten!#REF!)</f>
        <v>#VALUE!</v>
      </c>
      <c r="D23" s="14" t="e">
        <f aca="false">noten!#REF!</f>
        <v>#VALUE!</v>
      </c>
      <c r="E23" s="37" t="e">
        <f aca="false">C23/$C$2</f>
        <v>#VALUE!</v>
      </c>
      <c r="F23" s="37" t="e">
        <f aca="false">D23/$D$2</f>
        <v>#VALUE!</v>
      </c>
    </row>
    <row r="24" customFormat="false" ht="12.75" hidden="false" customHeight="false" outlineLevel="0" collapsed="false">
      <c r="A24" s="0" t="e">
        <f aca="false">noten!#REF!</f>
        <v>#VALUE!</v>
      </c>
      <c r="C24" s="0" t="e">
        <f aca="false">SUM(noten!#REF!)</f>
        <v>#VALUE!</v>
      </c>
      <c r="D24" s="14" t="e">
        <f aca="false">noten!#REF!</f>
        <v>#VALUE!</v>
      </c>
      <c r="E24" s="37" t="e">
        <f aca="false">C24/$C$2</f>
        <v>#VALUE!</v>
      </c>
      <c r="F24" s="37" t="e">
        <f aca="false">D24/$D$2</f>
        <v>#VALUE!</v>
      </c>
    </row>
    <row r="25" customFormat="false" ht="12.75" hidden="false" customHeight="false" outlineLevel="0" collapsed="false">
      <c r="A25" s="0" t="e">
        <f aca="false">noten!#REF!</f>
        <v>#VALUE!</v>
      </c>
      <c r="C25" s="0" t="e">
        <f aca="false">SUM(noten!#REF!)</f>
        <v>#VALUE!</v>
      </c>
      <c r="D25" s="14" t="e">
        <f aca="false">noten!#REF!</f>
        <v>#VALUE!</v>
      </c>
      <c r="E25" s="37" t="e">
        <f aca="false">C25/$C$2</f>
        <v>#VALUE!</v>
      </c>
      <c r="F25" s="37" t="e">
        <f aca="false">D25/$D$2</f>
        <v>#VALUE!</v>
      </c>
    </row>
    <row r="26" customFormat="false" ht="12.75" hidden="false" customHeight="false" outlineLevel="0" collapsed="false">
      <c r="A26" s="0" t="e">
        <f aca="false">noten!#REF!</f>
        <v>#VALUE!</v>
      </c>
      <c r="C26" s="0" t="e">
        <f aca="false">SUM(noten!#REF!)</f>
        <v>#VALUE!</v>
      </c>
      <c r="D26" s="14" t="e">
        <f aca="false">noten!#REF!</f>
        <v>#VALUE!</v>
      </c>
      <c r="E26" s="37" t="e">
        <f aca="false">C26/$C$2</f>
        <v>#VALUE!</v>
      </c>
      <c r="F26" s="37" t="e">
        <f aca="false">D26/$D$2</f>
        <v>#VALUE!</v>
      </c>
    </row>
    <row r="27" customFormat="false" ht="12.75" hidden="false" customHeight="false" outlineLevel="0" collapsed="false">
      <c r="A27" s="0" t="e">
        <f aca="false">noten!#REF!</f>
        <v>#VALUE!</v>
      </c>
      <c r="C27" s="0" t="e">
        <f aca="false">SUM(noten!#REF!)</f>
        <v>#VALUE!</v>
      </c>
      <c r="D27" s="14" t="e">
        <f aca="false">noten!#REF!</f>
        <v>#VALUE!</v>
      </c>
      <c r="E27" s="37" t="e">
        <f aca="false">C27/$C$2</f>
        <v>#VALUE!</v>
      </c>
      <c r="F27" s="37" t="e">
        <f aca="false">D27/$D$2</f>
        <v>#VALUE!</v>
      </c>
    </row>
    <row r="28" customFormat="false" ht="12.75" hidden="false" customHeight="false" outlineLevel="0" collapsed="false">
      <c r="A28" s="0" t="e">
        <f aca="false">noten!#REF!</f>
        <v>#VALUE!</v>
      </c>
      <c r="C28" s="0" t="e">
        <f aca="false">SUM(noten!#REF!)</f>
        <v>#VALUE!</v>
      </c>
      <c r="D28" s="14" t="e">
        <f aca="false">noten!#REF!</f>
        <v>#VALUE!</v>
      </c>
      <c r="E28" s="37" t="e">
        <f aca="false">C28/$C$2</f>
        <v>#VALUE!</v>
      </c>
      <c r="F28" s="37" t="e">
        <f aca="false">D28/$D$2</f>
        <v>#VALUE!</v>
      </c>
    </row>
    <row r="29" customFormat="false" ht="12.75" hidden="false" customHeight="false" outlineLevel="0" collapsed="false">
      <c r="A29" s="0" t="e">
        <f aca="false">noten!#REF!</f>
        <v>#VALUE!</v>
      </c>
      <c r="C29" s="0" t="e">
        <f aca="false">SUM(noten!#REF!)</f>
        <v>#VALUE!</v>
      </c>
      <c r="D29" s="14" t="e">
        <f aca="false">noten!#REF!</f>
        <v>#VALUE!</v>
      </c>
      <c r="E29" s="37" t="e">
        <f aca="false">C29/$C$2</f>
        <v>#VALUE!</v>
      </c>
      <c r="F29" s="37" t="e">
        <f aca="false">D29/$D$2</f>
        <v>#VALUE!</v>
      </c>
    </row>
    <row r="30" customFormat="false" ht="12.75" hidden="false" customHeight="false" outlineLevel="0" collapsed="false">
      <c r="A30" s="0" t="e">
        <f aca="false">noten!#REF!</f>
        <v>#VALUE!</v>
      </c>
      <c r="C30" s="0" t="e">
        <f aca="false">SUM(noten!#REF!)</f>
        <v>#VALUE!</v>
      </c>
      <c r="D30" s="14" t="e">
        <f aca="false">noten!#REF!</f>
        <v>#VALUE!</v>
      </c>
      <c r="E30" s="37" t="e">
        <f aca="false">C30/$C$2</f>
        <v>#VALUE!</v>
      </c>
      <c r="F30" s="37" t="e">
        <f aca="false">D30/$D$2</f>
        <v>#VALUE!</v>
      </c>
    </row>
    <row r="31" customFormat="false" ht="12.75" hidden="false" customHeight="false" outlineLevel="0" collapsed="false">
      <c r="A31" s="0" t="e">
        <f aca="false">noten!#REF!</f>
        <v>#VALUE!</v>
      </c>
      <c r="C31" s="0" t="e">
        <f aca="false">SUM(noten!#REF!)</f>
        <v>#VALUE!</v>
      </c>
      <c r="D31" s="14" t="e">
        <f aca="false">noten!#REF!</f>
        <v>#VALUE!</v>
      </c>
      <c r="E31" s="37" t="e">
        <f aca="false">C31/$C$2</f>
        <v>#VALUE!</v>
      </c>
      <c r="F31" s="37" t="e">
        <f aca="false">D31/$D$2</f>
        <v>#VALUE!</v>
      </c>
    </row>
    <row r="32" customFormat="false" ht="12.75" hidden="false" customHeight="false" outlineLevel="0" collapsed="false">
      <c r="A32" s="0" t="e">
        <f aca="false">noten!#REF!</f>
        <v>#VALUE!</v>
      </c>
      <c r="C32" s="0" t="e">
        <f aca="false">SUM(noten!#REF!)</f>
        <v>#VALUE!</v>
      </c>
      <c r="D32" s="14" t="e">
        <f aca="false">noten!#REF!</f>
        <v>#VALUE!</v>
      </c>
      <c r="E32" s="37" t="e">
        <f aca="false">C32/$C$2</f>
        <v>#VALUE!</v>
      </c>
      <c r="F32" s="37" t="e">
        <f aca="false">D32/$D$2</f>
        <v>#VALUE!</v>
      </c>
    </row>
    <row r="33" customFormat="false" ht="12.75" hidden="false" customHeight="false" outlineLevel="0" collapsed="false">
      <c r="A33" s="0" t="e">
        <f aca="false">noten!#REF!</f>
        <v>#VALUE!</v>
      </c>
      <c r="C33" s="0" t="e">
        <f aca="false">SUM(noten!#REF!)</f>
        <v>#VALUE!</v>
      </c>
      <c r="D33" s="14" t="e">
        <f aca="false">noten!#REF!</f>
        <v>#VALUE!</v>
      </c>
      <c r="E33" s="37" t="e">
        <f aca="false">C33/$C$2</f>
        <v>#VALUE!</v>
      </c>
      <c r="F33" s="37" t="e">
        <f aca="false">D33/$D$2</f>
        <v>#VALUE!</v>
      </c>
    </row>
    <row r="34" customFormat="false" ht="12.75" hidden="false" customHeight="false" outlineLevel="0" collapsed="false">
      <c r="A34" s="0" t="e">
        <f aca="false">noten!#REF!</f>
        <v>#VALUE!</v>
      </c>
      <c r="C34" s="0" t="e">
        <f aca="false">SUM(noten!#REF!)</f>
        <v>#VALUE!</v>
      </c>
      <c r="D34" s="14" t="e">
        <f aca="false">noten!#REF!</f>
        <v>#VALUE!</v>
      </c>
      <c r="E34" s="37" t="e">
        <f aca="false">C34/$C$2</f>
        <v>#VALUE!</v>
      </c>
      <c r="F34" s="37" t="e">
        <f aca="false">D34/$D$2</f>
        <v>#VALUE!</v>
      </c>
    </row>
    <row r="35" customFormat="false" ht="12.75" hidden="false" customHeight="false" outlineLevel="0" collapsed="false">
      <c r="A35" s="0" t="e">
        <f aca="false">noten!#REF!</f>
        <v>#VALUE!</v>
      </c>
      <c r="C35" s="0" t="e">
        <f aca="false">SUM(noten!#REF!)</f>
        <v>#VALUE!</v>
      </c>
      <c r="D35" s="14" t="e">
        <f aca="false">noten!#REF!</f>
        <v>#VALUE!</v>
      </c>
      <c r="E35" s="37" t="e">
        <f aca="false">C35/$C$2</f>
        <v>#VALUE!</v>
      </c>
      <c r="F35" s="37" t="e">
        <f aca="false">D35/$D$2</f>
        <v>#VALUE!</v>
      </c>
    </row>
    <row r="36" customFormat="false" ht="12.75" hidden="false" customHeight="false" outlineLevel="0" collapsed="false">
      <c r="A36" s="0" t="e">
        <f aca="false">noten!#REF!</f>
        <v>#VALUE!</v>
      </c>
      <c r="C36" s="0" t="e">
        <f aca="false">SUM(noten!#REF!)</f>
        <v>#VALUE!</v>
      </c>
      <c r="D36" s="14" t="e">
        <f aca="false">noten!#REF!</f>
        <v>#VALUE!</v>
      </c>
      <c r="E36" s="37" t="e">
        <f aca="false">C36/$C$2</f>
        <v>#VALUE!</v>
      </c>
      <c r="F36" s="37" t="e">
        <f aca="false">D36/$D$2</f>
        <v>#VALUE!</v>
      </c>
    </row>
    <row r="37" customFormat="false" ht="12.75" hidden="false" customHeight="false" outlineLevel="0" collapsed="false">
      <c r="A37" s="0" t="e">
        <f aca="false">noten!#REF!</f>
        <v>#VALUE!</v>
      </c>
      <c r="C37" s="0" t="e">
        <f aca="false">SUM(noten!#REF!)</f>
        <v>#VALUE!</v>
      </c>
      <c r="D37" s="14" t="e">
        <f aca="false">noten!#REF!</f>
        <v>#VALUE!</v>
      </c>
      <c r="E37" s="37" t="e">
        <f aca="false">C37/$C$2</f>
        <v>#VALUE!</v>
      </c>
      <c r="F37" s="37" t="e">
        <f aca="false">D37/$D$2</f>
        <v>#VALUE!</v>
      </c>
    </row>
    <row r="38" customFormat="false" ht="12.75" hidden="false" customHeight="false" outlineLevel="0" collapsed="false">
      <c r="A38" s="0" t="e">
        <f aca="false">noten!#REF!</f>
        <v>#VALUE!</v>
      </c>
      <c r="C38" s="0" t="e">
        <f aca="false">SUM(noten!#REF!)</f>
        <v>#VALUE!</v>
      </c>
      <c r="D38" s="14" t="e">
        <f aca="false">noten!#REF!</f>
        <v>#VALUE!</v>
      </c>
      <c r="E38" s="37" t="e">
        <f aca="false">C38/$C$2</f>
        <v>#VALUE!</v>
      </c>
      <c r="F38" s="37" t="e">
        <f aca="false">D38/$D$2</f>
        <v>#VALUE!</v>
      </c>
    </row>
    <row r="39" customFormat="false" ht="12.75" hidden="false" customHeight="false" outlineLevel="0" collapsed="false">
      <c r="A39" s="0" t="e">
        <f aca="false">noten!#REF!</f>
        <v>#VALUE!</v>
      </c>
      <c r="C39" s="0" t="e">
        <f aca="false">SUM(noten!#REF!)</f>
        <v>#VALUE!</v>
      </c>
      <c r="D39" s="14" t="e">
        <f aca="false">noten!#REF!</f>
        <v>#VALUE!</v>
      </c>
      <c r="E39" s="37" t="e">
        <f aca="false">C39/$C$2</f>
        <v>#VALUE!</v>
      </c>
      <c r="F39" s="37" t="e">
        <f aca="false">D39/$D$2</f>
        <v>#VALUE!</v>
      </c>
    </row>
    <row r="40" customFormat="false" ht="12.75" hidden="false" customHeight="false" outlineLevel="0" collapsed="false">
      <c r="A40" s="0" t="e">
        <f aca="false">noten!#REF!</f>
        <v>#VALUE!</v>
      </c>
      <c r="C40" s="0" t="e">
        <f aca="false">SUM(noten!#REF!)</f>
        <v>#VALUE!</v>
      </c>
      <c r="D40" s="14" t="e">
        <f aca="false">noten!#REF!</f>
        <v>#VALUE!</v>
      </c>
      <c r="E40" s="37" t="e">
        <f aca="false">C40/$C$2</f>
        <v>#VALUE!</v>
      </c>
      <c r="F40" s="37" t="e">
        <f aca="false">D40/$D$2</f>
        <v>#VALUE!</v>
      </c>
    </row>
    <row r="41" customFormat="false" ht="12.75" hidden="false" customHeight="false" outlineLevel="0" collapsed="false">
      <c r="A41" s="0" t="e">
        <f aca="false">noten!#REF!</f>
        <v>#VALUE!</v>
      </c>
      <c r="C41" s="0" t="e">
        <f aca="false">SUM(noten!#REF!)</f>
        <v>#VALUE!</v>
      </c>
      <c r="D41" s="14" t="e">
        <f aca="false">noten!#REF!</f>
        <v>#VALUE!</v>
      </c>
      <c r="E41" s="37" t="e">
        <f aca="false">C41/$C$2</f>
        <v>#VALUE!</v>
      </c>
      <c r="F41" s="37" t="e">
        <f aca="false">D41/$D$2</f>
        <v>#VALUE!</v>
      </c>
    </row>
    <row r="42" customFormat="false" ht="12.75" hidden="false" customHeight="false" outlineLevel="0" collapsed="false">
      <c r="A42" s="0" t="e">
        <f aca="false">noten!#REF!</f>
        <v>#VALUE!</v>
      </c>
      <c r="C42" s="0" t="e">
        <f aca="false">SUM(noten!#REF!)</f>
        <v>#VALUE!</v>
      </c>
      <c r="D42" s="14" t="e">
        <f aca="false">noten!#REF!</f>
        <v>#VALUE!</v>
      </c>
      <c r="E42" s="37" t="e">
        <f aca="false">C42/$C$2</f>
        <v>#VALUE!</v>
      </c>
      <c r="F42" s="37" t="e">
        <f aca="false">D42/$D$2</f>
        <v>#VALUE!</v>
      </c>
    </row>
    <row r="43" customFormat="false" ht="12.75" hidden="false" customHeight="false" outlineLevel="0" collapsed="false">
      <c r="A43" s="0" t="e">
        <f aca="false">noten!#REF!</f>
        <v>#VALUE!</v>
      </c>
      <c r="C43" s="0" t="e">
        <f aca="false">SUM(noten!#REF!)</f>
        <v>#VALUE!</v>
      </c>
      <c r="D43" s="14" t="e">
        <f aca="false">noten!#REF!</f>
        <v>#VALUE!</v>
      </c>
      <c r="E43" s="37" t="e">
        <f aca="false">C43/$C$2</f>
        <v>#VALUE!</v>
      </c>
      <c r="F43" s="37" t="e">
        <f aca="false">D43/$D$2</f>
        <v>#VALUE!</v>
      </c>
    </row>
    <row r="44" customFormat="false" ht="12.75" hidden="false" customHeight="false" outlineLevel="0" collapsed="false">
      <c r="A44" s="0" t="e">
        <f aca="false">noten!#REF!</f>
        <v>#VALUE!</v>
      </c>
      <c r="C44" s="0" t="e">
        <f aca="false">SUM(noten!#REF!)</f>
        <v>#VALUE!</v>
      </c>
      <c r="D44" s="14" t="e">
        <f aca="false">noten!#REF!</f>
        <v>#VALUE!</v>
      </c>
      <c r="E44" s="37" t="e">
        <f aca="false">C44/$C$2</f>
        <v>#VALUE!</v>
      </c>
      <c r="F44" s="37" t="e">
        <f aca="false">D44/$D$2</f>
        <v>#VALUE!</v>
      </c>
    </row>
    <row r="45" customFormat="false" ht="12.75" hidden="false" customHeight="false" outlineLevel="0" collapsed="false">
      <c r="A45" s="0" t="e">
        <f aca="false">noten!#REF!</f>
        <v>#VALUE!</v>
      </c>
      <c r="C45" s="0" t="e">
        <f aca="false">SUM(noten!#REF!)</f>
        <v>#VALUE!</v>
      </c>
      <c r="D45" s="14" t="e">
        <f aca="false">noten!#REF!</f>
        <v>#VALUE!</v>
      </c>
      <c r="E45" s="37" t="e">
        <f aca="false">C45/$C$2</f>
        <v>#VALUE!</v>
      </c>
      <c r="F45" s="37" t="e">
        <f aca="false">D45/$D$2</f>
        <v>#VALUE!</v>
      </c>
    </row>
    <row r="46" customFormat="false" ht="12.75" hidden="false" customHeight="false" outlineLevel="0" collapsed="false">
      <c r="A46" s="0" t="e">
        <f aca="false">noten!#REF!</f>
        <v>#VALUE!</v>
      </c>
      <c r="C46" s="0" t="e">
        <f aca="false">SUM(noten!#REF!)</f>
        <v>#VALUE!</v>
      </c>
      <c r="D46" s="14" t="e">
        <f aca="false">noten!#REF!</f>
        <v>#VALUE!</v>
      </c>
      <c r="E46" s="37" t="e">
        <f aca="false">C46/$C$2</f>
        <v>#VALUE!</v>
      </c>
      <c r="F46" s="37" t="e">
        <f aca="false">D46/$D$2</f>
        <v>#VALUE!</v>
      </c>
    </row>
    <row r="47" customFormat="false" ht="12.75" hidden="false" customHeight="false" outlineLevel="0" collapsed="false">
      <c r="A47" s="0" t="e">
        <f aca="false">noten!#REF!</f>
        <v>#VALUE!</v>
      </c>
      <c r="C47" s="0" t="e">
        <f aca="false">SUM(noten!#REF!)</f>
        <v>#VALUE!</v>
      </c>
      <c r="D47" s="14" t="e">
        <f aca="false">noten!#REF!</f>
        <v>#VALUE!</v>
      </c>
      <c r="E47" s="37" t="e">
        <f aca="false">C47/$C$2</f>
        <v>#VALUE!</v>
      </c>
      <c r="F47" s="37" t="e">
        <f aca="false">D47/$D$2</f>
        <v>#VALUE!</v>
      </c>
    </row>
    <row r="48" customFormat="false" ht="12.75" hidden="false" customHeight="false" outlineLevel="0" collapsed="false">
      <c r="A48" s="0" t="e">
        <f aca="false">noten!#REF!</f>
        <v>#VALUE!</v>
      </c>
      <c r="C48" s="0" t="e">
        <f aca="false">SUM(noten!#REF!)</f>
        <v>#VALUE!</v>
      </c>
      <c r="D48" s="14" t="e">
        <f aca="false">noten!#REF!</f>
        <v>#VALUE!</v>
      </c>
      <c r="E48" s="37" t="e">
        <f aca="false">C48/$C$2</f>
        <v>#VALUE!</v>
      </c>
      <c r="F48" s="37" t="e">
        <f aca="false">D48/$D$2</f>
        <v>#VALUE!</v>
      </c>
    </row>
    <row r="49" customFormat="false" ht="12.75" hidden="false" customHeight="false" outlineLevel="0" collapsed="false">
      <c r="A49" s="0" t="e">
        <f aca="false">noten!#REF!</f>
        <v>#VALUE!</v>
      </c>
      <c r="C49" s="0" t="e">
        <f aca="false">SUM(noten!#REF!)</f>
        <v>#VALUE!</v>
      </c>
      <c r="D49" s="14" t="e">
        <f aca="false">noten!#REF!</f>
        <v>#VALUE!</v>
      </c>
      <c r="E49" s="37" t="e">
        <f aca="false">C49/$C$2</f>
        <v>#VALUE!</v>
      </c>
      <c r="F49" s="37" t="e">
        <f aca="false">D49/$D$2</f>
        <v>#VALUE!</v>
      </c>
    </row>
    <row r="50" customFormat="false" ht="12.75" hidden="false" customHeight="false" outlineLevel="0" collapsed="false">
      <c r="A50" s="0" t="e">
        <f aca="false">noten!#REF!</f>
        <v>#VALUE!</v>
      </c>
      <c r="C50" s="0" t="e">
        <f aca="false">SUM(noten!#REF!)</f>
        <v>#VALUE!</v>
      </c>
      <c r="D50" s="14" t="e">
        <f aca="false">noten!#REF!</f>
        <v>#VALUE!</v>
      </c>
      <c r="E50" s="37" t="e">
        <f aca="false">C50/$C$2</f>
        <v>#VALUE!</v>
      </c>
      <c r="F50" s="37" t="e">
        <f aca="false">D50/$D$2</f>
        <v>#VALUE!</v>
      </c>
    </row>
    <row r="51" customFormat="false" ht="12.75" hidden="false" customHeight="false" outlineLevel="0" collapsed="false">
      <c r="A51" s="0" t="e">
        <f aca="false">noten!#REF!</f>
        <v>#VALUE!</v>
      </c>
      <c r="C51" s="0" t="e">
        <f aca="false">SUM(noten!#REF!)</f>
        <v>#VALUE!</v>
      </c>
      <c r="D51" s="14" t="e">
        <f aca="false">noten!#REF!</f>
        <v>#VALUE!</v>
      </c>
      <c r="E51" s="37" t="e">
        <f aca="false">C51/$C$2</f>
        <v>#VALUE!</v>
      </c>
      <c r="F51" s="37" t="e">
        <f aca="false">D51/$D$2</f>
        <v>#VALUE!</v>
      </c>
    </row>
    <row r="52" customFormat="false" ht="12.75" hidden="false" customHeight="false" outlineLevel="0" collapsed="false">
      <c r="A52" s="0" t="e">
        <f aca="false">noten!#REF!</f>
        <v>#VALUE!</v>
      </c>
      <c r="C52" s="0" t="e">
        <f aca="false">SUM(noten!#REF!)</f>
        <v>#VALUE!</v>
      </c>
      <c r="D52" s="14" t="e">
        <f aca="false">noten!#REF!</f>
        <v>#VALUE!</v>
      </c>
      <c r="E52" s="37" t="e">
        <f aca="false">C52/$C$2</f>
        <v>#VALUE!</v>
      </c>
      <c r="F52" s="37" t="e">
        <f aca="false">D52/$D$2</f>
        <v>#VALUE!</v>
      </c>
    </row>
    <row r="53" customFormat="false" ht="12.75" hidden="false" customHeight="false" outlineLevel="0" collapsed="false">
      <c r="A53" s="0" t="e">
        <f aca="false">noten!#REF!</f>
        <v>#VALUE!</v>
      </c>
      <c r="C53" s="0" t="e">
        <f aca="false">SUM(noten!#REF!)</f>
        <v>#VALUE!</v>
      </c>
      <c r="D53" s="14" t="e">
        <f aca="false">noten!#REF!</f>
        <v>#VALUE!</v>
      </c>
      <c r="E53" s="37" t="e">
        <f aca="false">C53/$C$2</f>
        <v>#VALUE!</v>
      </c>
      <c r="F53" s="37" t="e">
        <f aca="false">D53/$D$2</f>
        <v>#VALUE!</v>
      </c>
    </row>
    <row r="54" customFormat="false" ht="12.75" hidden="false" customHeight="false" outlineLevel="0" collapsed="false">
      <c r="A54" s="0" t="e">
        <f aca="false">noten!#REF!</f>
        <v>#VALUE!</v>
      </c>
      <c r="C54" s="0" t="e">
        <f aca="false">SUM(noten!#REF!)</f>
        <v>#VALUE!</v>
      </c>
      <c r="D54" s="14" t="e">
        <f aca="false">noten!#REF!</f>
        <v>#VALUE!</v>
      </c>
      <c r="E54" s="37" t="e">
        <f aca="false">C54/$C$2</f>
        <v>#VALUE!</v>
      </c>
      <c r="F54" s="37" t="e">
        <f aca="false">D54/$D$2</f>
        <v>#VALUE!</v>
      </c>
    </row>
    <row r="55" customFormat="false" ht="12.75" hidden="false" customHeight="false" outlineLevel="0" collapsed="false">
      <c r="A55" s="0" t="e">
        <f aca="false">noten!#REF!</f>
        <v>#VALUE!</v>
      </c>
      <c r="C55" s="0" t="e">
        <f aca="false">SUM(noten!#REF!)</f>
        <v>#VALUE!</v>
      </c>
      <c r="D55" s="14" t="e">
        <f aca="false">noten!#REF!</f>
        <v>#VALUE!</v>
      </c>
      <c r="E55" s="37" t="e">
        <f aca="false">C55/$C$2</f>
        <v>#VALUE!</v>
      </c>
      <c r="F55" s="37" t="e">
        <f aca="false">D55/$D$2</f>
        <v>#VALUE!</v>
      </c>
    </row>
    <row r="56" customFormat="false" ht="12.75" hidden="false" customHeight="false" outlineLevel="0" collapsed="false">
      <c r="A56" s="0" t="e">
        <f aca="false">noten!#REF!</f>
        <v>#VALUE!</v>
      </c>
      <c r="C56" s="0" t="e">
        <f aca="false">SUM(noten!#REF!)</f>
        <v>#VALUE!</v>
      </c>
      <c r="D56" s="14" t="e">
        <f aca="false">noten!#REF!</f>
        <v>#VALUE!</v>
      </c>
      <c r="E56" s="37" t="e">
        <f aca="false">C56/$C$2</f>
        <v>#VALUE!</v>
      </c>
      <c r="F56" s="37" t="e">
        <f aca="false">D56/$D$2</f>
        <v>#VALUE!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75"/>
  <cols>
    <col collapsed="false" hidden="false" max="1" min="1" style="0" width="18.5765306122449"/>
    <col collapsed="false" hidden="false" max="14" min="2" style="0" width="6.28061224489796"/>
    <col collapsed="false" hidden="false" max="1025" min="15" style="0" width="10.8520408163265"/>
  </cols>
  <sheetData>
    <row r="1" customFormat="false" ht="12.75" hidden="false" customHeight="false" outlineLevel="0" collapsed="false">
      <c r="A1" s="1" t="s">
        <v>3</v>
      </c>
      <c r="B1" s="4" t="n">
        <v>1</v>
      </c>
      <c r="C1" s="4" t="n">
        <v>1.3</v>
      </c>
      <c r="D1" s="4" t="n">
        <v>1.7</v>
      </c>
      <c r="E1" s="4" t="n">
        <v>2</v>
      </c>
      <c r="F1" s="4" t="n">
        <v>2.3</v>
      </c>
      <c r="G1" s="4" t="n">
        <v>2.7</v>
      </c>
      <c r="H1" s="4" t="n">
        <v>3</v>
      </c>
      <c r="I1" s="4" t="n">
        <v>3.3</v>
      </c>
      <c r="J1" s="4" t="n">
        <v>3.7</v>
      </c>
      <c r="K1" s="4" t="n">
        <v>4</v>
      </c>
      <c r="L1" s="4" t="n">
        <v>4.3</v>
      </c>
      <c r="M1" s="4" t="n">
        <v>4.7</v>
      </c>
      <c r="N1" s="4" t="n">
        <v>5</v>
      </c>
    </row>
    <row r="2" customFormat="false" ht="12.75" hidden="false" customHeight="false" outlineLevel="0" collapsed="false">
      <c r="A2" s="1" t="s">
        <v>6</v>
      </c>
      <c r="B2" s="15" t="n">
        <v>0.833333333333333</v>
      </c>
      <c r="C2" s="15" t="n">
        <v>0.783333333333333</v>
      </c>
      <c r="D2" s="15" t="n">
        <v>0.716666666666667</v>
      </c>
      <c r="E2" s="15" t="n">
        <v>0.666666666666667</v>
      </c>
      <c r="F2" s="15" t="n">
        <v>0.616666666666667</v>
      </c>
      <c r="G2" s="15" t="n">
        <v>0.55</v>
      </c>
      <c r="H2" s="15" t="n">
        <v>0.5</v>
      </c>
      <c r="I2" s="15" t="n">
        <v>0.45</v>
      </c>
      <c r="J2" s="15" t="n">
        <v>0.383333333333333</v>
      </c>
      <c r="K2" s="15" t="n">
        <v>0.333333333333333</v>
      </c>
      <c r="L2" s="15" t="n">
        <v>0.283333333333333</v>
      </c>
      <c r="M2" s="15" t="n">
        <v>0.216666666666667</v>
      </c>
      <c r="N2" s="15" t="n">
        <v>0.166666666666667</v>
      </c>
    </row>
    <row r="3" customFormat="false" ht="12.75" hidden="false" customHeight="false" outlineLevel="0" collapsed="false">
      <c r="A3" s="1" t="s">
        <v>73</v>
      </c>
      <c r="B3" s="4" t="n">
        <v>75</v>
      </c>
      <c r="C3" s="4" t="n">
        <v>70.5</v>
      </c>
      <c r="D3" s="4" t="n">
        <v>64.5</v>
      </c>
      <c r="E3" s="4" t="n">
        <v>60</v>
      </c>
      <c r="F3" s="4" t="n">
        <v>55.5</v>
      </c>
      <c r="G3" s="4" t="n">
        <v>49.5</v>
      </c>
      <c r="H3" s="4" t="n">
        <v>45</v>
      </c>
      <c r="I3" s="4" t="n">
        <v>40.5</v>
      </c>
      <c r="J3" s="4" t="n">
        <v>34.5</v>
      </c>
      <c r="K3" s="4" t="n">
        <v>30</v>
      </c>
      <c r="L3" s="4" t="n">
        <v>25.5</v>
      </c>
      <c r="M3" s="4" t="n">
        <v>19.5</v>
      </c>
      <c r="N3" s="4" t="n">
        <v>15</v>
      </c>
    </row>
    <row r="4" customFormat="false" ht="12.75" hidden="false" customHeight="false" outlineLevel="0" collapsed="false">
      <c r="A4" s="1" t="s">
        <v>74</v>
      </c>
      <c r="B4" s="4" t="n">
        <v>75</v>
      </c>
      <c r="C4" s="4" t="n">
        <f aca="false">B4-5</f>
        <v>70</v>
      </c>
      <c r="D4" s="4" t="n">
        <f aca="false">C4-5</f>
        <v>65</v>
      </c>
      <c r="E4" s="4" t="n">
        <f aca="false">D4-5</f>
        <v>60</v>
      </c>
      <c r="F4" s="4" t="n">
        <f aca="false">E4-5</f>
        <v>55</v>
      </c>
      <c r="G4" s="4" t="n">
        <f aca="false">F4-5</f>
        <v>50</v>
      </c>
      <c r="H4" s="4" t="n">
        <f aca="false">G4-5</f>
        <v>45</v>
      </c>
      <c r="I4" s="4" t="n">
        <f aca="false">H4-5</f>
        <v>40</v>
      </c>
      <c r="J4" s="4" t="n">
        <f aca="false">I4-5</f>
        <v>35</v>
      </c>
      <c r="K4" s="4" t="n">
        <f aca="false">J4-5</f>
        <v>30</v>
      </c>
      <c r="L4" s="4" t="n">
        <f aca="false">K4-5</f>
        <v>25</v>
      </c>
      <c r="M4" s="4" t="n">
        <f aca="false">L4-5</f>
        <v>20</v>
      </c>
      <c r="N4" s="4" t="n">
        <f aca="false">M4-5</f>
        <v>15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1996-10-17T05:27:31Z</dcterms:created>
  <dc:creator>Microsoft Corporation</dc:creator>
  <dc:language>de-DE</dc:language>
  <cp:lastModifiedBy>schoop</cp:lastModifiedBy>
  <cp:lastPrinted>2006-02-09T22:19:45Z</cp:lastPrinted>
  <dcterms:modified xsi:type="dcterms:W3CDTF">2016-07-14T11:26:06Z</dcterms:modified>
  <cp:revision>0</cp:revision>
</cp:coreProperties>
</file>