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8" windowWidth="20112" windowHeight="7992" tabRatio="963" firstSheet="46" activeTab="56"/>
  </bookViews>
  <sheets>
    <sheet name="Fig 1A" sheetId="33" r:id="rId1"/>
    <sheet name="Fig 1B" sheetId="34" r:id="rId2"/>
    <sheet name="Fig 1C" sheetId="35" r:id="rId3"/>
    <sheet name="Fig 1E" sheetId="36" r:id="rId4"/>
    <sheet name="Fig 1F" sheetId="37" r:id="rId5"/>
    <sheet name="Fig 1GHI" sheetId="38" r:id="rId6"/>
    <sheet name="Fig 2A" sheetId="39" r:id="rId7"/>
    <sheet name="Fig 2B" sheetId="40" r:id="rId8"/>
    <sheet name="Fig 2CDE" sheetId="41" r:id="rId9"/>
    <sheet name="Fig 2F" sheetId="42" r:id="rId10"/>
    <sheet name="Fig 2G" sheetId="43" r:id="rId11"/>
    <sheet name="Fig 3A" sheetId="1" r:id="rId12"/>
    <sheet name="Fig 3B" sheetId="3" r:id="rId13"/>
    <sheet name="Fig 3C" sheetId="31" r:id="rId14"/>
    <sheet name="Fig 3D" sheetId="6" r:id="rId15"/>
    <sheet name="Fig 4A" sheetId="11" r:id="rId16"/>
    <sheet name="Fig 4B" sheetId="12" r:id="rId17"/>
    <sheet name="Fig 4D" sheetId="32" r:id="rId18"/>
    <sheet name="Fig 5A" sheetId="9" r:id="rId19"/>
    <sheet name="Fig 5E" sheetId="10" r:id="rId20"/>
    <sheet name="Fig 5B" sheetId="14" r:id="rId21"/>
    <sheet name="Fig 5F" sheetId="15" r:id="rId22"/>
    <sheet name="Fig 5C and 5G" sheetId="22" r:id="rId23"/>
    <sheet name="Fig 5D and 5H" sheetId="23" r:id="rId24"/>
    <sheet name="Fig 7B" sheetId="18" r:id="rId25"/>
    <sheet name="Fig 7C" sheetId="17" r:id="rId26"/>
    <sheet name="Fig 7D" sheetId="16" r:id="rId27"/>
    <sheet name="Fig 8B" sheetId="21" r:id="rId28"/>
    <sheet name="Fig 9 ABCD" sheetId="19" r:id="rId29"/>
    <sheet name="Fig 10A" sheetId="44" r:id="rId30"/>
    <sheet name="Fig 10B" sheetId="45" r:id="rId31"/>
    <sheet name="FIG 10C" sheetId="46" r:id="rId32"/>
    <sheet name="Fig 10D" sheetId="47" r:id="rId33"/>
    <sheet name="Fig 10F" sheetId="20" r:id="rId34"/>
    <sheet name="Fig 10GHI" sheetId="48" r:id="rId35"/>
    <sheet name="Fig S1BC" sheetId="49" r:id="rId36"/>
    <sheet name="Fig S1D" sheetId="50" r:id="rId37"/>
    <sheet name="Fig S1E" sheetId="51" r:id="rId38"/>
    <sheet name="Fig S2A" sheetId="26" r:id="rId39"/>
    <sheet name="Fig S2B" sheetId="28" r:id="rId40"/>
    <sheet name="Fig S2C" sheetId="27" r:id="rId41"/>
    <sheet name="Fig S2D" sheetId="29" r:id="rId42"/>
    <sheet name="Fig S3A" sheetId="2" r:id="rId43"/>
    <sheet name="Fig S3B" sheetId="7" r:id="rId44"/>
    <sheet name="Fig S3C" sheetId="5" r:id="rId45"/>
    <sheet name="Fig S3D" sheetId="8" r:id="rId46"/>
    <sheet name="Fig S3E" sheetId="4" r:id="rId47"/>
    <sheet name="Fig S3F" sheetId="30" r:id="rId48"/>
    <sheet name="Fig S5 ABCDEFGH" sheetId="24" r:id="rId49"/>
    <sheet name="Fig S6 ABCD" sheetId="25" r:id="rId50"/>
    <sheet name="Fig S9" sheetId="13" r:id="rId51"/>
    <sheet name="Fig S11A" sheetId="52" r:id="rId52"/>
    <sheet name="Fig S11B" sheetId="53" r:id="rId53"/>
    <sheet name="Fig S11CDE" sheetId="54" r:id="rId54"/>
    <sheet name="Fig S11F" sheetId="55" r:id="rId55"/>
    <sheet name="Fig S11G" sheetId="56" r:id="rId56"/>
    <sheet name="Fig S11HIJ" sheetId="57" r:id="rId57"/>
  </sheets>
  <calcPr calcId="145621"/>
</workbook>
</file>

<file path=xl/calcChain.xml><?xml version="1.0" encoding="utf-8"?>
<calcChain xmlns="http://schemas.openxmlformats.org/spreadsheetml/2006/main">
  <c r="F32" i="57" l="1"/>
  <c r="E32" i="57"/>
  <c r="D32" i="57"/>
  <c r="F31" i="57"/>
  <c r="E31" i="57"/>
  <c r="D31" i="57"/>
  <c r="F30" i="57"/>
  <c r="E30" i="57"/>
  <c r="D30" i="57"/>
  <c r="F28" i="57"/>
  <c r="E28" i="57"/>
  <c r="D28" i="57"/>
  <c r="F27" i="57"/>
  <c r="E27" i="57"/>
  <c r="D27" i="57"/>
  <c r="F26" i="57"/>
  <c r="E26" i="57"/>
  <c r="D26" i="57"/>
  <c r="F24" i="57"/>
  <c r="E24" i="57"/>
  <c r="D24" i="57"/>
  <c r="F23" i="57"/>
  <c r="E23" i="57"/>
  <c r="D23" i="57"/>
  <c r="F22" i="57"/>
  <c r="E22" i="57"/>
  <c r="D22" i="57"/>
  <c r="D32" i="56"/>
  <c r="D31" i="56"/>
  <c r="D30" i="56"/>
  <c r="D28" i="56"/>
  <c r="D27" i="56"/>
  <c r="D26" i="56"/>
  <c r="D24" i="56"/>
  <c r="D23" i="56"/>
  <c r="D22" i="56"/>
  <c r="F32" i="55"/>
  <c r="F31" i="55"/>
  <c r="F30" i="55"/>
  <c r="F28" i="55"/>
  <c r="F27" i="55"/>
  <c r="F26" i="55"/>
  <c r="F24" i="55"/>
  <c r="F23" i="55"/>
  <c r="F22" i="55"/>
  <c r="F41" i="54"/>
  <c r="E41" i="54"/>
  <c r="D41" i="54"/>
  <c r="F40" i="54"/>
  <c r="E40" i="54"/>
  <c r="D40" i="54"/>
  <c r="F39" i="54"/>
  <c r="E39" i="54"/>
  <c r="D39" i="54"/>
  <c r="F37" i="54"/>
  <c r="E37" i="54"/>
  <c r="D37" i="54"/>
  <c r="F36" i="54"/>
  <c r="E36" i="54"/>
  <c r="D36" i="54"/>
  <c r="F35" i="54"/>
  <c r="E35" i="54"/>
  <c r="D35" i="54"/>
  <c r="F33" i="54"/>
  <c r="E33" i="54"/>
  <c r="D33" i="54"/>
  <c r="F32" i="54"/>
  <c r="E32" i="54"/>
  <c r="D32" i="54"/>
  <c r="F31" i="54"/>
  <c r="E31" i="54"/>
  <c r="D31" i="54"/>
  <c r="D43" i="53"/>
  <c r="D42" i="53"/>
  <c r="D41" i="53"/>
  <c r="D39" i="53"/>
  <c r="D38" i="53"/>
  <c r="D37" i="53"/>
  <c r="D35" i="53"/>
  <c r="D34" i="53"/>
  <c r="D33" i="53"/>
  <c r="F42" i="52"/>
  <c r="F41" i="52"/>
  <c r="F40" i="52"/>
  <c r="F38" i="52"/>
  <c r="F37" i="52"/>
  <c r="F36" i="52"/>
  <c r="F34" i="52"/>
  <c r="F33" i="52"/>
  <c r="F32" i="52"/>
  <c r="C28" i="51"/>
  <c r="C27" i="51"/>
  <c r="C26" i="51"/>
  <c r="C24" i="51"/>
  <c r="C23" i="51"/>
  <c r="C22" i="51"/>
  <c r="C28" i="50"/>
  <c r="C27" i="50"/>
  <c r="C26" i="50"/>
  <c r="C24" i="50"/>
  <c r="C23" i="50"/>
  <c r="C22" i="50"/>
  <c r="E43" i="49"/>
  <c r="D43" i="49"/>
  <c r="E42" i="49"/>
  <c r="D42" i="49"/>
  <c r="E41" i="49"/>
  <c r="D41" i="49"/>
  <c r="E39" i="49"/>
  <c r="D39" i="49"/>
  <c r="E38" i="49"/>
  <c r="D38" i="49"/>
  <c r="E37" i="49"/>
  <c r="D37" i="49"/>
  <c r="E35" i="49"/>
  <c r="D35" i="49"/>
  <c r="E34" i="49"/>
  <c r="D34" i="49"/>
  <c r="E33" i="49"/>
  <c r="D33" i="49"/>
  <c r="E31" i="49"/>
  <c r="D31" i="49"/>
  <c r="E30" i="49"/>
  <c r="D30" i="49"/>
  <c r="E29" i="49"/>
  <c r="D29" i="49"/>
  <c r="F18" i="16" l="1"/>
  <c r="J2" i="14"/>
  <c r="G32" i="32" l="1"/>
  <c r="H32" i="32" s="1"/>
  <c r="F32" i="32"/>
  <c r="C32" i="32"/>
  <c r="D32" i="32" s="1"/>
  <c r="B32" i="32"/>
  <c r="L19" i="32"/>
  <c r="K19" i="32"/>
  <c r="J19" i="32"/>
  <c r="G19" i="32"/>
  <c r="H19" i="32" s="1"/>
  <c r="F19" i="32"/>
  <c r="C19" i="32"/>
  <c r="D19" i="32" s="1"/>
  <c r="B19" i="32"/>
  <c r="K4" i="32"/>
  <c r="L4" i="32" s="1"/>
  <c r="J4" i="32"/>
  <c r="G4" i="32"/>
  <c r="H4" i="32" s="1"/>
  <c r="F4" i="32"/>
  <c r="C4" i="32"/>
  <c r="D4" i="32" s="1"/>
  <c r="B4" i="32"/>
  <c r="N29" i="21" l="1"/>
  <c r="J29" i="21"/>
  <c r="F29" i="21"/>
  <c r="B29" i="21"/>
  <c r="O29" i="21"/>
  <c r="P29" i="21" s="1"/>
  <c r="C29" i="21"/>
  <c r="D29" i="21" s="1"/>
  <c r="K29" i="21"/>
  <c r="L29" i="21" s="1"/>
  <c r="G29" i="21"/>
  <c r="H29" i="21" s="1"/>
  <c r="I3" i="23"/>
  <c r="J3" i="23" s="1"/>
  <c r="J13" i="8"/>
  <c r="J12" i="8"/>
  <c r="I13" i="8"/>
  <c r="I12" i="8"/>
  <c r="I11" i="8"/>
  <c r="J11" i="8" s="1"/>
  <c r="H13" i="8"/>
  <c r="H12" i="8"/>
  <c r="H11" i="8"/>
  <c r="H2" i="8"/>
  <c r="I3" i="7"/>
  <c r="I4" i="7"/>
  <c r="I5" i="7"/>
  <c r="I6" i="7"/>
  <c r="I7" i="7"/>
  <c r="I8" i="7"/>
  <c r="J8" i="7" s="1"/>
  <c r="I9" i="7"/>
  <c r="J9" i="7" s="1"/>
  <c r="I2" i="7"/>
  <c r="H3" i="7"/>
  <c r="H4" i="7"/>
  <c r="H5" i="7"/>
  <c r="H6" i="7"/>
  <c r="H7" i="7"/>
  <c r="H8" i="7"/>
  <c r="H9" i="7"/>
  <c r="H2" i="7"/>
  <c r="H6" i="23"/>
  <c r="N40" i="25"/>
  <c r="M40" i="25"/>
  <c r="N34" i="25"/>
  <c r="N33" i="25"/>
  <c r="M33" i="25"/>
  <c r="M34" i="25"/>
  <c r="M35" i="25"/>
  <c r="N35" i="25" s="1"/>
  <c r="M36" i="25"/>
  <c r="N36" i="25" s="1"/>
  <c r="M37" i="25"/>
  <c r="N37" i="25" s="1"/>
  <c r="M38" i="25"/>
  <c r="N38" i="25" s="1"/>
  <c r="M39" i="25"/>
  <c r="N39" i="25" s="1"/>
  <c r="M41" i="25"/>
  <c r="N41" i="25" s="1"/>
  <c r="L33" i="25"/>
  <c r="L34" i="25"/>
  <c r="L35" i="25"/>
  <c r="L36" i="25"/>
  <c r="L37" i="25"/>
  <c r="L38" i="25"/>
  <c r="L39" i="25"/>
  <c r="L40" i="25"/>
  <c r="L41" i="25"/>
  <c r="L32" i="25"/>
  <c r="M32" i="25"/>
  <c r="N32" i="25" s="1"/>
  <c r="L22" i="25"/>
  <c r="N21" i="25"/>
  <c r="N20" i="25"/>
  <c r="M21" i="25"/>
  <c r="M22" i="25"/>
  <c r="N22" i="25" s="1"/>
  <c r="M23" i="25"/>
  <c r="N23" i="25" s="1"/>
  <c r="M24" i="25"/>
  <c r="N24" i="25" s="1"/>
  <c r="M20" i="25"/>
  <c r="L21" i="25"/>
  <c r="L23" i="25"/>
  <c r="L24" i="25"/>
  <c r="L20" i="25"/>
  <c r="J16" i="24"/>
  <c r="L14" i="25"/>
  <c r="M10" i="25"/>
  <c r="N10" i="25" s="1"/>
  <c r="M4" i="25"/>
  <c r="N4" i="25" s="1"/>
  <c r="M5" i="25"/>
  <c r="N5" i="25" s="1"/>
  <c r="M6" i="25"/>
  <c r="N6" i="25" s="1"/>
  <c r="M7" i="25"/>
  <c r="N7" i="25" s="1"/>
  <c r="M8" i="25"/>
  <c r="N8" i="25" s="1"/>
  <c r="M9" i="25"/>
  <c r="N9" i="25" s="1"/>
  <c r="M11" i="25"/>
  <c r="N11" i="25" s="1"/>
  <c r="M12" i="25"/>
  <c r="N12" i="25" s="1"/>
  <c r="M14" i="25"/>
  <c r="N14" i="25" s="1"/>
  <c r="M15" i="25"/>
  <c r="N15" i="25" s="1"/>
  <c r="M16" i="25"/>
  <c r="N16" i="25" s="1"/>
  <c r="M17" i="25"/>
  <c r="N17" i="25" s="1"/>
  <c r="M18" i="25"/>
  <c r="N18" i="25" s="1"/>
  <c r="M3" i="25"/>
  <c r="N3" i="25" s="1"/>
  <c r="L4" i="25"/>
  <c r="L5" i="25"/>
  <c r="L6" i="25"/>
  <c r="L7" i="25"/>
  <c r="L8" i="25"/>
  <c r="L9" i="25"/>
  <c r="L11" i="25"/>
  <c r="L12" i="25"/>
  <c r="L15" i="25"/>
  <c r="L16" i="25"/>
  <c r="L17" i="25"/>
  <c r="L18" i="25"/>
  <c r="L3" i="25"/>
  <c r="I54" i="24"/>
  <c r="J54" i="24" s="1"/>
  <c r="I53" i="24"/>
  <c r="J53" i="24" s="1"/>
  <c r="I44" i="24"/>
  <c r="J38" i="24"/>
  <c r="J47" i="24"/>
  <c r="I36" i="24"/>
  <c r="J36" i="24" s="1"/>
  <c r="I38" i="24"/>
  <c r="I39" i="24"/>
  <c r="J39" i="24" s="1"/>
  <c r="I40" i="24"/>
  <c r="J40" i="24" s="1"/>
  <c r="I41" i="24"/>
  <c r="J41" i="24" s="1"/>
  <c r="I42" i="24"/>
  <c r="J42" i="24" s="1"/>
  <c r="J44" i="24"/>
  <c r="I45" i="24"/>
  <c r="J45" i="24" s="1"/>
  <c r="I46" i="24"/>
  <c r="J46" i="24" s="1"/>
  <c r="I47" i="24"/>
  <c r="I48" i="24"/>
  <c r="J48" i="24" s="1"/>
  <c r="I50" i="24"/>
  <c r="J50" i="24" s="1"/>
  <c r="I51" i="24"/>
  <c r="J51" i="24" s="1"/>
  <c r="I52" i="24"/>
  <c r="J52" i="24" s="1"/>
  <c r="H36" i="24"/>
  <c r="H38" i="24"/>
  <c r="H39" i="24"/>
  <c r="H40" i="24"/>
  <c r="H41" i="24"/>
  <c r="H42" i="24"/>
  <c r="H44" i="24"/>
  <c r="H45" i="24"/>
  <c r="H46" i="24"/>
  <c r="H47" i="24"/>
  <c r="H48" i="24"/>
  <c r="H50" i="24"/>
  <c r="H51" i="24"/>
  <c r="H52" i="24"/>
  <c r="J35" i="24"/>
  <c r="I35" i="24"/>
  <c r="H35" i="24"/>
  <c r="I34" i="24"/>
  <c r="J34" i="24" s="1"/>
  <c r="H34" i="24"/>
  <c r="I33" i="24"/>
  <c r="J33" i="24" s="1"/>
  <c r="H33" i="24"/>
  <c r="I32" i="24"/>
  <c r="J32" i="24" s="1"/>
  <c r="H32" i="24"/>
  <c r="I23" i="24"/>
  <c r="J20" i="24"/>
  <c r="I21" i="24"/>
  <c r="J21" i="24" s="1"/>
  <c r="I22" i="24"/>
  <c r="J22" i="24" s="1"/>
  <c r="I20" i="24"/>
  <c r="H21" i="24"/>
  <c r="H22" i="24"/>
  <c r="H23" i="24"/>
  <c r="H20" i="24"/>
  <c r="J23" i="24"/>
  <c r="I15" i="24"/>
  <c r="J15" i="24" s="1"/>
  <c r="H16" i="24"/>
  <c r="H15" i="24"/>
  <c r="I16" i="24"/>
  <c r="I19" i="24"/>
  <c r="J19" i="24" s="1"/>
  <c r="H19" i="24"/>
  <c r="I17" i="24"/>
  <c r="J17" i="24" s="1"/>
  <c r="H17" i="24"/>
  <c r="J14" i="24"/>
  <c r="I14" i="24"/>
  <c r="H14" i="24"/>
  <c r="H3" i="24"/>
  <c r="H12" i="24"/>
  <c r="H9" i="24"/>
  <c r="I12" i="24"/>
  <c r="J12" i="24" s="1"/>
  <c r="I11" i="24"/>
  <c r="J11" i="24" s="1"/>
  <c r="H11" i="24"/>
  <c r="I10" i="24"/>
  <c r="J10" i="24" s="1"/>
  <c r="H10" i="24"/>
  <c r="I9" i="24"/>
  <c r="J9" i="24" s="1"/>
  <c r="I8" i="24"/>
  <c r="J8" i="24" s="1"/>
  <c r="H8" i="24"/>
  <c r="I6" i="24"/>
  <c r="J6" i="24" s="1"/>
  <c r="H6" i="24"/>
  <c r="H5" i="24"/>
  <c r="I4" i="24"/>
  <c r="J4" i="24" s="1"/>
  <c r="H4" i="24"/>
  <c r="I3" i="24"/>
  <c r="J3" i="24" s="1"/>
  <c r="I5" i="24"/>
  <c r="J5" i="24" s="1"/>
  <c r="H3" i="23"/>
  <c r="J11" i="23"/>
  <c r="I12" i="23"/>
  <c r="J12" i="23" s="1"/>
  <c r="I11" i="23"/>
  <c r="H12" i="23"/>
  <c r="H11" i="23"/>
  <c r="J10" i="23"/>
  <c r="I10" i="23"/>
  <c r="H10" i="23"/>
  <c r="J9" i="23"/>
  <c r="I9" i="23"/>
  <c r="I8" i="23"/>
  <c r="J8" i="23" s="1"/>
  <c r="H8" i="23"/>
  <c r="I6" i="23"/>
  <c r="J6" i="23" s="1"/>
  <c r="I5" i="23"/>
  <c r="J5" i="23" s="1"/>
  <c r="H5" i="23"/>
  <c r="I15" i="19"/>
  <c r="M14" i="22"/>
  <c r="M13" i="22"/>
  <c r="N13" i="22" s="1"/>
  <c r="M12" i="22"/>
  <c r="N12" i="22" s="1"/>
  <c r="M11" i="22"/>
  <c r="N11" i="22" s="1"/>
  <c r="L14" i="22"/>
  <c r="L12" i="22"/>
  <c r="L13" i="22"/>
  <c r="L11" i="22"/>
  <c r="M8" i="22"/>
  <c r="N8" i="22" s="1"/>
  <c r="L8" i="22"/>
  <c r="M9" i="22"/>
  <c r="N9" i="22" s="1"/>
  <c r="M10" i="22"/>
  <c r="N10" i="22" s="1"/>
  <c r="N14" i="22"/>
  <c r="L9" i="22"/>
  <c r="L10" i="22"/>
  <c r="H9" i="23"/>
  <c r="I4" i="23"/>
  <c r="J4" i="23" s="1"/>
  <c r="H4" i="23"/>
  <c r="G16" i="21"/>
  <c r="H16" i="21" s="1"/>
  <c r="F16" i="21"/>
  <c r="G29" i="20"/>
  <c r="H29" i="20" s="1"/>
  <c r="K4" i="20"/>
  <c r="L4" i="20" s="1"/>
  <c r="J16" i="21"/>
  <c r="O16" i="21"/>
  <c r="P16" i="21" s="1"/>
  <c r="N16" i="21"/>
  <c r="O4" i="21"/>
  <c r="P4" i="21" s="1"/>
  <c r="N4" i="21"/>
  <c r="K16" i="21"/>
  <c r="L16" i="21" s="1"/>
  <c r="K4" i="21"/>
  <c r="L4" i="21" s="1"/>
  <c r="J4" i="21"/>
  <c r="G4" i="21"/>
  <c r="H4" i="21" s="1"/>
  <c r="F4" i="21"/>
  <c r="C16" i="21"/>
  <c r="D16" i="21" s="1"/>
  <c r="B16" i="21"/>
  <c r="C4" i="21"/>
  <c r="D4" i="21" s="1"/>
  <c r="B4" i="21"/>
  <c r="K29" i="20"/>
  <c r="L29" i="20" s="1"/>
  <c r="J29" i="20"/>
  <c r="F29" i="20"/>
  <c r="C29" i="20"/>
  <c r="D29" i="20" s="1"/>
  <c r="B29" i="20"/>
  <c r="K17" i="20"/>
  <c r="L17" i="20" s="1"/>
  <c r="J17" i="20"/>
  <c r="G17" i="20"/>
  <c r="H17" i="20" s="1"/>
  <c r="F17" i="20"/>
  <c r="C17" i="20"/>
  <c r="D17" i="20" s="1"/>
  <c r="B17" i="20"/>
  <c r="J4" i="20"/>
  <c r="G4" i="20"/>
  <c r="H4" i="20" s="1"/>
  <c r="F4" i="20"/>
  <c r="C4" i="20"/>
  <c r="D4" i="20" s="1"/>
  <c r="B4" i="20"/>
  <c r="L10" i="25" l="1"/>
  <c r="H53" i="24"/>
  <c r="H54" i="24"/>
  <c r="K51" i="19"/>
  <c r="J15" i="19"/>
  <c r="K15" i="19" s="1"/>
  <c r="I21" i="19"/>
  <c r="J21" i="19"/>
  <c r="K21" i="19" s="1"/>
  <c r="K43" i="19"/>
  <c r="I2" i="19"/>
  <c r="K36" i="19"/>
  <c r="K32" i="19"/>
  <c r="J16" i="19"/>
  <c r="K16" i="19" s="1"/>
  <c r="J17" i="19"/>
  <c r="K17" i="19" s="1"/>
  <c r="J18" i="19"/>
  <c r="K18" i="19" s="1"/>
  <c r="J19" i="19"/>
  <c r="K19" i="19" s="1"/>
  <c r="J20" i="19"/>
  <c r="K20" i="19" s="1"/>
  <c r="J22" i="19"/>
  <c r="K22" i="19" s="1"/>
  <c r="J23" i="19"/>
  <c r="J24" i="19"/>
  <c r="K24" i="19" s="1"/>
  <c r="J25" i="19"/>
  <c r="K25" i="19" s="1"/>
  <c r="J26" i="19"/>
  <c r="K26" i="19" s="1"/>
  <c r="I16" i="19"/>
  <c r="I17" i="19"/>
  <c r="I18" i="19"/>
  <c r="I19" i="19"/>
  <c r="I20" i="19"/>
  <c r="I22" i="19"/>
  <c r="I23" i="19"/>
  <c r="I24" i="19"/>
  <c r="I25" i="19"/>
  <c r="I26" i="19"/>
  <c r="K23" i="19"/>
  <c r="J52" i="19"/>
  <c r="K52" i="19" s="1"/>
  <c r="I52" i="19"/>
  <c r="J51" i="19"/>
  <c r="I51" i="19"/>
  <c r="J50" i="19"/>
  <c r="K50" i="19" s="1"/>
  <c r="I50" i="19"/>
  <c r="J49" i="19"/>
  <c r="K49" i="19" s="1"/>
  <c r="I49" i="19"/>
  <c r="J48" i="19"/>
  <c r="K48" i="19" s="1"/>
  <c r="I48" i="19"/>
  <c r="J47" i="19"/>
  <c r="K47" i="19" s="1"/>
  <c r="I47" i="19"/>
  <c r="J46" i="19"/>
  <c r="K46" i="19" s="1"/>
  <c r="I46" i="19"/>
  <c r="J45" i="19"/>
  <c r="K45" i="19" s="1"/>
  <c r="I45" i="19"/>
  <c r="J44" i="19"/>
  <c r="K44" i="19" s="1"/>
  <c r="I44" i="19"/>
  <c r="J43" i="19"/>
  <c r="I43" i="19"/>
  <c r="J42" i="19"/>
  <c r="K42" i="19" s="1"/>
  <c r="I42" i="19"/>
  <c r="J41" i="19"/>
  <c r="K41" i="19" s="1"/>
  <c r="I41" i="19"/>
  <c r="J39" i="19"/>
  <c r="K39" i="19" s="1"/>
  <c r="I39" i="19"/>
  <c r="J38" i="19"/>
  <c r="K38" i="19" s="1"/>
  <c r="I38" i="19"/>
  <c r="J37" i="19"/>
  <c r="K37" i="19" s="1"/>
  <c r="I37" i="19"/>
  <c r="J36" i="19"/>
  <c r="I36" i="19"/>
  <c r="J35" i="19"/>
  <c r="K35" i="19" s="1"/>
  <c r="I35" i="19"/>
  <c r="J34" i="19"/>
  <c r="K34" i="19" s="1"/>
  <c r="I34" i="19"/>
  <c r="J33" i="19"/>
  <c r="K33" i="19" s="1"/>
  <c r="I33" i="19"/>
  <c r="J32" i="19"/>
  <c r="I32" i="19"/>
  <c r="J31" i="19"/>
  <c r="K31" i="19" s="1"/>
  <c r="I31" i="19"/>
  <c r="J30" i="19"/>
  <c r="K30" i="19" s="1"/>
  <c r="I30" i="19"/>
  <c r="J29" i="19"/>
  <c r="K29" i="19" s="1"/>
  <c r="I29" i="19"/>
  <c r="J28" i="19"/>
  <c r="K28" i="19" s="1"/>
  <c r="I28" i="19"/>
  <c r="K13" i="19"/>
  <c r="K5" i="19"/>
  <c r="K4" i="19"/>
  <c r="J3" i="19"/>
  <c r="K3" i="19" s="1"/>
  <c r="J4" i="19"/>
  <c r="J5" i="19"/>
  <c r="J6" i="19"/>
  <c r="K6" i="19" s="1"/>
  <c r="J7" i="19"/>
  <c r="K7" i="19" s="1"/>
  <c r="J8" i="19"/>
  <c r="K8" i="19" s="1"/>
  <c r="J9" i="19"/>
  <c r="K9" i="19" s="1"/>
  <c r="J10" i="19"/>
  <c r="K10" i="19" s="1"/>
  <c r="J11" i="19"/>
  <c r="K11" i="19" s="1"/>
  <c r="J12" i="19"/>
  <c r="K12" i="19" s="1"/>
  <c r="J13" i="19"/>
  <c r="I3" i="19"/>
  <c r="I4" i="19"/>
  <c r="I5" i="19"/>
  <c r="I6" i="19"/>
  <c r="I7" i="19"/>
  <c r="I8" i="19"/>
  <c r="I9" i="19"/>
  <c r="I10" i="19"/>
  <c r="I11" i="19"/>
  <c r="I12" i="19"/>
  <c r="I13" i="19"/>
  <c r="G18" i="16"/>
  <c r="H18" i="16" s="1"/>
  <c r="G17" i="16"/>
  <c r="H17" i="16" s="1"/>
  <c r="F17" i="16"/>
  <c r="G16" i="16"/>
  <c r="H16" i="16" s="1"/>
  <c r="F16" i="16"/>
  <c r="G15" i="16"/>
  <c r="H15" i="16" s="1"/>
  <c r="F15" i="16"/>
  <c r="G14" i="16"/>
  <c r="H14" i="16" s="1"/>
  <c r="F14" i="16"/>
  <c r="G12" i="16"/>
  <c r="H12" i="16" s="1"/>
  <c r="F12" i="16"/>
  <c r="G11" i="16"/>
  <c r="H11" i="16" s="1"/>
  <c r="F11" i="16"/>
  <c r="G10" i="16"/>
  <c r="H10" i="16" s="1"/>
  <c r="F10" i="16"/>
  <c r="G9" i="16"/>
  <c r="H9" i="16" s="1"/>
  <c r="F9" i="16"/>
  <c r="G8" i="16"/>
  <c r="H8" i="16" s="1"/>
  <c r="F8" i="16"/>
  <c r="G3" i="16"/>
  <c r="H3" i="16" s="1"/>
  <c r="G4" i="16"/>
  <c r="H4" i="16" s="1"/>
  <c r="G5" i="16"/>
  <c r="G6" i="16"/>
  <c r="H6" i="16" s="1"/>
  <c r="G2" i="16"/>
  <c r="H2" i="16" s="1"/>
  <c r="F3" i="16"/>
  <c r="F4" i="16"/>
  <c r="F5" i="16"/>
  <c r="F6" i="16"/>
  <c r="F2" i="16"/>
  <c r="F6" i="10"/>
  <c r="I17" i="17"/>
  <c r="J17" i="17" s="1"/>
  <c r="I18" i="17"/>
  <c r="I19" i="17"/>
  <c r="J19" i="17" s="1"/>
  <c r="I20" i="17"/>
  <c r="J20" i="17" s="1"/>
  <c r="I21" i="17"/>
  <c r="J21" i="17" s="1"/>
  <c r="I16" i="17"/>
  <c r="J16" i="17" s="1"/>
  <c r="I10" i="17"/>
  <c r="J10" i="17" s="1"/>
  <c r="I11" i="17"/>
  <c r="J11" i="17" s="1"/>
  <c r="I12" i="17"/>
  <c r="J12" i="17" s="1"/>
  <c r="I13" i="17"/>
  <c r="J13" i="17" s="1"/>
  <c r="I14" i="17"/>
  <c r="J14" i="17" s="1"/>
  <c r="I9" i="17"/>
  <c r="J9" i="17" s="1"/>
  <c r="I3" i="17"/>
  <c r="J3" i="17" s="1"/>
  <c r="I4" i="17"/>
  <c r="I5" i="17"/>
  <c r="I6" i="17"/>
  <c r="J6" i="17" s="1"/>
  <c r="I7" i="17"/>
  <c r="J7" i="17" s="1"/>
  <c r="I2" i="17"/>
  <c r="J2" i="17" s="1"/>
  <c r="H17" i="17"/>
  <c r="H18" i="17"/>
  <c r="H19" i="17"/>
  <c r="H20" i="17"/>
  <c r="H21" i="17"/>
  <c r="H16" i="17"/>
  <c r="H10" i="17"/>
  <c r="H11" i="17"/>
  <c r="H12" i="17"/>
  <c r="H13" i="17"/>
  <c r="H14" i="17"/>
  <c r="H9" i="17"/>
  <c r="H3" i="17"/>
  <c r="H4" i="17"/>
  <c r="H5" i="17"/>
  <c r="H6" i="17"/>
  <c r="H7" i="17"/>
  <c r="H2" i="17"/>
  <c r="J4" i="17"/>
  <c r="J18" i="17"/>
  <c r="J5" i="17"/>
  <c r="H5" i="16"/>
  <c r="L22" i="18"/>
  <c r="M22" i="18" s="1"/>
  <c r="K22" i="18"/>
  <c r="L21" i="18"/>
  <c r="M21" i="18" s="1"/>
  <c r="K21" i="18"/>
  <c r="L19" i="18"/>
  <c r="M19" i="18" s="1"/>
  <c r="K19" i="18"/>
  <c r="L18" i="18"/>
  <c r="M18" i="18" s="1"/>
  <c r="K18" i="18"/>
  <c r="L14" i="18"/>
  <c r="M14" i="18" s="1"/>
  <c r="K14" i="18"/>
  <c r="L15" i="18"/>
  <c r="M15" i="18" s="1"/>
  <c r="K15" i="18"/>
  <c r="L12" i="18"/>
  <c r="M12" i="18" s="1"/>
  <c r="K12" i="18"/>
  <c r="L11" i="18"/>
  <c r="M11" i="18" s="1"/>
  <c r="K11" i="18"/>
  <c r="L8" i="18"/>
  <c r="M8" i="18" s="1"/>
  <c r="K8" i="18"/>
  <c r="L7" i="18"/>
  <c r="M7" i="18" s="1"/>
  <c r="K7" i="18"/>
  <c r="L5" i="18"/>
  <c r="M5" i="18" s="1"/>
  <c r="K5" i="18"/>
  <c r="L4" i="18"/>
  <c r="M4" i="18" s="1"/>
  <c r="K4" i="18"/>
  <c r="L3" i="18"/>
  <c r="L6" i="18"/>
  <c r="L9" i="18"/>
  <c r="L10" i="18"/>
  <c r="L13" i="18"/>
  <c r="L16" i="18"/>
  <c r="L17" i="18"/>
  <c r="L20" i="18"/>
  <c r="L2" i="18"/>
  <c r="K3" i="18"/>
  <c r="K6" i="18"/>
  <c r="K9" i="18"/>
  <c r="K10" i="18"/>
  <c r="K13" i="18"/>
  <c r="K16" i="18"/>
  <c r="K17" i="18"/>
  <c r="K20" i="18"/>
  <c r="K2" i="18"/>
  <c r="B44" i="11"/>
  <c r="J2" i="19" l="1"/>
  <c r="K2" i="19" s="1"/>
  <c r="H4" i="14"/>
  <c r="I4" i="14" s="1"/>
  <c r="J4" i="14"/>
  <c r="K4" i="14" s="1"/>
  <c r="L4" i="14" s="1"/>
  <c r="K7" i="15"/>
  <c r="L7" i="15" s="1"/>
  <c r="J7" i="15"/>
  <c r="H7" i="15"/>
  <c r="I7" i="15" s="1"/>
  <c r="J6" i="15"/>
  <c r="K6" i="15" s="1"/>
  <c r="L6" i="15" s="1"/>
  <c r="I6" i="15"/>
  <c r="H6" i="15"/>
  <c r="J5" i="15"/>
  <c r="K5" i="15" s="1"/>
  <c r="L5" i="15" s="1"/>
  <c r="H5" i="15"/>
  <c r="I5" i="15" s="1"/>
  <c r="J4" i="15"/>
  <c r="K4" i="15" s="1"/>
  <c r="L4" i="15" s="1"/>
  <c r="I4" i="15"/>
  <c r="H4" i="15"/>
  <c r="J3" i="15"/>
  <c r="K3" i="15" s="1"/>
  <c r="L3" i="15" s="1"/>
  <c r="H3" i="15"/>
  <c r="I3" i="15" s="1"/>
  <c r="J2" i="15"/>
  <c r="K2" i="15" s="1"/>
  <c r="L2" i="15" s="1"/>
  <c r="H2" i="15"/>
  <c r="I2" i="15" s="1"/>
  <c r="H3" i="14"/>
  <c r="I3" i="14" s="1"/>
  <c r="H2" i="14"/>
  <c r="I2" i="14" s="1"/>
  <c r="J3" i="14"/>
  <c r="K3" i="14" s="1"/>
  <c r="L3" i="14" s="1"/>
  <c r="K2" i="14" l="1"/>
  <c r="L2" i="14" s="1"/>
  <c r="B8" i="13"/>
  <c r="E9" i="13"/>
  <c r="E10" i="13" s="1"/>
  <c r="D9" i="13"/>
  <c r="D10" i="13" s="1"/>
  <c r="C9" i="13"/>
  <c r="C10" i="13" s="1"/>
  <c r="B9" i="13"/>
  <c r="B10" i="13" s="1"/>
  <c r="E8" i="13"/>
  <c r="D8" i="13"/>
  <c r="C8" i="13"/>
  <c r="F9" i="12"/>
  <c r="E9" i="12"/>
  <c r="D9" i="12"/>
  <c r="C9" i="12"/>
  <c r="B9" i="12"/>
  <c r="C10" i="12"/>
  <c r="C11" i="12" s="1"/>
  <c r="D10" i="12"/>
  <c r="D11" i="12" s="1"/>
  <c r="E10" i="12"/>
  <c r="E11" i="12" s="1"/>
  <c r="F10" i="12"/>
  <c r="F11" i="12" s="1"/>
  <c r="B10" i="12"/>
  <c r="B11" i="12" s="1"/>
  <c r="G26" i="11"/>
  <c r="H27" i="11"/>
  <c r="G24" i="11"/>
  <c r="G23" i="11"/>
  <c r="B18" i="11"/>
  <c r="B25" i="11" s="1"/>
  <c r="D17" i="11"/>
  <c r="D24" i="11" s="1"/>
  <c r="B16" i="11"/>
  <c r="B23" i="11" s="1"/>
  <c r="B21" i="11"/>
  <c r="B28" i="11" s="1"/>
  <c r="B20" i="11"/>
  <c r="B27" i="11" s="1"/>
  <c r="B19" i="11"/>
  <c r="B26" i="11" s="1"/>
  <c r="B17" i="11"/>
  <c r="B24" i="11" s="1"/>
  <c r="D18" i="11"/>
  <c r="D25" i="11" s="1"/>
  <c r="D19" i="11"/>
  <c r="D26" i="11" s="1"/>
  <c r="D20" i="11"/>
  <c r="D27" i="11" s="1"/>
  <c r="D21" i="11"/>
  <c r="D28" i="11" s="1"/>
  <c r="D16" i="11"/>
  <c r="D23" i="11" s="1"/>
  <c r="C16" i="11"/>
  <c r="E16" i="11"/>
  <c r="I24" i="11"/>
  <c r="I31" i="11" s="1"/>
  <c r="I25" i="11"/>
  <c r="I32" i="11" s="1"/>
  <c r="I26" i="11"/>
  <c r="I33" i="11" s="1"/>
  <c r="I27" i="11"/>
  <c r="I34" i="11" s="1"/>
  <c r="I28" i="11"/>
  <c r="I35" i="11" s="1"/>
  <c r="I23" i="11"/>
  <c r="I30" i="11" s="1"/>
  <c r="J24" i="11"/>
  <c r="J25" i="11"/>
  <c r="J26" i="11"/>
  <c r="J27" i="11"/>
  <c r="J28" i="11"/>
  <c r="J23" i="11"/>
  <c r="H28" i="11"/>
  <c r="H26" i="11"/>
  <c r="H25" i="11"/>
  <c r="H24" i="11"/>
  <c r="H23" i="11"/>
  <c r="G31" i="11"/>
  <c r="G25" i="11"/>
  <c r="G32" i="11" s="1"/>
  <c r="G33" i="11"/>
  <c r="G27" i="11"/>
  <c r="G34" i="11" s="1"/>
  <c r="G28" i="11"/>
  <c r="G35" i="11" s="1"/>
  <c r="G30" i="11"/>
  <c r="E44" i="11"/>
  <c r="D44" i="11"/>
  <c r="D51" i="11" s="1"/>
  <c r="C44" i="11"/>
  <c r="E49" i="11"/>
  <c r="D49" i="11"/>
  <c r="D56" i="11" s="1"/>
  <c r="C49" i="11"/>
  <c r="B49" i="11"/>
  <c r="B56" i="11" s="1"/>
  <c r="E48" i="11"/>
  <c r="D48" i="11"/>
  <c r="D55" i="11" s="1"/>
  <c r="C48" i="11"/>
  <c r="B48" i="11"/>
  <c r="B55" i="11" s="1"/>
  <c r="E47" i="11"/>
  <c r="D47" i="11"/>
  <c r="D54" i="11" s="1"/>
  <c r="C47" i="11"/>
  <c r="B47" i="11"/>
  <c r="B54" i="11" s="1"/>
  <c r="E46" i="11"/>
  <c r="D46" i="11"/>
  <c r="D53" i="11" s="1"/>
  <c r="C46" i="11"/>
  <c r="B46" i="11"/>
  <c r="B53" i="11" s="1"/>
  <c r="E45" i="11"/>
  <c r="D45" i="11"/>
  <c r="D52" i="11" s="1"/>
  <c r="C45" i="11"/>
  <c r="B45" i="11"/>
  <c r="B52" i="11" s="1"/>
  <c r="B51" i="11"/>
  <c r="E21" i="11"/>
  <c r="E20" i="11"/>
  <c r="E19" i="11"/>
  <c r="E18" i="11"/>
  <c r="E17" i="11"/>
  <c r="C21" i="11"/>
  <c r="C20" i="11"/>
  <c r="C19" i="11"/>
  <c r="C18" i="11"/>
  <c r="C17" i="11"/>
  <c r="G3" i="10"/>
  <c r="H3" i="10" s="1"/>
  <c r="G4" i="10"/>
  <c r="H4" i="10" s="1"/>
  <c r="G5" i="10"/>
  <c r="H5" i="10" s="1"/>
  <c r="G6" i="10"/>
  <c r="H6" i="10" s="1"/>
  <c r="G7" i="10"/>
  <c r="H7" i="10" s="1"/>
  <c r="G8" i="10"/>
  <c r="H8" i="10" s="1"/>
  <c r="G2" i="10"/>
  <c r="H2" i="10" s="1"/>
  <c r="F3" i="10"/>
  <c r="F4" i="10"/>
  <c r="F5" i="10"/>
  <c r="F7" i="10"/>
  <c r="F8" i="10"/>
  <c r="F2" i="10"/>
  <c r="G3" i="9"/>
  <c r="H3" i="9" s="1"/>
  <c r="G4" i="9"/>
  <c r="G5" i="9"/>
  <c r="H5" i="9" s="1"/>
  <c r="G2" i="9"/>
  <c r="H2" i="9" s="1"/>
  <c r="F3" i="9"/>
  <c r="F4" i="9"/>
  <c r="F5" i="9"/>
  <c r="F2" i="9"/>
  <c r="I10" i="6"/>
  <c r="J10" i="6" s="1"/>
  <c r="I3" i="6"/>
  <c r="J3" i="6" s="1"/>
  <c r="I4" i="6"/>
  <c r="J4" i="6" s="1"/>
  <c r="I5" i="6"/>
  <c r="J5" i="6" s="1"/>
  <c r="I6" i="6"/>
  <c r="I7" i="6"/>
  <c r="J7" i="6" s="1"/>
  <c r="I8" i="6"/>
  <c r="I9" i="6"/>
  <c r="J9" i="6" s="1"/>
  <c r="I11" i="6"/>
  <c r="J11" i="6" s="1"/>
  <c r="I12" i="6"/>
  <c r="J12" i="6" s="1"/>
  <c r="I2" i="6"/>
  <c r="J2" i="6" s="1"/>
  <c r="H3" i="6"/>
  <c r="H4" i="6"/>
  <c r="H5" i="6"/>
  <c r="H6" i="6"/>
  <c r="H7" i="6"/>
  <c r="H8" i="6"/>
  <c r="H9" i="6"/>
  <c r="H10" i="6"/>
  <c r="H11" i="6"/>
  <c r="H12" i="6"/>
  <c r="H2" i="6"/>
  <c r="H10" i="8"/>
  <c r="J2" i="7"/>
  <c r="H4" i="9"/>
  <c r="I10" i="8"/>
  <c r="J10" i="8" s="1"/>
  <c r="I9" i="8"/>
  <c r="J9" i="8" s="1"/>
  <c r="H9" i="8"/>
  <c r="I8" i="8"/>
  <c r="J8" i="8" s="1"/>
  <c r="H8" i="8"/>
  <c r="J7" i="8"/>
  <c r="I7" i="8"/>
  <c r="H7" i="8"/>
  <c r="I6" i="8"/>
  <c r="J6" i="8" s="1"/>
  <c r="H6" i="8"/>
  <c r="I5" i="8"/>
  <c r="J5" i="8" s="1"/>
  <c r="H5" i="8"/>
  <c r="I4" i="8"/>
  <c r="J4" i="8" s="1"/>
  <c r="H4" i="8"/>
  <c r="I3" i="8"/>
  <c r="J3" i="8" s="1"/>
  <c r="H3" i="8"/>
  <c r="I2" i="8"/>
  <c r="J2" i="8" s="1"/>
  <c r="J7" i="7"/>
  <c r="J6" i="7"/>
  <c r="J5" i="7"/>
  <c r="J4" i="7"/>
  <c r="J3" i="7"/>
  <c r="J6" i="6"/>
  <c r="J8" i="6"/>
  <c r="M2" i="18"/>
  <c r="M3" i="18"/>
  <c r="M17" i="18"/>
  <c r="M6" i="18"/>
  <c r="M13" i="18"/>
  <c r="M9" i="18"/>
  <c r="M16" i="18"/>
  <c r="M20" i="18"/>
  <c r="M10" i="18"/>
</calcChain>
</file>

<file path=xl/sharedStrings.xml><?xml version="1.0" encoding="utf-8"?>
<sst xmlns="http://schemas.openxmlformats.org/spreadsheetml/2006/main" count="3380" uniqueCount="813">
  <si>
    <t>Time (sec)</t>
  </si>
  <si>
    <t>WIN 50 nM</t>
  </si>
  <si>
    <t>WIN 50 nM + PTX</t>
  </si>
  <si>
    <t>WIN 50 nM + CTX</t>
  </si>
  <si>
    <t>DOI 100 nM</t>
  </si>
  <si>
    <t>DOI 100 nM + PTX</t>
  </si>
  <si>
    <t>DOI 100 nM + CTX</t>
  </si>
  <si>
    <r>
      <t xml:space="preserve">DOI 100 nM + YM 1 </t>
    </r>
    <r>
      <rPr>
        <b/>
        <sz val="8"/>
        <rFont val="Symbol"/>
        <family val="1"/>
        <charset val="2"/>
      </rPr>
      <t>m</t>
    </r>
    <r>
      <rPr>
        <b/>
        <sz val="8"/>
        <rFont val="Arial"/>
        <family val="2"/>
      </rPr>
      <t>M</t>
    </r>
  </si>
  <si>
    <t>SEM</t>
  </si>
  <si>
    <t>FK</t>
  </si>
  <si>
    <t xml:space="preserve"> WIN</t>
  </si>
  <si>
    <t>FK + WIN</t>
  </si>
  <si>
    <t>DOI</t>
  </si>
  <si>
    <t>FK + DOI</t>
  </si>
  <si>
    <t xml:space="preserve"> FK</t>
  </si>
  <si>
    <t>DESVEST</t>
  </si>
  <si>
    <t>MEAN</t>
  </si>
  <si>
    <t>FK + WIN + DOI</t>
  </si>
  <si>
    <t>FK + WIN + RIM</t>
  </si>
  <si>
    <t>FK + WIN + MDL</t>
  </si>
  <si>
    <t>FK + DOI + MDL</t>
  </si>
  <si>
    <t>FK + DOI + RIM</t>
  </si>
  <si>
    <t xml:space="preserve"> DOI</t>
  </si>
  <si>
    <t xml:space="preserve"> FK + PTX</t>
  </si>
  <si>
    <t xml:space="preserve"> DOI + PTX</t>
  </si>
  <si>
    <t>FK + DOI + PTX</t>
  </si>
  <si>
    <t xml:space="preserve"> FK + CTX</t>
  </si>
  <si>
    <t xml:space="preserve"> DOI + CTX</t>
  </si>
  <si>
    <t>FK + DOI + CTX</t>
  </si>
  <si>
    <t>FK + WIN + PTX</t>
  </si>
  <si>
    <t>FK + WIN + CTX</t>
  </si>
  <si>
    <t>FK + PTX</t>
  </si>
  <si>
    <t>BRETratio</t>
  </si>
  <si>
    <t>Mean YFP/Rluc</t>
  </si>
  <si>
    <t>Desvest YFP/Rluc</t>
  </si>
  <si>
    <t>YFP/RLuc</t>
  </si>
  <si>
    <t>5HT2A-CB1</t>
  </si>
  <si>
    <t>5HT2A-A1</t>
  </si>
  <si>
    <t>Mean BRETratio (mBU)</t>
  </si>
  <si>
    <t>Desvest BRETratio (mBU)</t>
  </si>
  <si>
    <t>Mean BRETratio</t>
  </si>
  <si>
    <t xml:space="preserve">Desvest BRETratio </t>
  </si>
  <si>
    <t>D1-CB1</t>
  </si>
  <si>
    <t xml:space="preserve">0,5 µg D1-Rlµc+ 0,5 µg CB1-YFP </t>
  </si>
  <si>
    <t xml:space="preserve">0,5 µg D1-Rlµc+ 1,5 µg CB1-YFP </t>
  </si>
  <si>
    <t xml:space="preserve">0,5 µg D1-Rlµc+ 2,5 µg CB1-YFP </t>
  </si>
  <si>
    <t xml:space="preserve">0,5 µg D1-Rlµc+ 3,5 µg CB1-YFP </t>
  </si>
  <si>
    <t xml:space="preserve">0,5 µg D1-Rlµc+ 5 µg CB1-YFP </t>
  </si>
  <si>
    <t xml:space="preserve">0,5 µg D1-Rlµc+ 6 µg CB1-YFP </t>
  </si>
  <si>
    <t xml:space="preserve">0,025 µg 5HT2A-Rlµc + 0,05 µg CB1-YFP </t>
  </si>
  <si>
    <t xml:space="preserve">0,025 µg 5HT2A-Rlµc + 0,1 µg CB1-YFP </t>
  </si>
  <si>
    <t xml:space="preserve">0,025 µg 5HT2A-Rlµc + 0,25 µg CB1-YFP </t>
  </si>
  <si>
    <t xml:space="preserve">0,025 µg 5HT2A-Rlµc + 0,5 µg CB1-YFP </t>
  </si>
  <si>
    <t xml:space="preserve">0,025 µg 5HT2A-Rlµc + 1 µg CB1-YFP </t>
  </si>
  <si>
    <t xml:space="preserve">0,025 µg 5HT2A-Rlµc + 1,5 µg CB1-YFP </t>
  </si>
  <si>
    <t xml:space="preserve">0,025 µg 5HT2A-Rlµc + 0,05 µg A1-YFP </t>
  </si>
  <si>
    <t xml:space="preserve">0,025 µg 5HT2A-Rlµc + 0,1 µg A1-YFP </t>
  </si>
  <si>
    <t xml:space="preserve">0,025 µg 5HT2A-Rlµc + 0,25 µg A1-YFP </t>
  </si>
  <si>
    <t xml:space="preserve">0,025 µg 5HT2A-Rlµc + 0,5 µg A1-YFP </t>
  </si>
  <si>
    <t xml:space="preserve">0,025 µg 5HT2A-Rlµc + 1 µg A1-YFP </t>
  </si>
  <si>
    <t xml:space="preserve">0,025 µg 5HT2A-Rlµc + 1,5 µg A1-YFP </t>
  </si>
  <si>
    <t>Desvest</t>
  </si>
  <si>
    <t>5HT2AcYFP-CB1nYFP (2µg)</t>
  </si>
  <si>
    <t>5HT2AcYFP-CB1nYFP (3µg)</t>
  </si>
  <si>
    <t>5HT2AcYFP-CB1nYFP (4µg)</t>
  </si>
  <si>
    <t>5HT2AcYFP-A1nYFP(4µg)</t>
  </si>
  <si>
    <t>D1cYFP-CB1nYFP(4µg)</t>
  </si>
  <si>
    <t>5HT2AcYFP-CB1nYFP</t>
  </si>
  <si>
    <t>5HT2AcYFP-CB1nYFP + TM5</t>
  </si>
  <si>
    <t>5HT2AcYFP-CB1nYFP + TM6</t>
  </si>
  <si>
    <t>5HT2AcYFP-CB1nYFP + TM7</t>
  </si>
  <si>
    <t>Response (pm)</t>
  </si>
  <si>
    <t>Fluorescence Units</t>
  </si>
  <si>
    <t>%cAMP</t>
  </si>
  <si>
    <t>WIN</t>
  </si>
  <si>
    <t>WIN + DOI</t>
  </si>
  <si>
    <t>Mean</t>
  </si>
  <si>
    <t>Mean BRET ratio (mBU)</t>
  </si>
  <si>
    <t>Mean BRET ratio</t>
  </si>
  <si>
    <t>Desvest BRET ratio</t>
  </si>
  <si>
    <t>Desvest BRET ratio (mBU)</t>
  </si>
  <si>
    <t>SEM BRET ratio (mBU)</t>
  </si>
  <si>
    <t>DOI + MDL</t>
  </si>
  <si>
    <t>DOI + RIMONABANT</t>
  </si>
  <si>
    <t>WIN + MDL</t>
  </si>
  <si>
    <t>WIN + RIMONABANT</t>
  </si>
  <si>
    <t>BIIRluc/CB1WT/5HT2AYFP (BRETratio - Bret ratio basal)</t>
  </si>
  <si>
    <t>Basal</t>
  </si>
  <si>
    <t>BASAL + TM7</t>
  </si>
  <si>
    <t>FK + TM7</t>
  </si>
  <si>
    <t>FK + WIN + TM7</t>
  </si>
  <si>
    <t>FK + DOI + TM7</t>
  </si>
  <si>
    <t>FK + DOI + WIN + TM7</t>
  </si>
  <si>
    <t>FK + WIN + MDL + TM7</t>
  </si>
  <si>
    <t>FK + DOI + RIMONABANT + TM7</t>
  </si>
  <si>
    <t>BASAL + TM5</t>
  </si>
  <si>
    <t>FK + TM5</t>
  </si>
  <si>
    <t>FK + WIN + TM5</t>
  </si>
  <si>
    <t>FK + DOI + TM5</t>
  </si>
  <si>
    <t>FK + DOI + WIN + TM5</t>
  </si>
  <si>
    <t>FK + WIN + MDL + TM5</t>
  </si>
  <si>
    <t>FK + DOI + RIMONABANT + TM5</t>
  </si>
  <si>
    <t>BASAL + TM6</t>
  </si>
  <si>
    <t>FK + TM6</t>
  </si>
  <si>
    <t>FK + WIN + TM6</t>
  </si>
  <si>
    <t>FK + DOI + TM6</t>
  </si>
  <si>
    <t>FK + DOI + WIN + TM6</t>
  </si>
  <si>
    <t>FK + WIN + MDL + TM6</t>
  </si>
  <si>
    <t>FK + DOI + RIMONABANT + TM6</t>
  </si>
  <si>
    <t xml:space="preserve">DOI </t>
  </si>
  <si>
    <t xml:space="preserve">WIN </t>
  </si>
  <si>
    <t xml:space="preserve">DOI + WIN </t>
  </si>
  <si>
    <t>Basal + TM7</t>
  </si>
  <si>
    <t>DOI + TM7</t>
  </si>
  <si>
    <t>WIN + TM7</t>
  </si>
  <si>
    <t>DOI + WIN + TM7</t>
  </si>
  <si>
    <t>DOI + RIM + TM7</t>
  </si>
  <si>
    <t>WIN + MDL + TM7</t>
  </si>
  <si>
    <t>Basal + TM5</t>
  </si>
  <si>
    <t>DOI + TM5</t>
  </si>
  <si>
    <t xml:space="preserve">WIN + TM5 </t>
  </si>
  <si>
    <t>DOI + WIN + TM5</t>
  </si>
  <si>
    <t>DOI + RIM + TM5</t>
  </si>
  <si>
    <t>WIN + MDL + TM5</t>
  </si>
  <si>
    <t>Basal + TM6</t>
  </si>
  <si>
    <t>DOI + TM6</t>
  </si>
  <si>
    <t xml:space="preserve">WIN + TM6 </t>
  </si>
  <si>
    <t>DOI + WIN + TM6</t>
  </si>
  <si>
    <t>DOI + RIM + TM6</t>
  </si>
  <si>
    <t>WIN + MDL + TM6</t>
  </si>
  <si>
    <t>% P-ERK 1/2</t>
  </si>
  <si>
    <t xml:space="preserve">% P-AKT </t>
  </si>
  <si>
    <t>DOI + RIM</t>
  </si>
  <si>
    <t>A. CA3</t>
  </si>
  <si>
    <t>B. CAUDATE-PUTAMEN</t>
  </si>
  <si>
    <t>C. CORTEX</t>
  </si>
  <si>
    <t>D. Nucleus Accumbens</t>
  </si>
  <si>
    <t>Basal WT</t>
  </si>
  <si>
    <t>WIN 1 μM WT</t>
  </si>
  <si>
    <t>DOI + WIN WT</t>
  </si>
  <si>
    <t>DOI + RIM WT</t>
  </si>
  <si>
    <t>WIN + MDL WT</t>
  </si>
  <si>
    <t>Basal KO 5HT2A</t>
  </si>
  <si>
    <t>DOI 1 μM KO 5HT2A</t>
  </si>
  <si>
    <t>DOI + WIN KO 5HT2A</t>
  </si>
  <si>
    <t>DOI + RIM KO 5HT2A</t>
  </si>
  <si>
    <t>WIN + MDL KO 5HT2A</t>
  </si>
  <si>
    <t xml:space="preserve">DOI 1 μM  WT </t>
  </si>
  <si>
    <t>WIN 1 μM KO 5HT2A</t>
  </si>
  <si>
    <t>% of positive cells</t>
  </si>
  <si>
    <t>Cortex TM7</t>
  </si>
  <si>
    <t>Cortex TM6</t>
  </si>
  <si>
    <t>CA1  VEH</t>
  </si>
  <si>
    <t>CA1  TM7</t>
  </si>
  <si>
    <t>CA1  TM6</t>
  </si>
  <si>
    <t>Cortex VEH</t>
  </si>
  <si>
    <t>Striatum VEH</t>
  </si>
  <si>
    <t>Striatum TM7</t>
  </si>
  <si>
    <t>Striatum TM6</t>
  </si>
  <si>
    <t>CORTEX WT</t>
  </si>
  <si>
    <t>CA3 WT</t>
  </si>
  <si>
    <t>Striatum WT</t>
  </si>
  <si>
    <t>Nucleus Accumbens WT</t>
  </si>
  <si>
    <t>% P-AKT</t>
  </si>
  <si>
    <t>WIN + RIM</t>
  </si>
  <si>
    <t xml:space="preserve">WIN  </t>
  </si>
  <si>
    <t xml:space="preserve">DOI  </t>
  </si>
  <si>
    <t>A</t>
  </si>
  <si>
    <t>B</t>
  </si>
  <si>
    <t>D</t>
  </si>
  <si>
    <t>C</t>
  </si>
  <si>
    <t>E</t>
  </si>
  <si>
    <t>F</t>
  </si>
  <si>
    <t>G</t>
  </si>
  <si>
    <t>H</t>
  </si>
  <si>
    <t>WIN 3</t>
  </si>
  <si>
    <t>WIN 5</t>
  </si>
  <si>
    <t xml:space="preserve">WIN 10 </t>
  </si>
  <si>
    <t>DOI 3</t>
  </si>
  <si>
    <t>DOI 5</t>
  </si>
  <si>
    <t>DOI 10</t>
  </si>
  <si>
    <t>WIN + DOI 3</t>
  </si>
  <si>
    <t xml:space="preserve">WIN + DOI 5  </t>
  </si>
  <si>
    <t>WIN + DOI 10</t>
  </si>
  <si>
    <t>RIM</t>
  </si>
  <si>
    <t>MDL</t>
  </si>
  <si>
    <t xml:space="preserve">FK + YM-254890 </t>
  </si>
  <si>
    <t xml:space="preserve">FK + WIN + YM-254890 </t>
  </si>
  <si>
    <t>FK + YM-254890</t>
  </si>
  <si>
    <t>DOI + YM-254890</t>
  </si>
  <si>
    <t>FK + DOI + YM-254890</t>
  </si>
  <si>
    <t xml:space="preserve">CA3 5HT2A KO </t>
  </si>
  <si>
    <t>CORTEX 5HT2A KO</t>
  </si>
  <si>
    <t>Striatum 5HT2A KO</t>
  </si>
  <si>
    <t>Nucleus Accumbens 5HT2A KO</t>
  </si>
  <si>
    <t xml:space="preserve">CA3 CB1 KO </t>
  </si>
  <si>
    <t>CORTEX CB1 KO</t>
  </si>
  <si>
    <t>Striatum CB1 KO</t>
  </si>
  <si>
    <t>Nucleus Accumbens CB1 KO</t>
  </si>
  <si>
    <t>WIN 5 nM</t>
  </si>
  <si>
    <t>WIN 100 nM</t>
  </si>
  <si>
    <t>THC 50 nM</t>
  </si>
  <si>
    <r>
      <t xml:space="preserve">THC 1 </t>
    </r>
    <r>
      <rPr>
        <b/>
        <sz val="7"/>
        <rFont val="Symbol"/>
        <family val="1"/>
        <charset val="2"/>
      </rPr>
      <t>m</t>
    </r>
    <r>
      <rPr>
        <b/>
        <sz val="7"/>
        <rFont val="Arial"/>
        <family val="2"/>
      </rPr>
      <t>M</t>
    </r>
  </si>
  <si>
    <t>THC 100 nM</t>
  </si>
  <si>
    <t>WIN 200 nM</t>
  </si>
  <si>
    <t>DOI 10 nM</t>
  </si>
  <si>
    <t>DOI 300 nM</t>
  </si>
  <si>
    <t>WIN 200 nM + MDL</t>
  </si>
  <si>
    <t>WIN 200 nM + RIM</t>
  </si>
  <si>
    <t>DOI 100 nM + RIM</t>
  </si>
  <si>
    <t>DOI 100 nM + MDL</t>
  </si>
  <si>
    <t>Fluorescence units</t>
  </si>
  <si>
    <t>ratio r</t>
  </si>
  <si>
    <r>
      <t>0.01 µg 5HT</t>
    </r>
    <r>
      <rPr>
        <b/>
        <vertAlign val="subscript"/>
        <sz val="10"/>
        <color rgb="FF000000"/>
        <rFont val="Arial"/>
        <family val="2"/>
      </rPr>
      <t>2A</t>
    </r>
    <r>
      <rPr>
        <b/>
        <sz val="10"/>
        <color rgb="FF000000"/>
        <rFont val="Arial"/>
        <family val="2"/>
      </rPr>
      <t>R – 0.1 µg CB</t>
    </r>
    <r>
      <rPr>
        <b/>
        <vertAlign val="subscript"/>
        <sz val="10"/>
        <color rgb="FF000000"/>
        <rFont val="Arial"/>
        <family val="2"/>
      </rPr>
      <t>1</t>
    </r>
    <r>
      <rPr>
        <b/>
        <sz val="10"/>
        <color rgb="FF000000"/>
        <rFont val="Arial"/>
        <family val="2"/>
      </rPr>
      <t xml:space="preserve">R </t>
    </r>
  </si>
  <si>
    <r>
      <t>0.02 µg 5HT</t>
    </r>
    <r>
      <rPr>
        <b/>
        <vertAlign val="subscript"/>
        <sz val="10"/>
        <color rgb="FF000000"/>
        <rFont val="Arial"/>
        <family val="2"/>
      </rPr>
      <t>2A</t>
    </r>
    <r>
      <rPr>
        <b/>
        <sz val="10"/>
        <color rgb="FF000000"/>
        <rFont val="Arial"/>
        <family val="2"/>
      </rPr>
      <t>R – 0.2 µg CB</t>
    </r>
    <r>
      <rPr>
        <b/>
        <vertAlign val="subscript"/>
        <sz val="10"/>
        <color rgb="FF000000"/>
        <rFont val="Arial"/>
        <family val="2"/>
      </rPr>
      <t>1</t>
    </r>
    <r>
      <rPr>
        <b/>
        <sz val="10"/>
        <color rgb="FF000000"/>
        <rFont val="Arial"/>
        <family val="2"/>
      </rPr>
      <t xml:space="preserve">R </t>
    </r>
  </si>
  <si>
    <r>
      <t>0.1 µg 5HT</t>
    </r>
    <r>
      <rPr>
        <b/>
        <vertAlign val="subscript"/>
        <sz val="10"/>
        <color rgb="FF000000"/>
        <rFont val="Arial"/>
        <family val="2"/>
      </rPr>
      <t>2A</t>
    </r>
    <r>
      <rPr>
        <b/>
        <sz val="10"/>
        <color rgb="FF000000"/>
        <rFont val="Arial"/>
        <family val="2"/>
      </rPr>
      <t>R – 1 µg CB</t>
    </r>
    <r>
      <rPr>
        <b/>
        <vertAlign val="subscript"/>
        <sz val="10"/>
        <color rgb="FF000000"/>
        <rFont val="Arial"/>
        <family val="2"/>
      </rPr>
      <t>1</t>
    </r>
    <r>
      <rPr>
        <b/>
        <sz val="10"/>
        <color rgb="FF000000"/>
        <rFont val="Arial"/>
        <family val="2"/>
      </rPr>
      <t xml:space="preserve">R </t>
    </r>
  </si>
  <si>
    <r>
      <t>0.2 µg 5HT</t>
    </r>
    <r>
      <rPr>
        <b/>
        <vertAlign val="subscript"/>
        <sz val="10"/>
        <color rgb="FF000000"/>
        <rFont val="Arial"/>
        <family val="2"/>
      </rPr>
      <t>2A</t>
    </r>
    <r>
      <rPr>
        <b/>
        <sz val="10"/>
        <color rgb="FF000000"/>
        <rFont val="Arial"/>
        <family val="2"/>
      </rPr>
      <t>R – 2 µg CB</t>
    </r>
    <r>
      <rPr>
        <b/>
        <vertAlign val="subscript"/>
        <sz val="10"/>
        <color rgb="FF000000"/>
        <rFont val="Arial"/>
        <family val="2"/>
      </rPr>
      <t>1</t>
    </r>
    <r>
      <rPr>
        <b/>
        <sz val="10"/>
        <color rgb="FF000000"/>
        <rFont val="Arial"/>
        <family val="2"/>
      </rPr>
      <t xml:space="preserve">R </t>
    </r>
  </si>
  <si>
    <r>
      <t>0.5 µg 5HT</t>
    </r>
    <r>
      <rPr>
        <b/>
        <vertAlign val="subscript"/>
        <sz val="10"/>
        <color rgb="FF000000"/>
        <rFont val="Arial"/>
        <family val="2"/>
      </rPr>
      <t>2A</t>
    </r>
    <r>
      <rPr>
        <b/>
        <sz val="10"/>
        <color rgb="FF000000"/>
        <rFont val="Arial"/>
        <family val="2"/>
      </rPr>
      <t>R – 5 µg CB</t>
    </r>
    <r>
      <rPr>
        <b/>
        <vertAlign val="subscript"/>
        <sz val="10"/>
        <color rgb="FF000000"/>
        <rFont val="Arial"/>
        <family val="2"/>
      </rPr>
      <t>1</t>
    </r>
    <r>
      <rPr>
        <b/>
        <sz val="10"/>
        <color rgb="FF000000"/>
        <rFont val="Arial"/>
        <family val="2"/>
      </rPr>
      <t xml:space="preserve">R </t>
    </r>
  </si>
  <si>
    <t xml:space="preserve">0 µg 5HT2AR – 0 µg CB1R
</t>
  </si>
  <si>
    <t xml:space="preserve">0 µg 5HT2AR – 0.5 µg CB1R
</t>
  </si>
  <si>
    <t xml:space="preserve">0.5 µg 5HT2AR – 0 µg CB1R
</t>
  </si>
  <si>
    <t>Serotonin 50 nM</t>
  </si>
  <si>
    <t>Serotonin 100 nM</t>
  </si>
  <si>
    <r>
      <t xml:space="preserve">Serotonin 1 </t>
    </r>
    <r>
      <rPr>
        <b/>
        <sz val="7"/>
        <rFont val="Symbol"/>
        <family val="1"/>
        <charset val="2"/>
      </rPr>
      <t>m</t>
    </r>
    <r>
      <rPr>
        <b/>
        <sz val="7"/>
        <rFont val="Arial"/>
        <family val="2"/>
      </rPr>
      <t>M</t>
    </r>
  </si>
  <si>
    <t>FIG 1A</t>
  </si>
  <si>
    <t>Label</t>
  </si>
  <si>
    <t>Gen</t>
  </si>
  <si>
    <t>Treat</t>
  </si>
  <si>
    <t>DI</t>
  </si>
  <si>
    <t>WT</t>
  </si>
  <si>
    <t>THC 3</t>
  </si>
  <si>
    <t>THC 10</t>
  </si>
  <si>
    <t>VEH</t>
  </si>
  <si>
    <t>KO</t>
  </si>
  <si>
    <t>FIG 1B</t>
  </si>
  <si>
    <t>GEN</t>
  </si>
  <si>
    <t>Group</t>
  </si>
  <si>
    <t>% in OA</t>
  </si>
  <si>
    <t>THC 0.3</t>
  </si>
  <si>
    <t>FIG 1C</t>
  </si>
  <si>
    <t>Sec of interac</t>
  </si>
  <si>
    <t>I</t>
  </si>
  <si>
    <t>THC</t>
  </si>
  <si>
    <t>J</t>
  </si>
  <si>
    <t>M</t>
  </si>
  <si>
    <t>N</t>
  </si>
  <si>
    <t>K</t>
  </si>
  <si>
    <t>L</t>
  </si>
  <si>
    <t>O</t>
  </si>
  <si>
    <t>P</t>
  </si>
  <si>
    <t>FIG 1E</t>
  </si>
  <si>
    <t>Firing change</t>
  </si>
  <si>
    <t>A1.1</t>
  </si>
  <si>
    <t>1 nM</t>
  </si>
  <si>
    <t>A1.2</t>
  </si>
  <si>
    <t>A1.3</t>
  </si>
  <si>
    <t>A1.4</t>
  </si>
  <si>
    <t>C1.1</t>
  </si>
  <si>
    <t>C1.4</t>
  </si>
  <si>
    <t>D1.2</t>
  </si>
  <si>
    <t>D1.3</t>
  </si>
  <si>
    <t>F1.1</t>
  </si>
  <si>
    <t>F1.2</t>
  </si>
  <si>
    <t>F1.5</t>
  </si>
  <si>
    <t>B1.1</t>
  </si>
  <si>
    <t>B1.2</t>
  </si>
  <si>
    <t>B1.5</t>
  </si>
  <si>
    <t>E1.1</t>
  </si>
  <si>
    <t>E1.2</t>
  </si>
  <si>
    <t>G1.3</t>
  </si>
  <si>
    <t>H1.1</t>
  </si>
  <si>
    <t>10 nM</t>
  </si>
  <si>
    <t>C1.2</t>
  </si>
  <si>
    <t>C1.3</t>
  </si>
  <si>
    <t>D1.1</t>
  </si>
  <si>
    <t>F1.3</t>
  </si>
  <si>
    <t>F1.4</t>
  </si>
  <si>
    <t>B1.3</t>
  </si>
  <si>
    <t>B1.4</t>
  </si>
  <si>
    <t>E1.3</t>
  </si>
  <si>
    <t>E1.4</t>
  </si>
  <si>
    <t>G1.4</t>
  </si>
  <si>
    <t>FIG 1F</t>
  </si>
  <si>
    <t>Basal Firing</t>
  </si>
  <si>
    <t>A1.5</t>
  </si>
  <si>
    <t>A1.6</t>
  </si>
  <si>
    <t>C1.5</t>
  </si>
  <si>
    <t>D1.4</t>
  </si>
  <si>
    <t>D1.5</t>
  </si>
  <si>
    <t>D1.6</t>
  </si>
  <si>
    <t>D1.7</t>
  </si>
  <si>
    <t>F1.6</t>
  </si>
  <si>
    <t>E1.5</t>
  </si>
  <si>
    <t>E1.6</t>
  </si>
  <si>
    <t>G1.1</t>
  </si>
  <si>
    <t>G1.2</t>
  </si>
  <si>
    <t>G1.5</t>
  </si>
  <si>
    <t>H1.2</t>
  </si>
  <si>
    <t>H1.3</t>
  </si>
  <si>
    <t>H1.4</t>
  </si>
  <si>
    <t>FIG 1G</t>
  </si>
  <si>
    <t>FIG 1H</t>
  </si>
  <si>
    <t>FIG 1I</t>
  </si>
  <si>
    <t>Paw Tremor</t>
  </si>
  <si>
    <t>Sniffings</t>
  </si>
  <si>
    <t>GWS</t>
  </si>
  <si>
    <t>6.3</t>
  </si>
  <si>
    <t>14.2</t>
  </si>
  <si>
    <t>15.1</t>
  </si>
  <si>
    <t>15.3</t>
  </si>
  <si>
    <t>25.2</t>
  </si>
  <si>
    <t>13.1</t>
  </si>
  <si>
    <t>13.3</t>
  </si>
  <si>
    <t>24.1</t>
  </si>
  <si>
    <t>6.1</t>
  </si>
  <si>
    <t>6.2</t>
  </si>
  <si>
    <t>14.1</t>
  </si>
  <si>
    <t>15.2</t>
  </si>
  <si>
    <t>15.4</t>
  </si>
  <si>
    <t>25.1</t>
  </si>
  <si>
    <t>13.2</t>
  </si>
  <si>
    <t>13.4</t>
  </si>
  <si>
    <t>10.2</t>
  </si>
  <si>
    <t>22.2</t>
  </si>
  <si>
    <t>16.1</t>
  </si>
  <si>
    <t>16.2</t>
  </si>
  <si>
    <t>26.1</t>
  </si>
  <si>
    <t>26.2</t>
  </si>
  <si>
    <t>26.3</t>
  </si>
  <si>
    <t>10.1</t>
  </si>
  <si>
    <t>22.1</t>
  </si>
  <si>
    <t>22.3</t>
  </si>
  <si>
    <t>16.3</t>
  </si>
  <si>
    <t>16.4</t>
  </si>
  <si>
    <t>29.1</t>
  </si>
  <si>
    <t>29.2</t>
  </si>
  <si>
    <t>29.3</t>
  </si>
  <si>
    <t>FIG 2A</t>
  </si>
  <si>
    <t>% of act</t>
  </si>
  <si>
    <t>38153.txt</t>
  </si>
  <si>
    <t>38154.txt</t>
  </si>
  <si>
    <t>38155.txt</t>
  </si>
  <si>
    <t>38157.txt</t>
  </si>
  <si>
    <t>38158.txt</t>
  </si>
  <si>
    <t>38160.txt</t>
  </si>
  <si>
    <t>42590.txt</t>
  </si>
  <si>
    <t>46109.txt</t>
  </si>
  <si>
    <t>46110.txt</t>
  </si>
  <si>
    <t>8609.txt</t>
  </si>
  <si>
    <t>8611.txt</t>
  </si>
  <si>
    <t>8613.txt</t>
  </si>
  <si>
    <t>A.1</t>
  </si>
  <si>
    <t>A.2</t>
  </si>
  <si>
    <t>A.3</t>
  </si>
  <si>
    <t>A.4</t>
  </si>
  <si>
    <t>F.1</t>
  </si>
  <si>
    <t>F.2</t>
  </si>
  <si>
    <t>F.3</t>
  </si>
  <si>
    <t>P.1</t>
  </si>
  <si>
    <t>P.2</t>
  </si>
  <si>
    <t>8612.txt</t>
  </si>
  <si>
    <t>8614.txt</t>
  </si>
  <si>
    <t>8617.txt</t>
  </si>
  <si>
    <t>8618.txt</t>
  </si>
  <si>
    <t>B.1</t>
  </si>
  <si>
    <t>B.2</t>
  </si>
  <si>
    <t>B.3</t>
  </si>
  <si>
    <t>L.1</t>
  </si>
  <si>
    <t>L.2</t>
  </si>
  <si>
    <t>L.4</t>
  </si>
  <si>
    <t>3413.txt</t>
  </si>
  <si>
    <t>3414.txt</t>
  </si>
  <si>
    <t>8602.txt</t>
  </si>
  <si>
    <t>8603.txt</t>
  </si>
  <si>
    <t>8615.txt</t>
  </si>
  <si>
    <t>8601.txt</t>
  </si>
  <si>
    <t>8604.txt</t>
  </si>
  <si>
    <t>8605.txt</t>
  </si>
  <si>
    <t>8608.txt</t>
  </si>
  <si>
    <t>38156.txt</t>
  </si>
  <si>
    <t>38159.txt</t>
  </si>
  <si>
    <t>39464.txt</t>
  </si>
  <si>
    <t>46111.txt</t>
  </si>
  <si>
    <t>46112.txt</t>
  </si>
  <si>
    <t>C.1</t>
  </si>
  <si>
    <t>C.2</t>
  </si>
  <si>
    <t>C.3</t>
  </si>
  <si>
    <t>C.4</t>
  </si>
  <si>
    <t>G.1</t>
  </si>
  <si>
    <t>G.2</t>
  </si>
  <si>
    <t>42602.txt</t>
  </si>
  <si>
    <t>42603.txt</t>
  </si>
  <si>
    <t>42604.txt</t>
  </si>
  <si>
    <t>44218.txt</t>
  </si>
  <si>
    <t>44219.txt</t>
  </si>
  <si>
    <t>44220.txt</t>
  </si>
  <si>
    <t>3420.txt</t>
  </si>
  <si>
    <t>3424.txt</t>
  </si>
  <si>
    <t>3425.txt</t>
  </si>
  <si>
    <t>8591.txt</t>
  </si>
  <si>
    <t>8597.txt</t>
  </si>
  <si>
    <t>D.1</t>
  </si>
  <si>
    <t>D.2</t>
  </si>
  <si>
    <t>D.3</t>
  </si>
  <si>
    <t>D.4</t>
  </si>
  <si>
    <t>H.1</t>
  </si>
  <si>
    <t>H.2</t>
  </si>
  <si>
    <t>H.3</t>
  </si>
  <si>
    <t>H.4</t>
  </si>
  <si>
    <t>3421.txt</t>
  </si>
  <si>
    <t>3426.txt</t>
  </si>
  <si>
    <t>3434.txt</t>
  </si>
  <si>
    <t>8593.txt</t>
  </si>
  <si>
    <t>8598.txt</t>
  </si>
  <si>
    <t>I.1</t>
  </si>
  <si>
    <t>I.2</t>
  </si>
  <si>
    <t>I.3</t>
  </si>
  <si>
    <t>S.1</t>
  </si>
  <si>
    <t>S.2</t>
  </si>
  <si>
    <t>S.3</t>
  </si>
  <si>
    <t>S.4</t>
  </si>
  <si>
    <t>3422.txt</t>
  </si>
  <si>
    <t>3423.txt</t>
  </si>
  <si>
    <t>3435.txt</t>
  </si>
  <si>
    <t>3436.txt</t>
  </si>
  <si>
    <t>8588.txt</t>
  </si>
  <si>
    <t>8594.txt</t>
  </si>
  <si>
    <t>3432.txt</t>
  </si>
  <si>
    <t>3442.txt</t>
  </si>
  <si>
    <t>3443.txt</t>
  </si>
  <si>
    <t>8589.txt</t>
  </si>
  <si>
    <t>8590.txt</t>
  </si>
  <si>
    <t>8595.txt</t>
  </si>
  <si>
    <t>8596.txt</t>
  </si>
  <si>
    <t>39454.txt</t>
  </si>
  <si>
    <t>44221.txt</t>
  </si>
  <si>
    <t>K.1</t>
  </si>
  <si>
    <t>K.2</t>
  </si>
  <si>
    <t>K.3</t>
  </si>
  <si>
    <t>FIG 2B</t>
  </si>
  <si>
    <t>Δ in Temp</t>
  </si>
  <si>
    <t>60.1</t>
  </si>
  <si>
    <t>60.2</t>
  </si>
  <si>
    <t>60.3</t>
  </si>
  <si>
    <t>60.4</t>
  </si>
  <si>
    <t>V.1</t>
  </si>
  <si>
    <t>V.2</t>
  </si>
  <si>
    <t>AB.1</t>
  </si>
  <si>
    <t>AB.2</t>
  </si>
  <si>
    <t>AB.3</t>
  </si>
  <si>
    <t>46.1</t>
  </si>
  <si>
    <t>46.2</t>
  </si>
  <si>
    <t>51.4</t>
  </si>
  <si>
    <t>W.1</t>
  </si>
  <si>
    <t>W.2</t>
  </si>
  <si>
    <t>W.3</t>
  </si>
  <si>
    <t>56.1</t>
  </si>
  <si>
    <t>56.2</t>
  </si>
  <si>
    <t>56.3</t>
  </si>
  <si>
    <t>M.1</t>
  </si>
  <si>
    <t>M.2</t>
  </si>
  <si>
    <t>M.3</t>
  </si>
  <si>
    <t>Q.1</t>
  </si>
  <si>
    <t>Q.2</t>
  </si>
  <si>
    <t>Q.3</t>
  </si>
  <si>
    <t>Q.4</t>
  </si>
  <si>
    <t>AC.1</t>
  </si>
  <si>
    <t>AE.4</t>
  </si>
  <si>
    <t>AE.5</t>
  </si>
  <si>
    <t>51.1</t>
  </si>
  <si>
    <t>51.2</t>
  </si>
  <si>
    <t>51.3</t>
  </si>
  <si>
    <t>R.1</t>
  </si>
  <si>
    <t>R.2</t>
  </si>
  <si>
    <t>R.3</t>
  </si>
  <si>
    <t>X.1</t>
  </si>
  <si>
    <t>X.2</t>
  </si>
  <si>
    <t>X.3</t>
  </si>
  <si>
    <t>AE.1</t>
  </si>
  <si>
    <t>AE.2</t>
  </si>
  <si>
    <t>AE.3</t>
  </si>
  <si>
    <t>48.1</t>
  </si>
  <si>
    <t>48.2</t>
  </si>
  <si>
    <t>48.3</t>
  </si>
  <si>
    <t>49.1</t>
  </si>
  <si>
    <t>49.2</t>
  </si>
  <si>
    <t>49.3</t>
  </si>
  <si>
    <t>61.1</t>
  </si>
  <si>
    <t>61.2</t>
  </si>
  <si>
    <t>61.3</t>
  </si>
  <si>
    <t>Y.1</t>
  </si>
  <si>
    <t>Y.2</t>
  </si>
  <si>
    <t>Z.1</t>
  </si>
  <si>
    <t>Z.2</t>
  </si>
  <si>
    <t>Z.3</t>
  </si>
  <si>
    <t>Z.4</t>
  </si>
  <si>
    <t>AD.4</t>
  </si>
  <si>
    <t>45.1</t>
  </si>
  <si>
    <t>45.2</t>
  </si>
  <si>
    <t>55.1</t>
  </si>
  <si>
    <t>55.2</t>
  </si>
  <si>
    <t>55.3</t>
  </si>
  <si>
    <t>55.4</t>
  </si>
  <si>
    <t>59.1</t>
  </si>
  <si>
    <t>59.2</t>
  </si>
  <si>
    <t>59.3</t>
  </si>
  <si>
    <t>U.1</t>
  </si>
  <si>
    <t>U.2</t>
  </si>
  <si>
    <t>U.3</t>
  </si>
  <si>
    <t>AA.1</t>
  </si>
  <si>
    <t>AA.2</t>
  </si>
  <si>
    <t>AA.3</t>
  </si>
  <si>
    <t>41.1</t>
  </si>
  <si>
    <t>41.2</t>
  </si>
  <si>
    <t>41.3</t>
  </si>
  <si>
    <t>47.1</t>
  </si>
  <si>
    <t>47.2</t>
  </si>
  <si>
    <t>E.1</t>
  </si>
  <si>
    <t>E.2</t>
  </si>
  <si>
    <t>E.3</t>
  </si>
  <si>
    <t>E.4</t>
  </si>
  <si>
    <t>N.1</t>
  </si>
  <si>
    <t>N.2</t>
  </si>
  <si>
    <t>N.3</t>
  </si>
  <si>
    <t>N.4</t>
  </si>
  <si>
    <t>AF.1</t>
  </si>
  <si>
    <t>AF.2</t>
  </si>
  <si>
    <t>AF.3</t>
  </si>
  <si>
    <t>AF.4</t>
  </si>
  <si>
    <t>42.1</t>
  </si>
  <si>
    <t>42.2</t>
  </si>
  <si>
    <t>42.3</t>
  </si>
  <si>
    <t>43.1</t>
  </si>
  <si>
    <t>43.2</t>
  </si>
  <si>
    <t>43.3</t>
  </si>
  <si>
    <t>58.1</t>
  </si>
  <si>
    <t>58.2</t>
  </si>
  <si>
    <t>58.3</t>
  </si>
  <si>
    <t>J.1</t>
  </si>
  <si>
    <t>J.2</t>
  </si>
  <si>
    <t>J.3</t>
  </si>
  <si>
    <t>J.4</t>
  </si>
  <si>
    <t>O.1</t>
  </si>
  <si>
    <t>O.2</t>
  </si>
  <si>
    <t>O.3</t>
  </si>
  <si>
    <t>T.1</t>
  </si>
  <si>
    <t>AD.1</t>
  </si>
  <si>
    <t>AD.2</t>
  </si>
  <si>
    <t>AD.3</t>
  </si>
  <si>
    <t>FIG 2C</t>
  </si>
  <si>
    <t>FIG 2D</t>
  </si>
  <si>
    <t>FIG 2E</t>
  </si>
  <si>
    <t>% Analg TImm</t>
  </si>
  <si>
    <t>% Analg Lick</t>
  </si>
  <si>
    <t>% Analg Jump</t>
  </si>
  <si>
    <t>FIG 2F</t>
  </si>
  <si>
    <t>Open</t>
  </si>
  <si>
    <t>FIG 2G</t>
  </si>
  <si>
    <t>ACTIVE</t>
  </si>
  <si>
    <t>INACTIVE</t>
  </si>
  <si>
    <t>LABEL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</si>
  <si>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</si>
  <si>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</si>
  <si>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</si>
  <si>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</si>
  <si>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</si>
  <si>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</si>
  <si>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</si>
  <si>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</si>
  <si>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</si>
  <si>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</si>
  <si>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</si>
  <si>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</si>
  <si>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1A</t>
  </si>
  <si>
    <t>2A</t>
  </si>
  <si>
    <t>7A</t>
  </si>
  <si>
    <t>8A</t>
  </si>
  <si>
    <t>11A</t>
  </si>
  <si>
    <t>3B</t>
  </si>
  <si>
    <t>5B</t>
  </si>
  <si>
    <t>12B</t>
  </si>
  <si>
    <t>1X</t>
  </si>
  <si>
    <t>6X</t>
  </si>
  <si>
    <t>9X</t>
  </si>
  <si>
    <t>10X</t>
  </si>
  <si>
    <t>12X</t>
  </si>
  <si>
    <t>14X</t>
  </si>
  <si>
    <t>15B</t>
  </si>
  <si>
    <t>3A</t>
  </si>
  <si>
    <t>4A</t>
  </si>
  <si>
    <t>5A</t>
  </si>
  <si>
    <t>12A</t>
  </si>
  <si>
    <t>1B</t>
  </si>
  <si>
    <t>2B</t>
  </si>
  <si>
    <t>7B</t>
  </si>
  <si>
    <t>13B</t>
  </si>
  <si>
    <t>8X</t>
  </si>
  <si>
    <t>11X</t>
  </si>
  <si>
    <t>13X</t>
  </si>
  <si>
    <t>15X</t>
  </si>
  <si>
    <t>FIG 10A</t>
  </si>
  <si>
    <t>5-HT2A Ant</t>
  </si>
  <si>
    <t>CB1</t>
  </si>
  <si>
    <t>Disc Index</t>
  </si>
  <si>
    <t>1.1</t>
  </si>
  <si>
    <t>1.3</t>
  </si>
  <si>
    <t>3.2</t>
  </si>
  <si>
    <t>3.4</t>
  </si>
  <si>
    <t>5.1</t>
  </si>
  <si>
    <t>5.3</t>
  </si>
  <si>
    <t>7.2</t>
  </si>
  <si>
    <t>9.2</t>
  </si>
  <si>
    <t>1.2</t>
  </si>
  <si>
    <t>1.4</t>
  </si>
  <si>
    <t>3.1</t>
  </si>
  <si>
    <t>3.3</t>
  </si>
  <si>
    <t>5.2</t>
  </si>
  <si>
    <t>5.4</t>
  </si>
  <si>
    <t>7.1</t>
  </si>
  <si>
    <t>7.3</t>
  </si>
  <si>
    <t>2.1</t>
  </si>
  <si>
    <t xml:space="preserve">THC </t>
  </si>
  <si>
    <t>2.3</t>
  </si>
  <si>
    <t>4.2</t>
  </si>
  <si>
    <t>4.4</t>
  </si>
  <si>
    <t>8.2</t>
  </si>
  <si>
    <t>8.4</t>
  </si>
  <si>
    <t>2.2</t>
  </si>
  <si>
    <t>2.4</t>
  </si>
  <si>
    <t>4.1</t>
  </si>
  <si>
    <t>4.3</t>
  </si>
  <si>
    <t>6.4</t>
  </si>
  <si>
    <t>8.1</t>
  </si>
  <si>
    <t>8.3</t>
  </si>
  <si>
    <t>9.3</t>
  </si>
  <si>
    <t>FIG 10B</t>
  </si>
  <si>
    <t>Caixa</t>
  </si>
  <si>
    <t>ICV</t>
  </si>
  <si>
    <t>IP</t>
  </si>
  <si>
    <t>T Familiar</t>
  </si>
  <si>
    <t>T New</t>
  </si>
  <si>
    <t>P1.4</t>
  </si>
  <si>
    <t>P1.11</t>
  </si>
  <si>
    <t>P1.14</t>
  </si>
  <si>
    <t>P1.21</t>
  </si>
  <si>
    <t>P5.4</t>
  </si>
  <si>
    <t>P1.6</t>
  </si>
  <si>
    <t>P1.9</t>
  </si>
  <si>
    <t>P1.16</t>
  </si>
  <si>
    <t>P1.22</t>
  </si>
  <si>
    <t>P5.5</t>
  </si>
  <si>
    <t>P5.7</t>
  </si>
  <si>
    <t>TM7</t>
  </si>
  <si>
    <t>P5.8</t>
  </si>
  <si>
    <t>P5.11</t>
  </si>
  <si>
    <t>P5.13</t>
  </si>
  <si>
    <t>P5.14</t>
  </si>
  <si>
    <t>P5.21</t>
  </si>
  <si>
    <t>P5.3</t>
  </si>
  <si>
    <t>P5.10</t>
  </si>
  <si>
    <t>P5.17</t>
  </si>
  <si>
    <t>P5.18</t>
  </si>
  <si>
    <t>P1.2</t>
  </si>
  <si>
    <t>TM6</t>
  </si>
  <si>
    <t>P1.5</t>
  </si>
  <si>
    <t>P1.15</t>
  </si>
  <si>
    <t>P5.19</t>
  </si>
  <si>
    <t>P5.23</t>
  </si>
  <si>
    <t>P5.24</t>
  </si>
  <si>
    <t>P1.7</t>
  </si>
  <si>
    <t>P1.10</t>
  </si>
  <si>
    <t>P1.17</t>
  </si>
  <si>
    <t>P1.20</t>
  </si>
  <si>
    <t>P1.23</t>
  </si>
  <si>
    <t>P5.16</t>
  </si>
  <si>
    <t>P5.1</t>
  </si>
  <si>
    <t>TM5</t>
  </si>
  <si>
    <t>P5.6</t>
  </si>
  <si>
    <t>P5.12</t>
  </si>
  <si>
    <t>P5.15</t>
  </si>
  <si>
    <t>P5.25</t>
  </si>
  <si>
    <t>P1.13</t>
  </si>
  <si>
    <t>P1.8</t>
  </si>
  <si>
    <t>P1.18</t>
  </si>
  <si>
    <t>P5.9</t>
  </si>
  <si>
    <t>P5.22</t>
  </si>
  <si>
    <t>FIG 10C</t>
  </si>
  <si>
    <t>5-HT2A ant</t>
  </si>
  <si>
    <t>% time in OA</t>
  </si>
  <si>
    <t>FIG 10D</t>
  </si>
  <si>
    <t>P5.2</t>
  </si>
  <si>
    <t>P1.12</t>
  </si>
  <si>
    <t>P5.20</t>
  </si>
  <si>
    <t>P1.3</t>
  </si>
  <si>
    <t>FIG 10G</t>
  </si>
  <si>
    <t>FIG 10H</t>
  </si>
  <si>
    <t>FIG 10I</t>
  </si>
  <si>
    <t>Loc Counts</t>
  </si>
  <si>
    <t>% of analgesia</t>
  </si>
  <si>
    <t>P1.1</t>
  </si>
  <si>
    <t>P1.19</t>
  </si>
  <si>
    <t>FIG S1B</t>
  </si>
  <si>
    <t>FIG S1C</t>
  </si>
  <si>
    <t>HPC</t>
  </si>
  <si>
    <t>CER</t>
  </si>
  <si>
    <t>CB1/GAPDH</t>
  </si>
  <si>
    <t>G2</t>
  </si>
  <si>
    <t>G3</t>
  </si>
  <si>
    <t>G4</t>
  </si>
  <si>
    <t>I1</t>
  </si>
  <si>
    <t>I2</t>
  </si>
  <si>
    <t>I3</t>
  </si>
  <si>
    <t>F1</t>
  </si>
  <si>
    <t>F2</t>
  </si>
  <si>
    <t>F4</t>
  </si>
  <si>
    <t>SD</t>
  </si>
  <si>
    <t>FIG S1D</t>
  </si>
  <si>
    <t>Anandamide</t>
  </si>
  <si>
    <t>4_URB</t>
  </si>
  <si>
    <t>5_URB</t>
  </si>
  <si>
    <t>9_URB</t>
  </si>
  <si>
    <t>13_URB</t>
  </si>
  <si>
    <t>17_URB</t>
  </si>
  <si>
    <t>21_URB</t>
  </si>
  <si>
    <t>25_URB</t>
  </si>
  <si>
    <t>29_URB</t>
  </si>
  <si>
    <t>3_URB</t>
  </si>
  <si>
    <t>7_URB</t>
  </si>
  <si>
    <t>11_URB</t>
  </si>
  <si>
    <t>15_URB</t>
  </si>
  <si>
    <t>19_URB</t>
  </si>
  <si>
    <t>23_URB</t>
  </si>
  <si>
    <t>27_URB</t>
  </si>
  <si>
    <t>31_URB</t>
  </si>
  <si>
    <t>FIG S1E</t>
  </si>
  <si>
    <t>2-AG</t>
  </si>
  <si>
    <t>1_JZL</t>
  </si>
  <si>
    <t>8_JZL</t>
  </si>
  <si>
    <t>12_JZL</t>
  </si>
  <si>
    <t>16_JZL</t>
  </si>
  <si>
    <t>20_JZL</t>
  </si>
  <si>
    <t>24_JZL</t>
  </si>
  <si>
    <t>28_JZL</t>
  </si>
  <si>
    <t>32_JZL</t>
  </si>
  <si>
    <t>2_JZL</t>
  </si>
  <si>
    <t>6_JZL</t>
  </si>
  <si>
    <t>10_JZL</t>
  </si>
  <si>
    <t>14_JZL</t>
  </si>
  <si>
    <t>18_JZL</t>
  </si>
  <si>
    <t>22_JZL</t>
  </si>
  <si>
    <t>26_JZL</t>
  </si>
  <si>
    <t>30_JZL</t>
  </si>
  <si>
    <t>P2.1</t>
  </si>
  <si>
    <t>P2.4</t>
  </si>
  <si>
    <t>P2.7</t>
  </si>
  <si>
    <t>P2.10</t>
  </si>
  <si>
    <t>P2.14</t>
  </si>
  <si>
    <t>P4.1</t>
  </si>
  <si>
    <t>P4.6</t>
  </si>
  <si>
    <t>P4.10</t>
  </si>
  <si>
    <t>P4.11</t>
  </si>
  <si>
    <t>P4.12</t>
  </si>
  <si>
    <t>P4.13</t>
  </si>
  <si>
    <t>P2.8</t>
  </si>
  <si>
    <t>P2.12</t>
  </si>
  <si>
    <t>P2.13</t>
  </si>
  <si>
    <t>P4.3</t>
  </si>
  <si>
    <t>P4.4</t>
  </si>
  <si>
    <t>P4.5</t>
  </si>
  <si>
    <t>P4.8</t>
  </si>
  <si>
    <t>P4.9</t>
  </si>
  <si>
    <t>P2.3</t>
  </si>
  <si>
    <t>P2.5</t>
  </si>
  <si>
    <t>P2.9</t>
  </si>
  <si>
    <t>P2.11</t>
  </si>
  <si>
    <t>P2.15</t>
  </si>
  <si>
    <t>P2.16</t>
  </si>
  <si>
    <t>P4.7</t>
  </si>
  <si>
    <t>TM6 THC</t>
  </si>
  <si>
    <t>TM7 THC</t>
  </si>
  <si>
    <t>P2.2</t>
  </si>
  <si>
    <t>P2.6</t>
  </si>
  <si>
    <t>P4.2</t>
  </si>
  <si>
    <t>T Nou</t>
  </si>
  <si>
    <t>ID</t>
  </si>
  <si>
    <t>P3.1</t>
  </si>
  <si>
    <t>P3.4</t>
  </si>
  <si>
    <t>P3.7</t>
  </si>
  <si>
    <t>P3.10</t>
  </si>
  <si>
    <t>P3.13</t>
  </si>
  <si>
    <t>P3.16</t>
  </si>
  <si>
    <t>P3.2</t>
  </si>
  <si>
    <t>P3.5</t>
  </si>
  <si>
    <t>P3.8</t>
  </si>
  <si>
    <t>P3.14</t>
  </si>
  <si>
    <t>P3.17</t>
  </si>
  <si>
    <t>P3.3</t>
  </si>
  <si>
    <t>P3.6</t>
  </si>
  <si>
    <t>P3.9</t>
  </si>
  <si>
    <t>P3.15</t>
  </si>
  <si>
    <t>P3.18</t>
  </si>
  <si>
    <t>P3.11</t>
  </si>
  <si>
    <t>P3.12</t>
  </si>
  <si>
    <t>FIG S11A</t>
  </si>
  <si>
    <t>FIG S11B</t>
  </si>
  <si>
    <t>FIG S11C</t>
  </si>
  <si>
    <t>FIG S11D</t>
  </si>
  <si>
    <t>FIG S11E</t>
  </si>
  <si>
    <t>FIG S11F</t>
  </si>
  <si>
    <t>FIG S11G</t>
  </si>
  <si>
    <t>FIG S11H</t>
  </si>
  <si>
    <t>FIG S11I</t>
  </si>
  <si>
    <t>FIG S11J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</si>
</sst>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* #,##0.00_);_(* \(#,##0.00\);_(* &quot;-&quot;??_);_(@_)"/>
    <numFmt numFmtId="165" formatCode="0.0"/>
    <numFmt numFmtId="166" formatCode="0.0E+00"/>
    <numFmt numFmtId="167" formatCode="0.000"/>
    <numFmt numFmtId="168" formatCode="0.000000"/>
    <numFmt numFmtId="169" formatCode="0.0000"/>
    <numFmt numFmtId="170" formatCode="0.0000000"/>
    <numFmt numFmtId="171" formatCode="0.00000000000"/>
    <numFmt numFmtId="172" formatCode="0.0000000000"/>
    <numFmt numFmtId="173" formatCode="0.0000000000000000000000"/>
    <numFmt numFmtId="174" formatCode="_(* #,##0_);_(* \(#,##0\);_(* &quot;-&quot;??_);_(@_)"/>
  </numFmts>
  <fonts count="45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name val="Symbol"/>
      <family val="1"/>
      <charset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0"/>
      <color theme="1"/>
      <name val="Arial"/>
      <family val="2"/>
    </font>
    <font>
      <sz val="10"/>
      <name val="Calibri"/>
      <family val="2"/>
    </font>
    <font>
      <sz val="10"/>
      <color rgb="FFFF0000"/>
      <name val="Calibri"/>
      <family val="2"/>
    </font>
    <font>
      <sz val="10"/>
      <color rgb="FF00B050"/>
      <name val="Calibri"/>
      <family val="2"/>
    </font>
    <font>
      <b/>
      <sz val="10"/>
      <name val="Calibri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b/>
      <sz val="11"/>
      <color rgb="FF00B05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</font>
    <font>
      <b/>
      <sz val="11"/>
      <color indexed="10"/>
      <name val="Calibri"/>
      <family val="2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Arial"/>
      <family val="2"/>
    </font>
    <font>
      <b/>
      <sz val="7"/>
      <name val="Arial"/>
      <family val="2"/>
    </font>
    <font>
      <b/>
      <sz val="7"/>
      <name val="Symbol"/>
      <family val="1"/>
      <charset val="2"/>
    </font>
    <font>
      <sz val="7"/>
      <name val="Arial"/>
    </font>
    <font>
      <b/>
      <sz val="10"/>
      <color rgb="FF000000"/>
      <name val="Arial"/>
      <family val="2"/>
    </font>
    <font>
      <b/>
      <vertAlign val="subscript"/>
      <sz val="10"/>
      <color rgb="FF000000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36" fillId="0" borderId="0" applyFont="0" applyFill="0" applyBorder="0" applyAlignment="0" applyProtection="0"/>
    <xf numFmtId="0" fontId="16" fillId="0" borderId="0"/>
  </cellStyleXfs>
  <cellXfs count="2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Fill="1"/>
    <xf numFmtId="0" fontId="7" fillId="0" borderId="0" xfId="0" applyFont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/>
    <xf numFmtId="0" fontId="0" fillId="0" borderId="0" xfId="0" applyFill="1" applyAlignment="1">
      <alignment horizontal="center"/>
    </xf>
    <xf numFmtId="0" fontId="12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8" fillId="0" borderId="0" xfId="0" applyNumberFormat="1" applyFont="1" applyAlignment="1">
      <alignment horizontal="center"/>
    </xf>
    <xf numFmtId="167" fontId="8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0" xfId="0" applyNumberFormat="1"/>
    <xf numFmtId="1" fontId="0" fillId="0" borderId="0" xfId="0" applyNumberFormat="1"/>
    <xf numFmtId="0" fontId="15" fillId="0" borderId="0" xfId="0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7" fontId="0" fillId="0" borderId="0" xfId="0" applyNumberFormat="1" applyFill="1" applyAlignment="1">
      <alignment horizontal="center"/>
    </xf>
    <xf numFmtId="167" fontId="0" fillId="0" borderId="0" xfId="0" applyNumberFormat="1"/>
    <xf numFmtId="168" fontId="0" fillId="0" borderId="0" xfId="0" applyNumberFormat="1" applyFill="1" applyAlignment="1">
      <alignment horizontal="center"/>
    </xf>
    <xf numFmtId="166" fontId="8" fillId="0" borderId="0" xfId="0" applyNumberFormat="1" applyFont="1" applyFill="1" applyAlignment="1">
      <alignment horizontal="center"/>
    </xf>
    <xf numFmtId="167" fontId="8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17" fillId="0" borderId="0" xfId="0" applyFont="1" applyAlignment="1" applyProtection="1">
      <alignment horizontal="center"/>
      <protection locked="0"/>
    </xf>
    <xf numFmtId="0" fontId="17" fillId="0" borderId="0" xfId="0" applyFont="1" applyBorder="1"/>
    <xf numFmtId="0" fontId="17" fillId="0" borderId="0" xfId="0" applyFont="1"/>
    <xf numFmtId="1" fontId="17" fillId="0" borderId="0" xfId="0" applyNumberFormat="1" applyFont="1" applyBorder="1" applyAlignment="1">
      <alignment horizontal="center"/>
    </xf>
    <xf numFmtId="167" fontId="17" fillId="0" borderId="0" xfId="0" applyNumberFormat="1" applyFont="1" applyFill="1" applyBorder="1" applyAlignment="1">
      <alignment horizontal="center"/>
    </xf>
    <xf numFmtId="1" fontId="17" fillId="0" borderId="0" xfId="0" applyNumberFormat="1" applyFont="1" applyAlignment="1">
      <alignment horizontal="center"/>
    </xf>
    <xf numFmtId="165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67" fontId="17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7" fontId="17" fillId="0" borderId="0" xfId="0" applyNumberFormat="1" applyFont="1" applyBorder="1" applyAlignment="1">
      <alignment horizontal="center"/>
    </xf>
    <xf numFmtId="167" fontId="18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169" fontId="17" fillId="0" borderId="0" xfId="0" applyNumberFormat="1" applyFont="1" applyAlignment="1">
      <alignment horizontal="center"/>
    </xf>
    <xf numFmtId="0" fontId="18" fillId="0" borderId="1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0" fillId="0" borderId="0" xfId="0" applyFont="1"/>
    <xf numFmtId="0" fontId="20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165" fontId="23" fillId="0" borderId="0" xfId="0" applyNumberFormat="1" applyFont="1" applyAlignment="1">
      <alignment horizontal="center"/>
    </xf>
    <xf numFmtId="165" fontId="25" fillId="0" borderId="0" xfId="0" applyNumberFormat="1" applyFont="1" applyAlignment="1">
      <alignment horizontal="center"/>
    </xf>
    <xf numFmtId="167" fontId="21" fillId="0" borderId="0" xfId="0" applyNumberFormat="1" applyFont="1" applyBorder="1" applyAlignment="1">
      <alignment horizontal="center"/>
    </xf>
    <xf numFmtId="167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20" fillId="0" borderId="0" xfId="0" applyFont="1" applyAlignment="1" applyProtection="1">
      <alignment horizontal="center"/>
      <protection locked="0"/>
    </xf>
    <xf numFmtId="169" fontId="21" fillId="0" borderId="0" xfId="0" applyNumberFormat="1" applyFont="1" applyAlignment="1">
      <alignment horizontal="center"/>
    </xf>
    <xf numFmtId="0" fontId="21" fillId="0" borderId="0" xfId="0" applyFont="1"/>
    <xf numFmtId="167" fontId="20" fillId="0" borderId="0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169" fontId="1" fillId="0" borderId="0" xfId="0" applyNumberFormat="1" applyFont="1"/>
    <xf numFmtId="2" fontId="18" fillId="0" borderId="0" xfId="0" applyNumberFormat="1" applyFont="1" applyAlignment="1">
      <alignment horizontal="center"/>
    </xf>
    <xf numFmtId="167" fontId="20" fillId="0" borderId="0" xfId="0" applyNumberFormat="1" applyFont="1" applyAlignment="1">
      <alignment horizontal="center"/>
    </xf>
    <xf numFmtId="170" fontId="16" fillId="0" borderId="0" xfId="0" applyNumberFormat="1" applyFont="1" applyAlignment="1">
      <alignment horizontal="center"/>
    </xf>
    <xf numFmtId="170" fontId="0" fillId="0" borderId="0" xfId="0" applyNumberFormat="1"/>
    <xf numFmtId="170" fontId="0" fillId="0" borderId="0" xfId="0" applyNumberFormat="1" applyAlignment="1">
      <alignment horizontal="center"/>
    </xf>
    <xf numFmtId="167" fontId="21" fillId="0" borderId="0" xfId="0" applyNumberFormat="1" applyFont="1" applyFill="1" applyBorder="1" applyAlignment="1">
      <alignment horizontal="center"/>
    </xf>
    <xf numFmtId="167" fontId="19" fillId="0" borderId="0" xfId="0" applyNumberFormat="1" applyFont="1" applyBorder="1" applyAlignment="1">
      <alignment horizontal="center"/>
    </xf>
    <xf numFmtId="167" fontId="19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20" fillId="0" borderId="0" xfId="0" applyFont="1"/>
    <xf numFmtId="1" fontId="18" fillId="0" borderId="0" xfId="0" applyNumberFormat="1" applyFont="1" applyFill="1" applyAlignment="1">
      <alignment horizontal="center"/>
    </xf>
    <xf numFmtId="0" fontId="18" fillId="0" borderId="0" xfId="0" applyFont="1" applyFill="1"/>
    <xf numFmtId="0" fontId="18" fillId="0" borderId="0" xfId="0" applyFont="1" applyFill="1" applyAlignment="1">
      <alignment horizontal="center"/>
    </xf>
    <xf numFmtId="167" fontId="17" fillId="0" borderId="0" xfId="0" applyNumberFormat="1" applyFont="1" applyFill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2" xfId="0" applyFont="1" applyBorder="1"/>
    <xf numFmtId="0" fontId="17" fillId="0" borderId="0" xfId="0" applyFont="1" applyFill="1" applyAlignment="1">
      <alignment horizontal="center"/>
    </xf>
    <xf numFmtId="2" fontId="17" fillId="0" borderId="0" xfId="0" applyNumberFormat="1" applyFont="1" applyFill="1" applyAlignment="1">
      <alignment horizontal="center"/>
    </xf>
    <xf numFmtId="169" fontId="0" fillId="0" borderId="0" xfId="0" applyNumberFormat="1"/>
    <xf numFmtId="167" fontId="17" fillId="0" borderId="0" xfId="0" applyNumberFormat="1" applyFont="1" applyAlignment="1" applyProtection="1">
      <alignment horizontal="center"/>
      <protection locked="0"/>
    </xf>
    <xf numFmtId="167" fontId="0" fillId="0" borderId="0" xfId="0" applyNumberFormat="1" applyProtection="1">
      <protection locked="0"/>
    </xf>
    <xf numFmtId="0" fontId="9" fillId="0" borderId="0" xfId="0" applyFont="1" applyBorder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0" borderId="0" xfId="0" applyNumberFormat="1" applyFont="1" applyFill="1" applyAlignment="1">
      <alignment horizontal="center"/>
    </xf>
    <xf numFmtId="1" fontId="8" fillId="0" borderId="0" xfId="0" applyNumberFormat="1" applyFont="1" applyFill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1" fontId="28" fillId="0" borderId="0" xfId="0" applyNumberFormat="1" applyFont="1" applyFill="1" applyBorder="1" applyAlignment="1">
      <alignment horizontal="center"/>
    </xf>
    <xf numFmtId="0" fontId="18" fillId="0" borderId="2" xfId="0" applyFont="1" applyBorder="1"/>
    <xf numFmtId="169" fontId="0" fillId="0" borderId="0" xfId="0" applyNumberFormat="1" applyAlignment="1">
      <alignment horizontal="center"/>
    </xf>
    <xf numFmtId="169" fontId="8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" fillId="0" borderId="0" xfId="0" applyFont="1" applyFill="1"/>
    <xf numFmtId="1" fontId="27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" fontId="3" fillId="0" borderId="0" xfId="0" applyNumberFormat="1" applyFont="1" applyAlignment="1">
      <alignment horizontal="center"/>
    </xf>
    <xf numFmtId="171" fontId="0" fillId="0" borderId="0" xfId="0" applyNumberFormat="1"/>
    <xf numFmtId="0" fontId="30" fillId="0" borderId="0" xfId="0" applyFont="1" applyFill="1" applyAlignment="1">
      <alignment horizontal="center"/>
    </xf>
    <xf numFmtId="0" fontId="3" fillId="0" borderId="0" xfId="0" applyFont="1"/>
    <xf numFmtId="1" fontId="30" fillId="0" borderId="0" xfId="0" applyNumberFormat="1" applyFont="1" applyFill="1" applyAlignment="1">
      <alignment horizontal="center"/>
    </xf>
    <xf numFmtId="0" fontId="31" fillId="0" borderId="0" xfId="0" applyFont="1" applyFill="1" applyAlignment="1">
      <alignment horizontal="center"/>
    </xf>
    <xf numFmtId="0" fontId="30" fillId="0" borderId="0" xfId="0" applyFont="1" applyFill="1"/>
    <xf numFmtId="0" fontId="32" fillId="0" borderId="0" xfId="0" applyFont="1" applyFill="1" applyAlignment="1">
      <alignment horizontal="center"/>
    </xf>
    <xf numFmtId="0" fontId="33" fillId="0" borderId="0" xfId="0" applyFont="1" applyFill="1" applyAlignment="1">
      <alignment horizontal="center"/>
    </xf>
    <xf numFmtId="0" fontId="0" fillId="0" borderId="0" xfId="0" applyFont="1" applyFill="1"/>
    <xf numFmtId="0" fontId="34" fillId="0" borderId="0" xfId="0" applyFont="1" applyFill="1" applyAlignment="1">
      <alignment horizontal="center"/>
    </xf>
    <xf numFmtId="172" fontId="0" fillId="0" borderId="0" xfId="0" applyNumberFormat="1"/>
    <xf numFmtId="173" fontId="0" fillId="0" borderId="0" xfId="0" applyNumberFormat="1"/>
    <xf numFmtId="0" fontId="2" fillId="0" borderId="0" xfId="0" applyFont="1"/>
    <xf numFmtId="0" fontId="26" fillId="0" borderId="0" xfId="0" applyFont="1"/>
    <xf numFmtId="0" fontId="3" fillId="0" borderId="2" xfId="0" applyFont="1" applyBorder="1" applyAlignment="1">
      <alignment horizontal="center"/>
    </xf>
    <xf numFmtId="0" fontId="35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1" fontId="29" fillId="0" borderId="0" xfId="0" applyNumberFormat="1" applyFont="1" applyAlignment="1">
      <alignment horizontal="center"/>
    </xf>
    <xf numFmtId="1" fontId="27" fillId="0" borderId="0" xfId="0" applyNumberFormat="1" applyFont="1" applyAlignment="1">
      <alignment horizontal="center"/>
    </xf>
    <xf numFmtId="174" fontId="0" fillId="0" borderId="0" xfId="1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0" fontId="4" fillId="0" borderId="6" xfId="0" applyFont="1" applyBorder="1" applyAlignment="1">
      <alignment horizontal="center"/>
    </xf>
    <xf numFmtId="167" fontId="5" fillId="0" borderId="0" xfId="0" applyNumberFormat="1" applyFont="1" applyAlignment="1">
      <alignment horizontal="center"/>
    </xf>
    <xf numFmtId="0" fontId="37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38" fillId="0" borderId="0" xfId="0" applyFont="1" applyAlignment="1">
      <alignment horizontal="center"/>
    </xf>
    <xf numFmtId="0" fontId="38" fillId="0" borderId="7" xfId="0" applyFont="1" applyBorder="1" applyAlignment="1">
      <alignment horizontal="center"/>
    </xf>
    <xf numFmtId="0" fontId="38" fillId="0" borderId="6" xfId="0" applyFont="1" applyBorder="1" applyAlignment="1">
      <alignment horizontal="center"/>
    </xf>
    <xf numFmtId="0" fontId="37" fillId="0" borderId="0" xfId="0" applyFont="1"/>
    <xf numFmtId="167" fontId="37" fillId="0" borderId="0" xfId="0" applyNumberFormat="1" applyFont="1" applyAlignment="1">
      <alignment horizontal="center"/>
    </xf>
    <xf numFmtId="167" fontId="40" fillId="0" borderId="0" xfId="0" applyNumberFormat="1" applyFont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40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3" xfId="0" applyFont="1" applyBorder="1" applyAlignment="1">
      <alignment horizontal="center"/>
    </xf>
    <xf numFmtId="0" fontId="3" fillId="0" borderId="9" xfId="0" applyFont="1" applyBorder="1"/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" fontId="37" fillId="0" borderId="0" xfId="0" applyNumberFormat="1" applyFont="1" applyAlignment="1">
      <alignment horizontal="center"/>
    </xf>
    <xf numFmtId="1" fontId="40" fillId="0" borderId="0" xfId="0" applyNumberFormat="1" applyFont="1" applyAlignment="1">
      <alignment horizontal="center"/>
    </xf>
    <xf numFmtId="0" fontId="41" fillId="0" borderId="0" xfId="0" applyFont="1" applyAlignment="1">
      <alignment horizontal="left" readingOrder="1"/>
    </xf>
    <xf numFmtId="165" fontId="0" fillId="0" borderId="0" xfId="0" applyNumberFormat="1" applyFill="1"/>
    <xf numFmtId="165" fontId="3" fillId="0" borderId="0" xfId="0" applyNumberFormat="1" applyFont="1" applyFill="1" applyAlignment="1"/>
    <xf numFmtId="165" fontId="3" fillId="0" borderId="0" xfId="0" applyNumberFormat="1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165" fontId="0" fillId="0" borderId="0" xfId="0" applyNumberFormat="1" applyFill="1" applyAlignment="1"/>
    <xf numFmtId="0" fontId="7" fillId="0" borderId="0" xfId="0" applyFont="1" applyFill="1" applyAlignment="1">
      <alignment horizontal="center"/>
    </xf>
    <xf numFmtId="167" fontId="0" fillId="0" borderId="0" xfId="0" applyNumberFormat="1" applyFill="1"/>
    <xf numFmtId="165" fontId="0" fillId="0" borderId="0" xfId="0" applyNumberFormat="1" applyFont="1"/>
    <xf numFmtId="165" fontId="2" fillId="0" borderId="0" xfId="0" applyNumberFormat="1" applyFont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27" fillId="0" borderId="0" xfId="0" applyNumberFormat="1" applyFont="1" applyAlignment="1">
      <alignment horizontal="center"/>
    </xf>
    <xf numFmtId="165" fontId="27" fillId="0" borderId="0" xfId="0" applyNumberFormat="1" applyFont="1"/>
    <xf numFmtId="165" fontId="27" fillId="0" borderId="0" xfId="0" applyNumberFormat="1" applyFont="1" applyFill="1" applyAlignment="1">
      <alignment horizontal="center"/>
    </xf>
    <xf numFmtId="0" fontId="18" fillId="0" borderId="2" xfId="0" applyFont="1" applyFill="1" applyBorder="1" applyAlignment="1">
      <alignment horizontal="center"/>
    </xf>
    <xf numFmtId="165" fontId="17" fillId="0" borderId="0" xfId="0" applyNumberFormat="1" applyFont="1" applyFill="1" applyAlignment="1">
      <alignment horizontal="center"/>
    </xf>
    <xf numFmtId="165" fontId="17" fillId="0" borderId="0" xfId="0" applyNumberFormat="1" applyFont="1" applyFill="1" applyBorder="1" applyAlignment="1">
      <alignment horizontal="center"/>
    </xf>
    <xf numFmtId="0" fontId="3" fillId="0" borderId="2" xfId="0" applyFont="1" applyFill="1" applyBorder="1"/>
    <xf numFmtId="165" fontId="30" fillId="0" borderId="0" xfId="0" applyNumberFormat="1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26" fillId="0" borderId="0" xfId="0" applyFont="1" applyFill="1" applyAlignment="1">
      <alignment horizontal="center"/>
    </xf>
    <xf numFmtId="165" fontId="26" fillId="0" borderId="0" xfId="0" applyNumberFormat="1" applyFont="1" applyAlignment="1">
      <alignment horizontal="center"/>
    </xf>
    <xf numFmtId="165" fontId="26" fillId="0" borderId="0" xfId="0" applyNumberFormat="1" applyFont="1" applyFill="1" applyAlignment="1">
      <alignment horizontal="center"/>
    </xf>
    <xf numFmtId="165" fontId="34" fillId="0" borderId="0" xfId="0" applyNumberFormat="1" applyFont="1" applyFill="1" applyAlignment="1">
      <alignment horizontal="center"/>
    </xf>
    <xf numFmtId="0" fontId="27" fillId="0" borderId="0" xfId="0" applyFont="1"/>
    <xf numFmtId="0" fontId="27" fillId="0" borderId="0" xfId="0" applyFont="1" applyFill="1"/>
    <xf numFmtId="165" fontId="27" fillId="0" borderId="0" xfId="0" applyNumberFormat="1" applyFont="1" applyFill="1"/>
    <xf numFmtId="165" fontId="2" fillId="0" borderId="0" xfId="0" applyNumberFormat="1" applyFont="1"/>
    <xf numFmtId="1" fontId="0" fillId="0" borderId="0" xfId="1" applyNumberFormat="1" applyFont="1" applyAlignment="1">
      <alignment horizontal="center"/>
    </xf>
    <xf numFmtId="0" fontId="26" fillId="0" borderId="2" xfId="0" applyFont="1" applyBorder="1"/>
    <xf numFmtId="0" fontId="26" fillId="0" borderId="0" xfId="0" applyFont="1" applyAlignment="1">
      <alignment horizontal="left"/>
    </xf>
    <xf numFmtId="0" fontId="26" fillId="0" borderId="0" xfId="0" applyFont="1" applyFill="1" applyAlignment="1">
      <alignment horizontal="left"/>
    </xf>
    <xf numFmtId="167" fontId="1" fillId="0" borderId="0" xfId="0" applyNumberFormat="1" applyFont="1" applyAlignment="1">
      <alignment horizontal="center"/>
    </xf>
    <xf numFmtId="167" fontId="1" fillId="0" borderId="0" xfId="0" applyNumberFormat="1" applyFont="1" applyFill="1" applyAlignment="1">
      <alignment horizontal="center"/>
    </xf>
    <xf numFmtId="0" fontId="25" fillId="0" borderId="0" xfId="0" applyFont="1"/>
    <xf numFmtId="0" fontId="43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Fill="1" applyBorder="1" applyAlignment="1">
      <alignment horizontal="center"/>
    </xf>
    <xf numFmtId="1" fontId="25" fillId="0" borderId="0" xfId="0" applyNumberFormat="1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165" fontId="25" fillId="0" borderId="0" xfId="0" applyNumberFormat="1" applyFont="1" applyFill="1" applyBorder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Fill="1" applyAlignment="1">
      <alignment horizontal="center"/>
    </xf>
    <xf numFmtId="0" fontId="25" fillId="0" borderId="0" xfId="0" applyFont="1" applyFill="1"/>
    <xf numFmtId="0" fontId="43" fillId="0" borderId="0" xfId="0" applyFont="1" applyFill="1" applyAlignment="1">
      <alignment horizontal="center"/>
    </xf>
    <xf numFmtId="0" fontId="22" fillId="0" borderId="0" xfId="0" applyFont="1"/>
    <xf numFmtId="0" fontId="44" fillId="0" borderId="0" xfId="0" applyFont="1" applyAlignment="1">
      <alignment horizontal="center" vertical="center"/>
    </xf>
    <xf numFmtId="0" fontId="44" fillId="0" borderId="0" xfId="0" applyFont="1" applyFill="1" applyBorder="1" applyAlignment="1">
      <alignment horizontal="center"/>
    </xf>
    <xf numFmtId="0" fontId="43" fillId="0" borderId="0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2" fontId="22" fillId="0" borderId="0" xfId="0" applyNumberFormat="1" applyFont="1" applyAlignment="1">
      <alignment horizontal="center" vertical="center"/>
    </xf>
    <xf numFmtId="165" fontId="22" fillId="0" borderId="0" xfId="0" applyNumberFormat="1" applyFont="1" applyFill="1" applyAlignment="1">
      <alignment horizontal="center" vertical="center"/>
    </xf>
    <xf numFmtId="0" fontId="22" fillId="0" borderId="0" xfId="0" applyFont="1" applyFill="1" applyAlignment="1">
      <alignment horizontal="center"/>
    </xf>
    <xf numFmtId="0" fontId="22" fillId="0" borderId="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/>
    </xf>
    <xf numFmtId="165" fontId="22" fillId="0" borderId="0" xfId="0" applyNumberFormat="1" applyFont="1" applyFill="1" applyBorder="1" applyAlignment="1">
      <alignment horizontal="center"/>
    </xf>
    <xf numFmtId="0" fontId="43" fillId="0" borderId="0" xfId="0" applyFont="1" applyBorder="1" applyAlignment="1">
      <alignment horizontal="center" vertical="center"/>
    </xf>
    <xf numFmtId="167" fontId="25" fillId="0" borderId="0" xfId="0" applyNumberFormat="1" applyFont="1" applyAlignment="1">
      <alignment horizontal="center"/>
    </xf>
    <xf numFmtId="2" fontId="25" fillId="0" borderId="0" xfId="0" applyNumberFormat="1" applyFont="1" applyFill="1" applyBorder="1" applyAlignment="1">
      <alignment horizontal="center"/>
    </xf>
    <xf numFmtId="2" fontId="25" fillId="0" borderId="0" xfId="0" applyNumberFormat="1" applyFont="1" applyBorder="1" applyAlignment="1">
      <alignment horizontal="center"/>
    </xf>
    <xf numFmtId="2" fontId="25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5" fillId="0" borderId="0" xfId="0" applyFont="1" applyBorder="1" applyAlignment="1">
      <alignment horizontal="center"/>
    </xf>
    <xf numFmtId="1" fontId="25" fillId="0" borderId="0" xfId="0" applyNumberFormat="1" applyFont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5" fillId="0" borderId="0" xfId="0" applyFont="1" applyBorder="1"/>
    <xf numFmtId="0" fontId="22" fillId="0" borderId="0" xfId="2" applyFont="1" applyFill="1" applyBorder="1" applyAlignment="1">
      <alignment horizontal="center"/>
    </xf>
    <xf numFmtId="165" fontId="22" fillId="0" borderId="0" xfId="2" applyNumberFormat="1" applyFont="1" applyFill="1" applyBorder="1" applyAlignment="1">
      <alignment horizontal="center"/>
    </xf>
    <xf numFmtId="0" fontId="43" fillId="0" borderId="0" xfId="0" applyFont="1" applyBorder="1" applyAlignment="1">
      <alignment horizontal="center"/>
    </xf>
    <xf numFmtId="165" fontId="25" fillId="0" borderId="0" xfId="0" applyNumberFormat="1" applyFont="1" applyBorder="1" applyAlignment="1">
      <alignment horizontal="center"/>
    </xf>
    <xf numFmtId="167" fontId="25" fillId="0" borderId="0" xfId="0" applyNumberFormat="1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44" fillId="0" borderId="0" xfId="0" applyFont="1" applyFill="1" applyAlignment="1">
      <alignment horizontal="center"/>
    </xf>
    <xf numFmtId="0" fontId="43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25" fillId="0" borderId="0" xfId="0" applyFont="1" applyAlignment="1">
      <alignment horizontal="center" vertical="center"/>
    </xf>
    <xf numFmtId="0" fontId="38" fillId="0" borderId="8" xfId="0" applyFont="1" applyBorder="1" applyAlignment="1">
      <alignment horizontal="center"/>
    </xf>
    <xf numFmtId="0" fontId="38" fillId="0" borderId="7" xfId="0" applyFont="1" applyBorder="1" applyAlignment="1">
      <alignment horizontal="center"/>
    </xf>
    <xf numFmtId="0" fontId="38" fillId="0" borderId="6" xfId="0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0" fontId="38" fillId="0" borderId="11" xfId="0" applyFont="1" applyBorder="1" applyAlignment="1">
      <alignment horizontal="center"/>
    </xf>
    <xf numFmtId="0" fontId="38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3">
    <cellStyle name="Millares" xfId="1" builtinId="3"/>
    <cellStyle name="Normal" xfId="0" builtinId="0"/>
    <cellStyle name="Normal 10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4"/>
  <sheetViews>
    <sheetView workbookViewId="0">
      <selection activeCell="F13" sqref="F13"/>
    </sheetView>
  </sheetViews>
  <sheetFormatPr baseColWidth="10" defaultRowHeight="13.8" x14ac:dyDescent="0.3"/>
  <cols>
    <col min="1" max="1" width="11.5546875" style="59"/>
    <col min="2" max="16384" width="11.5546875" style="196"/>
  </cols>
  <sheetData>
    <row r="2" spans="1:4" ht="14.4" x14ac:dyDescent="0.3">
      <c r="A2" s="237" t="s">
        <v>224</v>
      </c>
      <c r="B2" s="237"/>
      <c r="C2" s="237"/>
      <c r="D2" s="237"/>
    </row>
    <row r="3" spans="1:4" ht="14.4" x14ac:dyDescent="0.3">
      <c r="A3" s="3"/>
      <c r="B3" s="3"/>
      <c r="C3" s="3"/>
      <c r="D3" s="3"/>
    </row>
    <row r="4" spans="1:4" ht="14.4" x14ac:dyDescent="0.3">
      <c r="A4" s="14" t="s">
        <v>225</v>
      </c>
      <c r="B4" s="14" t="s">
        <v>226</v>
      </c>
      <c r="C4" s="14" t="s">
        <v>227</v>
      </c>
      <c r="D4" s="14" t="s">
        <v>228</v>
      </c>
    </row>
    <row r="5" spans="1:4" ht="14.4" x14ac:dyDescent="0.3">
      <c r="A5" s="3">
        <v>22.3</v>
      </c>
      <c r="B5" s="3" t="s">
        <v>229</v>
      </c>
      <c r="C5" s="3" t="s">
        <v>230</v>
      </c>
      <c r="D5" s="22">
        <v>-6.8000000000000005E-2</v>
      </c>
    </row>
    <row r="6" spans="1:4" ht="14.4" x14ac:dyDescent="0.3">
      <c r="A6" s="3">
        <v>22.4</v>
      </c>
      <c r="B6" s="3" t="s">
        <v>229</v>
      </c>
      <c r="C6" s="3" t="s">
        <v>230</v>
      </c>
      <c r="D6" s="22">
        <v>0.18099999999999999</v>
      </c>
    </row>
    <row r="7" spans="1:4" ht="14.4" x14ac:dyDescent="0.3">
      <c r="A7" s="3">
        <v>25.1</v>
      </c>
      <c r="B7" s="3" t="s">
        <v>229</v>
      </c>
      <c r="C7" s="3" t="s">
        <v>230</v>
      </c>
      <c r="D7" s="22">
        <v>0.10100000000000001</v>
      </c>
    </row>
    <row r="8" spans="1:4" ht="14.4" x14ac:dyDescent="0.3">
      <c r="A8" s="3">
        <v>25.2</v>
      </c>
      <c r="B8" s="3" t="s">
        <v>229</v>
      </c>
      <c r="C8" s="3" t="s">
        <v>230</v>
      </c>
      <c r="D8" s="22">
        <v>-7.0999999999999994E-2</v>
      </c>
    </row>
    <row r="9" spans="1:4" ht="14.4" x14ac:dyDescent="0.3">
      <c r="A9" s="3">
        <v>28.3</v>
      </c>
      <c r="B9" s="3" t="s">
        <v>229</v>
      </c>
      <c r="C9" s="3" t="s">
        <v>230</v>
      </c>
      <c r="D9" s="22">
        <v>7.0999999999999994E-2</v>
      </c>
    </row>
    <row r="10" spans="1:4" ht="14.4" x14ac:dyDescent="0.3">
      <c r="A10" s="3">
        <v>28.4</v>
      </c>
      <c r="B10" s="3" t="s">
        <v>229</v>
      </c>
      <c r="C10" s="3" t="s">
        <v>230</v>
      </c>
      <c r="D10" s="22">
        <v>2.1999999999999999E-2</v>
      </c>
    </row>
    <row r="11" spans="1:4" ht="14.4" x14ac:dyDescent="0.3">
      <c r="A11" s="3">
        <v>31.3</v>
      </c>
      <c r="B11" s="3" t="s">
        <v>229</v>
      </c>
      <c r="C11" s="3" t="s">
        <v>230</v>
      </c>
      <c r="D11" s="22">
        <v>0.109</v>
      </c>
    </row>
    <row r="12" spans="1:4" ht="14.4" x14ac:dyDescent="0.3">
      <c r="A12" s="3">
        <v>27.1</v>
      </c>
      <c r="B12" s="3" t="s">
        <v>229</v>
      </c>
      <c r="C12" s="3" t="s">
        <v>231</v>
      </c>
      <c r="D12" s="22">
        <v>-1.2E-2</v>
      </c>
    </row>
    <row r="13" spans="1:4" ht="14.4" x14ac:dyDescent="0.3">
      <c r="A13" s="3">
        <v>27.2</v>
      </c>
      <c r="B13" s="3" t="s">
        <v>229</v>
      </c>
      <c r="C13" s="3" t="s">
        <v>231</v>
      </c>
      <c r="D13" s="22">
        <v>0.159</v>
      </c>
    </row>
    <row r="14" spans="1:4" ht="14.4" x14ac:dyDescent="0.3">
      <c r="A14" s="3">
        <v>27.3</v>
      </c>
      <c r="B14" s="3" t="s">
        <v>229</v>
      </c>
      <c r="C14" s="3" t="s">
        <v>231</v>
      </c>
      <c r="D14" s="22">
        <v>-4.5999999999999999E-2</v>
      </c>
    </row>
    <row r="15" spans="1:4" ht="14.4" x14ac:dyDescent="0.3">
      <c r="A15" s="3">
        <v>27.5</v>
      </c>
      <c r="B15" s="3" t="s">
        <v>229</v>
      </c>
      <c r="C15" s="3" t="s">
        <v>231</v>
      </c>
      <c r="D15" s="22">
        <v>0.17100000000000001</v>
      </c>
    </row>
    <row r="16" spans="1:4" ht="14.4" x14ac:dyDescent="0.3">
      <c r="A16" s="3">
        <v>34.1</v>
      </c>
      <c r="B16" s="3" t="s">
        <v>229</v>
      </c>
      <c r="C16" s="3" t="s">
        <v>231</v>
      </c>
      <c r="D16" s="22">
        <v>2.7E-2</v>
      </c>
    </row>
    <row r="17" spans="1:4" ht="14.4" x14ac:dyDescent="0.3">
      <c r="A17" s="3">
        <v>34.200000000000003</v>
      </c>
      <c r="B17" s="3" t="s">
        <v>229</v>
      </c>
      <c r="C17" s="3" t="s">
        <v>231</v>
      </c>
      <c r="D17" s="22">
        <v>-8.7999999999999995E-2</v>
      </c>
    </row>
    <row r="18" spans="1:4" ht="14.4" x14ac:dyDescent="0.3">
      <c r="A18" s="3">
        <v>34.4</v>
      </c>
      <c r="B18" s="3" t="s">
        <v>229</v>
      </c>
      <c r="C18" s="3" t="s">
        <v>231</v>
      </c>
      <c r="D18" s="22">
        <v>8.2000000000000003E-2</v>
      </c>
    </row>
    <row r="19" spans="1:4" ht="14.4" x14ac:dyDescent="0.3">
      <c r="A19" s="3">
        <v>35.1</v>
      </c>
      <c r="B19" s="3" t="s">
        <v>229</v>
      </c>
      <c r="C19" s="3" t="s">
        <v>231</v>
      </c>
      <c r="D19" s="22">
        <v>0.156</v>
      </c>
    </row>
    <row r="20" spans="1:4" ht="14.4" x14ac:dyDescent="0.3">
      <c r="A20" s="3">
        <v>35.200000000000003</v>
      </c>
      <c r="B20" s="3" t="s">
        <v>229</v>
      </c>
      <c r="C20" s="3" t="s">
        <v>231</v>
      </c>
      <c r="D20" s="22">
        <v>0.15</v>
      </c>
    </row>
    <row r="21" spans="1:4" ht="14.4" x14ac:dyDescent="0.3">
      <c r="A21" s="3">
        <v>22.1</v>
      </c>
      <c r="B21" s="3" t="s">
        <v>229</v>
      </c>
      <c r="C21" s="3" t="s">
        <v>232</v>
      </c>
      <c r="D21" s="22">
        <v>0.42899999999999999</v>
      </c>
    </row>
    <row r="22" spans="1:4" ht="14.4" x14ac:dyDescent="0.3">
      <c r="A22" s="3">
        <v>22.2</v>
      </c>
      <c r="B22" s="3" t="s">
        <v>229</v>
      </c>
      <c r="C22" s="3" t="s">
        <v>232</v>
      </c>
      <c r="D22" s="22">
        <v>0.34899999999999998</v>
      </c>
    </row>
    <row r="23" spans="1:4" ht="14.4" x14ac:dyDescent="0.3">
      <c r="A23" s="3">
        <v>25.3</v>
      </c>
      <c r="B23" s="3" t="s">
        <v>229</v>
      </c>
      <c r="C23" s="3" t="s">
        <v>232</v>
      </c>
      <c r="D23" s="22">
        <v>0.46600000000000003</v>
      </c>
    </row>
    <row r="24" spans="1:4" ht="14.4" x14ac:dyDescent="0.3">
      <c r="A24" s="3">
        <v>25.4</v>
      </c>
      <c r="B24" s="3" t="s">
        <v>229</v>
      </c>
      <c r="C24" s="3" t="s">
        <v>232</v>
      </c>
      <c r="D24" s="22">
        <v>0.376</v>
      </c>
    </row>
    <row r="25" spans="1:4" ht="14.4" x14ac:dyDescent="0.3">
      <c r="A25" s="3">
        <v>28.2</v>
      </c>
      <c r="B25" s="3" t="s">
        <v>229</v>
      </c>
      <c r="C25" s="3" t="s">
        <v>232</v>
      </c>
      <c r="D25" s="22">
        <v>0.33</v>
      </c>
    </row>
    <row r="26" spans="1:4" ht="14.4" x14ac:dyDescent="0.3">
      <c r="A26" s="3">
        <v>31.1</v>
      </c>
      <c r="B26" s="3" t="s">
        <v>229</v>
      </c>
      <c r="C26" s="3" t="s">
        <v>232</v>
      </c>
      <c r="D26" s="22">
        <v>0.495</v>
      </c>
    </row>
    <row r="27" spans="1:4" ht="14.4" x14ac:dyDescent="0.3">
      <c r="A27" s="3">
        <v>31.2</v>
      </c>
      <c r="B27" s="3" t="s">
        <v>229</v>
      </c>
      <c r="C27" s="3" t="s">
        <v>232</v>
      </c>
      <c r="D27" s="22">
        <v>0.4</v>
      </c>
    </row>
    <row r="28" spans="1:4" ht="14.4" x14ac:dyDescent="0.3">
      <c r="A28" s="3">
        <v>31.4</v>
      </c>
      <c r="B28" s="3" t="s">
        <v>229</v>
      </c>
      <c r="C28" s="3" t="s">
        <v>232</v>
      </c>
      <c r="D28" s="22">
        <v>0.46200000000000002</v>
      </c>
    </row>
    <row r="29" spans="1:4" ht="14.4" x14ac:dyDescent="0.3">
      <c r="A29" s="3">
        <v>23.1</v>
      </c>
      <c r="B29" s="3" t="s">
        <v>233</v>
      </c>
      <c r="C29" s="3" t="s">
        <v>230</v>
      </c>
      <c r="D29" s="22">
        <v>0.22900000000000001</v>
      </c>
    </row>
    <row r="30" spans="1:4" ht="14.4" x14ac:dyDescent="0.3">
      <c r="A30" s="3">
        <v>23.2</v>
      </c>
      <c r="B30" s="3" t="s">
        <v>233</v>
      </c>
      <c r="C30" s="3" t="s">
        <v>230</v>
      </c>
      <c r="D30" s="22">
        <v>0.107</v>
      </c>
    </row>
    <row r="31" spans="1:4" ht="14.4" x14ac:dyDescent="0.3">
      <c r="A31" s="3">
        <v>26.2</v>
      </c>
      <c r="B31" s="3" t="s">
        <v>233</v>
      </c>
      <c r="C31" s="3" t="s">
        <v>230</v>
      </c>
      <c r="D31" s="22">
        <v>0.26300000000000001</v>
      </c>
    </row>
    <row r="32" spans="1:4" ht="14.4" x14ac:dyDescent="0.3">
      <c r="A32" s="3">
        <v>26.4</v>
      </c>
      <c r="B32" s="3" t="s">
        <v>233</v>
      </c>
      <c r="C32" s="3" t="s">
        <v>230</v>
      </c>
      <c r="D32" s="22">
        <v>0.127</v>
      </c>
    </row>
    <row r="33" spans="1:4" ht="14.4" x14ac:dyDescent="0.3">
      <c r="A33" s="3">
        <v>29.1</v>
      </c>
      <c r="B33" s="3" t="s">
        <v>233</v>
      </c>
      <c r="C33" s="3" t="s">
        <v>230</v>
      </c>
      <c r="D33" s="22">
        <v>0.46700000000000003</v>
      </c>
    </row>
    <row r="34" spans="1:4" ht="14.4" x14ac:dyDescent="0.3">
      <c r="A34" s="3">
        <v>32.1</v>
      </c>
      <c r="B34" s="3" t="s">
        <v>233</v>
      </c>
      <c r="C34" s="3" t="s">
        <v>230</v>
      </c>
      <c r="D34" s="22">
        <v>0.32400000000000001</v>
      </c>
    </row>
    <row r="35" spans="1:4" ht="14.4" x14ac:dyDescent="0.3">
      <c r="A35" s="3">
        <v>32.299999999999997</v>
      </c>
      <c r="B35" s="3" t="s">
        <v>233</v>
      </c>
      <c r="C35" s="3" t="s">
        <v>230</v>
      </c>
      <c r="D35" s="22">
        <v>0.45700000000000002</v>
      </c>
    </row>
    <row r="36" spans="1:4" ht="14.4" x14ac:dyDescent="0.3">
      <c r="A36" s="3">
        <v>32.4</v>
      </c>
      <c r="B36" s="3" t="s">
        <v>233</v>
      </c>
      <c r="C36" s="3" t="s">
        <v>230</v>
      </c>
      <c r="D36" s="22">
        <v>0.46800000000000003</v>
      </c>
    </row>
    <row r="37" spans="1:4" ht="14.4" x14ac:dyDescent="0.3">
      <c r="A37" s="3">
        <v>33.1</v>
      </c>
      <c r="B37" s="3" t="s">
        <v>233</v>
      </c>
      <c r="C37" s="3" t="s">
        <v>230</v>
      </c>
      <c r="D37" s="22">
        <v>0.248</v>
      </c>
    </row>
    <row r="38" spans="1:4" ht="14.4" x14ac:dyDescent="0.3">
      <c r="A38" s="3">
        <v>24.1</v>
      </c>
      <c r="B38" s="3" t="s">
        <v>233</v>
      </c>
      <c r="C38" s="3" t="s">
        <v>231</v>
      </c>
      <c r="D38" s="22">
        <v>-3.7999999999999999E-2</v>
      </c>
    </row>
    <row r="39" spans="1:4" ht="14.4" x14ac:dyDescent="0.3">
      <c r="A39" s="3">
        <v>24.2</v>
      </c>
      <c r="B39" s="3" t="s">
        <v>233</v>
      </c>
      <c r="C39" s="3" t="s">
        <v>231</v>
      </c>
      <c r="D39" s="22">
        <v>9.2999999999999999E-2</v>
      </c>
    </row>
    <row r="40" spans="1:4" ht="14.4" x14ac:dyDescent="0.3">
      <c r="A40" s="3">
        <v>24.3</v>
      </c>
      <c r="B40" s="3" t="s">
        <v>233</v>
      </c>
      <c r="C40" s="3" t="s">
        <v>231</v>
      </c>
      <c r="D40" s="22">
        <v>0.34200000000000003</v>
      </c>
    </row>
    <row r="41" spans="1:4" ht="14.4" x14ac:dyDescent="0.3">
      <c r="A41" s="3">
        <v>30.1</v>
      </c>
      <c r="B41" s="3" t="s">
        <v>233</v>
      </c>
      <c r="C41" s="3" t="s">
        <v>231</v>
      </c>
      <c r="D41" s="22">
        <v>0.26700000000000002</v>
      </c>
    </row>
    <row r="42" spans="1:4" ht="14.4" x14ac:dyDescent="0.3">
      <c r="A42" s="3">
        <v>30.2</v>
      </c>
      <c r="B42" s="3" t="s">
        <v>233</v>
      </c>
      <c r="C42" s="3" t="s">
        <v>231</v>
      </c>
      <c r="D42" s="22">
        <v>0.14099999999999999</v>
      </c>
    </row>
    <row r="43" spans="1:4" ht="14.4" x14ac:dyDescent="0.3">
      <c r="A43" s="3">
        <v>30.4</v>
      </c>
      <c r="B43" s="3" t="s">
        <v>233</v>
      </c>
      <c r="C43" s="3" t="s">
        <v>231</v>
      </c>
      <c r="D43" s="22">
        <v>0.13</v>
      </c>
    </row>
    <row r="44" spans="1:4" ht="14.4" x14ac:dyDescent="0.3">
      <c r="A44" s="3">
        <v>36.200000000000003</v>
      </c>
      <c r="B44" s="3" t="s">
        <v>233</v>
      </c>
      <c r="C44" s="3" t="s">
        <v>231</v>
      </c>
      <c r="D44" s="22">
        <v>0.125</v>
      </c>
    </row>
    <row r="45" spans="1:4" ht="14.4" x14ac:dyDescent="0.3">
      <c r="A45" s="3">
        <v>36.299999999999997</v>
      </c>
      <c r="B45" s="3" t="s">
        <v>233</v>
      </c>
      <c r="C45" s="3" t="s">
        <v>231</v>
      </c>
      <c r="D45" s="22">
        <v>0.17199999999999999</v>
      </c>
    </row>
    <row r="46" spans="1:4" ht="14.4" x14ac:dyDescent="0.3">
      <c r="A46" s="3">
        <v>36.4</v>
      </c>
      <c r="B46" s="3" t="s">
        <v>233</v>
      </c>
      <c r="C46" s="3" t="s">
        <v>231</v>
      </c>
      <c r="D46" s="22">
        <v>-0.06</v>
      </c>
    </row>
    <row r="47" spans="1:4" ht="14.4" x14ac:dyDescent="0.3">
      <c r="A47" s="3">
        <v>23.3</v>
      </c>
      <c r="B47" s="3" t="s">
        <v>233</v>
      </c>
      <c r="C47" s="3" t="s">
        <v>232</v>
      </c>
      <c r="D47" s="22">
        <v>0.40699999999999997</v>
      </c>
    </row>
    <row r="48" spans="1:4" ht="14.4" x14ac:dyDescent="0.3">
      <c r="A48" s="3">
        <v>23.4</v>
      </c>
      <c r="B48" s="3" t="s">
        <v>233</v>
      </c>
      <c r="C48" s="3" t="s">
        <v>232</v>
      </c>
      <c r="D48" s="22">
        <v>0.56799999999999995</v>
      </c>
    </row>
    <row r="49" spans="1:4" ht="14.4" x14ac:dyDescent="0.3">
      <c r="A49" s="3">
        <v>26.1</v>
      </c>
      <c r="B49" s="3" t="s">
        <v>233</v>
      </c>
      <c r="C49" s="3" t="s">
        <v>232</v>
      </c>
      <c r="D49" s="22">
        <v>0.42399999999999999</v>
      </c>
    </row>
    <row r="50" spans="1:4" ht="14.4" x14ac:dyDescent="0.3">
      <c r="A50" s="3">
        <v>26.3</v>
      </c>
      <c r="B50" s="3" t="s">
        <v>233</v>
      </c>
      <c r="C50" s="3" t="s">
        <v>232</v>
      </c>
      <c r="D50" s="22">
        <v>0.53600000000000003</v>
      </c>
    </row>
    <row r="51" spans="1:4" ht="14.4" x14ac:dyDescent="0.3">
      <c r="A51" s="3">
        <v>29.3</v>
      </c>
      <c r="B51" s="3" t="s">
        <v>233</v>
      </c>
      <c r="C51" s="3" t="s">
        <v>232</v>
      </c>
      <c r="D51" s="22">
        <v>0.45600000000000002</v>
      </c>
    </row>
    <row r="52" spans="1:4" ht="14.4" x14ac:dyDescent="0.3">
      <c r="A52" s="3">
        <v>29.4</v>
      </c>
      <c r="B52" s="3" t="s">
        <v>233</v>
      </c>
      <c r="C52" s="3" t="s">
        <v>232</v>
      </c>
      <c r="D52" s="22">
        <v>0.5</v>
      </c>
    </row>
    <row r="53" spans="1:4" ht="14.4" x14ac:dyDescent="0.3">
      <c r="A53" s="3">
        <v>32.200000000000003</v>
      </c>
      <c r="B53" s="3" t="s">
        <v>233</v>
      </c>
      <c r="C53" s="3" t="s">
        <v>232</v>
      </c>
      <c r="D53" s="22">
        <v>0.34300000000000003</v>
      </c>
    </row>
    <row r="54" spans="1:4" ht="14.4" x14ac:dyDescent="0.3">
      <c r="A54" s="3">
        <v>33.4</v>
      </c>
      <c r="B54" s="3" t="s">
        <v>233</v>
      </c>
      <c r="C54" s="3" t="s">
        <v>232</v>
      </c>
      <c r="D54" s="22">
        <v>0.53100000000000003</v>
      </c>
    </row>
  </sheetData>
  <mergeCells count="1">
    <mergeCell ref="A2:D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8"/>
  <sheetViews>
    <sheetView workbookViewId="0">
      <selection activeCell="F13" sqref="F13"/>
    </sheetView>
  </sheetViews>
  <sheetFormatPr baseColWidth="10" defaultRowHeight="14.4" x14ac:dyDescent="0.3"/>
  <sheetData>
    <row r="2" spans="1:4" x14ac:dyDescent="0.3">
      <c r="A2" s="238" t="s">
        <v>555</v>
      </c>
      <c r="B2" s="238"/>
      <c r="C2" s="238"/>
      <c r="D2" s="238"/>
    </row>
    <row r="3" spans="1:4" x14ac:dyDescent="0.3">
      <c r="A3" s="196"/>
      <c r="B3" s="197"/>
      <c r="C3" s="197"/>
      <c r="D3" s="197"/>
    </row>
    <row r="4" spans="1:4" x14ac:dyDescent="0.3">
      <c r="A4" s="197" t="s">
        <v>225</v>
      </c>
      <c r="B4" s="197" t="s">
        <v>226</v>
      </c>
      <c r="C4" s="197" t="s">
        <v>227</v>
      </c>
      <c r="D4" s="197" t="s">
        <v>556</v>
      </c>
    </row>
    <row r="5" spans="1:4" x14ac:dyDescent="0.3">
      <c r="A5" s="201">
        <v>5294</v>
      </c>
      <c r="B5" s="59" t="s">
        <v>233</v>
      </c>
      <c r="C5" s="59" t="s">
        <v>230</v>
      </c>
      <c r="D5" s="59">
        <v>9.41</v>
      </c>
    </row>
    <row r="6" spans="1:4" x14ac:dyDescent="0.3">
      <c r="A6" s="201">
        <v>44218</v>
      </c>
      <c r="B6" s="59" t="s">
        <v>233</v>
      </c>
      <c r="C6" s="59" t="s">
        <v>230</v>
      </c>
      <c r="D6" s="59">
        <v>6.43</v>
      </c>
    </row>
    <row r="7" spans="1:4" x14ac:dyDescent="0.3">
      <c r="A7" s="201">
        <v>44219</v>
      </c>
      <c r="B7" s="59" t="s">
        <v>233</v>
      </c>
      <c r="C7" s="59" t="s">
        <v>230</v>
      </c>
      <c r="D7" s="59">
        <v>6.43</v>
      </c>
    </row>
    <row r="8" spans="1:4" x14ac:dyDescent="0.3">
      <c r="A8" s="201">
        <v>44220</v>
      </c>
      <c r="B8" s="59" t="s">
        <v>233</v>
      </c>
      <c r="C8" s="59" t="s">
        <v>230</v>
      </c>
      <c r="D8" s="59">
        <v>19.22</v>
      </c>
    </row>
    <row r="9" spans="1:4" x14ac:dyDescent="0.3">
      <c r="A9" s="201">
        <v>44221</v>
      </c>
      <c r="B9" s="59" t="s">
        <v>233</v>
      </c>
      <c r="C9" s="59" t="s">
        <v>230</v>
      </c>
      <c r="D9" s="59">
        <v>9.14</v>
      </c>
    </row>
    <row r="10" spans="1:4" x14ac:dyDescent="0.3">
      <c r="A10" s="201">
        <v>5295</v>
      </c>
      <c r="B10" s="59" t="s">
        <v>233</v>
      </c>
      <c r="C10" s="59" t="s">
        <v>230</v>
      </c>
      <c r="D10" s="59">
        <v>13.36</v>
      </c>
    </row>
    <row r="11" spans="1:4" x14ac:dyDescent="0.3">
      <c r="A11" s="201">
        <v>5296</v>
      </c>
      <c r="B11" s="59" t="s">
        <v>233</v>
      </c>
      <c r="C11" s="59" t="s">
        <v>230</v>
      </c>
      <c r="D11" s="59">
        <v>21.94</v>
      </c>
    </row>
    <row r="12" spans="1:4" x14ac:dyDescent="0.3">
      <c r="A12" s="201">
        <v>14332</v>
      </c>
      <c r="B12" s="59" t="s">
        <v>233</v>
      </c>
      <c r="C12" s="59" t="s">
        <v>230</v>
      </c>
      <c r="D12" s="59">
        <v>9.75</v>
      </c>
    </row>
    <row r="13" spans="1:4" x14ac:dyDescent="0.3">
      <c r="A13" s="201">
        <v>14333</v>
      </c>
      <c r="B13" s="59" t="s">
        <v>233</v>
      </c>
      <c r="C13" s="59" t="s">
        <v>230</v>
      </c>
      <c r="D13" s="59">
        <v>8.23</v>
      </c>
    </row>
    <row r="14" spans="1:4" x14ac:dyDescent="0.3">
      <c r="A14" s="201">
        <v>14334</v>
      </c>
      <c r="B14" s="59" t="s">
        <v>233</v>
      </c>
      <c r="C14" s="59" t="s">
        <v>230</v>
      </c>
      <c r="D14" s="59">
        <v>6.39</v>
      </c>
    </row>
    <row r="15" spans="1:4" x14ac:dyDescent="0.3">
      <c r="A15" s="201">
        <v>10291</v>
      </c>
      <c r="B15" s="59" t="s">
        <v>233</v>
      </c>
      <c r="C15" s="59" t="s">
        <v>232</v>
      </c>
      <c r="D15" s="59">
        <v>13.96</v>
      </c>
    </row>
    <row r="16" spans="1:4" x14ac:dyDescent="0.3">
      <c r="A16" s="201">
        <v>10292</v>
      </c>
      <c r="B16" s="59" t="s">
        <v>233</v>
      </c>
      <c r="C16" s="59" t="s">
        <v>232</v>
      </c>
      <c r="D16" s="59">
        <v>11.75</v>
      </c>
    </row>
    <row r="17" spans="1:4" x14ac:dyDescent="0.3">
      <c r="A17" s="201">
        <v>10293</v>
      </c>
      <c r="B17" s="59" t="s">
        <v>233</v>
      </c>
      <c r="C17" s="59" t="s">
        <v>232</v>
      </c>
      <c r="D17" s="59">
        <v>23.86</v>
      </c>
    </row>
    <row r="18" spans="1:4" x14ac:dyDescent="0.3">
      <c r="A18" s="201">
        <v>10296</v>
      </c>
      <c r="B18" s="59" t="s">
        <v>233</v>
      </c>
      <c r="C18" s="59" t="s">
        <v>232</v>
      </c>
      <c r="D18" s="59">
        <v>11.42</v>
      </c>
    </row>
    <row r="19" spans="1:4" x14ac:dyDescent="0.3">
      <c r="A19" s="201">
        <v>10297</v>
      </c>
      <c r="B19" s="59" t="s">
        <v>233</v>
      </c>
      <c r="C19" s="59" t="s">
        <v>232</v>
      </c>
      <c r="D19" s="59">
        <v>27.65</v>
      </c>
    </row>
    <row r="20" spans="1:4" x14ac:dyDescent="0.3">
      <c r="A20" s="201">
        <v>10290</v>
      </c>
      <c r="B20" s="59" t="s">
        <v>233</v>
      </c>
      <c r="C20" s="59" t="s">
        <v>232</v>
      </c>
      <c r="D20" s="59">
        <v>17.7</v>
      </c>
    </row>
    <row r="21" spans="1:4" x14ac:dyDescent="0.3">
      <c r="A21" s="201">
        <v>11495</v>
      </c>
      <c r="B21" s="59" t="s">
        <v>229</v>
      </c>
      <c r="C21" s="59" t="s">
        <v>230</v>
      </c>
      <c r="D21" s="59">
        <v>5.03</v>
      </c>
    </row>
    <row r="22" spans="1:4" x14ac:dyDescent="0.3">
      <c r="A22" s="201">
        <v>11496</v>
      </c>
      <c r="B22" s="59" t="s">
        <v>229</v>
      </c>
      <c r="C22" s="59" t="s">
        <v>230</v>
      </c>
      <c r="D22" s="59">
        <v>11.57</v>
      </c>
    </row>
    <row r="23" spans="1:4" x14ac:dyDescent="0.3">
      <c r="A23" s="201">
        <v>11497</v>
      </c>
      <c r="B23" s="59" t="s">
        <v>229</v>
      </c>
      <c r="C23" s="59" t="s">
        <v>230</v>
      </c>
      <c r="D23" s="59">
        <v>18.53</v>
      </c>
    </row>
    <row r="24" spans="1:4" x14ac:dyDescent="0.3">
      <c r="A24" s="201">
        <v>16722</v>
      </c>
      <c r="B24" s="59" t="s">
        <v>229</v>
      </c>
      <c r="C24" s="59" t="s">
        <v>230</v>
      </c>
      <c r="D24" s="59">
        <v>8.17</v>
      </c>
    </row>
    <row r="25" spans="1:4" x14ac:dyDescent="0.3">
      <c r="A25" s="201">
        <v>16726</v>
      </c>
      <c r="B25" s="59" t="s">
        <v>229</v>
      </c>
      <c r="C25" s="59" t="s">
        <v>230</v>
      </c>
      <c r="D25" s="59">
        <v>16.079999999999998</v>
      </c>
    </row>
    <row r="26" spans="1:4" x14ac:dyDescent="0.3">
      <c r="A26" s="201">
        <v>16727</v>
      </c>
      <c r="B26" s="59" t="s">
        <v>229</v>
      </c>
      <c r="C26" s="59" t="s">
        <v>230</v>
      </c>
      <c r="D26" s="59">
        <v>12.7</v>
      </c>
    </row>
    <row r="27" spans="1:4" x14ac:dyDescent="0.3">
      <c r="A27" s="201">
        <v>38153</v>
      </c>
      <c r="B27" s="59" t="s">
        <v>229</v>
      </c>
      <c r="C27" s="59" t="s">
        <v>230</v>
      </c>
      <c r="D27" s="59">
        <v>8.5399999999999991</v>
      </c>
    </row>
    <row r="28" spans="1:4" x14ac:dyDescent="0.3">
      <c r="A28" s="201">
        <v>38154</v>
      </c>
      <c r="B28" s="59" t="s">
        <v>229</v>
      </c>
      <c r="C28" s="59" t="s">
        <v>230</v>
      </c>
      <c r="D28" s="59">
        <v>5.46</v>
      </c>
    </row>
    <row r="29" spans="1:4" x14ac:dyDescent="0.3">
      <c r="A29" s="201">
        <v>38155</v>
      </c>
      <c r="B29" s="59" t="s">
        <v>229</v>
      </c>
      <c r="C29" s="59" t="s">
        <v>230</v>
      </c>
      <c r="D29" s="59">
        <v>6.97</v>
      </c>
    </row>
    <row r="30" spans="1:4" x14ac:dyDescent="0.3">
      <c r="A30" s="201">
        <v>38156</v>
      </c>
      <c r="B30" s="59" t="s">
        <v>229</v>
      </c>
      <c r="C30" s="59" t="s">
        <v>230</v>
      </c>
      <c r="D30" s="59">
        <v>16.53</v>
      </c>
    </row>
    <row r="31" spans="1:4" x14ac:dyDescent="0.3">
      <c r="A31" s="201">
        <v>9244</v>
      </c>
      <c r="B31" s="59" t="s">
        <v>229</v>
      </c>
      <c r="C31" s="59" t="s">
        <v>232</v>
      </c>
      <c r="D31" s="59">
        <v>19.809999999999999</v>
      </c>
    </row>
    <row r="32" spans="1:4" x14ac:dyDescent="0.3">
      <c r="A32" s="201">
        <v>9245</v>
      </c>
      <c r="B32" s="59" t="s">
        <v>229</v>
      </c>
      <c r="C32" s="59" t="s">
        <v>232</v>
      </c>
      <c r="D32" s="59">
        <v>19.22</v>
      </c>
    </row>
    <row r="33" spans="1:4" x14ac:dyDescent="0.3">
      <c r="A33" s="201">
        <v>13683</v>
      </c>
      <c r="B33" s="59" t="s">
        <v>229</v>
      </c>
      <c r="C33" s="59" t="s">
        <v>232</v>
      </c>
      <c r="D33" s="59">
        <v>17.36</v>
      </c>
    </row>
    <row r="34" spans="1:4" x14ac:dyDescent="0.3">
      <c r="A34" s="201">
        <v>13684</v>
      </c>
      <c r="B34" s="59" t="s">
        <v>229</v>
      </c>
      <c r="C34" s="59" t="s">
        <v>232</v>
      </c>
      <c r="D34" s="59">
        <v>16.690000000000001</v>
      </c>
    </row>
    <row r="35" spans="1:4" x14ac:dyDescent="0.3">
      <c r="A35" s="201">
        <v>16692</v>
      </c>
      <c r="B35" s="59" t="s">
        <v>229</v>
      </c>
      <c r="C35" s="59" t="s">
        <v>232</v>
      </c>
      <c r="D35" s="59">
        <v>8.19</v>
      </c>
    </row>
    <row r="36" spans="1:4" x14ac:dyDescent="0.3">
      <c r="A36" s="201">
        <v>38158</v>
      </c>
      <c r="B36" s="59" t="s">
        <v>229</v>
      </c>
      <c r="C36" s="59" t="s">
        <v>232</v>
      </c>
      <c r="D36" s="59">
        <v>18.63</v>
      </c>
    </row>
    <row r="37" spans="1:4" x14ac:dyDescent="0.3">
      <c r="A37" s="201">
        <v>38159</v>
      </c>
      <c r="B37" s="59" t="s">
        <v>229</v>
      </c>
      <c r="C37" s="59" t="s">
        <v>232</v>
      </c>
      <c r="D37" s="59">
        <v>21.52</v>
      </c>
    </row>
    <row r="38" spans="1:4" x14ac:dyDescent="0.3">
      <c r="A38" s="201">
        <v>38160</v>
      </c>
      <c r="B38" s="59" t="s">
        <v>229</v>
      </c>
      <c r="C38" s="59" t="s">
        <v>232</v>
      </c>
      <c r="D38" s="59">
        <v>17.690000000000001</v>
      </c>
    </row>
  </sheetData>
  <mergeCells count="1">
    <mergeCell ref="A2:D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31"/>
  <sheetViews>
    <sheetView topLeftCell="A13" workbookViewId="0">
      <selection activeCell="F13" sqref="F13"/>
    </sheetView>
  </sheetViews>
  <sheetFormatPr baseColWidth="10" defaultRowHeight="14.4" x14ac:dyDescent="0.3"/>
  <sheetData>
    <row r="2" spans="1:26" x14ac:dyDescent="0.3">
      <c r="A2" s="238" t="s">
        <v>557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</row>
    <row r="3" spans="1:26" x14ac:dyDescent="0.3">
      <c r="A3" s="196"/>
      <c r="B3" s="196"/>
      <c r="C3" s="238" t="s">
        <v>558</v>
      </c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 t="s">
        <v>559</v>
      </c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</row>
    <row r="4" spans="1:26" x14ac:dyDescent="0.3">
      <c r="A4" s="197" t="s">
        <v>560</v>
      </c>
      <c r="B4" s="197" t="s">
        <v>235</v>
      </c>
      <c r="C4" s="197" t="s">
        <v>561</v>
      </c>
      <c r="D4" s="197" t="s">
        <v>562</v>
      </c>
      <c r="E4" s="197" t="s">
        <v>563</v>
      </c>
      <c r="F4" s="197" t="s">
        <v>564</v>
      </c>
      <c r="G4" s="197" t="s">
        <v>565</v>
      </c>
      <c r="H4" s="197" t="s">
        <v>566</v>
      </c>
      <c r="I4" s="197" t="s">
        <v>567</v>
      </c>
      <c r="J4" s="197" t="s">
        <v>568</v>
      </c>
      <c r="K4" s="197" t="s">
        <v>569</v>
      </c>
      <c r="L4" s="197" t="s">
        <v>570</v>
      </c>
      <c r="M4" s="197" t="s">
        <v>571</v>
      </c>
      <c r="N4" s="197" t="s">
        <v>572</v>
      </c>
      <c r="O4" s="197" t="s">
        <v>561</v>
      </c>
      <c r="P4" s="197" t="s">
        <v>562</v>
      </c>
      <c r="Q4" s="197" t="s">
        <v>563</v>
      </c>
      <c r="R4" s="197" t="s">
        <v>564</v>
      </c>
      <c r="S4" s="197" t="s">
        <v>565</v>
      </c>
      <c r="T4" s="197" t="s">
        <v>566</v>
      </c>
      <c r="U4" s="197" t="s">
        <v>567</v>
      </c>
      <c r="V4" s="197" t="s">
        <v>568</v>
      </c>
      <c r="W4" s="197" t="s">
        <v>569</v>
      </c>
      <c r="X4" s="197" t="s">
        <v>570</v>
      </c>
      <c r="Y4" s="197" t="s">
        <v>571</v>
      </c>
      <c r="Z4" s="197" t="s">
        <v>572</v>
      </c>
    </row>
    <row r="5" spans="1:26" x14ac:dyDescent="0.3">
      <c r="A5" s="197" t="s">
        <v>573</v>
      </c>
      <c r="B5" s="197" t="s">
        <v>229</v>
      </c>
      <c r="C5" s="59">
        <v>15</v>
      </c>
      <c r="D5" s="59">
        <v>30</v>
      </c>
      <c r="E5" s="59">
        <v>28</v>
      </c>
      <c r="F5" s="59">
        <v>33</v>
      </c>
      <c r="G5" s="59">
        <v>7</v>
      </c>
      <c r="H5" s="59">
        <v>7</v>
      </c>
      <c r="I5" s="59">
        <v>15</v>
      </c>
      <c r="J5" s="59">
        <v>14</v>
      </c>
      <c r="K5" s="59">
        <v>7</v>
      </c>
      <c r="L5" s="59">
        <v>5</v>
      </c>
      <c r="M5" s="59">
        <v>2</v>
      </c>
      <c r="N5" s="59">
        <v>3</v>
      </c>
      <c r="O5" s="59">
        <v>4</v>
      </c>
      <c r="P5" s="59">
        <v>16</v>
      </c>
      <c r="Q5" s="59">
        <v>18</v>
      </c>
      <c r="R5" s="59">
        <v>6</v>
      </c>
      <c r="S5" s="59">
        <v>1</v>
      </c>
      <c r="T5" s="59">
        <v>1</v>
      </c>
      <c r="U5" s="59">
        <v>1</v>
      </c>
      <c r="V5" s="59">
        <v>1</v>
      </c>
      <c r="W5" s="59">
        <v>0</v>
      </c>
      <c r="X5" s="59">
        <v>0</v>
      </c>
      <c r="Y5" s="59">
        <v>0</v>
      </c>
      <c r="Z5" s="59">
        <v>1</v>
      </c>
    </row>
    <row r="6" spans="1:26" x14ac:dyDescent="0.3">
      <c r="A6" s="197" t="s">
        <v>574</v>
      </c>
      <c r="B6" s="197" t="s">
        <v>229</v>
      </c>
      <c r="C6" s="59">
        <v>18</v>
      </c>
      <c r="D6" s="59">
        <v>15</v>
      </c>
      <c r="E6" s="59">
        <v>21</v>
      </c>
      <c r="F6" s="59">
        <v>32</v>
      </c>
      <c r="G6" s="59">
        <v>20</v>
      </c>
      <c r="H6" s="59">
        <v>27</v>
      </c>
      <c r="I6" s="59">
        <v>22</v>
      </c>
      <c r="J6" s="59">
        <v>9</v>
      </c>
      <c r="K6" s="59">
        <v>6</v>
      </c>
      <c r="L6" s="59">
        <v>12</v>
      </c>
      <c r="M6" s="59">
        <v>5</v>
      </c>
      <c r="N6" s="59">
        <v>6</v>
      </c>
      <c r="O6" s="59">
        <v>23</v>
      </c>
      <c r="P6" s="59">
        <v>8</v>
      </c>
      <c r="Q6" s="59">
        <v>6</v>
      </c>
      <c r="R6" s="59">
        <v>12</v>
      </c>
      <c r="S6" s="59">
        <v>3</v>
      </c>
      <c r="T6" s="59">
        <v>5</v>
      </c>
      <c r="U6" s="59">
        <v>5</v>
      </c>
      <c r="V6" s="59">
        <v>6</v>
      </c>
      <c r="W6" s="59">
        <v>3</v>
      </c>
      <c r="X6" s="59">
        <v>3</v>
      </c>
      <c r="Y6" s="59">
        <v>4</v>
      </c>
      <c r="Z6" s="59">
        <v>5</v>
      </c>
    </row>
    <row r="7" spans="1:26" x14ac:dyDescent="0.3">
      <c r="A7" s="197" t="s">
        <v>575</v>
      </c>
      <c r="B7" s="197" t="s">
        <v>229</v>
      </c>
      <c r="C7" s="59">
        <v>28</v>
      </c>
      <c r="D7" s="59">
        <v>28</v>
      </c>
      <c r="E7" s="59">
        <v>24</v>
      </c>
      <c r="F7" s="59">
        <v>16</v>
      </c>
      <c r="G7" s="59">
        <v>19</v>
      </c>
      <c r="H7" s="59">
        <v>24</v>
      </c>
      <c r="I7" s="59">
        <v>25</v>
      </c>
      <c r="J7" s="59">
        <v>17</v>
      </c>
      <c r="K7" s="59">
        <v>3</v>
      </c>
      <c r="L7" s="59">
        <v>1</v>
      </c>
      <c r="M7" s="59">
        <v>3</v>
      </c>
      <c r="N7" s="59">
        <v>7</v>
      </c>
      <c r="O7" s="59">
        <v>7</v>
      </c>
      <c r="P7" s="59">
        <v>7</v>
      </c>
      <c r="Q7" s="59">
        <v>4</v>
      </c>
      <c r="R7" s="59">
        <v>2</v>
      </c>
      <c r="S7" s="59">
        <v>9</v>
      </c>
      <c r="T7" s="59">
        <v>8</v>
      </c>
      <c r="U7" s="59">
        <v>9</v>
      </c>
      <c r="V7" s="59">
        <v>6</v>
      </c>
      <c r="W7" s="59">
        <v>1</v>
      </c>
      <c r="X7" s="59">
        <v>0</v>
      </c>
      <c r="Y7" s="59">
        <v>0</v>
      </c>
      <c r="Z7" s="59">
        <v>2</v>
      </c>
    </row>
    <row r="8" spans="1:26" x14ac:dyDescent="0.3">
      <c r="A8" s="197" t="s">
        <v>576</v>
      </c>
      <c r="B8" s="197" t="s">
        <v>229</v>
      </c>
      <c r="C8" s="59">
        <v>49</v>
      </c>
      <c r="D8" s="59">
        <v>49</v>
      </c>
      <c r="E8" s="59">
        <v>49</v>
      </c>
      <c r="F8" s="59">
        <v>49</v>
      </c>
      <c r="G8" s="59">
        <v>49</v>
      </c>
      <c r="H8" s="59">
        <v>49</v>
      </c>
      <c r="I8" s="59">
        <v>49</v>
      </c>
      <c r="J8" s="59">
        <v>49</v>
      </c>
      <c r="K8" s="59">
        <v>49</v>
      </c>
      <c r="L8" s="59">
        <v>29</v>
      </c>
      <c r="M8" s="59">
        <v>1</v>
      </c>
      <c r="N8" s="59">
        <v>17</v>
      </c>
      <c r="O8" s="59">
        <v>3</v>
      </c>
      <c r="P8" s="59">
        <v>0</v>
      </c>
      <c r="Q8" s="59">
        <v>3</v>
      </c>
      <c r="R8" s="59">
        <v>6</v>
      </c>
      <c r="S8" s="59">
        <v>2</v>
      </c>
      <c r="T8" s="59">
        <v>1</v>
      </c>
      <c r="U8" s="59">
        <v>3</v>
      </c>
      <c r="V8" s="59">
        <v>2</v>
      </c>
      <c r="W8" s="59">
        <v>3</v>
      </c>
      <c r="X8" s="59">
        <v>2</v>
      </c>
      <c r="Y8" s="59">
        <v>1</v>
      </c>
      <c r="Z8" s="59">
        <v>1</v>
      </c>
    </row>
    <row r="9" spans="1:26" x14ac:dyDescent="0.3">
      <c r="A9" s="197" t="s">
        <v>577</v>
      </c>
      <c r="B9" s="197" t="s">
        <v>229</v>
      </c>
      <c r="C9" s="59">
        <v>8</v>
      </c>
      <c r="D9" s="59">
        <v>4</v>
      </c>
      <c r="E9" s="59">
        <v>4</v>
      </c>
      <c r="F9" s="59">
        <v>1</v>
      </c>
      <c r="G9" s="59">
        <v>1</v>
      </c>
      <c r="H9" s="59">
        <v>1</v>
      </c>
      <c r="I9" s="59">
        <v>3</v>
      </c>
      <c r="J9" s="59">
        <v>1</v>
      </c>
      <c r="K9" s="59">
        <v>2</v>
      </c>
      <c r="L9" s="59">
        <v>2</v>
      </c>
      <c r="M9" s="59">
        <v>5</v>
      </c>
      <c r="N9" s="59">
        <v>7</v>
      </c>
      <c r="O9" s="59">
        <v>4</v>
      </c>
      <c r="P9" s="59">
        <v>1</v>
      </c>
      <c r="Q9" s="59">
        <v>0</v>
      </c>
      <c r="R9" s="59">
        <v>1</v>
      </c>
      <c r="S9" s="59">
        <v>1</v>
      </c>
      <c r="T9" s="59">
        <v>0</v>
      </c>
      <c r="U9" s="59">
        <v>0</v>
      </c>
      <c r="V9" s="59">
        <v>5</v>
      </c>
      <c r="W9" s="59">
        <v>11</v>
      </c>
      <c r="X9" s="59">
        <v>12</v>
      </c>
      <c r="Y9" s="59">
        <v>8</v>
      </c>
      <c r="Z9" s="59">
        <v>15</v>
      </c>
    </row>
    <row r="10" spans="1:26" x14ac:dyDescent="0.3">
      <c r="A10" s="197" t="s">
        <v>578</v>
      </c>
      <c r="B10" s="197" t="s">
        <v>229</v>
      </c>
      <c r="C10" s="59">
        <v>22</v>
      </c>
      <c r="D10" s="59">
        <v>7</v>
      </c>
      <c r="E10" s="59">
        <v>11</v>
      </c>
      <c r="F10" s="59">
        <v>20</v>
      </c>
      <c r="G10" s="59">
        <v>26</v>
      </c>
      <c r="H10" s="59">
        <v>32</v>
      </c>
      <c r="I10" s="59">
        <v>15</v>
      </c>
      <c r="J10" s="59">
        <v>4</v>
      </c>
      <c r="K10" s="59">
        <v>4</v>
      </c>
      <c r="L10" s="59">
        <v>9</v>
      </c>
      <c r="M10" s="59">
        <v>7</v>
      </c>
      <c r="N10" s="59">
        <v>9</v>
      </c>
      <c r="O10" s="59">
        <v>9</v>
      </c>
      <c r="P10" s="59">
        <v>0</v>
      </c>
      <c r="Q10" s="59">
        <v>0</v>
      </c>
      <c r="R10" s="59">
        <v>5</v>
      </c>
      <c r="S10" s="59">
        <v>8</v>
      </c>
      <c r="T10" s="59">
        <v>10</v>
      </c>
      <c r="U10" s="59">
        <v>2</v>
      </c>
      <c r="V10" s="59">
        <v>3</v>
      </c>
      <c r="W10" s="59">
        <v>0</v>
      </c>
      <c r="X10" s="59">
        <v>1</v>
      </c>
      <c r="Y10" s="59">
        <v>1</v>
      </c>
      <c r="Z10" s="59">
        <v>0</v>
      </c>
    </row>
    <row r="11" spans="1:26" x14ac:dyDescent="0.3">
      <c r="A11" s="197" t="s">
        <v>579</v>
      </c>
      <c r="B11" s="197" t="s">
        <v>229</v>
      </c>
      <c r="C11" s="59">
        <v>16</v>
      </c>
      <c r="D11" s="59">
        <v>10</v>
      </c>
      <c r="E11" s="59">
        <v>17</v>
      </c>
      <c r="F11" s="59">
        <v>13</v>
      </c>
      <c r="G11" s="59">
        <v>22</v>
      </c>
      <c r="H11" s="59">
        <v>27</v>
      </c>
      <c r="I11" s="59">
        <v>49</v>
      </c>
      <c r="J11" s="59">
        <v>26</v>
      </c>
      <c r="K11" s="59">
        <v>41</v>
      </c>
      <c r="L11" s="59">
        <v>17</v>
      </c>
      <c r="M11" s="59">
        <v>4</v>
      </c>
      <c r="N11" s="59">
        <v>4</v>
      </c>
      <c r="O11" s="59">
        <v>8</v>
      </c>
      <c r="P11" s="59">
        <v>3</v>
      </c>
      <c r="Q11" s="59">
        <v>5</v>
      </c>
      <c r="R11" s="59">
        <v>2</v>
      </c>
      <c r="S11" s="59">
        <v>6</v>
      </c>
      <c r="T11" s="59">
        <v>7</v>
      </c>
      <c r="U11" s="59">
        <v>6</v>
      </c>
      <c r="V11" s="59">
        <v>11</v>
      </c>
      <c r="W11" s="59">
        <v>1</v>
      </c>
      <c r="X11" s="59">
        <v>1</v>
      </c>
      <c r="Y11" s="59">
        <v>1</v>
      </c>
      <c r="Z11" s="59">
        <v>0</v>
      </c>
    </row>
    <row r="12" spans="1:26" x14ac:dyDescent="0.3">
      <c r="A12" s="197" t="s">
        <v>580</v>
      </c>
      <c r="B12" s="197" t="s">
        <v>229</v>
      </c>
      <c r="C12" s="59">
        <v>2</v>
      </c>
      <c r="D12" s="59">
        <v>0</v>
      </c>
      <c r="E12" s="59">
        <v>0</v>
      </c>
      <c r="F12" s="59">
        <v>1</v>
      </c>
      <c r="G12" s="59">
        <v>1</v>
      </c>
      <c r="H12" s="59">
        <v>7</v>
      </c>
      <c r="I12" s="59">
        <v>2</v>
      </c>
      <c r="J12" s="59">
        <v>8</v>
      </c>
      <c r="K12" s="59">
        <v>4</v>
      </c>
      <c r="L12" s="59">
        <v>9</v>
      </c>
      <c r="M12" s="59">
        <v>5</v>
      </c>
      <c r="N12" s="59">
        <v>3</v>
      </c>
      <c r="O12" s="59">
        <v>16</v>
      </c>
      <c r="P12" s="59">
        <v>3</v>
      </c>
      <c r="Q12" s="59">
        <v>2</v>
      </c>
      <c r="R12" s="59">
        <v>2</v>
      </c>
      <c r="S12" s="59">
        <v>7</v>
      </c>
      <c r="T12" s="59">
        <v>5</v>
      </c>
      <c r="U12" s="59">
        <v>7</v>
      </c>
      <c r="V12" s="59">
        <v>5</v>
      </c>
      <c r="W12" s="59">
        <v>6</v>
      </c>
      <c r="X12" s="59">
        <v>9</v>
      </c>
      <c r="Y12" s="59">
        <v>12</v>
      </c>
      <c r="Z12" s="59">
        <v>3</v>
      </c>
    </row>
    <row r="13" spans="1:26" x14ac:dyDescent="0.3">
      <c r="A13" s="197" t="s">
        <v>581</v>
      </c>
      <c r="B13" s="197" t="s">
        <v>229</v>
      </c>
      <c r="C13" s="59">
        <v>49</v>
      </c>
      <c r="D13" s="59">
        <v>40</v>
      </c>
      <c r="E13" s="59">
        <v>49</v>
      </c>
      <c r="F13" s="59">
        <v>49</v>
      </c>
      <c r="G13" s="59">
        <v>49</v>
      </c>
      <c r="H13" s="59">
        <v>46</v>
      </c>
      <c r="I13" s="59">
        <v>49</v>
      </c>
      <c r="J13" s="59">
        <v>45</v>
      </c>
      <c r="K13" s="59">
        <v>49</v>
      </c>
      <c r="L13" s="59">
        <v>37</v>
      </c>
      <c r="M13" s="59">
        <v>49</v>
      </c>
      <c r="N13" s="59">
        <v>28</v>
      </c>
      <c r="O13" s="59">
        <v>15</v>
      </c>
      <c r="P13" s="59">
        <v>6</v>
      </c>
      <c r="Q13" s="59">
        <v>5</v>
      </c>
      <c r="R13" s="59">
        <v>13</v>
      </c>
      <c r="S13" s="59">
        <v>12</v>
      </c>
      <c r="T13" s="59">
        <v>21</v>
      </c>
      <c r="U13" s="59">
        <v>16</v>
      </c>
      <c r="V13" s="59">
        <v>9</v>
      </c>
      <c r="W13" s="59">
        <v>15</v>
      </c>
      <c r="X13" s="59">
        <v>18</v>
      </c>
      <c r="Y13" s="59">
        <v>54</v>
      </c>
      <c r="Z13" s="59">
        <v>16</v>
      </c>
    </row>
    <row r="14" spans="1:26" x14ac:dyDescent="0.3">
      <c r="A14" s="197" t="s">
        <v>582</v>
      </c>
      <c r="B14" s="197" t="s">
        <v>229</v>
      </c>
      <c r="C14" s="59">
        <v>32</v>
      </c>
      <c r="D14" s="59">
        <v>49</v>
      </c>
      <c r="E14" s="59">
        <v>20</v>
      </c>
      <c r="F14" s="59">
        <v>49</v>
      </c>
      <c r="G14" s="59">
        <v>49</v>
      </c>
      <c r="H14" s="59">
        <v>49</v>
      </c>
      <c r="I14" s="59">
        <v>49</v>
      </c>
      <c r="J14" s="59">
        <v>49</v>
      </c>
      <c r="K14" s="59">
        <v>48</v>
      </c>
      <c r="L14" s="59">
        <v>49</v>
      </c>
      <c r="M14" s="59">
        <v>49</v>
      </c>
      <c r="N14" s="59">
        <v>49</v>
      </c>
      <c r="O14" s="59">
        <v>10</v>
      </c>
      <c r="P14" s="59">
        <v>3</v>
      </c>
      <c r="Q14" s="59">
        <v>0</v>
      </c>
      <c r="R14" s="59">
        <v>3</v>
      </c>
      <c r="S14" s="59">
        <v>2</v>
      </c>
      <c r="T14" s="59">
        <v>2</v>
      </c>
      <c r="U14" s="59">
        <v>3</v>
      </c>
      <c r="V14" s="59">
        <v>1</v>
      </c>
      <c r="W14" s="59">
        <v>1</v>
      </c>
      <c r="X14" s="59">
        <v>2</v>
      </c>
      <c r="Y14" s="59">
        <v>1</v>
      </c>
      <c r="Z14" s="59">
        <v>2</v>
      </c>
    </row>
    <row r="15" spans="1:26" x14ac:dyDescent="0.3">
      <c r="A15" s="197" t="s">
        <v>583</v>
      </c>
      <c r="B15" s="197" t="s">
        <v>229</v>
      </c>
      <c r="C15" s="59">
        <v>27</v>
      </c>
      <c r="D15" s="59">
        <v>27</v>
      </c>
      <c r="E15" s="59">
        <v>22</v>
      </c>
      <c r="F15" s="59">
        <v>32</v>
      </c>
      <c r="G15" s="59">
        <v>25</v>
      </c>
      <c r="H15" s="59">
        <v>28</v>
      </c>
      <c r="I15" s="59">
        <v>49</v>
      </c>
      <c r="J15" s="59">
        <v>34</v>
      </c>
      <c r="K15" s="59">
        <v>33</v>
      </c>
      <c r="L15" s="59">
        <v>38</v>
      </c>
      <c r="M15" s="59">
        <v>35</v>
      </c>
      <c r="N15" s="59">
        <v>39</v>
      </c>
      <c r="O15" s="59">
        <v>5</v>
      </c>
      <c r="P15" s="59">
        <v>7</v>
      </c>
      <c r="Q15" s="59">
        <v>2</v>
      </c>
      <c r="R15" s="59">
        <v>5</v>
      </c>
      <c r="S15" s="59">
        <v>5</v>
      </c>
      <c r="T15" s="59">
        <v>1</v>
      </c>
      <c r="U15" s="59">
        <v>3</v>
      </c>
      <c r="V15" s="59">
        <v>3</v>
      </c>
      <c r="W15" s="59">
        <v>9</v>
      </c>
      <c r="X15" s="59">
        <v>17</v>
      </c>
      <c r="Y15" s="59">
        <v>9</v>
      </c>
      <c r="Z15" s="59">
        <v>11</v>
      </c>
    </row>
    <row r="16" spans="1:26" x14ac:dyDescent="0.3">
      <c r="A16" s="197" t="s">
        <v>584</v>
      </c>
      <c r="B16" s="197" t="s">
        <v>229</v>
      </c>
      <c r="C16" s="59">
        <v>10</v>
      </c>
      <c r="D16" s="59">
        <v>7</v>
      </c>
      <c r="E16" s="59">
        <v>14</v>
      </c>
      <c r="F16" s="59">
        <v>38</v>
      </c>
      <c r="G16" s="59">
        <v>31</v>
      </c>
      <c r="H16" s="59">
        <v>35</v>
      </c>
      <c r="I16" s="59">
        <v>39</v>
      </c>
      <c r="J16" s="59">
        <v>38</v>
      </c>
      <c r="K16" s="59">
        <v>38</v>
      </c>
      <c r="L16" s="59">
        <v>32</v>
      </c>
      <c r="M16" s="59">
        <v>18</v>
      </c>
      <c r="N16" s="59">
        <v>30</v>
      </c>
      <c r="O16" s="59">
        <v>9</v>
      </c>
      <c r="P16" s="59">
        <v>13</v>
      </c>
      <c r="Q16" s="59">
        <v>18</v>
      </c>
      <c r="R16" s="59">
        <v>39</v>
      </c>
      <c r="S16" s="59">
        <v>21</v>
      </c>
      <c r="T16" s="59">
        <v>47</v>
      </c>
      <c r="U16" s="59">
        <v>18</v>
      </c>
      <c r="V16" s="59">
        <v>16</v>
      </c>
      <c r="W16" s="59">
        <v>8</v>
      </c>
      <c r="X16" s="59">
        <v>6</v>
      </c>
      <c r="Y16" s="59">
        <v>11</v>
      </c>
      <c r="Z16" s="59">
        <v>9</v>
      </c>
    </row>
    <row r="17" spans="1:26" x14ac:dyDescent="0.3">
      <c r="A17" s="197" t="s">
        <v>585</v>
      </c>
      <c r="B17" s="197" t="s">
        <v>229</v>
      </c>
      <c r="C17" s="59">
        <v>6</v>
      </c>
      <c r="D17" s="59">
        <v>5</v>
      </c>
      <c r="E17" s="59">
        <v>4</v>
      </c>
      <c r="F17" s="59">
        <v>13</v>
      </c>
      <c r="G17" s="59">
        <v>12</v>
      </c>
      <c r="H17" s="59">
        <v>12</v>
      </c>
      <c r="I17" s="59">
        <v>11</v>
      </c>
      <c r="J17" s="59">
        <v>18</v>
      </c>
      <c r="K17" s="59">
        <v>22</v>
      </c>
      <c r="L17" s="59">
        <v>15</v>
      </c>
      <c r="M17" s="59">
        <v>11</v>
      </c>
      <c r="N17" s="59">
        <v>20</v>
      </c>
      <c r="O17" s="59">
        <v>12</v>
      </c>
      <c r="P17" s="59">
        <v>10</v>
      </c>
      <c r="Q17" s="59">
        <v>7</v>
      </c>
      <c r="R17" s="59">
        <v>20</v>
      </c>
      <c r="S17" s="59">
        <v>6</v>
      </c>
      <c r="T17" s="59">
        <v>5</v>
      </c>
      <c r="U17" s="59">
        <v>6</v>
      </c>
      <c r="V17" s="59">
        <v>2</v>
      </c>
      <c r="W17" s="59">
        <v>6</v>
      </c>
      <c r="X17" s="59">
        <v>10</v>
      </c>
      <c r="Y17" s="59">
        <v>6</v>
      </c>
      <c r="Z17" s="59">
        <v>3</v>
      </c>
    </row>
    <row r="18" spans="1:26" x14ac:dyDescent="0.3">
      <c r="A18" s="197" t="s">
        <v>586</v>
      </c>
      <c r="B18" s="197" t="s">
        <v>229</v>
      </c>
      <c r="C18" s="59">
        <v>15</v>
      </c>
      <c r="D18" s="59">
        <v>25</v>
      </c>
      <c r="E18" s="59">
        <v>15</v>
      </c>
      <c r="F18" s="59">
        <v>49</v>
      </c>
      <c r="G18" s="59">
        <v>49</v>
      </c>
      <c r="H18" s="59">
        <v>49</v>
      </c>
      <c r="I18" s="59">
        <v>49</v>
      </c>
      <c r="J18" s="59">
        <v>49</v>
      </c>
      <c r="K18" s="59">
        <v>49</v>
      </c>
      <c r="L18" s="59">
        <v>49</v>
      </c>
      <c r="M18" s="59">
        <v>49</v>
      </c>
      <c r="N18" s="59">
        <v>49</v>
      </c>
      <c r="O18" s="59">
        <v>1</v>
      </c>
      <c r="P18" s="59">
        <v>2</v>
      </c>
      <c r="Q18" s="59">
        <v>1</v>
      </c>
      <c r="R18" s="59">
        <v>4</v>
      </c>
      <c r="S18" s="59">
        <v>3</v>
      </c>
      <c r="T18" s="59">
        <v>2</v>
      </c>
      <c r="U18" s="59">
        <v>5</v>
      </c>
      <c r="V18" s="59">
        <v>9</v>
      </c>
      <c r="W18" s="59">
        <v>6</v>
      </c>
      <c r="X18" s="59">
        <v>1</v>
      </c>
      <c r="Y18" s="59">
        <v>12</v>
      </c>
      <c r="Z18" s="59">
        <v>10</v>
      </c>
    </row>
    <row r="19" spans="1:26" x14ac:dyDescent="0.3">
      <c r="A19" s="197" t="s">
        <v>587</v>
      </c>
      <c r="B19" s="197" t="s">
        <v>229</v>
      </c>
      <c r="C19" s="59">
        <v>0</v>
      </c>
      <c r="D19" s="59">
        <v>7</v>
      </c>
      <c r="E19" s="59">
        <v>3</v>
      </c>
      <c r="F19" s="59">
        <v>2</v>
      </c>
      <c r="G19" s="59">
        <v>4</v>
      </c>
      <c r="H19" s="59">
        <v>1</v>
      </c>
      <c r="I19" s="59">
        <v>6</v>
      </c>
      <c r="J19" s="59">
        <v>5</v>
      </c>
      <c r="K19" s="59">
        <v>2</v>
      </c>
      <c r="L19" s="59">
        <v>8</v>
      </c>
      <c r="M19" s="59">
        <v>2</v>
      </c>
      <c r="N19" s="59">
        <v>1</v>
      </c>
      <c r="O19" s="59">
        <v>1</v>
      </c>
      <c r="P19" s="59">
        <v>0</v>
      </c>
      <c r="Q19" s="59">
        <v>0</v>
      </c>
      <c r="R19" s="59">
        <v>1</v>
      </c>
      <c r="S19" s="59">
        <v>3</v>
      </c>
      <c r="T19" s="59">
        <v>6</v>
      </c>
      <c r="U19" s="59">
        <v>2</v>
      </c>
      <c r="V19" s="59">
        <v>2</v>
      </c>
      <c r="W19" s="59">
        <v>2</v>
      </c>
      <c r="X19" s="59">
        <v>1</v>
      </c>
      <c r="Y19" s="59">
        <v>0</v>
      </c>
      <c r="Z19" s="59">
        <v>0</v>
      </c>
    </row>
    <row r="20" spans="1:26" x14ac:dyDescent="0.3">
      <c r="A20" s="197" t="s">
        <v>588</v>
      </c>
      <c r="B20" s="197" t="s">
        <v>233</v>
      </c>
      <c r="C20" s="59">
        <v>49</v>
      </c>
      <c r="D20" s="59">
        <v>28</v>
      </c>
      <c r="E20" s="59">
        <v>47</v>
      </c>
      <c r="F20" s="59">
        <v>49</v>
      </c>
      <c r="G20" s="59">
        <v>49</v>
      </c>
      <c r="H20" s="59">
        <v>49</v>
      </c>
      <c r="I20" s="59">
        <v>49</v>
      </c>
      <c r="J20" s="59">
        <v>47</v>
      </c>
      <c r="K20" s="59">
        <v>4</v>
      </c>
      <c r="L20" s="59">
        <v>9</v>
      </c>
      <c r="M20" s="59">
        <v>19</v>
      </c>
      <c r="N20" s="59">
        <v>29</v>
      </c>
      <c r="O20" s="59">
        <v>5</v>
      </c>
      <c r="P20" s="59">
        <v>5</v>
      </c>
      <c r="Q20" s="59">
        <v>7</v>
      </c>
      <c r="R20" s="59">
        <v>6</v>
      </c>
      <c r="S20" s="59">
        <v>10</v>
      </c>
      <c r="T20" s="59">
        <v>20</v>
      </c>
      <c r="U20" s="59">
        <v>19</v>
      </c>
      <c r="V20" s="59">
        <v>11</v>
      </c>
      <c r="W20" s="59">
        <v>0</v>
      </c>
      <c r="X20" s="59">
        <v>0</v>
      </c>
      <c r="Y20" s="59">
        <v>5</v>
      </c>
      <c r="Z20" s="59">
        <v>3</v>
      </c>
    </row>
    <row r="21" spans="1:26" x14ac:dyDescent="0.3">
      <c r="A21" s="197" t="s">
        <v>589</v>
      </c>
      <c r="B21" s="197" t="s">
        <v>233</v>
      </c>
      <c r="C21" s="59">
        <v>35</v>
      </c>
      <c r="D21" s="59">
        <v>4</v>
      </c>
      <c r="E21" s="59">
        <v>2</v>
      </c>
      <c r="F21" s="59">
        <v>2</v>
      </c>
      <c r="G21" s="59">
        <v>0</v>
      </c>
      <c r="H21" s="59">
        <v>6</v>
      </c>
      <c r="I21" s="59">
        <v>7</v>
      </c>
      <c r="J21" s="59">
        <v>18</v>
      </c>
      <c r="K21" s="59">
        <v>21</v>
      </c>
      <c r="L21" s="59">
        <v>14</v>
      </c>
      <c r="M21" s="59">
        <v>44</v>
      </c>
      <c r="N21" s="59">
        <v>8</v>
      </c>
      <c r="O21" s="59">
        <v>16</v>
      </c>
      <c r="P21" s="59">
        <v>8</v>
      </c>
      <c r="Q21" s="59">
        <v>2</v>
      </c>
      <c r="R21" s="59">
        <v>5</v>
      </c>
      <c r="S21" s="59">
        <v>5</v>
      </c>
      <c r="T21" s="59">
        <v>5</v>
      </c>
      <c r="U21" s="59">
        <v>4</v>
      </c>
      <c r="V21" s="59">
        <v>6</v>
      </c>
      <c r="W21" s="59">
        <v>14</v>
      </c>
      <c r="X21" s="59">
        <v>10</v>
      </c>
      <c r="Y21" s="59">
        <v>11</v>
      </c>
      <c r="Z21" s="59">
        <v>8</v>
      </c>
    </row>
    <row r="22" spans="1:26" x14ac:dyDescent="0.3">
      <c r="A22" s="197" t="s">
        <v>590</v>
      </c>
      <c r="B22" s="197" t="s">
        <v>233</v>
      </c>
      <c r="C22" s="59">
        <v>21</v>
      </c>
      <c r="D22" s="59">
        <v>20</v>
      </c>
      <c r="E22" s="59">
        <v>33</v>
      </c>
      <c r="F22" s="59">
        <v>22</v>
      </c>
      <c r="G22" s="59">
        <v>15</v>
      </c>
      <c r="H22" s="59">
        <v>16</v>
      </c>
      <c r="I22" s="59">
        <v>29</v>
      </c>
      <c r="J22" s="59">
        <v>35</v>
      </c>
      <c r="K22" s="59">
        <v>3</v>
      </c>
      <c r="L22" s="59">
        <v>0</v>
      </c>
      <c r="M22" s="59">
        <v>2</v>
      </c>
      <c r="N22" s="59">
        <v>4</v>
      </c>
      <c r="O22" s="59">
        <v>6</v>
      </c>
      <c r="P22" s="59">
        <v>4</v>
      </c>
      <c r="Q22" s="59">
        <v>6</v>
      </c>
      <c r="R22" s="59">
        <v>4</v>
      </c>
      <c r="S22" s="59">
        <v>5</v>
      </c>
      <c r="T22" s="59">
        <v>2</v>
      </c>
      <c r="U22" s="59">
        <v>16</v>
      </c>
      <c r="V22" s="59">
        <v>7</v>
      </c>
      <c r="W22" s="59">
        <v>0</v>
      </c>
      <c r="X22" s="59">
        <v>0</v>
      </c>
      <c r="Y22" s="59">
        <v>0</v>
      </c>
      <c r="Z22" s="59">
        <v>0</v>
      </c>
    </row>
    <row r="23" spans="1:26" x14ac:dyDescent="0.3">
      <c r="A23" s="197" t="s">
        <v>591</v>
      </c>
      <c r="B23" s="197" t="s">
        <v>233</v>
      </c>
      <c r="C23" s="59">
        <v>2</v>
      </c>
      <c r="D23" s="59">
        <v>0</v>
      </c>
      <c r="E23" s="59">
        <v>26</v>
      </c>
      <c r="F23" s="59">
        <v>24</v>
      </c>
      <c r="G23" s="59">
        <v>24</v>
      </c>
      <c r="H23" s="59">
        <v>12</v>
      </c>
      <c r="I23" s="59">
        <v>3</v>
      </c>
      <c r="J23" s="59">
        <v>0</v>
      </c>
      <c r="K23" s="59">
        <v>0</v>
      </c>
      <c r="L23" s="59">
        <v>0</v>
      </c>
      <c r="M23" s="59">
        <v>0</v>
      </c>
      <c r="N23" s="59">
        <v>0</v>
      </c>
      <c r="O23" s="59">
        <v>4</v>
      </c>
      <c r="P23" s="59">
        <v>4</v>
      </c>
      <c r="Q23" s="59">
        <v>10</v>
      </c>
      <c r="R23" s="59">
        <v>11</v>
      </c>
      <c r="S23" s="59">
        <v>5</v>
      </c>
      <c r="T23" s="59">
        <v>12</v>
      </c>
      <c r="U23" s="59">
        <v>4</v>
      </c>
      <c r="V23" s="59">
        <v>0</v>
      </c>
      <c r="W23" s="59">
        <v>0</v>
      </c>
      <c r="X23" s="59">
        <v>1</v>
      </c>
      <c r="Y23" s="59">
        <v>0</v>
      </c>
      <c r="Z23" s="59">
        <v>0</v>
      </c>
    </row>
    <row r="24" spans="1:26" x14ac:dyDescent="0.3">
      <c r="A24" s="197" t="s">
        <v>592</v>
      </c>
      <c r="B24" s="197" t="s">
        <v>233</v>
      </c>
      <c r="C24" s="59">
        <v>4</v>
      </c>
      <c r="D24" s="59">
        <v>2</v>
      </c>
      <c r="E24" s="59">
        <v>1</v>
      </c>
      <c r="F24" s="59">
        <v>0</v>
      </c>
      <c r="G24" s="59">
        <v>1</v>
      </c>
      <c r="H24" s="59">
        <v>0</v>
      </c>
      <c r="I24" s="59">
        <v>2</v>
      </c>
      <c r="J24" s="59">
        <v>4</v>
      </c>
      <c r="K24" s="59">
        <v>6</v>
      </c>
      <c r="L24" s="59">
        <v>2</v>
      </c>
      <c r="M24" s="59">
        <v>3</v>
      </c>
      <c r="N24" s="59">
        <v>4</v>
      </c>
      <c r="O24" s="59">
        <v>0</v>
      </c>
      <c r="P24" s="59">
        <v>1</v>
      </c>
      <c r="Q24" s="59">
        <v>1</v>
      </c>
      <c r="R24" s="59">
        <v>0</v>
      </c>
      <c r="S24" s="59">
        <v>1</v>
      </c>
      <c r="T24" s="59">
        <v>1</v>
      </c>
      <c r="U24" s="59">
        <v>1</v>
      </c>
      <c r="V24" s="59">
        <v>0</v>
      </c>
      <c r="W24" s="59">
        <v>1</v>
      </c>
      <c r="X24" s="59">
        <v>2</v>
      </c>
      <c r="Y24" s="59">
        <v>0</v>
      </c>
      <c r="Z24" s="59">
        <v>1</v>
      </c>
    </row>
    <row r="25" spans="1:26" x14ac:dyDescent="0.3">
      <c r="A25" s="197" t="s">
        <v>593</v>
      </c>
      <c r="B25" s="197" t="s">
        <v>233</v>
      </c>
      <c r="C25" s="59">
        <v>4</v>
      </c>
      <c r="D25" s="59">
        <v>2</v>
      </c>
      <c r="E25" s="59">
        <v>2</v>
      </c>
      <c r="F25" s="59">
        <v>0</v>
      </c>
      <c r="G25" s="59">
        <v>1</v>
      </c>
      <c r="H25" s="59">
        <v>7</v>
      </c>
      <c r="I25" s="59">
        <v>13</v>
      </c>
      <c r="J25" s="59">
        <v>18</v>
      </c>
      <c r="K25" s="59">
        <v>22</v>
      </c>
      <c r="L25" s="59">
        <v>8</v>
      </c>
      <c r="M25" s="59">
        <v>4</v>
      </c>
      <c r="N25" s="59">
        <v>8</v>
      </c>
      <c r="O25" s="59">
        <v>11</v>
      </c>
      <c r="P25" s="59">
        <v>6</v>
      </c>
      <c r="Q25" s="59">
        <v>5</v>
      </c>
      <c r="R25" s="59">
        <v>1</v>
      </c>
      <c r="S25" s="59">
        <v>5</v>
      </c>
      <c r="T25" s="59">
        <v>8</v>
      </c>
      <c r="U25" s="59">
        <v>12</v>
      </c>
      <c r="V25" s="59">
        <v>10</v>
      </c>
      <c r="W25" s="59">
        <v>6</v>
      </c>
      <c r="X25" s="59">
        <v>1</v>
      </c>
      <c r="Y25" s="59">
        <v>1</v>
      </c>
      <c r="Z25" s="59">
        <v>2</v>
      </c>
    </row>
    <row r="26" spans="1:26" x14ac:dyDescent="0.3">
      <c r="A26" s="197" t="s">
        <v>594</v>
      </c>
      <c r="B26" s="197" t="s">
        <v>233</v>
      </c>
      <c r="C26" s="59">
        <v>6</v>
      </c>
      <c r="D26" s="59">
        <v>5</v>
      </c>
      <c r="E26" s="59">
        <v>3</v>
      </c>
      <c r="F26" s="59">
        <v>2</v>
      </c>
      <c r="G26" s="59">
        <v>1</v>
      </c>
      <c r="H26" s="59">
        <v>3</v>
      </c>
      <c r="I26" s="59">
        <v>4</v>
      </c>
      <c r="J26" s="59">
        <v>8</v>
      </c>
      <c r="K26" s="59">
        <v>3</v>
      </c>
      <c r="L26" s="59">
        <v>2</v>
      </c>
      <c r="M26" s="59">
        <v>1</v>
      </c>
      <c r="N26" s="59">
        <v>2</v>
      </c>
      <c r="O26" s="59">
        <v>23</v>
      </c>
      <c r="P26" s="59">
        <v>6</v>
      </c>
      <c r="Q26" s="59">
        <v>8</v>
      </c>
      <c r="R26" s="59">
        <v>3</v>
      </c>
      <c r="S26" s="59">
        <v>9</v>
      </c>
      <c r="T26" s="59">
        <v>13</v>
      </c>
      <c r="U26" s="59">
        <v>13</v>
      </c>
      <c r="V26" s="59">
        <v>17</v>
      </c>
      <c r="W26" s="59">
        <v>7</v>
      </c>
      <c r="X26" s="59">
        <v>1</v>
      </c>
      <c r="Y26" s="59">
        <v>4</v>
      </c>
      <c r="Z26" s="59">
        <v>5</v>
      </c>
    </row>
    <row r="27" spans="1:26" x14ac:dyDescent="0.3">
      <c r="A27" s="197" t="s">
        <v>595</v>
      </c>
      <c r="B27" s="197" t="s">
        <v>233</v>
      </c>
      <c r="C27" s="59">
        <v>16</v>
      </c>
      <c r="D27" s="59">
        <v>10</v>
      </c>
      <c r="E27" s="59">
        <v>5</v>
      </c>
      <c r="F27" s="59">
        <v>2</v>
      </c>
      <c r="G27" s="59">
        <v>2</v>
      </c>
      <c r="H27" s="59">
        <v>2</v>
      </c>
      <c r="I27" s="59">
        <v>4</v>
      </c>
      <c r="J27" s="59">
        <v>1</v>
      </c>
      <c r="K27" s="59">
        <v>1</v>
      </c>
      <c r="L27" s="59">
        <v>2</v>
      </c>
      <c r="M27" s="59">
        <v>1</v>
      </c>
      <c r="N27" s="59">
        <v>2</v>
      </c>
      <c r="O27" s="59">
        <v>7</v>
      </c>
      <c r="P27" s="59">
        <v>5</v>
      </c>
      <c r="Q27" s="59">
        <v>1</v>
      </c>
      <c r="R27" s="59">
        <v>0</v>
      </c>
      <c r="S27" s="59">
        <v>1</v>
      </c>
      <c r="T27" s="59">
        <v>3</v>
      </c>
      <c r="U27" s="59">
        <v>2</v>
      </c>
      <c r="V27" s="59">
        <v>2</v>
      </c>
      <c r="W27" s="59">
        <v>3</v>
      </c>
      <c r="X27" s="59">
        <v>1</v>
      </c>
      <c r="Y27" s="59">
        <v>1</v>
      </c>
      <c r="Z27" s="59">
        <v>3</v>
      </c>
    </row>
    <row r="28" spans="1:26" x14ac:dyDescent="0.3">
      <c r="A28" s="197" t="s">
        <v>596</v>
      </c>
      <c r="B28" s="197" t="s">
        <v>233</v>
      </c>
      <c r="C28" s="59">
        <v>49</v>
      </c>
      <c r="D28" s="59">
        <v>49</v>
      </c>
      <c r="E28" s="59">
        <v>49</v>
      </c>
      <c r="F28" s="59">
        <v>49</v>
      </c>
      <c r="G28" s="59">
        <v>49</v>
      </c>
      <c r="H28" s="59">
        <v>49</v>
      </c>
      <c r="I28" s="59">
        <v>49</v>
      </c>
      <c r="J28" s="59">
        <v>49</v>
      </c>
      <c r="K28" s="59">
        <v>49</v>
      </c>
      <c r="L28" s="59">
        <v>49</v>
      </c>
      <c r="M28" s="59">
        <v>49</v>
      </c>
      <c r="N28" s="59">
        <v>49</v>
      </c>
      <c r="O28" s="59">
        <v>9</v>
      </c>
      <c r="P28" s="59">
        <v>9</v>
      </c>
      <c r="Q28" s="59">
        <v>9</v>
      </c>
      <c r="R28" s="59">
        <v>4</v>
      </c>
      <c r="S28" s="59">
        <v>9</v>
      </c>
      <c r="T28" s="59">
        <v>2</v>
      </c>
      <c r="U28" s="59">
        <v>4</v>
      </c>
      <c r="V28" s="59">
        <v>0</v>
      </c>
      <c r="W28" s="59">
        <v>1</v>
      </c>
      <c r="X28" s="59">
        <v>2</v>
      </c>
      <c r="Y28" s="59">
        <v>4</v>
      </c>
      <c r="Z28" s="59">
        <v>4</v>
      </c>
    </row>
    <row r="29" spans="1:26" x14ac:dyDescent="0.3">
      <c r="A29" s="197" t="s">
        <v>597</v>
      </c>
      <c r="B29" s="197" t="s">
        <v>233</v>
      </c>
      <c r="C29" s="59">
        <v>25</v>
      </c>
      <c r="D29" s="59">
        <v>17</v>
      </c>
      <c r="E29" s="59">
        <v>17</v>
      </c>
      <c r="F29" s="59">
        <v>25</v>
      </c>
      <c r="G29" s="59">
        <v>20</v>
      </c>
      <c r="H29" s="59">
        <v>22</v>
      </c>
      <c r="I29" s="59">
        <v>31</v>
      </c>
      <c r="J29" s="59">
        <v>19</v>
      </c>
      <c r="K29" s="59">
        <v>35</v>
      </c>
      <c r="L29" s="59">
        <v>37</v>
      </c>
      <c r="M29" s="59">
        <v>25</v>
      </c>
      <c r="N29" s="59">
        <v>30</v>
      </c>
      <c r="O29" s="59">
        <v>3</v>
      </c>
      <c r="P29" s="59">
        <v>11</v>
      </c>
      <c r="Q29" s="59">
        <v>3</v>
      </c>
      <c r="R29" s="59">
        <v>4</v>
      </c>
      <c r="S29" s="59">
        <v>3</v>
      </c>
      <c r="T29" s="59">
        <v>2</v>
      </c>
      <c r="U29" s="59">
        <v>2</v>
      </c>
      <c r="V29" s="59">
        <v>2</v>
      </c>
      <c r="W29" s="59">
        <v>7</v>
      </c>
      <c r="X29" s="59">
        <v>2</v>
      </c>
      <c r="Y29" s="59">
        <v>10</v>
      </c>
      <c r="Z29" s="59">
        <v>1</v>
      </c>
    </row>
    <row r="30" spans="1:26" x14ac:dyDescent="0.3">
      <c r="A30" s="197" t="s">
        <v>598</v>
      </c>
      <c r="B30" s="197" t="s">
        <v>233</v>
      </c>
      <c r="C30" s="59">
        <v>23</v>
      </c>
      <c r="D30" s="59">
        <v>29</v>
      </c>
      <c r="E30" s="59">
        <v>17</v>
      </c>
      <c r="F30" s="59">
        <v>49</v>
      </c>
      <c r="G30" s="59">
        <v>46</v>
      </c>
      <c r="H30" s="59">
        <v>43</v>
      </c>
      <c r="I30" s="59">
        <v>49</v>
      </c>
      <c r="J30" s="59">
        <v>49</v>
      </c>
      <c r="K30" s="59">
        <v>46</v>
      </c>
      <c r="L30" s="59">
        <v>49</v>
      </c>
      <c r="M30" s="59">
        <v>49</v>
      </c>
      <c r="N30" s="59">
        <v>49</v>
      </c>
      <c r="O30" s="59">
        <v>19</v>
      </c>
      <c r="P30" s="59">
        <v>7</v>
      </c>
      <c r="Q30" s="59">
        <v>9</v>
      </c>
      <c r="R30" s="59">
        <v>6</v>
      </c>
      <c r="S30" s="59">
        <v>11</v>
      </c>
      <c r="T30" s="59">
        <v>11</v>
      </c>
      <c r="U30" s="59">
        <v>36</v>
      </c>
      <c r="V30" s="59">
        <v>30</v>
      </c>
      <c r="W30" s="59">
        <v>30</v>
      </c>
      <c r="X30" s="59">
        <v>9</v>
      </c>
      <c r="Y30" s="59">
        <v>12</v>
      </c>
      <c r="Z30" s="59">
        <v>4</v>
      </c>
    </row>
    <row r="31" spans="1:26" x14ac:dyDescent="0.3">
      <c r="A31" s="197" t="s">
        <v>599</v>
      </c>
      <c r="B31" s="197" t="s">
        <v>233</v>
      </c>
      <c r="C31" s="59">
        <v>28</v>
      </c>
      <c r="D31" s="59">
        <v>33</v>
      </c>
      <c r="E31" s="59">
        <v>12</v>
      </c>
      <c r="F31" s="59">
        <v>38</v>
      </c>
      <c r="G31" s="59">
        <v>40</v>
      </c>
      <c r="H31" s="59">
        <v>29</v>
      </c>
      <c r="I31" s="59">
        <v>29</v>
      </c>
      <c r="J31" s="59">
        <v>31</v>
      </c>
      <c r="K31" s="59">
        <v>25</v>
      </c>
      <c r="L31" s="59">
        <v>34</v>
      </c>
      <c r="M31" s="59">
        <v>22</v>
      </c>
      <c r="N31" s="59">
        <v>20</v>
      </c>
      <c r="O31" s="59">
        <v>4</v>
      </c>
      <c r="P31" s="59">
        <v>0</v>
      </c>
      <c r="Q31" s="59">
        <v>8</v>
      </c>
      <c r="R31" s="59">
        <v>6</v>
      </c>
      <c r="S31" s="59">
        <v>4</v>
      </c>
      <c r="T31" s="59">
        <v>7</v>
      </c>
      <c r="U31" s="59">
        <v>4</v>
      </c>
      <c r="V31" s="59">
        <v>3</v>
      </c>
      <c r="W31" s="59">
        <v>6</v>
      </c>
      <c r="X31" s="59">
        <v>1</v>
      </c>
      <c r="Y31" s="59">
        <v>3</v>
      </c>
      <c r="Z31" s="59">
        <v>2</v>
      </c>
    </row>
  </sheetData>
  <mergeCells count="3">
    <mergeCell ref="A2:Z2"/>
    <mergeCell ref="C3:N3"/>
    <mergeCell ref="O3:Z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1"/>
  <sheetViews>
    <sheetView zoomScale="60" zoomScaleNormal="60" workbookViewId="0">
      <selection activeCell="J31" sqref="J31"/>
    </sheetView>
  </sheetViews>
  <sheetFormatPr baseColWidth="10" defaultRowHeight="14.4" x14ac:dyDescent="0.3"/>
  <cols>
    <col min="1" max="19" width="11.44140625" style="3"/>
  </cols>
  <sheetData>
    <row r="1" spans="1:20" x14ac:dyDescent="0.3">
      <c r="B1" s="87"/>
      <c r="C1" s="88"/>
      <c r="D1" s="88"/>
      <c r="E1" s="88"/>
      <c r="F1" s="88"/>
      <c r="G1" s="88"/>
      <c r="H1" s="88"/>
      <c r="I1" s="89" t="s">
        <v>71</v>
      </c>
      <c r="J1" s="88"/>
      <c r="K1" s="88"/>
      <c r="L1" s="88"/>
      <c r="M1" s="88"/>
      <c r="N1" s="88"/>
      <c r="O1" s="88"/>
      <c r="P1" s="88"/>
      <c r="Q1" s="88"/>
      <c r="R1" s="88"/>
      <c r="S1" s="90"/>
    </row>
    <row r="2" spans="1:20" x14ac:dyDescent="0.3">
      <c r="A2" s="5" t="s">
        <v>0</v>
      </c>
      <c r="B2" s="242" t="s">
        <v>4</v>
      </c>
      <c r="C2" s="242"/>
      <c r="D2" s="243"/>
      <c r="E2" s="244" t="s">
        <v>5</v>
      </c>
      <c r="F2" s="242"/>
      <c r="G2" s="243"/>
      <c r="H2" s="244" t="s">
        <v>6</v>
      </c>
      <c r="I2" s="242"/>
      <c r="J2" s="243"/>
      <c r="K2" s="244" t="s">
        <v>1</v>
      </c>
      <c r="L2" s="242"/>
      <c r="M2" s="243"/>
      <c r="N2" s="244" t="s">
        <v>2</v>
      </c>
      <c r="O2" s="242"/>
      <c r="P2" s="243"/>
      <c r="Q2" s="241" t="s">
        <v>3</v>
      </c>
      <c r="R2" s="241"/>
      <c r="S2" s="241"/>
      <c r="T2" s="1"/>
    </row>
    <row r="3" spans="1:20" x14ac:dyDescent="0.3">
      <c r="A3" s="2">
        <v>-540</v>
      </c>
      <c r="B3" s="194">
        <v>5.643332</v>
      </c>
      <c r="C3" s="194">
        <v>6.7963319999999996</v>
      </c>
      <c r="D3" s="194">
        <v>6.393332</v>
      </c>
      <c r="E3" s="194">
        <v>-10.138999999999999</v>
      </c>
      <c r="F3" s="194">
        <v>5.9859999999999998</v>
      </c>
      <c r="G3" s="194">
        <v>-7.8730000000000002</v>
      </c>
      <c r="H3" s="194">
        <v>-1.3493329999999999</v>
      </c>
      <c r="I3" s="194">
        <v>-0.81633330000000004</v>
      </c>
      <c r="J3" s="194">
        <v>1.008667</v>
      </c>
      <c r="K3" s="194">
        <v>4.8493329999999997</v>
      </c>
      <c r="L3" s="194">
        <v>1.1563330000000001</v>
      </c>
      <c r="M3" s="194">
        <v>0.51333329999999999</v>
      </c>
      <c r="N3" s="194">
        <v>-2.7073339999999999</v>
      </c>
      <c r="O3" s="194">
        <v>-2.4773339999999999</v>
      </c>
      <c r="P3" s="194">
        <v>-1.2643340000000001</v>
      </c>
      <c r="Q3" s="194">
        <v>0.1106668</v>
      </c>
      <c r="R3" s="194">
        <v>3.5256669999999999</v>
      </c>
      <c r="S3" s="195">
        <v>1.8181669</v>
      </c>
    </row>
    <row r="4" spans="1:20" x14ac:dyDescent="0.3">
      <c r="A4" s="2">
        <v>-480</v>
      </c>
      <c r="B4" s="194">
        <v>2.8123330000000002</v>
      </c>
      <c r="C4" s="194">
        <v>4.8033330000000003</v>
      </c>
      <c r="D4" s="194">
        <v>4.2183330000000003</v>
      </c>
      <c r="E4" s="194">
        <v>-8.5936660000000007</v>
      </c>
      <c r="F4" s="194">
        <v>2.0013329999999998</v>
      </c>
      <c r="G4" s="194">
        <v>-9.6726670000000006</v>
      </c>
      <c r="H4" s="194">
        <v>-1.411667</v>
      </c>
      <c r="I4" s="194">
        <v>1.0793330000000001</v>
      </c>
      <c r="J4" s="194">
        <v>-1.490667</v>
      </c>
      <c r="K4" s="194">
        <v>3.8053340000000002</v>
      </c>
      <c r="L4" s="194">
        <v>1.113334</v>
      </c>
      <c r="M4" s="194">
        <v>1.4333719999999999E-2</v>
      </c>
      <c r="N4" s="194">
        <v>0.22233339999999999</v>
      </c>
      <c r="O4" s="194">
        <v>-0.28466649999999999</v>
      </c>
      <c r="P4" s="194">
        <v>-2.2356669999999998</v>
      </c>
      <c r="Q4" s="194">
        <v>-0.75799989999999995</v>
      </c>
      <c r="R4" s="194">
        <v>2.7370000000000001</v>
      </c>
      <c r="S4" s="195">
        <v>0.98950005000000008</v>
      </c>
    </row>
    <row r="5" spans="1:20" x14ac:dyDescent="0.3">
      <c r="A5" s="2">
        <v>-420</v>
      </c>
      <c r="B5" s="194">
        <v>7.8936669999999998</v>
      </c>
      <c r="C5" s="194">
        <v>7.1876670000000003</v>
      </c>
      <c r="D5" s="194">
        <v>6.9706669999999997</v>
      </c>
      <c r="E5" s="194">
        <v>-13.04233</v>
      </c>
      <c r="F5" s="194">
        <v>9.1976659999999999</v>
      </c>
      <c r="G5" s="194">
        <v>-6.8293340000000002</v>
      </c>
      <c r="H5" s="194">
        <v>-1.7123330000000001</v>
      </c>
      <c r="I5" s="194">
        <v>1.814667</v>
      </c>
      <c r="J5" s="194">
        <v>-2.120333</v>
      </c>
      <c r="K5" s="194">
        <v>1.9019999999999999</v>
      </c>
      <c r="L5" s="194">
        <v>1.77</v>
      </c>
      <c r="M5" s="194">
        <v>1.151</v>
      </c>
      <c r="N5" s="194">
        <v>-0.65500020000000003</v>
      </c>
      <c r="O5" s="194">
        <v>-1.208</v>
      </c>
      <c r="P5" s="194">
        <v>-3.427</v>
      </c>
      <c r="Q5" s="194">
        <v>-2.4716659999999999</v>
      </c>
      <c r="R5" s="194">
        <v>-1.914666</v>
      </c>
      <c r="S5" s="195">
        <v>-2.1931659999999997</v>
      </c>
    </row>
    <row r="6" spans="1:20" x14ac:dyDescent="0.3">
      <c r="A6" s="2">
        <v>-360</v>
      </c>
      <c r="B6" s="194">
        <v>5.827</v>
      </c>
      <c r="C6" s="194">
        <v>3.444</v>
      </c>
      <c r="D6" s="194">
        <v>4.2379990000000003</v>
      </c>
      <c r="E6" s="194">
        <v>-10.73</v>
      </c>
      <c r="F6" s="194">
        <v>5.7069999999999999</v>
      </c>
      <c r="G6" s="194">
        <v>-7.2450000000000001</v>
      </c>
      <c r="H6" s="194">
        <v>-1.7003330000000001</v>
      </c>
      <c r="I6" s="194">
        <v>-9.9333350000000001E-2</v>
      </c>
      <c r="J6" s="194">
        <v>-0.97133329999999996</v>
      </c>
      <c r="K6" s="194">
        <v>2.0876670000000002</v>
      </c>
      <c r="L6" s="194">
        <v>2.681667</v>
      </c>
      <c r="M6" s="194">
        <v>2.504667</v>
      </c>
      <c r="N6" s="194">
        <v>-0.80833319999999997</v>
      </c>
      <c r="O6" s="194">
        <v>-1.3513329999999999</v>
      </c>
      <c r="P6" s="194">
        <v>-1.0223329999999999</v>
      </c>
      <c r="Q6" s="194">
        <v>-0.67233319999999996</v>
      </c>
      <c r="R6" s="194">
        <v>5.3206660000000001</v>
      </c>
      <c r="S6" s="195">
        <v>2.3241664000000002</v>
      </c>
    </row>
    <row r="7" spans="1:20" x14ac:dyDescent="0.3">
      <c r="A7" s="2">
        <v>-300</v>
      </c>
      <c r="B7" s="194">
        <v>2.3476669999999999</v>
      </c>
      <c r="C7" s="194">
        <v>3.9456669999999998</v>
      </c>
      <c r="D7" s="194">
        <v>0.8516669</v>
      </c>
      <c r="E7" s="194">
        <v>-9.4153339999999996</v>
      </c>
      <c r="F7" s="194">
        <v>9.2276670000000003</v>
      </c>
      <c r="G7" s="194">
        <v>-5.3043339999999999</v>
      </c>
      <c r="H7" s="194">
        <v>-1.5820000000000001</v>
      </c>
      <c r="I7" s="194">
        <v>1.056</v>
      </c>
      <c r="J7" s="194">
        <v>-0.97799990000000003</v>
      </c>
      <c r="K7" s="194">
        <v>-0.8169999</v>
      </c>
      <c r="L7" s="194">
        <v>0.46600009999999997</v>
      </c>
      <c r="M7" s="194">
        <v>-0.37399979999999999</v>
      </c>
      <c r="N7" s="194">
        <v>0.10833329999999999</v>
      </c>
      <c r="O7" s="194">
        <v>-0.26666669999999998</v>
      </c>
      <c r="P7" s="194">
        <v>-1.0836669999999999</v>
      </c>
      <c r="Q7" s="194">
        <v>-0.24566660000000001</v>
      </c>
      <c r="R7" s="194">
        <v>-4.1426670000000003</v>
      </c>
      <c r="S7" s="195">
        <v>-2.1941668000000001</v>
      </c>
    </row>
    <row r="8" spans="1:20" x14ac:dyDescent="0.3">
      <c r="A8" s="2">
        <v>-240</v>
      </c>
      <c r="B8" s="194">
        <v>5.198334</v>
      </c>
      <c r="C8" s="194">
        <v>9.3773339999999994</v>
      </c>
      <c r="D8" s="194">
        <v>7.3303339999999997</v>
      </c>
      <c r="E8" s="194">
        <v>-8.5506670000000007</v>
      </c>
      <c r="F8" s="194">
        <v>2.927333</v>
      </c>
      <c r="G8" s="194">
        <v>-7.5926660000000004</v>
      </c>
      <c r="H8" s="194">
        <v>-1.3009999999999999</v>
      </c>
      <c r="I8" s="194">
        <v>0.31900000000000001</v>
      </c>
      <c r="J8" s="194">
        <v>-1.9630000000000001</v>
      </c>
      <c r="K8" s="194">
        <v>-1.1893339999999999</v>
      </c>
      <c r="L8" s="194">
        <v>0.7356665</v>
      </c>
      <c r="M8" s="194">
        <v>-0.29033350000000002</v>
      </c>
      <c r="N8" s="194">
        <v>-1.566333</v>
      </c>
      <c r="O8" s="194">
        <v>-1.9663330000000001</v>
      </c>
      <c r="P8" s="194">
        <v>-3.1903329999999999</v>
      </c>
      <c r="Q8" s="194">
        <v>-1.0269999999999999</v>
      </c>
      <c r="R8" s="194">
        <v>-0.81800010000000001</v>
      </c>
      <c r="S8" s="195">
        <v>-0.92250005000000002</v>
      </c>
    </row>
    <row r="9" spans="1:20" x14ac:dyDescent="0.3">
      <c r="A9" s="2">
        <v>-180</v>
      </c>
      <c r="B9" s="194">
        <v>3.3486669999999998</v>
      </c>
      <c r="C9" s="194">
        <v>6.0686669999999996</v>
      </c>
      <c r="D9" s="194">
        <v>4.2626670000000004</v>
      </c>
      <c r="E9" s="194">
        <v>-9.0519999999999996</v>
      </c>
      <c r="F9" s="194">
        <v>5.7430000000000003</v>
      </c>
      <c r="G9" s="194">
        <v>-4.6559999999999997</v>
      </c>
      <c r="H9" s="194">
        <v>-2.0973329999999999</v>
      </c>
      <c r="I9" s="194">
        <v>-0.97533329999999996</v>
      </c>
      <c r="J9" s="194">
        <v>-0.55633330000000003</v>
      </c>
      <c r="K9" s="194">
        <v>2.6223339999999999</v>
      </c>
      <c r="L9" s="194">
        <v>0.66933330000000002</v>
      </c>
      <c r="M9" s="194">
        <v>-1.236667</v>
      </c>
      <c r="N9" s="194">
        <v>0.65333319999999995</v>
      </c>
      <c r="O9" s="194">
        <v>0.10933329999999999</v>
      </c>
      <c r="P9" s="194">
        <v>-0.57166680000000003</v>
      </c>
      <c r="Q9" s="194">
        <v>-5.6000050000000003E-2</v>
      </c>
      <c r="R9" s="194">
        <v>-1.659</v>
      </c>
      <c r="S9" s="195">
        <v>-0.857500025</v>
      </c>
    </row>
    <row r="10" spans="1:20" x14ac:dyDescent="0.3">
      <c r="A10" s="2">
        <v>-120</v>
      </c>
      <c r="B10" s="194">
        <v>-3.0966670000000001</v>
      </c>
      <c r="C10" s="194">
        <v>-1.004667</v>
      </c>
      <c r="D10" s="194">
        <v>-3.2686670000000002</v>
      </c>
      <c r="E10" s="194">
        <v>-2.6666639999999998E-2</v>
      </c>
      <c r="F10" s="194">
        <v>-1.580667</v>
      </c>
      <c r="G10" s="194">
        <v>-4.3886659999999997</v>
      </c>
      <c r="H10" s="194">
        <v>-1.503333</v>
      </c>
      <c r="I10" s="194">
        <v>-1.548333</v>
      </c>
      <c r="J10" s="194">
        <v>-0.91233330000000001</v>
      </c>
      <c r="K10" s="194">
        <v>1.2046669999999999</v>
      </c>
      <c r="L10" s="194">
        <v>-3.233337E-2</v>
      </c>
      <c r="M10" s="194">
        <v>0.65966670000000005</v>
      </c>
      <c r="N10" s="194">
        <v>-0.42899999999999999</v>
      </c>
      <c r="O10" s="194">
        <v>-1.002</v>
      </c>
      <c r="P10" s="194">
        <v>-4.1000130000000003E-2</v>
      </c>
      <c r="Q10" s="194">
        <v>9.7000059999999999E-2</v>
      </c>
      <c r="R10" s="194">
        <v>-0.56299999999999994</v>
      </c>
      <c r="S10" s="195">
        <v>-0.23299996999999997</v>
      </c>
    </row>
    <row r="11" spans="1:20" x14ac:dyDescent="0.3">
      <c r="A11" s="2">
        <v>-60</v>
      </c>
      <c r="B11" s="194">
        <v>4.1509999999999998</v>
      </c>
      <c r="C11" s="194">
        <v>5.0469999999999997</v>
      </c>
      <c r="D11" s="194">
        <v>2.7589999999999999</v>
      </c>
      <c r="E11" s="194">
        <v>-8.1673329999999993</v>
      </c>
      <c r="F11" s="194">
        <v>4.2636669999999999</v>
      </c>
      <c r="G11" s="194">
        <v>-5.1553339999999999</v>
      </c>
      <c r="H11" s="194">
        <v>0.51066670000000003</v>
      </c>
      <c r="I11" s="194">
        <v>1.4936670000000001</v>
      </c>
      <c r="J11" s="194">
        <v>-0.73933329999999997</v>
      </c>
      <c r="K11" s="194">
        <v>4.9999950000000001E-3</v>
      </c>
      <c r="L11" s="194">
        <v>0.34799999999999998</v>
      </c>
      <c r="M11" s="194">
        <v>1.956</v>
      </c>
      <c r="N11" s="194">
        <v>-0.20966660000000001</v>
      </c>
      <c r="O11" s="194">
        <v>-0.5436666</v>
      </c>
      <c r="P11" s="194">
        <v>-1.052667</v>
      </c>
      <c r="Q11" s="194">
        <v>-1.169667</v>
      </c>
      <c r="R11" s="194">
        <v>0.17233319999999999</v>
      </c>
      <c r="S11" s="195">
        <v>-0.49866690000000002</v>
      </c>
    </row>
    <row r="12" spans="1:20" x14ac:dyDescent="0.3">
      <c r="A12" s="2">
        <v>0</v>
      </c>
      <c r="B12" s="194">
        <v>0</v>
      </c>
      <c r="C12" s="194">
        <v>0</v>
      </c>
      <c r="D12" s="194">
        <v>0</v>
      </c>
      <c r="E12" s="194">
        <v>0</v>
      </c>
      <c r="F12" s="194">
        <v>0</v>
      </c>
      <c r="G12" s="194">
        <v>0</v>
      </c>
      <c r="H12" s="194">
        <v>0</v>
      </c>
      <c r="I12" s="194">
        <v>0</v>
      </c>
      <c r="J12" s="194">
        <v>0</v>
      </c>
      <c r="K12" s="194">
        <v>0</v>
      </c>
      <c r="L12" s="194">
        <v>0</v>
      </c>
      <c r="M12" s="194">
        <v>0</v>
      </c>
      <c r="N12" s="194">
        <v>0</v>
      </c>
      <c r="O12" s="194">
        <v>0</v>
      </c>
      <c r="P12" s="194">
        <v>0</v>
      </c>
      <c r="Q12" s="194">
        <v>0</v>
      </c>
      <c r="R12" s="194">
        <v>0</v>
      </c>
      <c r="S12" s="195">
        <v>0</v>
      </c>
    </row>
    <row r="13" spans="1:20" x14ac:dyDescent="0.3">
      <c r="A13" s="2">
        <v>60</v>
      </c>
      <c r="B13" s="194">
        <v>43.837670000000003</v>
      </c>
      <c r="C13" s="194">
        <v>70.241669999999999</v>
      </c>
      <c r="D13" s="194">
        <v>42.797669999999997</v>
      </c>
      <c r="E13" s="194">
        <v>-1.4730030000000001</v>
      </c>
      <c r="F13" s="194">
        <v>6.040997</v>
      </c>
      <c r="G13" s="194">
        <v>4.1919979999999999</v>
      </c>
      <c r="H13" s="194">
        <v>37.052</v>
      </c>
      <c r="I13" s="194">
        <v>37.994</v>
      </c>
      <c r="J13" s="194">
        <v>45.819000000000003</v>
      </c>
      <c r="K13" s="194">
        <v>33.968989999999998</v>
      </c>
      <c r="L13" s="194">
        <v>31.646999999999998</v>
      </c>
      <c r="M13" s="194">
        <v>21.045999999999999</v>
      </c>
      <c r="N13" s="194">
        <v>-6.0140000000000002</v>
      </c>
      <c r="O13" s="194">
        <v>-2.4870000000000001</v>
      </c>
      <c r="P13" s="194">
        <v>3.574001</v>
      </c>
      <c r="Q13" s="194">
        <v>72.047669999999997</v>
      </c>
      <c r="R13" s="194">
        <v>31.55367</v>
      </c>
      <c r="S13" s="195">
        <v>51.800669999999997</v>
      </c>
    </row>
    <row r="14" spans="1:20" x14ac:dyDescent="0.3">
      <c r="A14" s="2">
        <v>120</v>
      </c>
      <c r="B14" s="194">
        <v>47.042659999999998</v>
      </c>
      <c r="C14" s="194">
        <v>77.354669999999999</v>
      </c>
      <c r="D14" s="194">
        <v>50.931660000000001</v>
      </c>
      <c r="E14" s="194">
        <v>-4.6446690000000004</v>
      </c>
      <c r="F14" s="194">
        <v>3.7583310000000001</v>
      </c>
      <c r="G14" s="194">
        <v>0.55332950000000003</v>
      </c>
      <c r="H14" s="194">
        <v>32.912999999999997</v>
      </c>
      <c r="I14" s="194">
        <v>36.493989999999997</v>
      </c>
      <c r="J14" s="194">
        <v>43.978990000000003</v>
      </c>
      <c r="K14" s="194">
        <v>41.744340000000001</v>
      </c>
      <c r="L14" s="194">
        <v>40.73433</v>
      </c>
      <c r="M14" s="194">
        <v>30.980340000000002</v>
      </c>
      <c r="N14" s="194">
        <v>-13.043670000000001</v>
      </c>
      <c r="O14" s="194">
        <v>-6.2416650000000002</v>
      </c>
      <c r="P14" s="194">
        <v>0.82633590000000001</v>
      </c>
      <c r="Q14" s="194">
        <v>70.278000000000006</v>
      </c>
      <c r="R14" s="194">
        <v>27.869</v>
      </c>
      <c r="S14" s="195">
        <v>49.073500000000003</v>
      </c>
    </row>
    <row r="15" spans="1:20" x14ac:dyDescent="0.3">
      <c r="A15" s="2">
        <v>180</v>
      </c>
      <c r="B15" s="194">
        <v>56.177660000000003</v>
      </c>
      <c r="C15" s="194">
        <v>82.735669999999999</v>
      </c>
      <c r="D15" s="194">
        <v>64.326660000000004</v>
      </c>
      <c r="E15" s="194">
        <v>-13.02333</v>
      </c>
      <c r="F15" s="194">
        <v>8.0676609999999993</v>
      </c>
      <c r="G15" s="194">
        <v>-6.1303369999999999</v>
      </c>
      <c r="H15" s="194">
        <v>30.491330000000001</v>
      </c>
      <c r="I15" s="194">
        <v>30.36833</v>
      </c>
      <c r="J15" s="194">
        <v>41.722329999999999</v>
      </c>
      <c r="K15" s="194">
        <v>46.618340000000003</v>
      </c>
      <c r="L15" s="194">
        <v>44.973329999999997</v>
      </c>
      <c r="M15" s="194">
        <v>35.591340000000002</v>
      </c>
      <c r="N15" s="194">
        <v>-14.31366</v>
      </c>
      <c r="O15" s="194">
        <v>-7.8936650000000004</v>
      </c>
      <c r="P15" s="194">
        <v>0.3713341</v>
      </c>
      <c r="Q15" s="194">
        <v>70.598330000000004</v>
      </c>
      <c r="R15" s="194">
        <v>36.215330000000002</v>
      </c>
      <c r="S15" s="195">
        <v>53.406829999999999</v>
      </c>
    </row>
    <row r="16" spans="1:20" x14ac:dyDescent="0.3">
      <c r="A16" s="2">
        <v>240</v>
      </c>
      <c r="B16" s="194">
        <v>50.395000000000003</v>
      </c>
      <c r="C16" s="194">
        <v>79.673000000000002</v>
      </c>
      <c r="D16" s="194">
        <v>55.466000000000001</v>
      </c>
      <c r="E16" s="194">
        <v>-13.45533</v>
      </c>
      <c r="F16" s="194">
        <v>9.3076670000000004</v>
      </c>
      <c r="G16" s="194">
        <v>-6.7373310000000002</v>
      </c>
      <c r="H16" s="194">
        <v>29.55367</v>
      </c>
      <c r="I16" s="194">
        <v>31.67867</v>
      </c>
      <c r="J16" s="194">
        <v>39.331670000000003</v>
      </c>
      <c r="K16" s="194">
        <v>50.021659999999997</v>
      </c>
      <c r="L16" s="194">
        <v>45.742660000000001</v>
      </c>
      <c r="M16" s="194">
        <v>34.453659999999999</v>
      </c>
      <c r="N16" s="194">
        <v>-10.502330000000001</v>
      </c>
      <c r="O16" s="194">
        <v>-5.9343300000000001</v>
      </c>
      <c r="P16" s="194">
        <v>0.15166850000000001</v>
      </c>
      <c r="Q16" s="194">
        <v>71.391999999999996</v>
      </c>
      <c r="R16" s="194">
        <v>39.076000000000001</v>
      </c>
      <c r="S16" s="195">
        <v>55.233999999999995</v>
      </c>
    </row>
    <row r="17" spans="1:19" x14ac:dyDescent="0.3">
      <c r="A17" s="2">
        <v>300</v>
      </c>
      <c r="B17" s="194">
        <v>42.736669999999997</v>
      </c>
      <c r="C17" s="194">
        <v>66.411670000000001</v>
      </c>
      <c r="D17" s="194">
        <v>46.208669999999998</v>
      </c>
      <c r="E17" s="194">
        <v>-7.855003</v>
      </c>
      <c r="F17" s="194">
        <v>-2.3679999999999999</v>
      </c>
      <c r="G17" s="194">
        <v>-6.6240009999999998</v>
      </c>
      <c r="H17" s="194">
        <v>27.187999999999999</v>
      </c>
      <c r="I17" s="194">
        <v>29.472999999999999</v>
      </c>
      <c r="J17" s="194">
        <v>36.404000000000003</v>
      </c>
      <c r="K17" s="194">
        <v>54.70767</v>
      </c>
      <c r="L17" s="194">
        <v>47.245669999999997</v>
      </c>
      <c r="M17" s="194">
        <v>37.391669999999998</v>
      </c>
      <c r="N17" s="194">
        <v>-8.1046680000000002</v>
      </c>
      <c r="O17" s="194">
        <v>-3.8796689999999998</v>
      </c>
      <c r="P17" s="194">
        <v>2.0863299999999998</v>
      </c>
      <c r="Q17" s="194">
        <v>70.293329999999997</v>
      </c>
      <c r="R17" s="194">
        <v>31.584340000000001</v>
      </c>
      <c r="S17" s="195">
        <v>50.938834999999997</v>
      </c>
    </row>
    <row r="18" spans="1:19" x14ac:dyDescent="0.3">
      <c r="A18" s="2">
        <v>360</v>
      </c>
      <c r="B18" s="194">
        <v>38.536670000000001</v>
      </c>
      <c r="C18" s="194">
        <v>61.362670000000001</v>
      </c>
      <c r="D18" s="194">
        <v>42.467669999999998</v>
      </c>
      <c r="E18" s="194">
        <v>-11.018660000000001</v>
      </c>
      <c r="F18" s="194">
        <v>3.570335</v>
      </c>
      <c r="G18" s="194">
        <v>-7.5096629999999998</v>
      </c>
      <c r="H18" s="194">
        <v>26.061330000000002</v>
      </c>
      <c r="I18" s="194">
        <v>28.69933</v>
      </c>
      <c r="J18" s="194">
        <v>32.219329999999999</v>
      </c>
      <c r="K18" s="194">
        <v>55.416339999999998</v>
      </c>
      <c r="L18" s="194">
        <v>47.671329999999998</v>
      </c>
      <c r="M18" s="194">
        <v>37.61533</v>
      </c>
      <c r="N18" s="194">
        <v>-9.335331</v>
      </c>
      <c r="O18" s="194">
        <v>-4.3513299999999999</v>
      </c>
      <c r="P18" s="194">
        <v>2.3626710000000002</v>
      </c>
      <c r="Q18" s="194">
        <v>69.106660000000005</v>
      </c>
      <c r="R18" s="194">
        <v>34.690660000000001</v>
      </c>
      <c r="S18" s="195">
        <v>51.898660000000007</v>
      </c>
    </row>
    <row r="19" spans="1:19" x14ac:dyDescent="0.3">
      <c r="A19" s="2">
        <v>420</v>
      </c>
      <c r="B19" s="194">
        <v>39.308329999999998</v>
      </c>
      <c r="C19" s="194">
        <v>64.439329999999998</v>
      </c>
      <c r="D19" s="194">
        <v>42.790329999999997</v>
      </c>
      <c r="E19" s="194">
        <v>-12.950340000000001</v>
      </c>
      <c r="F19" s="194">
        <v>6.9586639999999997</v>
      </c>
      <c r="G19" s="194">
        <v>-3.2583350000000002</v>
      </c>
      <c r="H19" s="194">
        <v>24.458670000000001</v>
      </c>
      <c r="I19" s="194">
        <v>27.060670000000002</v>
      </c>
      <c r="J19" s="194">
        <v>30.286660000000001</v>
      </c>
      <c r="K19" s="194">
        <v>55.726660000000003</v>
      </c>
      <c r="L19" s="194">
        <v>48.447659999999999</v>
      </c>
      <c r="M19" s="194">
        <v>36.95467</v>
      </c>
      <c r="N19" s="194">
        <v>-6.5910000000000002</v>
      </c>
      <c r="O19" s="194">
        <v>-2.7669980000000001</v>
      </c>
      <c r="P19" s="194">
        <v>2.9089999999999998</v>
      </c>
      <c r="Q19" s="194">
        <v>70.826999999999998</v>
      </c>
      <c r="R19" s="194">
        <v>34.753</v>
      </c>
      <c r="S19" s="195">
        <v>52.79</v>
      </c>
    </row>
    <row r="20" spans="1:19" x14ac:dyDescent="0.3">
      <c r="A20" s="2">
        <v>480</v>
      </c>
      <c r="B20" s="194">
        <v>40.981670000000001</v>
      </c>
      <c r="C20" s="194">
        <v>60.75967</v>
      </c>
      <c r="D20" s="194">
        <v>43.770670000000003</v>
      </c>
      <c r="E20" s="194">
        <v>-13.291</v>
      </c>
      <c r="F20" s="194">
        <v>9.8839950000000005</v>
      </c>
      <c r="G20" s="194">
        <v>-8.1340029999999999</v>
      </c>
      <c r="H20" s="194">
        <v>23.976330000000001</v>
      </c>
      <c r="I20" s="194">
        <v>27.64133</v>
      </c>
      <c r="J20" s="194">
        <v>30.462330000000001</v>
      </c>
      <c r="K20" s="194">
        <v>57.29533</v>
      </c>
      <c r="L20" s="194">
        <v>47.120330000000003</v>
      </c>
      <c r="M20" s="194">
        <v>37.550330000000002</v>
      </c>
      <c r="N20" s="194">
        <v>-4.4776689999999997</v>
      </c>
      <c r="O20" s="194">
        <v>-2.3226659999999999</v>
      </c>
      <c r="P20" s="194">
        <v>5.2453310000000002</v>
      </c>
      <c r="Q20" s="194">
        <v>70.777659999999997</v>
      </c>
      <c r="R20" s="194">
        <v>33.120660000000001</v>
      </c>
      <c r="S20" s="195">
        <v>51.949159999999999</v>
      </c>
    </row>
    <row r="21" spans="1:19" x14ac:dyDescent="0.3">
      <c r="A21" s="2">
        <v>540</v>
      </c>
      <c r="B21" s="194">
        <v>29.49033</v>
      </c>
      <c r="C21" s="194">
        <v>54.842329999999997</v>
      </c>
      <c r="D21" s="194">
        <v>32.902329999999999</v>
      </c>
      <c r="E21" s="194">
        <v>-6.5180020000000001</v>
      </c>
      <c r="F21" s="194">
        <v>8.3159980000000004</v>
      </c>
      <c r="G21" s="194">
        <v>-5.5880010000000002</v>
      </c>
      <c r="H21" s="194">
        <v>25.31767</v>
      </c>
      <c r="I21" s="194">
        <v>29.39067</v>
      </c>
      <c r="J21" s="194">
        <v>31.70767</v>
      </c>
      <c r="K21" s="194">
        <v>58.005670000000002</v>
      </c>
      <c r="L21" s="194">
        <v>47.609659999999998</v>
      </c>
      <c r="M21" s="194">
        <v>38.356670000000001</v>
      </c>
      <c r="N21" s="194">
        <v>-3.981331</v>
      </c>
      <c r="O21" s="194">
        <v>-1.26833</v>
      </c>
      <c r="P21" s="194">
        <v>4.8406719999999996</v>
      </c>
      <c r="Q21" s="194">
        <v>70.468999999999994</v>
      </c>
      <c r="R21" s="194">
        <v>32.615000000000002</v>
      </c>
      <c r="S21" s="195">
        <v>51.542000000000002</v>
      </c>
    </row>
    <row r="22" spans="1:19" x14ac:dyDescent="0.3">
      <c r="A22" s="2">
        <v>600</v>
      </c>
      <c r="B22" s="194">
        <v>30.346</v>
      </c>
      <c r="C22" s="194">
        <v>51.993000000000002</v>
      </c>
      <c r="D22" s="194">
        <v>28.244</v>
      </c>
      <c r="E22" s="194">
        <v>-4.2533300000000001</v>
      </c>
      <c r="F22" s="194">
        <v>10.09267</v>
      </c>
      <c r="G22" s="194">
        <v>-2.9683299999999999</v>
      </c>
      <c r="H22" s="194">
        <v>24.723669999999998</v>
      </c>
      <c r="I22" s="194">
        <v>28.462669999999999</v>
      </c>
      <c r="J22" s="194">
        <v>31.985669999999999</v>
      </c>
      <c r="K22" s="194">
        <v>58.14</v>
      </c>
      <c r="L22" s="194">
        <v>46.997</v>
      </c>
      <c r="M22" s="194">
        <v>40.533999999999999</v>
      </c>
      <c r="N22" s="194">
        <v>-4.3596649999999997</v>
      </c>
      <c r="O22" s="194">
        <v>-0.80266190000000004</v>
      </c>
      <c r="P22" s="194">
        <v>6.471336</v>
      </c>
      <c r="Q22" s="194">
        <v>69.781329999999997</v>
      </c>
      <c r="R22" s="194">
        <v>34.662329999999997</v>
      </c>
      <c r="S22" s="195">
        <v>52.221829999999997</v>
      </c>
    </row>
    <row r="23" spans="1:19" x14ac:dyDescent="0.3">
      <c r="A23" s="2">
        <v>660</v>
      </c>
      <c r="B23" s="194">
        <v>31.069669999999999</v>
      </c>
      <c r="C23" s="194">
        <v>51.25367</v>
      </c>
      <c r="D23" s="194">
        <v>25.904669999999999</v>
      </c>
      <c r="E23" s="194">
        <v>-2.671001</v>
      </c>
      <c r="F23" s="194">
        <v>9.1930010000000006</v>
      </c>
      <c r="G23" s="194">
        <v>3.320999</v>
      </c>
      <c r="H23" s="194">
        <v>24.986329999999999</v>
      </c>
      <c r="I23" s="194">
        <v>30.221329999999998</v>
      </c>
      <c r="J23" s="194">
        <v>31.77233</v>
      </c>
      <c r="K23" s="194">
        <v>58.499659999999999</v>
      </c>
      <c r="L23" s="194">
        <v>47.810659999999999</v>
      </c>
      <c r="M23" s="194">
        <v>38.188670000000002</v>
      </c>
      <c r="N23" s="194">
        <v>-4.5199999999999996</v>
      </c>
      <c r="O23" s="194">
        <v>-1.3790020000000001</v>
      </c>
      <c r="P23" s="194">
        <v>8.3019979999999993</v>
      </c>
      <c r="Q23" s="194">
        <v>70.102010000000007</v>
      </c>
      <c r="R23" s="194">
        <v>28.766999999999999</v>
      </c>
      <c r="S23" s="195">
        <v>49.434505000000001</v>
      </c>
    </row>
    <row r="24" spans="1:19" x14ac:dyDescent="0.3">
      <c r="A24" s="2">
        <v>720</v>
      </c>
      <c r="B24" s="194">
        <v>28.601669999999999</v>
      </c>
      <c r="C24" s="194">
        <v>50.098660000000002</v>
      </c>
      <c r="D24" s="194">
        <v>26.978670000000001</v>
      </c>
      <c r="E24" s="194">
        <v>0.86700060000000001</v>
      </c>
      <c r="F24" s="194">
        <v>10.923999999999999</v>
      </c>
      <c r="G24" s="194">
        <v>2.5339999999999998</v>
      </c>
      <c r="H24" s="194">
        <v>25.087330000000001</v>
      </c>
      <c r="I24" s="194">
        <v>30.357330000000001</v>
      </c>
      <c r="J24" s="194">
        <v>32.41733</v>
      </c>
      <c r="K24" s="194">
        <v>57.530329999999999</v>
      </c>
      <c r="L24" s="194">
        <v>45.98733</v>
      </c>
      <c r="M24" s="194">
        <v>39.062330000000003</v>
      </c>
      <c r="N24" s="194">
        <v>-6.4476620000000002</v>
      </c>
      <c r="O24" s="194">
        <v>-2.6986620000000001</v>
      </c>
      <c r="P24" s="194">
        <v>7.9373360000000002</v>
      </c>
      <c r="Q24" s="194">
        <v>68.684669999999997</v>
      </c>
      <c r="R24" s="194">
        <v>30.554659999999998</v>
      </c>
      <c r="S24" s="195">
        <v>49.619664999999998</v>
      </c>
    </row>
    <row r="25" spans="1:19" x14ac:dyDescent="0.3">
      <c r="A25" s="2">
        <v>780</v>
      </c>
      <c r="B25" s="194">
        <v>32.597670000000001</v>
      </c>
      <c r="C25" s="194">
        <v>47.708669999999998</v>
      </c>
      <c r="D25" s="194">
        <v>27.154669999999999</v>
      </c>
      <c r="E25" s="194">
        <v>-0.88933180000000001</v>
      </c>
      <c r="F25" s="194">
        <v>11.83667</v>
      </c>
      <c r="G25" s="194">
        <v>-0.61133190000000004</v>
      </c>
      <c r="H25" s="194">
        <v>24.904669999999999</v>
      </c>
      <c r="I25" s="194">
        <v>28.284669999999998</v>
      </c>
      <c r="J25" s="194">
        <v>30.787669999999999</v>
      </c>
      <c r="K25" s="194">
        <v>57.745669999999997</v>
      </c>
      <c r="L25" s="194">
        <v>47.698659999999997</v>
      </c>
      <c r="M25" s="194">
        <v>41.523670000000003</v>
      </c>
      <c r="N25" s="194">
        <v>-6.9753340000000001</v>
      </c>
      <c r="O25" s="194">
        <v>-3.2453349999999999</v>
      </c>
      <c r="P25" s="194">
        <v>7.982666</v>
      </c>
      <c r="Q25" s="194">
        <v>66.566670000000002</v>
      </c>
      <c r="R25" s="194">
        <v>33.599670000000003</v>
      </c>
      <c r="S25" s="195">
        <v>50.083170000000003</v>
      </c>
    </row>
    <row r="26" spans="1:19" x14ac:dyDescent="0.3">
      <c r="A26" s="2">
        <v>840</v>
      </c>
      <c r="B26" s="194">
        <v>25.097339999999999</v>
      </c>
      <c r="C26" s="194">
        <v>47.291339999999998</v>
      </c>
      <c r="D26" s="194">
        <v>23.90033</v>
      </c>
      <c r="E26" s="194">
        <v>4.971336</v>
      </c>
      <c r="F26" s="194">
        <v>8.8703350000000007</v>
      </c>
      <c r="G26" s="194">
        <v>3.1833339999999999</v>
      </c>
      <c r="H26" s="194">
        <v>25.127330000000001</v>
      </c>
      <c r="I26" s="194">
        <v>28.76633</v>
      </c>
      <c r="J26" s="194">
        <v>31.564330000000002</v>
      </c>
      <c r="K26" s="194">
        <v>59.242669999999997</v>
      </c>
      <c r="L26" s="194">
        <v>46.08567</v>
      </c>
      <c r="M26" s="194">
        <v>41.300669999999997</v>
      </c>
      <c r="N26" s="194">
        <v>-7.7926640000000003</v>
      </c>
      <c r="O26" s="194">
        <v>-3.2886660000000001</v>
      </c>
      <c r="P26" s="194">
        <v>5.5423359999999997</v>
      </c>
      <c r="Q26" s="194">
        <v>65.310329999999993</v>
      </c>
      <c r="R26" s="194">
        <v>28.015329999999999</v>
      </c>
      <c r="S26" s="195">
        <v>46.66283</v>
      </c>
    </row>
    <row r="27" spans="1:19" x14ac:dyDescent="0.3">
      <c r="A27" s="2">
        <v>900</v>
      </c>
      <c r="B27" s="194">
        <v>36.933</v>
      </c>
      <c r="C27" s="194">
        <v>54.73</v>
      </c>
      <c r="D27" s="194">
        <v>27.829000000000001</v>
      </c>
      <c r="E27" s="194">
        <v>-2.7373310000000002</v>
      </c>
      <c r="F27" s="194">
        <v>17.718669999999999</v>
      </c>
      <c r="G27" s="194">
        <v>-1.3343320000000001</v>
      </c>
      <c r="H27" s="194">
        <v>26.094999999999999</v>
      </c>
      <c r="I27" s="194">
        <v>30.074999999999999</v>
      </c>
      <c r="J27" s="194">
        <v>34.667000000000002</v>
      </c>
      <c r="K27" s="194">
        <v>57.184330000000003</v>
      </c>
      <c r="L27" s="194">
        <v>45.559330000000003</v>
      </c>
      <c r="M27" s="194">
        <v>43.002330000000001</v>
      </c>
      <c r="N27" s="194">
        <v>-6.7426680000000001</v>
      </c>
      <c r="O27" s="194">
        <v>-4.018669</v>
      </c>
      <c r="P27" s="194">
        <v>6.779331</v>
      </c>
      <c r="Q27" s="194">
        <v>64.284660000000002</v>
      </c>
      <c r="R27" s="194">
        <v>39.284660000000002</v>
      </c>
      <c r="S27" s="195">
        <v>51.784660000000002</v>
      </c>
    </row>
    <row r="28" spans="1:19" x14ac:dyDescent="0.3">
      <c r="A28" s="2">
        <v>960</v>
      </c>
      <c r="B28" s="194">
        <v>31.939</v>
      </c>
      <c r="C28" s="194">
        <v>50.179000000000002</v>
      </c>
      <c r="D28" s="194">
        <v>22.905000000000001</v>
      </c>
      <c r="E28" s="194">
        <v>-0.41799930000000002</v>
      </c>
      <c r="F28" s="194">
        <v>19.105</v>
      </c>
      <c r="G28" s="194">
        <v>1.624001</v>
      </c>
      <c r="H28" s="194">
        <v>26.87067</v>
      </c>
      <c r="I28" s="194">
        <v>30.56767</v>
      </c>
      <c r="J28" s="194">
        <v>34.978670000000001</v>
      </c>
      <c r="K28" s="194">
        <v>58.143999999999998</v>
      </c>
      <c r="L28" s="194">
        <v>45.320999999999998</v>
      </c>
      <c r="M28" s="194">
        <v>42.21</v>
      </c>
      <c r="N28" s="194">
        <v>-8.3683320000000005</v>
      </c>
      <c r="O28" s="194">
        <v>-4.1443329999999996</v>
      </c>
      <c r="P28" s="194">
        <v>6.8206670000000003</v>
      </c>
      <c r="Q28" s="194">
        <v>61.693660000000001</v>
      </c>
      <c r="R28" s="194">
        <v>26.24267</v>
      </c>
      <c r="S28" s="195">
        <v>43.968164999999999</v>
      </c>
    </row>
    <row r="29" spans="1:19" x14ac:dyDescent="0.3">
      <c r="A29" s="2">
        <v>1020</v>
      </c>
      <c r="B29" s="194">
        <v>38.184330000000003</v>
      </c>
      <c r="C29" s="194">
        <v>61.354329999999997</v>
      </c>
      <c r="D29" s="194">
        <v>28.695329999999998</v>
      </c>
      <c r="E29" s="194">
        <v>-2.9049990000000001</v>
      </c>
      <c r="F29" s="194">
        <v>19.445</v>
      </c>
      <c r="G29" s="194">
        <v>-0.82999800000000001</v>
      </c>
      <c r="H29" s="194">
        <v>26.797000000000001</v>
      </c>
      <c r="I29" s="194">
        <v>29.181000000000001</v>
      </c>
      <c r="J29" s="194">
        <v>36.232999999999997</v>
      </c>
      <c r="K29" s="194">
        <v>57.6</v>
      </c>
      <c r="L29" s="194">
        <v>44.69</v>
      </c>
      <c r="M29" s="194">
        <v>41.923000000000002</v>
      </c>
      <c r="N29" s="194">
        <v>-7.9910030000000001</v>
      </c>
      <c r="O29" s="194">
        <v>-5.3780020000000004</v>
      </c>
      <c r="P29" s="194">
        <v>5.4829980000000003</v>
      </c>
      <c r="Q29" s="194">
        <v>62.211010000000002</v>
      </c>
      <c r="R29" s="194">
        <v>26.526</v>
      </c>
      <c r="S29" s="195">
        <v>44.368504999999999</v>
      </c>
    </row>
    <row r="30" spans="1:19" x14ac:dyDescent="0.3">
      <c r="A30" s="2">
        <v>1080</v>
      </c>
      <c r="B30" s="194">
        <v>40.157670000000003</v>
      </c>
      <c r="C30" s="194">
        <v>59.251660000000001</v>
      </c>
      <c r="D30" s="194">
        <v>34.705669999999998</v>
      </c>
      <c r="E30" s="194">
        <v>-1.5143359999999999</v>
      </c>
      <c r="F30" s="194">
        <v>19.705670000000001</v>
      </c>
      <c r="G30" s="194">
        <v>0.6106644</v>
      </c>
      <c r="H30" s="194">
        <v>28.351669999999999</v>
      </c>
      <c r="I30" s="194">
        <v>30.159669999999998</v>
      </c>
      <c r="J30" s="194">
        <v>36.472659999999998</v>
      </c>
      <c r="K30" s="194">
        <v>54.59834</v>
      </c>
      <c r="L30" s="194">
        <v>43.745330000000003</v>
      </c>
      <c r="M30" s="194">
        <v>43.847329999999999</v>
      </c>
      <c r="N30" s="194">
        <v>-7.2703300000000004</v>
      </c>
      <c r="O30" s="194">
        <v>-5.5123309999999996</v>
      </c>
      <c r="P30" s="194">
        <v>6.0436709999999998</v>
      </c>
      <c r="Q30" s="194">
        <v>60.470669999999998</v>
      </c>
      <c r="R30" s="194">
        <v>29.988669999999999</v>
      </c>
      <c r="S30" s="195">
        <v>45.229669999999999</v>
      </c>
    </row>
    <row r="31" spans="1:19" x14ac:dyDescent="0.3">
      <c r="A31" s="2">
        <v>1140</v>
      </c>
      <c r="B31" s="194">
        <v>27.477329999999998</v>
      </c>
      <c r="C31" s="194">
        <v>59.128329999999998</v>
      </c>
      <c r="D31" s="194">
        <v>25.10333</v>
      </c>
      <c r="E31" s="194">
        <v>2.224669</v>
      </c>
      <c r="F31" s="194">
        <v>14.966670000000001</v>
      </c>
      <c r="G31" s="194">
        <v>-2.061331</v>
      </c>
      <c r="H31" s="194">
        <v>26.96433</v>
      </c>
      <c r="I31" s="194">
        <v>28.358329999999999</v>
      </c>
      <c r="J31" s="194">
        <v>37.954329999999999</v>
      </c>
      <c r="K31" s="194">
        <v>54.56</v>
      </c>
      <c r="L31" s="194">
        <v>43.591999999999999</v>
      </c>
      <c r="M31" s="194">
        <v>42.661999999999999</v>
      </c>
      <c r="N31" s="194">
        <v>-7.9366630000000002</v>
      </c>
      <c r="O31" s="194">
        <v>-5.6896630000000004</v>
      </c>
      <c r="P31" s="194">
        <v>7.0803380000000002</v>
      </c>
      <c r="Q31" s="194">
        <v>58.902659999999997</v>
      </c>
      <c r="R31" s="194">
        <v>31.356670000000001</v>
      </c>
      <c r="S31" s="195">
        <v>45.129665000000003</v>
      </c>
    </row>
    <row r="32" spans="1:19" x14ac:dyDescent="0.3">
      <c r="A32" s="2">
        <v>1200</v>
      </c>
      <c r="B32" s="194">
        <v>33.023000000000003</v>
      </c>
      <c r="C32" s="194">
        <v>57.662999999999997</v>
      </c>
      <c r="D32" s="194">
        <v>24.082000000000001</v>
      </c>
      <c r="E32" s="194">
        <v>5.3969990000000001</v>
      </c>
      <c r="F32" s="194">
        <v>9.4899979999999999</v>
      </c>
      <c r="G32" s="194">
        <v>2.7290000000000001</v>
      </c>
      <c r="H32" s="194">
        <v>27.048999999999999</v>
      </c>
      <c r="I32" s="194">
        <v>28.574999999999999</v>
      </c>
      <c r="J32" s="194">
        <v>36.110999999999997</v>
      </c>
      <c r="K32" s="194">
        <v>54.812669999999997</v>
      </c>
      <c r="L32" s="194">
        <v>43.147669999999998</v>
      </c>
      <c r="M32" s="194">
        <v>40.763669999999998</v>
      </c>
      <c r="N32" s="194">
        <v>-6.4896659999999997</v>
      </c>
      <c r="O32" s="194">
        <v>-5.3086659999999997</v>
      </c>
      <c r="P32" s="194">
        <v>6.4673350000000003</v>
      </c>
      <c r="Q32" s="194">
        <v>58.267330000000001</v>
      </c>
      <c r="R32" s="194">
        <v>23.991330000000001</v>
      </c>
      <c r="S32" s="195">
        <v>41.129330000000003</v>
      </c>
    </row>
    <row r="33" spans="1:19" x14ac:dyDescent="0.3">
      <c r="A33" s="2">
        <v>1260</v>
      </c>
      <c r="B33" s="194">
        <v>36.874000000000002</v>
      </c>
      <c r="C33" s="194">
        <v>58.06</v>
      </c>
      <c r="D33" s="194">
        <v>25.754999999999999</v>
      </c>
      <c r="E33" s="194">
        <v>4.7489990000000004</v>
      </c>
      <c r="F33" s="194">
        <v>6.6659980000000001</v>
      </c>
      <c r="G33" s="194">
        <v>2.235001</v>
      </c>
      <c r="H33" s="194">
        <v>27.073</v>
      </c>
      <c r="I33" s="194">
        <v>30.2</v>
      </c>
      <c r="J33" s="194">
        <v>35.524999999999999</v>
      </c>
      <c r="K33" s="194">
        <v>53.59</v>
      </c>
      <c r="L33" s="194">
        <v>43.744999999999997</v>
      </c>
      <c r="M33" s="194">
        <v>43.045999999999999</v>
      </c>
      <c r="N33" s="194">
        <v>-8.2836689999999997</v>
      </c>
      <c r="O33" s="194">
        <v>-6.7856670000000001</v>
      </c>
      <c r="P33" s="194">
        <v>6.2043299999999997</v>
      </c>
      <c r="Q33" s="194">
        <v>57.505670000000002</v>
      </c>
      <c r="R33" s="194">
        <v>26.35867</v>
      </c>
      <c r="S33" s="195">
        <v>41.932169999999999</v>
      </c>
    </row>
    <row r="34" spans="1:19" x14ac:dyDescent="0.3">
      <c r="A34" s="2">
        <v>1320</v>
      </c>
      <c r="B34" s="194">
        <v>29.90767</v>
      </c>
      <c r="C34" s="194">
        <v>58.424669999999999</v>
      </c>
      <c r="D34" s="194">
        <v>20.280670000000001</v>
      </c>
      <c r="E34" s="194">
        <v>4.5389999999999997</v>
      </c>
      <c r="F34" s="194">
        <v>9.9769989999999993</v>
      </c>
      <c r="G34" s="194">
        <v>2.4540000000000002</v>
      </c>
      <c r="H34" s="194">
        <v>27.78867</v>
      </c>
      <c r="I34" s="194">
        <v>28.629670000000001</v>
      </c>
      <c r="J34" s="194">
        <v>37.527659999999997</v>
      </c>
      <c r="K34" s="194">
        <v>53.913670000000003</v>
      </c>
      <c r="L34" s="194">
        <v>42.779670000000003</v>
      </c>
      <c r="M34" s="194">
        <v>43.108669999999996</v>
      </c>
      <c r="N34" s="194">
        <v>-8.4533349999999992</v>
      </c>
      <c r="O34" s="194">
        <v>-6.3943349999999999</v>
      </c>
      <c r="P34" s="194">
        <v>5.7436680000000004</v>
      </c>
      <c r="Q34" s="194">
        <v>54.273670000000003</v>
      </c>
      <c r="R34" s="194">
        <v>20.52167</v>
      </c>
      <c r="S34" s="195">
        <v>37.397670000000005</v>
      </c>
    </row>
    <row r="35" spans="1:19" x14ac:dyDescent="0.3">
      <c r="A35" s="2">
        <v>1380</v>
      </c>
      <c r="B35" s="194">
        <v>35.725999999999999</v>
      </c>
      <c r="C35" s="194">
        <v>57.238999999999997</v>
      </c>
      <c r="D35" s="194">
        <v>24.023</v>
      </c>
      <c r="E35" s="194">
        <v>2.1820010000000001</v>
      </c>
      <c r="F35" s="194">
        <v>10.220000000000001</v>
      </c>
      <c r="G35" s="194">
        <v>2.3220010000000002</v>
      </c>
      <c r="H35" s="194">
        <v>27.908999999999999</v>
      </c>
      <c r="I35" s="194">
        <v>27.74</v>
      </c>
      <c r="J35" s="194">
        <v>37.465000000000003</v>
      </c>
      <c r="K35" s="194">
        <v>53.935000000000002</v>
      </c>
      <c r="L35" s="194">
        <v>42.106000000000002</v>
      </c>
      <c r="M35" s="194">
        <v>40.531999999999996</v>
      </c>
      <c r="N35" s="194">
        <v>-9.5840019999999999</v>
      </c>
      <c r="O35" s="194">
        <v>-6.9130000000000003</v>
      </c>
      <c r="P35" s="194">
        <v>6.3849999999999998</v>
      </c>
      <c r="Q35" s="194">
        <v>53.334000000000003</v>
      </c>
      <c r="R35" s="194">
        <v>23.802</v>
      </c>
      <c r="S35" s="195">
        <v>38.567999999999998</v>
      </c>
    </row>
    <row r="36" spans="1:19" x14ac:dyDescent="0.3">
      <c r="A36" s="2">
        <v>1440</v>
      </c>
      <c r="B36" s="194">
        <v>38.601329999999997</v>
      </c>
      <c r="C36" s="194">
        <v>63.211329999999997</v>
      </c>
      <c r="D36" s="194">
        <v>28.773330000000001</v>
      </c>
      <c r="E36" s="194">
        <v>-5.695665</v>
      </c>
      <c r="F36" s="194">
        <v>19.69333</v>
      </c>
      <c r="G36" s="194">
        <v>4.1303349999999996</v>
      </c>
      <c r="H36" s="194">
        <v>28.090340000000001</v>
      </c>
      <c r="I36" s="194">
        <v>28.483329999999999</v>
      </c>
      <c r="J36" s="194">
        <v>36.080329999999996</v>
      </c>
      <c r="K36" s="194">
        <v>53.478000000000002</v>
      </c>
      <c r="L36" s="194">
        <v>41.966999999999999</v>
      </c>
      <c r="M36" s="194">
        <v>42.691000000000003</v>
      </c>
      <c r="N36" s="194">
        <v>-8.6589980000000004</v>
      </c>
      <c r="O36" s="194">
        <v>-6.0369989999999998</v>
      </c>
      <c r="P36" s="194">
        <v>5.7409990000000004</v>
      </c>
      <c r="Q36" s="194">
        <v>53.4</v>
      </c>
      <c r="R36" s="194">
        <v>17.898</v>
      </c>
      <c r="S36" s="195">
        <v>35.649000000000001</v>
      </c>
    </row>
    <row r="37" spans="1:19" x14ac:dyDescent="0.3">
      <c r="A37" s="2">
        <v>1500</v>
      </c>
      <c r="B37" s="194">
        <v>38.74633</v>
      </c>
      <c r="C37" s="194">
        <v>61.254330000000003</v>
      </c>
      <c r="D37" s="194">
        <v>28.83633</v>
      </c>
      <c r="E37" s="194">
        <v>-4.5693320000000002</v>
      </c>
      <c r="F37" s="194">
        <v>19.318670000000001</v>
      </c>
      <c r="G37" s="194">
        <v>1.224669</v>
      </c>
      <c r="H37" s="194">
        <v>29.475000000000001</v>
      </c>
      <c r="I37" s="194">
        <v>29.62</v>
      </c>
      <c r="J37" s="194">
        <v>36.271999999999998</v>
      </c>
      <c r="K37" s="194">
        <v>53.322000000000003</v>
      </c>
      <c r="L37" s="194">
        <v>40.65</v>
      </c>
      <c r="M37" s="194">
        <v>40.874000000000002</v>
      </c>
      <c r="N37" s="194">
        <v>-8.9483339999999991</v>
      </c>
      <c r="O37" s="194">
        <v>-6.7453349999999999</v>
      </c>
      <c r="P37" s="194">
        <v>5.5486659999999999</v>
      </c>
      <c r="Q37" s="194">
        <v>51.73733</v>
      </c>
      <c r="R37" s="194">
        <v>20.172329999999999</v>
      </c>
      <c r="S37" s="195">
        <v>35.954830000000001</v>
      </c>
    </row>
    <row r="38" spans="1:19" x14ac:dyDescent="0.3">
      <c r="A38" s="2">
        <v>1560</v>
      </c>
      <c r="B38" s="194">
        <v>36.887659999999997</v>
      </c>
      <c r="C38" s="194">
        <v>57.03266</v>
      </c>
      <c r="D38" s="194">
        <v>25.889659999999999</v>
      </c>
      <c r="E38" s="194">
        <v>-6.6460020000000002</v>
      </c>
      <c r="F38" s="194">
        <v>19.425999999999998</v>
      </c>
      <c r="G38" s="194">
        <v>3.537998</v>
      </c>
      <c r="H38" s="194">
        <v>28.771329999999999</v>
      </c>
      <c r="I38" s="194">
        <v>28.85933</v>
      </c>
      <c r="J38" s="194">
        <v>33.971330000000002</v>
      </c>
      <c r="K38" s="194">
        <v>52.104329999999997</v>
      </c>
      <c r="L38" s="194">
        <v>40.038330000000002</v>
      </c>
      <c r="M38" s="194">
        <v>41.626330000000003</v>
      </c>
      <c r="N38" s="194">
        <v>-10.59333</v>
      </c>
      <c r="O38" s="194">
        <v>-7.4233320000000003</v>
      </c>
      <c r="P38" s="194">
        <v>5.915667</v>
      </c>
      <c r="Q38" s="194">
        <v>49.584670000000003</v>
      </c>
      <c r="R38" s="194">
        <v>23.27666</v>
      </c>
      <c r="S38" s="195">
        <v>36.430665000000005</v>
      </c>
    </row>
    <row r="39" spans="1:19" x14ac:dyDescent="0.3">
      <c r="A39" s="2">
        <v>1620</v>
      </c>
      <c r="B39" s="194">
        <v>35.411999999999999</v>
      </c>
      <c r="C39" s="194">
        <v>56.935000000000002</v>
      </c>
      <c r="D39" s="194">
        <v>22.047999999999998</v>
      </c>
      <c r="E39" s="194">
        <v>-5.565334</v>
      </c>
      <c r="F39" s="194">
        <v>19.784669999999998</v>
      </c>
      <c r="G39" s="194">
        <v>3.1736659999999999</v>
      </c>
      <c r="H39" s="194">
        <v>30.471</v>
      </c>
      <c r="I39" s="194">
        <v>28.998000000000001</v>
      </c>
      <c r="J39" s="194">
        <v>37.171999999999997</v>
      </c>
      <c r="K39" s="194">
        <v>51.009</v>
      </c>
      <c r="L39" s="194">
        <v>39.252000000000002</v>
      </c>
      <c r="M39" s="194">
        <v>42.277000000000001</v>
      </c>
      <c r="N39" s="194">
        <v>-8.6859990000000007</v>
      </c>
      <c r="O39" s="194">
        <v>-7.0910000000000002</v>
      </c>
      <c r="P39" s="194">
        <v>5.7539999999999996</v>
      </c>
      <c r="Q39" s="194">
        <v>48.843000000000004</v>
      </c>
      <c r="R39" s="194">
        <v>23.774000000000001</v>
      </c>
      <c r="S39" s="195">
        <v>36.308500000000002</v>
      </c>
    </row>
    <row r="40" spans="1:19" x14ac:dyDescent="0.3">
      <c r="A40" s="2">
        <v>1680</v>
      </c>
      <c r="B40" s="194">
        <v>25.818999999999999</v>
      </c>
      <c r="C40" s="194">
        <v>47.811</v>
      </c>
      <c r="D40" s="194">
        <v>16.440000000000001</v>
      </c>
      <c r="E40" s="194">
        <v>4.1680010000000003</v>
      </c>
      <c r="F40" s="194">
        <v>11.159000000000001</v>
      </c>
      <c r="G40" s="194">
        <v>7.6270009999999999</v>
      </c>
      <c r="H40" s="194">
        <v>29.55733</v>
      </c>
      <c r="I40" s="194">
        <v>29.858329999999999</v>
      </c>
      <c r="J40" s="194">
        <v>35.747329999999998</v>
      </c>
      <c r="K40" s="194">
        <v>51.205329999999996</v>
      </c>
      <c r="L40" s="194">
        <v>39.502330000000001</v>
      </c>
      <c r="M40" s="194">
        <v>43.403329999999997</v>
      </c>
      <c r="N40" s="194">
        <v>-8.5416679999999996</v>
      </c>
      <c r="O40" s="194">
        <v>-7.6206680000000002</v>
      </c>
      <c r="P40" s="194">
        <v>5.3493310000000003</v>
      </c>
      <c r="Q40" s="194">
        <v>48.610329999999998</v>
      </c>
      <c r="R40" s="194">
        <v>21.248329999999999</v>
      </c>
      <c r="S40" s="195">
        <v>34.92933</v>
      </c>
    </row>
    <row r="41" spans="1:19" x14ac:dyDescent="0.3">
      <c r="A41" s="2">
        <v>1740</v>
      </c>
      <c r="B41" s="194">
        <v>27.89367</v>
      </c>
      <c r="C41" s="194">
        <v>46.015659999999997</v>
      </c>
      <c r="D41" s="194">
        <v>19.22767</v>
      </c>
      <c r="E41" s="194">
        <v>2.8413330000000001</v>
      </c>
      <c r="F41" s="194">
        <v>15.66733</v>
      </c>
      <c r="G41" s="194">
        <v>5.0403330000000004</v>
      </c>
      <c r="H41" s="194">
        <v>28.518000000000001</v>
      </c>
      <c r="I41" s="194">
        <v>26.704000000000001</v>
      </c>
      <c r="J41" s="194">
        <v>35.113999999999997</v>
      </c>
      <c r="K41" s="194">
        <v>49.929000000000002</v>
      </c>
      <c r="L41" s="194">
        <v>38.021999999999998</v>
      </c>
      <c r="M41" s="194">
        <v>42.173999999999999</v>
      </c>
      <c r="N41" s="194">
        <v>-10.409000000000001</v>
      </c>
      <c r="O41" s="194">
        <v>-7.0330009999999996</v>
      </c>
      <c r="P41" s="194">
        <v>6.3419990000000004</v>
      </c>
      <c r="Q41" s="194">
        <v>46.678330000000003</v>
      </c>
      <c r="R41" s="194">
        <v>20.114329999999999</v>
      </c>
      <c r="S41" s="195">
        <v>33.396329999999999</v>
      </c>
    </row>
    <row r="42" spans="1:19" x14ac:dyDescent="0.3">
      <c r="A42" s="2">
        <v>1800</v>
      </c>
      <c r="B42" s="194">
        <v>28.791340000000002</v>
      </c>
      <c r="C42" s="194">
        <v>43.987340000000003</v>
      </c>
      <c r="D42" s="194">
        <v>20.654340000000001</v>
      </c>
      <c r="E42" s="194">
        <v>1.6456660000000001</v>
      </c>
      <c r="F42" s="194">
        <v>8.9866679999999999</v>
      </c>
      <c r="G42" s="194">
        <v>-0.82333369999999995</v>
      </c>
      <c r="H42" s="194">
        <v>29.32067</v>
      </c>
      <c r="I42" s="194">
        <v>28.255669999999999</v>
      </c>
      <c r="J42" s="194">
        <v>36.171669999999999</v>
      </c>
      <c r="K42" s="194">
        <v>50.179659999999998</v>
      </c>
      <c r="L42" s="194">
        <v>37.708660000000002</v>
      </c>
      <c r="M42" s="194">
        <v>42.936660000000003</v>
      </c>
      <c r="N42" s="194">
        <v>-10.223000000000001</v>
      </c>
      <c r="O42" s="194">
        <v>-7.7149999999999999</v>
      </c>
      <c r="P42" s="194">
        <v>2.1549990000000001</v>
      </c>
      <c r="Q42" s="194">
        <v>45.127000000000002</v>
      </c>
      <c r="R42" s="194">
        <v>11.593</v>
      </c>
      <c r="S42" s="195">
        <v>28.36</v>
      </c>
    </row>
    <row r="43" spans="1:19" x14ac:dyDescent="0.3">
      <c r="A43" s="2">
        <v>1860</v>
      </c>
      <c r="B43" s="194">
        <v>33.145659999999999</v>
      </c>
      <c r="C43" s="194">
        <v>49.675669999999997</v>
      </c>
      <c r="D43" s="194">
        <v>21.225670000000001</v>
      </c>
      <c r="E43" s="194">
        <v>-5.307334</v>
      </c>
      <c r="F43" s="194">
        <v>18.968669999999999</v>
      </c>
      <c r="G43" s="194">
        <v>4.3936650000000004</v>
      </c>
      <c r="H43" s="194">
        <v>28.684670000000001</v>
      </c>
      <c r="I43" s="194">
        <v>28.70467</v>
      </c>
      <c r="J43" s="194">
        <v>35.145670000000003</v>
      </c>
      <c r="K43" s="194">
        <v>49.536670000000001</v>
      </c>
      <c r="L43" s="194">
        <v>38.18967</v>
      </c>
      <c r="M43" s="194">
        <v>43.048670000000001</v>
      </c>
      <c r="N43" s="194">
        <v>-8.8483330000000002</v>
      </c>
      <c r="O43" s="194">
        <v>-6.8723340000000004</v>
      </c>
      <c r="P43" s="194">
        <v>5.9236659999999999</v>
      </c>
      <c r="Q43" s="194">
        <v>46.146000000000001</v>
      </c>
      <c r="R43" s="194">
        <v>24.382999999999999</v>
      </c>
      <c r="S43" s="195">
        <v>35.264499999999998</v>
      </c>
    </row>
    <row r="44" spans="1:19" x14ac:dyDescent="0.3">
      <c r="A44" s="2">
        <v>1920</v>
      </c>
      <c r="B44" s="194">
        <v>26.445</v>
      </c>
      <c r="C44" s="194">
        <v>39.01</v>
      </c>
      <c r="D44" s="194">
        <v>18.888000000000002</v>
      </c>
      <c r="E44" s="194">
        <v>3.9236659999999999</v>
      </c>
      <c r="F44" s="194">
        <v>11.91667</v>
      </c>
      <c r="G44" s="194">
        <v>7.4016669999999998</v>
      </c>
      <c r="H44" s="194">
        <v>29.786670000000001</v>
      </c>
      <c r="I44" s="194">
        <v>30.135670000000001</v>
      </c>
      <c r="J44" s="194">
        <v>35.947670000000002</v>
      </c>
      <c r="K44" s="194">
        <v>49.121670000000002</v>
      </c>
      <c r="L44" s="194">
        <v>36.251669999999997</v>
      </c>
      <c r="M44" s="194">
        <v>40.479669999999999</v>
      </c>
      <c r="N44" s="194">
        <v>-7.4123330000000003</v>
      </c>
      <c r="O44" s="194">
        <v>-5.589334</v>
      </c>
      <c r="P44" s="194">
        <v>7.6516669999999998</v>
      </c>
      <c r="Q44" s="194">
        <v>45.847000000000001</v>
      </c>
      <c r="R44" s="194">
        <v>22.094999999999999</v>
      </c>
      <c r="S44" s="195">
        <v>33.971000000000004</v>
      </c>
    </row>
    <row r="45" spans="1:19" x14ac:dyDescent="0.3">
      <c r="A45" s="2">
        <v>1980</v>
      </c>
      <c r="B45" s="194">
        <v>29.82733</v>
      </c>
      <c r="C45" s="194">
        <v>48.878329999999998</v>
      </c>
      <c r="D45" s="194">
        <v>22.233339999999998</v>
      </c>
      <c r="E45" s="194">
        <v>-7.5826659999999997</v>
      </c>
      <c r="F45" s="194">
        <v>21.562329999999999</v>
      </c>
      <c r="G45" s="194">
        <v>0.51733399999999996</v>
      </c>
      <c r="H45" s="194">
        <v>27.231999999999999</v>
      </c>
      <c r="I45" s="194">
        <v>27.513999999999999</v>
      </c>
      <c r="J45" s="194">
        <v>34.322000000000003</v>
      </c>
      <c r="K45" s="194">
        <v>49.62867</v>
      </c>
      <c r="L45" s="194">
        <v>36.016669999999998</v>
      </c>
      <c r="M45" s="194">
        <v>41.07367</v>
      </c>
      <c r="N45" s="194">
        <v>-8.696332</v>
      </c>
      <c r="O45" s="194">
        <v>-6.6773319999999998</v>
      </c>
      <c r="P45" s="194">
        <v>5.681667</v>
      </c>
      <c r="Q45" s="194">
        <v>43.07067</v>
      </c>
      <c r="R45" s="194">
        <v>17.522670000000002</v>
      </c>
      <c r="S45" s="195">
        <v>30.296669999999999</v>
      </c>
    </row>
    <row r="46" spans="1:19" x14ac:dyDescent="0.3">
      <c r="A46" s="2">
        <v>2040</v>
      </c>
      <c r="B46" s="194">
        <v>35.222000000000001</v>
      </c>
      <c r="C46" s="194">
        <v>47.084000000000003</v>
      </c>
      <c r="D46" s="194">
        <v>28.577999999999999</v>
      </c>
      <c r="E46" s="194">
        <v>-6.5663320000000001</v>
      </c>
      <c r="F46" s="194">
        <v>18.66067</v>
      </c>
      <c r="G46" s="194">
        <v>2.9736669999999998</v>
      </c>
      <c r="H46" s="194">
        <v>28.62067</v>
      </c>
      <c r="I46" s="194">
        <v>27.88467</v>
      </c>
      <c r="J46" s="194">
        <v>37.044670000000004</v>
      </c>
      <c r="K46" s="194">
        <v>48.351329999999997</v>
      </c>
      <c r="L46" s="194">
        <v>35.575330000000001</v>
      </c>
      <c r="M46" s="194">
        <v>40.130330000000001</v>
      </c>
      <c r="N46" s="194">
        <v>-7.3789990000000003</v>
      </c>
      <c r="O46" s="194">
        <v>-6.550999</v>
      </c>
      <c r="P46" s="194">
        <v>4.774</v>
      </c>
      <c r="Q46" s="194">
        <v>43.601999999999997</v>
      </c>
      <c r="R46" s="194">
        <v>15.548999999999999</v>
      </c>
      <c r="S46" s="195">
        <v>29.575499999999998</v>
      </c>
    </row>
    <row r="47" spans="1:19" x14ac:dyDescent="0.3">
      <c r="A47" s="2">
        <v>2100</v>
      </c>
      <c r="B47" s="194">
        <v>35.16433</v>
      </c>
      <c r="C47" s="194">
        <v>46.086329999999997</v>
      </c>
      <c r="D47" s="194">
        <v>29.613330000000001</v>
      </c>
      <c r="E47" s="194">
        <v>-9.2236670000000007</v>
      </c>
      <c r="F47" s="194">
        <v>18.509329999999999</v>
      </c>
      <c r="G47" s="194">
        <v>-2.4966680000000001</v>
      </c>
      <c r="H47" s="194">
        <v>29.37933</v>
      </c>
      <c r="I47" s="194">
        <v>28.814330000000002</v>
      </c>
      <c r="J47" s="194">
        <v>36.893329999999999</v>
      </c>
      <c r="K47" s="194">
        <v>46.176670000000001</v>
      </c>
      <c r="L47" s="194">
        <v>34.51867</v>
      </c>
      <c r="M47" s="194">
        <v>40.356670000000001</v>
      </c>
      <c r="N47" s="194">
        <v>-7.6726669999999997</v>
      </c>
      <c r="O47" s="194">
        <v>-6.8916659999999998</v>
      </c>
      <c r="P47" s="194">
        <v>5.1593340000000003</v>
      </c>
      <c r="Q47" s="194">
        <v>42.80133</v>
      </c>
      <c r="R47" s="194">
        <v>18.001329999999999</v>
      </c>
      <c r="S47" s="195">
        <v>30.401330000000002</v>
      </c>
    </row>
    <row r="48" spans="1:19" x14ac:dyDescent="0.3">
      <c r="A48" s="2">
        <v>2160</v>
      </c>
      <c r="B48" s="194">
        <v>23.019670000000001</v>
      </c>
      <c r="C48" s="194">
        <v>36.305669999999999</v>
      </c>
      <c r="D48" s="194">
        <v>15.66267</v>
      </c>
      <c r="E48" s="194">
        <v>1.991665</v>
      </c>
      <c r="F48" s="194">
        <v>10.555669999999999</v>
      </c>
      <c r="G48" s="194">
        <v>3.214664</v>
      </c>
      <c r="H48" s="194">
        <v>30.934670000000001</v>
      </c>
      <c r="I48" s="194">
        <v>29.41967</v>
      </c>
      <c r="J48" s="194">
        <v>38.581670000000003</v>
      </c>
      <c r="K48" s="194">
        <v>44.165669999999999</v>
      </c>
      <c r="L48" s="194">
        <v>32.543669999999999</v>
      </c>
      <c r="M48" s="194">
        <v>36.734670000000001</v>
      </c>
      <c r="N48" s="194">
        <v>-7.5389999999999997</v>
      </c>
      <c r="O48" s="194">
        <v>-6.9590009999999998</v>
      </c>
      <c r="P48" s="194">
        <v>7.399</v>
      </c>
      <c r="Q48" s="194">
        <v>42.798670000000001</v>
      </c>
      <c r="R48" s="194">
        <v>18.513670000000001</v>
      </c>
      <c r="S48" s="195">
        <v>30.656170000000003</v>
      </c>
    </row>
    <row r="49" spans="1:19" x14ac:dyDescent="0.3">
      <c r="A49" s="2">
        <v>2220</v>
      </c>
      <c r="B49" s="194">
        <v>20.726330000000001</v>
      </c>
      <c r="C49" s="194">
        <v>34.438339999999997</v>
      </c>
      <c r="D49" s="194">
        <v>14.906330000000001</v>
      </c>
      <c r="E49" s="194">
        <v>3.7003330000000001</v>
      </c>
      <c r="F49" s="194">
        <v>8.4403319999999997</v>
      </c>
      <c r="G49" s="194">
        <v>1.1233329999999999</v>
      </c>
      <c r="H49" s="194">
        <v>29.891999999999999</v>
      </c>
      <c r="I49" s="194">
        <v>28.957999999999998</v>
      </c>
      <c r="J49" s="194">
        <v>37.414000000000001</v>
      </c>
      <c r="K49" s="194">
        <v>43.717669999999998</v>
      </c>
      <c r="L49" s="194">
        <v>34.58867</v>
      </c>
      <c r="M49" s="194">
        <v>39.608669999999996</v>
      </c>
      <c r="N49" s="194">
        <v>-7.4583329999999997</v>
      </c>
      <c r="O49" s="194">
        <v>-5.549334</v>
      </c>
      <c r="P49" s="194">
        <v>6.559666</v>
      </c>
      <c r="Q49" s="194">
        <v>41.197000000000003</v>
      </c>
      <c r="R49" s="194">
        <v>18.986999999999998</v>
      </c>
      <c r="S49" s="195">
        <v>30.091999999999999</v>
      </c>
    </row>
    <row r="50" spans="1:19" x14ac:dyDescent="0.3">
      <c r="A50" s="2">
        <v>2280</v>
      </c>
      <c r="B50" s="194">
        <v>29.917000000000002</v>
      </c>
      <c r="C50" s="194">
        <v>37.343000000000004</v>
      </c>
      <c r="D50" s="194">
        <v>22.164999999999999</v>
      </c>
      <c r="E50" s="194">
        <v>-6.5926679999999998</v>
      </c>
      <c r="F50" s="194">
        <v>19.08633</v>
      </c>
      <c r="G50" s="194">
        <v>2.0773320000000002</v>
      </c>
      <c r="H50" s="194">
        <v>31.109000000000002</v>
      </c>
      <c r="I50" s="194">
        <v>28.594999999999999</v>
      </c>
      <c r="J50" s="194">
        <v>38.884999999999998</v>
      </c>
      <c r="K50" s="194">
        <v>47.968330000000002</v>
      </c>
      <c r="L50" s="194">
        <v>34.133330000000001</v>
      </c>
      <c r="M50" s="194">
        <v>39.710329999999999</v>
      </c>
      <c r="N50" s="194">
        <v>-8.7000010000000003</v>
      </c>
      <c r="O50" s="194">
        <v>-7.9350009999999997</v>
      </c>
      <c r="P50" s="194">
        <v>6.0969990000000003</v>
      </c>
      <c r="Q50" s="194">
        <v>42.930660000000003</v>
      </c>
      <c r="R50" s="194">
        <v>22.36467</v>
      </c>
      <c r="S50" s="195">
        <v>32.647665000000003</v>
      </c>
    </row>
    <row r="51" spans="1:19" x14ac:dyDescent="0.3">
      <c r="A51" s="2">
        <v>2340</v>
      </c>
      <c r="B51" s="194">
        <v>22.462330000000001</v>
      </c>
      <c r="C51" s="194">
        <v>34.87133</v>
      </c>
      <c r="D51" s="194">
        <v>14.93033</v>
      </c>
      <c r="E51" s="194">
        <v>4.5823349999999996</v>
      </c>
      <c r="F51" s="194">
        <v>12.46233</v>
      </c>
      <c r="G51" s="194">
        <v>6.8313329999999999</v>
      </c>
      <c r="H51" s="194">
        <v>31.234000000000002</v>
      </c>
      <c r="I51" s="194">
        <v>27.831</v>
      </c>
      <c r="J51" s="194">
        <v>38.536000000000001</v>
      </c>
      <c r="K51" s="194">
        <v>47.01567</v>
      </c>
      <c r="L51" s="194">
        <v>32.87567</v>
      </c>
      <c r="M51" s="194">
        <v>37.522669999999998</v>
      </c>
      <c r="N51" s="194">
        <v>-7.5803339999999997</v>
      </c>
      <c r="O51" s="194">
        <v>-5.8813339999999998</v>
      </c>
      <c r="P51" s="194">
        <v>5.6366649999999998</v>
      </c>
      <c r="Q51" s="194">
        <v>40.420999999999999</v>
      </c>
      <c r="R51" s="194">
        <v>12.692</v>
      </c>
      <c r="S51" s="195">
        <v>26.5565</v>
      </c>
    </row>
    <row r="52" spans="1:19" x14ac:dyDescent="0.3">
      <c r="A52" s="2">
        <v>2400</v>
      </c>
      <c r="B52" s="194">
        <v>27.555669999999999</v>
      </c>
      <c r="C52" s="194">
        <v>43.110669999999999</v>
      </c>
      <c r="D52" s="194">
        <v>22.077670000000001</v>
      </c>
      <c r="E52" s="194">
        <v>-6.8823340000000002</v>
      </c>
      <c r="F52" s="194">
        <v>17.499659999999999</v>
      </c>
      <c r="G52" s="194">
        <v>-0.76333430000000002</v>
      </c>
      <c r="H52" s="194">
        <v>30.039670000000001</v>
      </c>
      <c r="I52" s="194">
        <v>27.180669999999999</v>
      </c>
      <c r="J52" s="194">
        <v>38.163670000000003</v>
      </c>
      <c r="K52" s="194">
        <v>45.076999999999998</v>
      </c>
      <c r="L52" s="194">
        <v>32.499000000000002</v>
      </c>
      <c r="M52" s="194">
        <v>36.746000000000002</v>
      </c>
      <c r="N52" s="194">
        <v>-6.206334</v>
      </c>
      <c r="O52" s="194">
        <v>-6.1733339999999997</v>
      </c>
      <c r="P52" s="194">
        <v>5.7356670000000003</v>
      </c>
      <c r="Q52" s="194">
        <v>40.853000000000002</v>
      </c>
      <c r="R52" s="194">
        <v>13.765000000000001</v>
      </c>
      <c r="S52" s="195">
        <v>27.309000000000001</v>
      </c>
    </row>
    <row r="53" spans="1:19" x14ac:dyDescent="0.3">
      <c r="A53" s="2">
        <v>2460</v>
      </c>
      <c r="B53" s="194">
        <v>17.632660000000001</v>
      </c>
      <c r="C53" s="194">
        <v>31.266670000000001</v>
      </c>
      <c r="D53" s="194">
        <v>12.075670000000001</v>
      </c>
      <c r="E53" s="194">
        <v>2.7743329999999999</v>
      </c>
      <c r="F53" s="194">
        <v>10.367330000000001</v>
      </c>
      <c r="G53" s="194">
        <v>2.7773330000000001</v>
      </c>
      <c r="H53" s="194">
        <v>30.562000000000001</v>
      </c>
      <c r="I53" s="194">
        <v>27.042000000000002</v>
      </c>
      <c r="J53" s="194">
        <v>39.267000000000003</v>
      </c>
      <c r="K53" s="194">
        <v>44.780329999999999</v>
      </c>
      <c r="L53" s="194">
        <v>32.329329999999999</v>
      </c>
      <c r="M53" s="194">
        <v>36.619329999999998</v>
      </c>
      <c r="N53" s="194">
        <v>-8.3000000000000007</v>
      </c>
      <c r="O53" s="194">
        <v>-7.6390000000000002</v>
      </c>
      <c r="P53" s="194">
        <v>4.5449989999999998</v>
      </c>
      <c r="Q53" s="194">
        <v>39.253329999999998</v>
      </c>
      <c r="R53" s="194">
        <v>16.559329999999999</v>
      </c>
      <c r="S53" s="195">
        <v>27.906329999999997</v>
      </c>
    </row>
    <row r="54" spans="1:19" x14ac:dyDescent="0.3">
      <c r="A54" s="2">
        <v>2520</v>
      </c>
      <c r="B54" s="194">
        <v>28.895330000000001</v>
      </c>
      <c r="C54" s="194">
        <v>37.92633</v>
      </c>
      <c r="D54" s="194">
        <v>22.421330000000001</v>
      </c>
      <c r="E54" s="194">
        <v>-7.0330009999999996</v>
      </c>
      <c r="F54" s="194">
        <v>16.332999999999998</v>
      </c>
      <c r="G54" s="194">
        <v>-1.8770009999999999</v>
      </c>
      <c r="H54" s="194">
        <v>29.785</v>
      </c>
      <c r="I54" s="194">
        <v>27.28</v>
      </c>
      <c r="J54" s="194">
        <v>38.993000000000002</v>
      </c>
      <c r="K54" s="194">
        <v>44.969670000000001</v>
      </c>
      <c r="L54" s="194">
        <v>32.199669999999998</v>
      </c>
      <c r="M54" s="194">
        <v>36.561669999999999</v>
      </c>
      <c r="N54" s="194">
        <v>-5.8463339999999997</v>
      </c>
      <c r="O54" s="194">
        <v>-6.6593330000000002</v>
      </c>
      <c r="P54" s="194">
        <v>5.0286670000000004</v>
      </c>
      <c r="Q54" s="194">
        <v>39.521000000000001</v>
      </c>
      <c r="R54" s="194">
        <v>19.513999999999999</v>
      </c>
      <c r="S54" s="195">
        <v>29.517499999999998</v>
      </c>
    </row>
    <row r="55" spans="1:19" x14ac:dyDescent="0.3">
      <c r="A55" s="2">
        <v>2580</v>
      </c>
      <c r="B55" s="194">
        <v>22.576329999999999</v>
      </c>
      <c r="C55" s="194">
        <v>34.85033</v>
      </c>
      <c r="D55" s="194">
        <v>16.691330000000001</v>
      </c>
      <c r="E55" s="194">
        <v>-7.0809990000000003</v>
      </c>
      <c r="F55" s="194">
        <v>19.512</v>
      </c>
      <c r="G55" s="194">
        <v>2.7900010000000002</v>
      </c>
      <c r="H55" s="194">
        <v>30.765339999999998</v>
      </c>
      <c r="I55" s="194">
        <v>29.503329999999998</v>
      </c>
      <c r="J55" s="194">
        <v>39.49333</v>
      </c>
      <c r="K55" s="194">
        <v>42.808</v>
      </c>
      <c r="L55" s="194">
        <v>30.577000000000002</v>
      </c>
      <c r="M55" s="194">
        <v>35.6</v>
      </c>
      <c r="N55" s="194">
        <v>-6.3223330000000004</v>
      </c>
      <c r="O55" s="194">
        <v>-6.1893330000000004</v>
      </c>
      <c r="P55" s="194">
        <v>5.3836659999999998</v>
      </c>
      <c r="Q55" s="194">
        <v>40.585329999999999</v>
      </c>
      <c r="R55" s="194">
        <v>19.608329999999999</v>
      </c>
      <c r="S55" s="195">
        <v>30.096829999999997</v>
      </c>
    </row>
    <row r="56" spans="1:19" x14ac:dyDescent="0.3">
      <c r="A56" s="2">
        <v>2640</v>
      </c>
      <c r="B56" s="194">
        <v>25.497669999999999</v>
      </c>
      <c r="C56" s="194">
        <v>37.445659999999997</v>
      </c>
      <c r="D56" s="194">
        <v>19.421669999999999</v>
      </c>
      <c r="E56" s="194">
        <v>-7.372001</v>
      </c>
      <c r="F56" s="194">
        <v>13.428000000000001</v>
      </c>
      <c r="G56" s="194">
        <v>-1.736</v>
      </c>
      <c r="H56" s="194">
        <v>29.87567</v>
      </c>
      <c r="I56" s="194">
        <v>26.914670000000001</v>
      </c>
      <c r="J56" s="194">
        <v>40.081670000000003</v>
      </c>
      <c r="K56" s="194">
        <v>42.545670000000001</v>
      </c>
      <c r="L56" s="194">
        <v>30.231670000000001</v>
      </c>
      <c r="M56" s="194">
        <v>34.656669999999998</v>
      </c>
      <c r="N56" s="194">
        <v>-5.7893330000000001</v>
      </c>
      <c r="O56" s="194">
        <v>-7.1933340000000001</v>
      </c>
      <c r="P56" s="194">
        <v>4.6826670000000004</v>
      </c>
      <c r="Q56" s="194">
        <v>39.070329999999998</v>
      </c>
      <c r="R56" s="194">
        <v>15.44833</v>
      </c>
      <c r="S56" s="195">
        <v>27.259329999999999</v>
      </c>
    </row>
    <row r="57" spans="1:19" x14ac:dyDescent="0.3">
      <c r="A57" s="2">
        <v>2700</v>
      </c>
      <c r="B57" s="194">
        <v>26.898</v>
      </c>
      <c r="C57" s="194">
        <v>36.289000000000001</v>
      </c>
      <c r="D57" s="194">
        <v>19.241</v>
      </c>
      <c r="E57" s="194">
        <v>-7.4950000000000001</v>
      </c>
      <c r="F57" s="194">
        <v>14.744999999999999</v>
      </c>
      <c r="G57" s="194">
        <v>0.1599998</v>
      </c>
      <c r="H57" s="194">
        <v>31.10333</v>
      </c>
      <c r="I57" s="194">
        <v>28.707329999999999</v>
      </c>
      <c r="J57" s="194">
        <v>40.91433</v>
      </c>
      <c r="K57" s="194">
        <v>42.263330000000003</v>
      </c>
      <c r="L57" s="194">
        <v>29.24633</v>
      </c>
      <c r="M57" s="194">
        <v>35.04533</v>
      </c>
      <c r="N57" s="194">
        <v>-4.9133339999999999</v>
      </c>
      <c r="O57" s="194">
        <v>-6.8723340000000004</v>
      </c>
      <c r="P57" s="194">
        <v>4.8456659999999996</v>
      </c>
      <c r="Q57" s="194">
        <v>37.314999999999998</v>
      </c>
      <c r="R57" s="194">
        <v>13.77</v>
      </c>
      <c r="S57" s="195">
        <v>25.542499999999997</v>
      </c>
    </row>
    <row r="58" spans="1:19" x14ac:dyDescent="0.3">
      <c r="A58" s="2">
        <v>2760</v>
      </c>
      <c r="B58" s="194">
        <v>25.108000000000001</v>
      </c>
      <c r="C58" s="194">
        <v>40.173999999999999</v>
      </c>
      <c r="D58" s="194">
        <v>19.497</v>
      </c>
      <c r="E58" s="194">
        <v>-6.7666649999999997</v>
      </c>
      <c r="F58" s="194">
        <v>11.482329999999999</v>
      </c>
      <c r="G58" s="194">
        <v>0.43333440000000001</v>
      </c>
      <c r="H58" s="194">
        <v>30.962669999999999</v>
      </c>
      <c r="I58" s="194">
        <v>28.65767</v>
      </c>
      <c r="J58" s="194">
        <v>41.328670000000002</v>
      </c>
      <c r="K58" s="194">
        <v>43.96434</v>
      </c>
      <c r="L58" s="194">
        <v>28.581330000000001</v>
      </c>
      <c r="M58" s="194">
        <v>31.657330000000002</v>
      </c>
      <c r="N58" s="194">
        <v>-4.2240000000000002</v>
      </c>
      <c r="O58" s="194">
        <v>-6.601</v>
      </c>
      <c r="P58" s="194">
        <v>6.1059999999999999</v>
      </c>
      <c r="Q58" s="194">
        <v>39.924329999999998</v>
      </c>
      <c r="R58" s="194">
        <v>17.77533</v>
      </c>
      <c r="S58" s="195">
        <v>28.849829999999997</v>
      </c>
    </row>
    <row r="59" spans="1:19" x14ac:dyDescent="0.3">
      <c r="A59" s="2">
        <v>2820</v>
      </c>
      <c r="B59" s="194">
        <v>14.445</v>
      </c>
      <c r="C59" s="194">
        <v>30.125</v>
      </c>
      <c r="D59" s="194">
        <v>7.7990000000000004</v>
      </c>
      <c r="E59" s="194">
        <v>1.290001</v>
      </c>
      <c r="F59" s="194">
        <v>7.4359999999999999</v>
      </c>
      <c r="G59" s="194">
        <v>2.6940010000000001</v>
      </c>
      <c r="H59" s="194">
        <v>32.862000000000002</v>
      </c>
      <c r="I59" s="194">
        <v>29.478999999999999</v>
      </c>
      <c r="J59" s="194">
        <v>42.61</v>
      </c>
      <c r="K59" s="194">
        <v>40.553330000000003</v>
      </c>
      <c r="L59" s="194">
        <v>27.636330000000001</v>
      </c>
      <c r="M59" s="194">
        <v>32.589329999999997</v>
      </c>
      <c r="N59" s="194">
        <v>-5.6</v>
      </c>
      <c r="O59" s="194">
        <v>-7.5339999999999998</v>
      </c>
      <c r="P59" s="194">
        <v>3.1389999999999998</v>
      </c>
      <c r="Q59" s="194">
        <v>36.940330000000003</v>
      </c>
      <c r="R59" s="194">
        <v>15.24033</v>
      </c>
      <c r="S59" s="195">
        <v>26.090330000000002</v>
      </c>
    </row>
    <row r="60" spans="1:19" x14ac:dyDescent="0.3">
      <c r="A60" s="2">
        <v>2880</v>
      </c>
      <c r="B60" s="194">
        <v>17.014669999999999</v>
      </c>
      <c r="C60" s="194">
        <v>28.18167</v>
      </c>
      <c r="D60" s="194">
        <v>8.9036659999999994</v>
      </c>
      <c r="E60" s="194">
        <v>-0.39433380000000001</v>
      </c>
      <c r="F60" s="194">
        <v>10.53867</v>
      </c>
      <c r="G60" s="194">
        <v>3.6376659999999998</v>
      </c>
      <c r="H60" s="194">
        <v>31.093330000000002</v>
      </c>
      <c r="I60" s="194">
        <v>28.550329999999999</v>
      </c>
      <c r="J60" s="194">
        <v>41.340330000000002</v>
      </c>
      <c r="K60" s="194">
        <v>42.45467</v>
      </c>
      <c r="L60" s="194">
        <v>28.712669999999999</v>
      </c>
      <c r="M60" s="194">
        <v>34.436669999999999</v>
      </c>
      <c r="N60" s="194">
        <v>-6.5013329999999998</v>
      </c>
      <c r="O60" s="194">
        <v>-6.3233329999999999</v>
      </c>
      <c r="P60" s="194">
        <v>3.5896669999999999</v>
      </c>
      <c r="Q60" s="194">
        <v>35.47</v>
      </c>
      <c r="R60" s="194">
        <v>18.158999999999999</v>
      </c>
      <c r="S60" s="195">
        <v>26.814499999999999</v>
      </c>
    </row>
    <row r="61" spans="1:19" x14ac:dyDescent="0.3">
      <c r="A61" s="2">
        <v>2940</v>
      </c>
      <c r="B61" s="194">
        <v>12.467000000000001</v>
      </c>
      <c r="C61" s="194">
        <v>28.341999999999999</v>
      </c>
      <c r="D61" s="194">
        <v>9.391</v>
      </c>
      <c r="E61" s="194">
        <v>1.062667</v>
      </c>
      <c r="F61" s="194">
        <v>10.642670000000001</v>
      </c>
      <c r="G61" s="194">
        <v>1.764667</v>
      </c>
      <c r="H61" s="194">
        <v>32.068660000000001</v>
      </c>
      <c r="I61" s="194">
        <v>30.508669999999999</v>
      </c>
      <c r="J61" s="194">
        <v>40.840670000000003</v>
      </c>
      <c r="K61" s="194">
        <v>40.537999999999997</v>
      </c>
      <c r="L61" s="194">
        <v>27.986999999999998</v>
      </c>
      <c r="M61" s="194">
        <v>32.15</v>
      </c>
      <c r="N61" s="194">
        <v>-5.0259999999999998</v>
      </c>
      <c r="O61" s="194">
        <v>-6.7530000000000001</v>
      </c>
      <c r="P61" s="194">
        <v>5.45</v>
      </c>
      <c r="Q61" s="194">
        <v>37.944659999999999</v>
      </c>
      <c r="R61" s="194">
        <v>14.888669999999999</v>
      </c>
      <c r="S61" s="195">
        <v>26.416664999999998</v>
      </c>
    </row>
    <row r="62" spans="1:19" x14ac:dyDescent="0.3">
      <c r="A62" s="2">
        <v>3000</v>
      </c>
      <c r="B62" s="194">
        <v>15.728999999999999</v>
      </c>
      <c r="C62" s="194">
        <v>26.731999999999999</v>
      </c>
      <c r="D62" s="194">
        <v>9.7930010000000003</v>
      </c>
      <c r="E62" s="194">
        <v>-2.2846660000000001</v>
      </c>
      <c r="F62" s="194">
        <v>5.7353339999999999</v>
      </c>
      <c r="G62" s="194">
        <v>-1.8966670000000001</v>
      </c>
      <c r="H62" s="194">
        <v>32.10933</v>
      </c>
      <c r="I62" s="194">
        <v>27.779340000000001</v>
      </c>
      <c r="J62" s="194">
        <v>41.41133</v>
      </c>
      <c r="K62" s="194">
        <v>37.622669999999999</v>
      </c>
      <c r="L62" s="194">
        <v>27.377669999999998</v>
      </c>
      <c r="M62" s="194">
        <v>31.74567</v>
      </c>
      <c r="N62" s="194">
        <v>-8.8339999999999996</v>
      </c>
      <c r="O62" s="194">
        <v>-8.2460000000000004</v>
      </c>
      <c r="P62" s="194">
        <v>5.1079999999999997</v>
      </c>
      <c r="Q62" s="194">
        <v>34.994999999999997</v>
      </c>
      <c r="R62" s="194">
        <v>20.420999999999999</v>
      </c>
      <c r="S62" s="195">
        <v>27.707999999999998</v>
      </c>
    </row>
    <row r="63" spans="1:19" x14ac:dyDescent="0.3">
      <c r="A63" s="2">
        <v>3060</v>
      </c>
      <c r="B63" s="194">
        <v>10.65767</v>
      </c>
      <c r="C63" s="194">
        <v>25.902660000000001</v>
      </c>
      <c r="D63" s="194">
        <v>5.1906670000000004</v>
      </c>
      <c r="E63" s="194">
        <v>1.5493330000000001</v>
      </c>
      <c r="F63" s="194">
        <v>9.0843319999999999</v>
      </c>
      <c r="G63" s="194">
        <v>0.86233230000000005</v>
      </c>
      <c r="H63" s="194">
        <v>32.845669999999998</v>
      </c>
      <c r="I63" s="194">
        <v>29.889669999999999</v>
      </c>
      <c r="J63" s="194">
        <v>41.846670000000003</v>
      </c>
      <c r="K63" s="194">
        <v>38.421999999999997</v>
      </c>
      <c r="L63" s="194">
        <v>27.521000000000001</v>
      </c>
      <c r="M63" s="194">
        <v>32.017000000000003</v>
      </c>
      <c r="N63" s="194">
        <v>-3.9133330000000002</v>
      </c>
      <c r="O63" s="194">
        <v>-5.2613329999999996</v>
      </c>
      <c r="P63" s="194">
        <v>4.3646659999999997</v>
      </c>
      <c r="Q63" s="194">
        <v>36.840670000000003</v>
      </c>
      <c r="R63" s="194">
        <v>12.219670000000001</v>
      </c>
      <c r="S63" s="195">
        <v>24.530170000000002</v>
      </c>
    </row>
    <row r="64" spans="1:19" x14ac:dyDescent="0.3">
      <c r="A64" s="2">
        <v>3120</v>
      </c>
      <c r="B64" s="194">
        <v>20.492329999999999</v>
      </c>
      <c r="C64" s="194">
        <v>32.42333</v>
      </c>
      <c r="D64" s="194">
        <v>15.190329999999999</v>
      </c>
      <c r="E64" s="194">
        <v>-6.9676679999999998</v>
      </c>
      <c r="F64" s="194">
        <v>12.09033</v>
      </c>
      <c r="G64" s="194">
        <v>-0.91966720000000002</v>
      </c>
      <c r="H64" s="194">
        <v>31.38166</v>
      </c>
      <c r="I64" s="194">
        <v>28.589659999999999</v>
      </c>
      <c r="J64" s="194">
        <v>41.053669999999997</v>
      </c>
      <c r="K64" s="194">
        <v>37.54833</v>
      </c>
      <c r="L64" s="194">
        <v>26.841329999999999</v>
      </c>
      <c r="M64" s="194">
        <v>32.344329999999999</v>
      </c>
      <c r="N64" s="194">
        <v>-8.0926670000000005</v>
      </c>
      <c r="O64" s="194">
        <v>-6.6876660000000001</v>
      </c>
      <c r="P64" s="194">
        <v>4.1203339999999997</v>
      </c>
      <c r="Q64" s="194">
        <v>34.474670000000003</v>
      </c>
      <c r="R64" s="194">
        <v>21.658670000000001</v>
      </c>
      <c r="S64" s="195">
        <v>28.066670000000002</v>
      </c>
    </row>
    <row r="65" spans="1:19" x14ac:dyDescent="0.3">
      <c r="A65" s="2">
        <v>3180</v>
      </c>
      <c r="B65" s="194">
        <v>22.293330000000001</v>
      </c>
      <c r="C65" s="194">
        <v>30.688330000000001</v>
      </c>
      <c r="D65" s="194">
        <v>13.22433</v>
      </c>
      <c r="E65" s="194">
        <v>-10.365</v>
      </c>
      <c r="F65" s="194">
        <v>15.247</v>
      </c>
      <c r="G65" s="194">
        <v>-1.675001</v>
      </c>
      <c r="H65" s="194">
        <v>31.575669999999999</v>
      </c>
      <c r="I65" s="194">
        <v>28.019670000000001</v>
      </c>
      <c r="J65" s="194">
        <v>41.735660000000003</v>
      </c>
      <c r="K65" s="194">
        <v>37.697000000000003</v>
      </c>
      <c r="L65" s="194">
        <v>27.443999999999999</v>
      </c>
      <c r="M65" s="194">
        <v>31.085000000000001</v>
      </c>
      <c r="N65" s="194">
        <v>-4.6086660000000004</v>
      </c>
      <c r="O65" s="194">
        <v>-5.8796660000000003</v>
      </c>
      <c r="P65" s="194">
        <v>4.6483340000000002</v>
      </c>
      <c r="Q65" s="194">
        <v>36.561</v>
      </c>
      <c r="R65" s="194">
        <v>14.282</v>
      </c>
      <c r="S65" s="195">
        <v>25.421500000000002</v>
      </c>
    </row>
    <row r="66" spans="1:19" x14ac:dyDescent="0.3">
      <c r="A66" s="2">
        <v>3240</v>
      </c>
      <c r="B66" s="194">
        <v>12.688000000000001</v>
      </c>
      <c r="C66" s="194">
        <v>27.018000000000001</v>
      </c>
      <c r="D66" s="194">
        <v>8.7830010000000005</v>
      </c>
      <c r="E66" s="194">
        <v>0.20299909999999999</v>
      </c>
      <c r="F66" s="194">
        <v>0.56599999999999995</v>
      </c>
      <c r="G66" s="194">
        <v>-1.6330009999999999</v>
      </c>
      <c r="H66" s="194">
        <v>33.968000000000004</v>
      </c>
      <c r="I66" s="194">
        <v>29.721</v>
      </c>
      <c r="J66" s="194">
        <v>43.31</v>
      </c>
      <c r="K66" s="194">
        <v>36.416670000000003</v>
      </c>
      <c r="L66" s="194">
        <v>25.41667</v>
      </c>
      <c r="M66" s="194">
        <v>30.688669999999998</v>
      </c>
      <c r="N66" s="194">
        <v>-5.7469999999999999</v>
      </c>
      <c r="O66" s="194">
        <v>-6.6029999999999998</v>
      </c>
      <c r="P66" s="194">
        <v>0.89300040000000003</v>
      </c>
      <c r="Q66" s="194">
        <v>33.093330000000002</v>
      </c>
      <c r="R66" s="194">
        <v>19.645330000000001</v>
      </c>
      <c r="S66" s="195">
        <v>26.369330000000001</v>
      </c>
    </row>
    <row r="67" spans="1:19" x14ac:dyDescent="0.3">
      <c r="A67" s="2">
        <v>3300</v>
      </c>
      <c r="B67" s="194">
        <v>12.68233</v>
      </c>
      <c r="C67" s="194">
        <v>25.30133</v>
      </c>
      <c r="D67" s="194">
        <v>8.4393320000000003</v>
      </c>
      <c r="E67" s="194">
        <v>-5.9333799999999999E-2</v>
      </c>
      <c r="F67" s="194">
        <v>5.1546669999999999</v>
      </c>
      <c r="G67" s="194">
        <v>-0.82033350000000005</v>
      </c>
      <c r="H67" s="194">
        <v>30.068999999999999</v>
      </c>
      <c r="I67" s="194">
        <v>27.091000000000001</v>
      </c>
      <c r="J67" s="194">
        <v>40.334000000000003</v>
      </c>
      <c r="K67" s="194">
        <v>37.370669999999997</v>
      </c>
      <c r="L67" s="194">
        <v>24.716670000000001</v>
      </c>
      <c r="M67" s="194">
        <v>29.734670000000001</v>
      </c>
      <c r="N67" s="194">
        <v>-6.4453329999999998</v>
      </c>
      <c r="O67" s="194">
        <v>-6.9623330000000001</v>
      </c>
      <c r="P67" s="194">
        <v>5.4666670000000002</v>
      </c>
      <c r="Q67" s="194">
        <v>35.896999999999998</v>
      </c>
      <c r="R67" s="194">
        <v>19.442</v>
      </c>
      <c r="S67" s="195">
        <v>27.669499999999999</v>
      </c>
    </row>
    <row r="68" spans="1:19" x14ac:dyDescent="0.3">
      <c r="A68" s="2">
        <v>3360</v>
      </c>
      <c r="B68" s="194">
        <v>11.05733</v>
      </c>
      <c r="C68" s="194">
        <v>23.505330000000001</v>
      </c>
      <c r="D68" s="194">
        <v>3.5943339999999999</v>
      </c>
      <c r="E68" s="194">
        <v>-1.448</v>
      </c>
      <c r="F68" s="194">
        <v>2.9529990000000002</v>
      </c>
      <c r="G68" s="194">
        <v>-4.300001</v>
      </c>
      <c r="H68" s="194">
        <v>30.68967</v>
      </c>
      <c r="I68" s="194">
        <v>27.97766</v>
      </c>
      <c r="J68" s="194">
        <v>40.430660000000003</v>
      </c>
      <c r="K68" s="194">
        <v>35.966000000000001</v>
      </c>
      <c r="L68" s="194">
        <v>24.698</v>
      </c>
      <c r="M68" s="194">
        <v>29.576000000000001</v>
      </c>
      <c r="N68" s="194">
        <v>-5.6580000000000004</v>
      </c>
      <c r="O68" s="194">
        <v>-6.0910000000000002</v>
      </c>
      <c r="P68" s="194">
        <v>3.2810000000000001</v>
      </c>
      <c r="Q68" s="194">
        <v>33.732999999999997</v>
      </c>
      <c r="R68" s="194">
        <v>14.786</v>
      </c>
      <c r="S68" s="195">
        <v>24.259499999999999</v>
      </c>
    </row>
    <row r="69" spans="1:19" x14ac:dyDescent="0.3">
      <c r="A69" s="2">
        <v>3420</v>
      </c>
      <c r="B69" s="194">
        <v>9.1059990000000006</v>
      </c>
      <c r="C69" s="194">
        <v>22.026</v>
      </c>
      <c r="D69" s="194">
        <v>6.2789989999999998</v>
      </c>
      <c r="E69" s="194">
        <v>-1.2266649999999999</v>
      </c>
      <c r="F69" s="194">
        <v>2.7393339999999999</v>
      </c>
      <c r="G69" s="194">
        <v>-3.8916650000000002</v>
      </c>
      <c r="H69" s="194">
        <v>30.874669999999998</v>
      </c>
      <c r="I69" s="194">
        <v>28.228670000000001</v>
      </c>
      <c r="J69" s="194">
        <v>39.677669999999999</v>
      </c>
      <c r="K69" s="194">
        <v>38.823999999999998</v>
      </c>
      <c r="L69" s="194">
        <v>25.088000000000001</v>
      </c>
      <c r="M69" s="194">
        <v>28.466000000000001</v>
      </c>
      <c r="N69" s="194">
        <v>-5.6953329999999998</v>
      </c>
      <c r="O69" s="194">
        <v>-6.2423330000000004</v>
      </c>
      <c r="P69" s="194">
        <v>5.0176670000000003</v>
      </c>
      <c r="Q69" s="194">
        <v>35.141669999999998</v>
      </c>
      <c r="R69" s="194">
        <v>21.152670000000001</v>
      </c>
      <c r="S69" s="195">
        <v>28.147169999999999</v>
      </c>
    </row>
    <row r="70" spans="1:19" x14ac:dyDescent="0.3">
      <c r="A70" s="2">
        <v>3480</v>
      </c>
      <c r="B70" s="194">
        <v>16.383669999999999</v>
      </c>
      <c r="C70" s="194">
        <v>21.769659999999998</v>
      </c>
      <c r="D70" s="194">
        <v>7.5526660000000003</v>
      </c>
      <c r="E70" s="194">
        <v>-5.1923339999999998</v>
      </c>
      <c r="F70" s="194">
        <v>1.507666</v>
      </c>
      <c r="G70" s="194">
        <v>-5.3143339999999997</v>
      </c>
      <c r="H70" s="194">
        <v>33.98433</v>
      </c>
      <c r="I70" s="194">
        <v>28.995329999999999</v>
      </c>
      <c r="J70" s="194">
        <v>41.553330000000003</v>
      </c>
      <c r="K70" s="194">
        <v>37.030999999999999</v>
      </c>
      <c r="L70" s="194">
        <v>23.33</v>
      </c>
      <c r="M70" s="194">
        <v>28.997</v>
      </c>
      <c r="N70" s="194">
        <v>-4.8376669999999997</v>
      </c>
      <c r="O70" s="194">
        <v>-7.2226670000000004</v>
      </c>
      <c r="P70" s="194">
        <v>2.1673330000000002</v>
      </c>
      <c r="Q70" s="194">
        <v>34.384999999999998</v>
      </c>
      <c r="R70" s="194">
        <v>13.218</v>
      </c>
      <c r="S70" s="195">
        <v>23.801499999999997</v>
      </c>
    </row>
    <row r="71" spans="1:19" x14ac:dyDescent="0.3">
      <c r="A71" s="2">
        <v>3540</v>
      </c>
      <c r="B71" s="194">
        <v>12.146000000000001</v>
      </c>
      <c r="C71" s="194">
        <v>21.117000000000001</v>
      </c>
      <c r="D71" s="194">
        <v>4.853999</v>
      </c>
      <c r="E71" s="194">
        <v>-0.60233309999999995</v>
      </c>
      <c r="F71" s="194">
        <v>3.008667</v>
      </c>
      <c r="G71" s="194">
        <v>0.23566819999999999</v>
      </c>
      <c r="H71" s="194">
        <v>30.983000000000001</v>
      </c>
      <c r="I71" s="194">
        <v>27.754000000000001</v>
      </c>
      <c r="J71" s="194">
        <v>39.780999999999999</v>
      </c>
      <c r="K71" s="194">
        <v>39.143329999999999</v>
      </c>
      <c r="L71" s="194">
        <v>22.719329999999999</v>
      </c>
      <c r="M71" s="194">
        <v>27.300329999999999</v>
      </c>
      <c r="N71" s="194">
        <v>-5.7953340000000004</v>
      </c>
      <c r="O71" s="194">
        <v>-7.5063339999999998</v>
      </c>
      <c r="P71" s="194">
        <v>3.6556670000000002</v>
      </c>
      <c r="Q71" s="194">
        <v>35.57367</v>
      </c>
      <c r="R71" s="194">
        <v>17.635670000000001</v>
      </c>
      <c r="S71" s="195">
        <v>26.604669999999999</v>
      </c>
    </row>
    <row r="72" spans="1:19" x14ac:dyDescent="0.3">
      <c r="A72" s="2">
        <v>3600</v>
      </c>
      <c r="B72" s="194">
        <v>15.229329999999999</v>
      </c>
      <c r="C72" s="194">
        <v>24.506329999999998</v>
      </c>
      <c r="D72" s="194">
        <v>3.9773329999999998</v>
      </c>
      <c r="E72" s="194">
        <v>-10.111000000000001</v>
      </c>
      <c r="F72" s="194">
        <v>11.715999999999999</v>
      </c>
      <c r="G72" s="194">
        <v>-1.7060010000000001</v>
      </c>
      <c r="H72" s="194">
        <v>32.15</v>
      </c>
      <c r="I72" s="194">
        <v>28.759</v>
      </c>
      <c r="J72" s="194">
        <v>39.941000000000003</v>
      </c>
      <c r="K72" s="194">
        <v>36.341000000000001</v>
      </c>
      <c r="L72" s="194">
        <v>22.959</v>
      </c>
      <c r="M72" s="194">
        <v>27.675999999999998</v>
      </c>
      <c r="N72" s="194">
        <v>-5.591666</v>
      </c>
      <c r="O72" s="194">
        <v>-6.9556659999999999</v>
      </c>
      <c r="P72" s="194">
        <v>4.7013340000000001</v>
      </c>
      <c r="Q72" s="194">
        <v>35.045999999999999</v>
      </c>
      <c r="R72" s="194">
        <v>17.164000000000001</v>
      </c>
      <c r="S72" s="195">
        <v>26.105</v>
      </c>
    </row>
    <row r="73" spans="1:19" x14ac:dyDescent="0.3">
      <c r="A73" s="2">
        <v>3660</v>
      </c>
      <c r="B73" s="194">
        <v>8.1646660000000004</v>
      </c>
      <c r="C73" s="194">
        <v>17.781669999999998</v>
      </c>
      <c r="D73" s="194">
        <v>1.1596649999999999</v>
      </c>
      <c r="E73" s="194">
        <v>-4.1233329999999997</v>
      </c>
      <c r="F73" s="194">
        <v>4.8806669999999999</v>
      </c>
      <c r="G73" s="194">
        <v>-0.41133310000000001</v>
      </c>
      <c r="H73" s="194">
        <v>29.824999999999999</v>
      </c>
      <c r="I73" s="194">
        <v>26.033000000000001</v>
      </c>
      <c r="J73" s="194">
        <v>38.481999999999999</v>
      </c>
      <c r="K73" s="194">
        <v>36.250999999999998</v>
      </c>
      <c r="L73" s="194">
        <v>23.33</v>
      </c>
      <c r="M73" s="194">
        <v>27.856000000000002</v>
      </c>
      <c r="N73" s="194">
        <v>-8.2460000000000004</v>
      </c>
      <c r="O73" s="194">
        <v>-8.8469999999999995</v>
      </c>
      <c r="P73" s="194">
        <v>4.1310000000000002</v>
      </c>
      <c r="Q73" s="194">
        <v>32.622</v>
      </c>
      <c r="R73" s="194">
        <v>20.632000000000001</v>
      </c>
      <c r="S73" s="195">
        <v>26.627000000000002</v>
      </c>
    </row>
    <row r="74" spans="1:19" x14ac:dyDescent="0.3">
      <c r="A74" s="2">
        <v>3720</v>
      </c>
      <c r="B74" s="194">
        <v>6.4686659999999998</v>
      </c>
      <c r="C74" s="194">
        <v>18.45167</v>
      </c>
      <c r="D74" s="194">
        <v>1.6436649999999999</v>
      </c>
      <c r="E74" s="194">
        <v>-4.1133350000000002</v>
      </c>
      <c r="F74" s="194">
        <v>2.0866660000000001</v>
      </c>
      <c r="G74" s="194">
        <v>1.3036650000000001</v>
      </c>
      <c r="H74" s="194">
        <v>31.326000000000001</v>
      </c>
      <c r="I74" s="194">
        <v>27.628</v>
      </c>
      <c r="J74" s="194">
        <v>40.183999999999997</v>
      </c>
      <c r="K74" s="194">
        <v>35.868670000000002</v>
      </c>
      <c r="L74" s="194">
        <v>22.647670000000002</v>
      </c>
      <c r="M74" s="194">
        <v>27.812670000000001</v>
      </c>
      <c r="N74" s="194">
        <v>-4.569</v>
      </c>
      <c r="O74" s="194">
        <v>-6.984</v>
      </c>
      <c r="P74" s="194">
        <v>3.879</v>
      </c>
      <c r="Q74" s="194">
        <v>33.74933</v>
      </c>
      <c r="R74" s="194">
        <v>21.07733</v>
      </c>
      <c r="S74" s="195">
        <v>27.413330000000002</v>
      </c>
    </row>
    <row r="75" spans="1:19" x14ac:dyDescent="0.3">
      <c r="A75" s="2">
        <v>3780</v>
      </c>
      <c r="B75" s="194">
        <v>11.084</v>
      </c>
      <c r="C75" s="194">
        <v>18.306999999999999</v>
      </c>
      <c r="D75" s="194">
        <v>2.335</v>
      </c>
      <c r="E75" s="194">
        <v>-4.275665</v>
      </c>
      <c r="F75" s="194">
        <v>-3.2426659999999998</v>
      </c>
      <c r="G75" s="194">
        <v>-2.5346660000000001</v>
      </c>
      <c r="H75" s="194">
        <v>32.507660000000001</v>
      </c>
      <c r="I75" s="194">
        <v>28.150670000000002</v>
      </c>
      <c r="J75" s="194">
        <v>42.022660000000002</v>
      </c>
      <c r="K75" s="194">
        <v>32.774999999999999</v>
      </c>
      <c r="L75" s="194">
        <v>22.577000000000002</v>
      </c>
      <c r="M75" s="194">
        <v>24.154</v>
      </c>
      <c r="N75" s="194">
        <v>-5.5453330000000003</v>
      </c>
      <c r="O75" s="194">
        <v>-7.5513329999999996</v>
      </c>
      <c r="P75" s="194">
        <v>2.298667</v>
      </c>
      <c r="Q75" s="194">
        <v>31.87433</v>
      </c>
      <c r="R75" s="194">
        <v>15.213329999999999</v>
      </c>
      <c r="S75" s="195">
        <v>23.54383</v>
      </c>
    </row>
    <row r="76" spans="1:19" x14ac:dyDescent="0.3">
      <c r="A76" s="2">
        <v>3840</v>
      </c>
      <c r="B76" s="194">
        <v>9.6463319999999992</v>
      </c>
      <c r="C76" s="194">
        <v>17.64133</v>
      </c>
      <c r="D76" s="194">
        <v>1.125332</v>
      </c>
      <c r="E76" s="194">
        <v>-9.088336</v>
      </c>
      <c r="F76" s="194">
        <v>1.1726650000000001</v>
      </c>
      <c r="G76" s="194">
        <v>-3.628336</v>
      </c>
      <c r="H76" s="194">
        <v>32.158999999999999</v>
      </c>
      <c r="I76" s="194">
        <v>28.916</v>
      </c>
      <c r="J76" s="194">
        <v>39.918999999999997</v>
      </c>
      <c r="K76" s="194">
        <v>34.370330000000003</v>
      </c>
      <c r="L76" s="194">
        <v>22.12433</v>
      </c>
      <c r="M76" s="194">
        <v>25.578330000000001</v>
      </c>
      <c r="N76" s="194">
        <v>-5.306667</v>
      </c>
      <c r="O76" s="194">
        <v>-5.6726669999999997</v>
      </c>
      <c r="P76" s="194">
        <v>5.1713329999999997</v>
      </c>
      <c r="Q76" s="194">
        <v>32.641669999999998</v>
      </c>
      <c r="R76" s="194">
        <v>19.083670000000001</v>
      </c>
      <c r="S76" s="195">
        <v>25.862670000000001</v>
      </c>
    </row>
    <row r="77" spans="1:19" x14ac:dyDescent="0.3">
      <c r="A77" s="2">
        <v>3900</v>
      </c>
      <c r="B77" s="194">
        <v>7.337002</v>
      </c>
      <c r="C77" s="194">
        <v>15.569000000000001</v>
      </c>
      <c r="D77" s="194">
        <v>-0.53599929999999996</v>
      </c>
      <c r="E77" s="194">
        <v>-4.8949990000000003</v>
      </c>
      <c r="F77" s="194">
        <v>1.921001</v>
      </c>
      <c r="G77" s="194">
        <v>-2.7719990000000001</v>
      </c>
      <c r="H77" s="194">
        <v>32.512999999999998</v>
      </c>
      <c r="I77" s="194">
        <v>27.39</v>
      </c>
      <c r="J77" s="194">
        <v>41.225999999999999</v>
      </c>
      <c r="K77" s="194">
        <v>32.794670000000004</v>
      </c>
      <c r="L77" s="194">
        <v>20.914670000000001</v>
      </c>
      <c r="M77" s="194">
        <v>26.60867</v>
      </c>
      <c r="N77" s="194">
        <v>-4.2683330000000002</v>
      </c>
      <c r="O77" s="194">
        <v>-5.7523330000000001</v>
      </c>
      <c r="P77" s="194">
        <v>3.778667</v>
      </c>
      <c r="Q77" s="194">
        <v>32.838329999999999</v>
      </c>
      <c r="R77" s="194">
        <v>7.7273329999999998</v>
      </c>
      <c r="S77" s="195">
        <v>20.2828315</v>
      </c>
    </row>
    <row r="78" spans="1:19" x14ac:dyDescent="0.3">
      <c r="A78" s="2">
        <v>3960</v>
      </c>
      <c r="B78" s="194">
        <v>17.274999999999999</v>
      </c>
      <c r="C78" s="194">
        <v>23.78</v>
      </c>
      <c r="D78" s="194">
        <v>8.4039999999999999</v>
      </c>
      <c r="E78" s="194">
        <v>-14.807</v>
      </c>
      <c r="F78" s="194">
        <v>7.5780010000000004</v>
      </c>
      <c r="G78" s="194">
        <v>-5.0350000000000001</v>
      </c>
      <c r="H78" s="194">
        <v>34.943669999999997</v>
      </c>
      <c r="I78" s="194">
        <v>28.91667</v>
      </c>
      <c r="J78" s="194">
        <v>41.093670000000003</v>
      </c>
      <c r="K78" s="194">
        <v>34.66733</v>
      </c>
      <c r="L78" s="194">
        <v>20.01333</v>
      </c>
      <c r="M78" s="194">
        <v>24.11233</v>
      </c>
      <c r="N78" s="194">
        <v>-5.2016660000000003</v>
      </c>
      <c r="O78" s="194">
        <v>-7.5806659999999999</v>
      </c>
      <c r="P78" s="194">
        <v>1.773334</v>
      </c>
      <c r="Q78" s="194">
        <v>32.969000000000001</v>
      </c>
      <c r="R78" s="194">
        <v>11.794</v>
      </c>
      <c r="S78" s="195">
        <v>22.381500000000003</v>
      </c>
    </row>
    <row r="79" spans="1:19" x14ac:dyDescent="0.3">
      <c r="A79" s="2">
        <v>4020</v>
      </c>
      <c r="B79" s="194">
        <v>4.0353339999999998</v>
      </c>
      <c r="C79" s="194">
        <v>15.043329999999999</v>
      </c>
      <c r="D79" s="194">
        <v>-1.0886670000000001</v>
      </c>
      <c r="E79" s="194">
        <v>-5.5246659999999999</v>
      </c>
      <c r="F79" s="194">
        <v>-1.7646660000000001</v>
      </c>
      <c r="G79" s="194">
        <v>-5.2046659999999996</v>
      </c>
      <c r="H79" s="194">
        <v>32.315330000000003</v>
      </c>
      <c r="I79" s="194">
        <v>28.02533</v>
      </c>
      <c r="J79" s="194">
        <v>41.247329999999998</v>
      </c>
      <c r="K79" s="194">
        <v>32.826000000000001</v>
      </c>
      <c r="L79" s="194">
        <v>20.146000000000001</v>
      </c>
      <c r="M79" s="194">
        <v>27.43</v>
      </c>
      <c r="N79" s="194">
        <v>-4.5993329999999997</v>
      </c>
      <c r="O79" s="194">
        <v>-6.6413330000000004</v>
      </c>
      <c r="P79" s="194">
        <v>3.8426670000000001</v>
      </c>
      <c r="Q79" s="194">
        <v>34.207000000000001</v>
      </c>
      <c r="R79" s="194">
        <v>20.52</v>
      </c>
      <c r="S79" s="195">
        <v>27.363500000000002</v>
      </c>
    </row>
    <row r="80" spans="1:19" x14ac:dyDescent="0.3">
      <c r="A80" s="2">
        <v>4080</v>
      </c>
      <c r="B80" s="194">
        <v>11.353999999999999</v>
      </c>
      <c r="C80" s="194">
        <v>16.552</v>
      </c>
      <c r="D80" s="194">
        <v>1.50013E-2</v>
      </c>
      <c r="E80" s="194">
        <v>-2.5160010000000002</v>
      </c>
      <c r="F80" s="194">
        <v>1.837</v>
      </c>
      <c r="G80" s="194">
        <v>-1.1000000000000001</v>
      </c>
      <c r="H80" s="194">
        <v>34.424329999999998</v>
      </c>
      <c r="I80" s="194">
        <v>29.271329999999999</v>
      </c>
      <c r="J80" s="194">
        <v>42.452330000000003</v>
      </c>
      <c r="K80" s="194">
        <v>35.004669999999997</v>
      </c>
      <c r="L80" s="194">
        <v>20.365670000000001</v>
      </c>
      <c r="M80" s="194">
        <v>24.819669999999999</v>
      </c>
      <c r="N80" s="194">
        <v>-3.5373329999999998</v>
      </c>
      <c r="O80" s="194">
        <v>-6.0643330000000004</v>
      </c>
      <c r="P80" s="194">
        <v>3.911667</v>
      </c>
      <c r="Q80" s="194">
        <v>32.93967</v>
      </c>
      <c r="R80" s="194">
        <v>14.98967</v>
      </c>
      <c r="S80" s="195">
        <v>23.964669999999998</v>
      </c>
    </row>
    <row r="81" spans="1:19" x14ac:dyDescent="0.3">
      <c r="A81" s="2">
        <v>4140</v>
      </c>
      <c r="B81" s="194">
        <v>9.5956659999999996</v>
      </c>
      <c r="C81" s="194">
        <v>20.409669999999998</v>
      </c>
      <c r="D81" s="194">
        <v>-0.97533420000000004</v>
      </c>
      <c r="E81" s="194">
        <v>-8.4113340000000001</v>
      </c>
      <c r="F81" s="194">
        <v>10.302659999999999</v>
      </c>
      <c r="G81" s="194">
        <v>-1.535334</v>
      </c>
      <c r="H81" s="194">
        <v>33.850999999999999</v>
      </c>
      <c r="I81" s="194">
        <v>29.087</v>
      </c>
      <c r="J81" s="194">
        <v>41.509</v>
      </c>
      <c r="K81" s="194">
        <v>34.906329999999997</v>
      </c>
      <c r="L81" s="194">
        <v>19.88533</v>
      </c>
      <c r="M81" s="194">
        <v>23.596329999999998</v>
      </c>
      <c r="N81" s="194">
        <v>-6.7166670000000002</v>
      </c>
      <c r="O81" s="194">
        <v>-7.3466670000000001</v>
      </c>
      <c r="P81" s="194">
        <v>1.7603329999999999</v>
      </c>
      <c r="Q81" s="194">
        <v>31.643329999999999</v>
      </c>
      <c r="R81" s="194">
        <v>12.73033</v>
      </c>
      <c r="S81" s="195">
        <v>22.18683</v>
      </c>
    </row>
    <row r="82" spans="1:19" x14ac:dyDescent="0.3">
      <c r="A82" s="2">
        <v>4200</v>
      </c>
      <c r="B82" s="194">
        <v>6.3766670000000003</v>
      </c>
      <c r="C82" s="194">
        <v>16.14067</v>
      </c>
      <c r="D82" s="194">
        <v>-1.6703319999999999</v>
      </c>
      <c r="E82" s="194">
        <v>-2.2836669999999999</v>
      </c>
      <c r="F82" s="194">
        <v>5.9633349999999998</v>
      </c>
      <c r="G82" s="194">
        <v>3.646334</v>
      </c>
      <c r="H82" s="194">
        <v>34.116660000000003</v>
      </c>
      <c r="I82" s="194">
        <v>28.586670000000002</v>
      </c>
      <c r="J82" s="194">
        <v>42.684669999999997</v>
      </c>
      <c r="K82" s="194">
        <v>33.019669999999998</v>
      </c>
      <c r="L82" s="194">
        <v>20.023669999999999</v>
      </c>
      <c r="M82" s="194">
        <v>24.769670000000001</v>
      </c>
      <c r="N82" s="194">
        <v>-4.9873329999999996</v>
      </c>
      <c r="O82" s="194">
        <v>-6.3953329999999999</v>
      </c>
      <c r="P82" s="194">
        <v>3.2596660000000002</v>
      </c>
      <c r="Q82" s="194">
        <v>32.242669999999997</v>
      </c>
      <c r="R82" s="194">
        <v>16.41967</v>
      </c>
      <c r="S82" s="195">
        <v>24.33117</v>
      </c>
    </row>
    <row r="83" spans="1:19" x14ac:dyDescent="0.3">
      <c r="A83" s="2">
        <v>4260</v>
      </c>
      <c r="B83" s="194">
        <v>2.7186659999999998</v>
      </c>
      <c r="C83" s="194">
        <v>17.478670000000001</v>
      </c>
      <c r="D83" s="194">
        <v>-8.0583329999999993</v>
      </c>
      <c r="E83" s="194">
        <v>-2.8793329999999999</v>
      </c>
      <c r="F83" s="194">
        <v>3.431667</v>
      </c>
      <c r="G83" s="194">
        <v>-2.073334</v>
      </c>
      <c r="H83" s="194">
        <v>32.356000000000002</v>
      </c>
      <c r="I83" s="194">
        <v>26.646999999999998</v>
      </c>
      <c r="J83" s="194">
        <v>42.122999999999998</v>
      </c>
      <c r="K83" s="194">
        <v>32.08867</v>
      </c>
      <c r="L83" s="194">
        <v>19.289670000000001</v>
      </c>
      <c r="M83" s="194">
        <v>25.363669999999999</v>
      </c>
      <c r="N83" s="194">
        <v>-3.2883330000000002</v>
      </c>
      <c r="O83" s="194">
        <v>-6.6623330000000003</v>
      </c>
      <c r="P83" s="194">
        <v>3.262667</v>
      </c>
      <c r="Q83" s="194">
        <v>31.986329999999999</v>
      </c>
      <c r="R83" s="194">
        <v>14.111330000000001</v>
      </c>
      <c r="S83" s="195">
        <v>23.048829999999999</v>
      </c>
    </row>
    <row r="84" spans="1:19" x14ac:dyDescent="0.3">
      <c r="A84" s="2">
        <v>4320</v>
      </c>
      <c r="B84" s="194">
        <v>3.3833329999999999</v>
      </c>
      <c r="C84" s="194">
        <v>13.332330000000001</v>
      </c>
      <c r="D84" s="194">
        <v>-5.9226679999999998</v>
      </c>
      <c r="E84" s="194">
        <v>-1.939667</v>
      </c>
      <c r="F84" s="194">
        <v>3.6813340000000001</v>
      </c>
      <c r="G84" s="194">
        <v>0.43533329999999998</v>
      </c>
      <c r="H84" s="194">
        <v>31.405000000000001</v>
      </c>
      <c r="I84" s="194">
        <v>28.385000000000002</v>
      </c>
      <c r="J84" s="194">
        <v>40.914000000000001</v>
      </c>
      <c r="K84" s="194">
        <v>32.862670000000001</v>
      </c>
      <c r="L84" s="194">
        <v>18.967669999999998</v>
      </c>
      <c r="M84" s="194">
        <v>24.11666</v>
      </c>
      <c r="N84" s="194">
        <v>-3.8886669999999999</v>
      </c>
      <c r="O84" s="194">
        <v>-6.1316670000000002</v>
      </c>
      <c r="P84" s="194">
        <v>4.5263330000000002</v>
      </c>
      <c r="Q84" s="194">
        <v>31.553000000000001</v>
      </c>
      <c r="R84" s="194">
        <v>15.813000000000001</v>
      </c>
      <c r="S84" s="195">
        <v>23.683</v>
      </c>
    </row>
    <row r="85" spans="1:19" x14ac:dyDescent="0.3">
      <c r="A85" s="2">
        <v>4380</v>
      </c>
      <c r="B85" s="194">
        <v>8.3130000000000006</v>
      </c>
      <c r="C85" s="194">
        <v>15.349</v>
      </c>
      <c r="D85" s="194">
        <v>-3.2669999999999999</v>
      </c>
      <c r="E85" s="194">
        <v>0.30799870000000001</v>
      </c>
      <c r="F85" s="194">
        <v>7.6909979999999996</v>
      </c>
      <c r="G85" s="194">
        <v>3.0429970000000002</v>
      </c>
      <c r="H85" s="194">
        <v>33.678669999999997</v>
      </c>
      <c r="I85" s="194">
        <v>28.783670000000001</v>
      </c>
      <c r="J85" s="194">
        <v>42.08567</v>
      </c>
      <c r="K85" s="194">
        <v>32.125329999999998</v>
      </c>
      <c r="L85" s="194">
        <v>19.21433</v>
      </c>
      <c r="M85" s="194">
        <v>23.756329999999998</v>
      </c>
      <c r="N85" s="194">
        <v>-6.0190000000000001</v>
      </c>
      <c r="O85" s="194">
        <v>-8.0470009999999998</v>
      </c>
      <c r="P85" s="194">
        <v>2.13</v>
      </c>
      <c r="Q85" s="194">
        <v>31.699670000000001</v>
      </c>
      <c r="R85" s="194">
        <v>20.184670000000001</v>
      </c>
      <c r="S85" s="195">
        <v>25.942170000000001</v>
      </c>
    </row>
    <row r="86" spans="1:19" x14ac:dyDescent="0.3">
      <c r="A86" s="2">
        <v>4440</v>
      </c>
      <c r="B86" s="194">
        <v>5.1823329999999999</v>
      </c>
      <c r="C86" s="194">
        <v>18.46133</v>
      </c>
      <c r="D86" s="194">
        <v>-7.154668</v>
      </c>
      <c r="E86" s="194">
        <v>-10.178330000000001</v>
      </c>
      <c r="F86" s="194">
        <v>16.437670000000001</v>
      </c>
      <c r="G86" s="194">
        <v>-1.802332</v>
      </c>
      <c r="H86" s="194">
        <v>33.478999999999999</v>
      </c>
      <c r="I86" s="194">
        <v>28.684999999999999</v>
      </c>
      <c r="J86" s="194">
        <v>44.152000000000001</v>
      </c>
      <c r="K86" s="194">
        <v>30.589670000000002</v>
      </c>
      <c r="L86" s="194">
        <v>18.69867</v>
      </c>
      <c r="M86" s="194">
        <v>24.193670000000001</v>
      </c>
      <c r="N86" s="194">
        <v>-5.1600010000000003</v>
      </c>
      <c r="O86" s="194">
        <v>-7.1420000000000003</v>
      </c>
      <c r="P86" s="194">
        <v>2.4860000000000002</v>
      </c>
      <c r="Q86" s="194">
        <v>30.706669999999999</v>
      </c>
      <c r="R86" s="194">
        <v>19.435669999999998</v>
      </c>
      <c r="S86" s="195">
        <v>25.071169999999999</v>
      </c>
    </row>
    <row r="87" spans="1:19" x14ac:dyDescent="0.3">
      <c r="A87" s="2">
        <v>4500</v>
      </c>
      <c r="B87" s="194">
        <v>-1.6343350000000001</v>
      </c>
      <c r="C87" s="194">
        <v>13.27566</v>
      </c>
      <c r="D87" s="194">
        <v>-9.7853349999999999</v>
      </c>
      <c r="E87" s="194">
        <v>-0.29500009999999999</v>
      </c>
      <c r="F87" s="194">
        <v>10.115</v>
      </c>
      <c r="G87" s="194">
        <v>6.058001</v>
      </c>
      <c r="H87" s="194">
        <v>33.698</v>
      </c>
      <c r="I87" s="194">
        <v>29.443999999999999</v>
      </c>
      <c r="J87" s="194">
        <v>44.307000000000002</v>
      </c>
      <c r="K87" s="194">
        <v>30.728670000000001</v>
      </c>
      <c r="L87" s="194">
        <v>17.700669999999999</v>
      </c>
      <c r="M87" s="194">
        <v>22.91667</v>
      </c>
      <c r="N87" s="194">
        <v>-5.07</v>
      </c>
      <c r="O87" s="194">
        <v>-6.9109999999999996</v>
      </c>
      <c r="P87" s="194">
        <v>2.1459999999999999</v>
      </c>
      <c r="Q87" s="194">
        <v>30.420999999999999</v>
      </c>
      <c r="R87" s="194">
        <v>12.484999999999999</v>
      </c>
      <c r="S87" s="195">
        <v>21.452999999999999</v>
      </c>
    </row>
    <row r="88" spans="1:19" x14ac:dyDescent="0.3">
      <c r="A88" s="2">
        <v>4560</v>
      </c>
      <c r="B88" s="194">
        <v>-2.7726670000000002</v>
      </c>
      <c r="C88" s="194">
        <v>12.229329999999999</v>
      </c>
      <c r="D88" s="194">
        <v>-10.64367</v>
      </c>
      <c r="E88" s="194">
        <v>-2.1633339999999999</v>
      </c>
      <c r="F88" s="194">
        <v>13.007669999999999</v>
      </c>
      <c r="G88" s="194">
        <v>-1.890333</v>
      </c>
      <c r="H88" s="194">
        <v>32.772669999999998</v>
      </c>
      <c r="I88" s="194">
        <v>28.45467</v>
      </c>
      <c r="J88" s="194">
        <v>42.016669999999998</v>
      </c>
      <c r="K88" s="194">
        <v>28.703669999999999</v>
      </c>
      <c r="L88" s="194">
        <v>17.73067</v>
      </c>
      <c r="M88" s="194">
        <v>21.74567</v>
      </c>
      <c r="N88" s="194">
        <v>-3.6923319999999999</v>
      </c>
      <c r="O88" s="194">
        <v>-6.2533329999999996</v>
      </c>
      <c r="P88" s="194">
        <v>3.6566670000000001</v>
      </c>
      <c r="Q88" s="194">
        <v>30.572330000000001</v>
      </c>
      <c r="R88" s="194">
        <v>15.002330000000001</v>
      </c>
      <c r="S88" s="195">
        <v>22.787330000000001</v>
      </c>
    </row>
    <row r="89" spans="1:19" x14ac:dyDescent="0.3">
      <c r="A89" s="2">
        <v>4620</v>
      </c>
      <c r="B89" s="194">
        <v>1.143999</v>
      </c>
      <c r="C89" s="194">
        <v>13.618</v>
      </c>
      <c r="D89" s="194">
        <v>-8.6130010000000006</v>
      </c>
      <c r="E89" s="194">
        <v>0.69033429999999996</v>
      </c>
      <c r="F89" s="194">
        <v>11.697329999999999</v>
      </c>
      <c r="G89" s="194">
        <v>3.1373329999999999</v>
      </c>
      <c r="H89" s="194">
        <v>32.986660000000001</v>
      </c>
      <c r="I89" s="194">
        <v>27.744669999999999</v>
      </c>
      <c r="J89" s="194">
        <v>41.535670000000003</v>
      </c>
      <c r="K89" s="194">
        <v>31.190999999999999</v>
      </c>
      <c r="L89" s="194">
        <v>15.926</v>
      </c>
      <c r="M89" s="194">
        <v>21.273</v>
      </c>
      <c r="N89" s="194">
        <v>-6.0253329999999998</v>
      </c>
      <c r="O89" s="194">
        <v>-8.0953330000000001</v>
      </c>
      <c r="P89" s="194">
        <v>1.605667</v>
      </c>
      <c r="Q89" s="194">
        <v>29.400670000000002</v>
      </c>
      <c r="R89" s="194">
        <v>23.950669999999999</v>
      </c>
      <c r="S89" s="195">
        <v>26.67567</v>
      </c>
    </row>
    <row r="90" spans="1:19" x14ac:dyDescent="0.3">
      <c r="A90" s="2">
        <v>4680</v>
      </c>
      <c r="B90" s="194">
        <v>8.026999</v>
      </c>
      <c r="C90" s="194">
        <v>19.257000000000001</v>
      </c>
      <c r="D90" s="194">
        <v>-4.7520009999999999</v>
      </c>
      <c r="E90" s="194">
        <v>-10.488670000000001</v>
      </c>
      <c r="F90" s="194">
        <v>19.502330000000001</v>
      </c>
      <c r="G90" s="194">
        <v>-2.0266670000000002</v>
      </c>
      <c r="H90" s="194">
        <v>33.380000000000003</v>
      </c>
      <c r="I90" s="194">
        <v>27.853999999999999</v>
      </c>
      <c r="J90" s="194">
        <v>42.87</v>
      </c>
      <c r="K90" s="194">
        <v>28.475670000000001</v>
      </c>
      <c r="L90" s="194">
        <v>16.924669999999999</v>
      </c>
      <c r="M90" s="194">
        <v>23.00367</v>
      </c>
      <c r="N90" s="194">
        <v>-4.8610009999999999</v>
      </c>
      <c r="O90" s="194">
        <v>-7.4020010000000003</v>
      </c>
      <c r="P90" s="194">
        <v>1.524999</v>
      </c>
      <c r="Q90" s="194">
        <v>28.10567</v>
      </c>
      <c r="R90" s="194">
        <v>13.853669999999999</v>
      </c>
      <c r="S90" s="195">
        <v>20.979669999999999</v>
      </c>
    </row>
    <row r="91" spans="1:19" x14ac:dyDescent="0.3">
      <c r="A91" s="2">
        <v>4740</v>
      </c>
      <c r="B91" s="194">
        <v>-1.7016659999999999</v>
      </c>
      <c r="C91" s="194">
        <v>12.24033</v>
      </c>
      <c r="D91" s="194">
        <v>-10.89067</v>
      </c>
      <c r="E91" s="194">
        <v>1.259333</v>
      </c>
      <c r="F91" s="194">
        <v>14.877330000000001</v>
      </c>
      <c r="G91" s="194">
        <v>2.237333</v>
      </c>
      <c r="H91" s="194">
        <v>33.502670000000002</v>
      </c>
      <c r="I91" s="194">
        <v>28.444669999999999</v>
      </c>
      <c r="J91" s="194">
        <v>42.407670000000003</v>
      </c>
      <c r="K91" s="194">
        <v>27.743670000000002</v>
      </c>
      <c r="L91" s="194">
        <v>16.45467</v>
      </c>
      <c r="M91" s="194">
        <v>23.687670000000001</v>
      </c>
      <c r="N91" s="194">
        <v>-6.6683339999999998</v>
      </c>
      <c r="O91" s="194">
        <v>-7.5703339999999999</v>
      </c>
      <c r="P91" s="194">
        <v>3.160666</v>
      </c>
      <c r="Q91" s="194">
        <v>28.63233</v>
      </c>
      <c r="R91" s="194">
        <v>24.428329999999999</v>
      </c>
      <c r="S91" s="195">
        <v>26.530329999999999</v>
      </c>
    </row>
    <row r="92" spans="1:19" x14ac:dyDescent="0.3">
      <c r="A92" s="2">
        <v>4800</v>
      </c>
      <c r="B92" s="194">
        <v>0.87900160000000005</v>
      </c>
      <c r="C92" s="194">
        <v>10.55</v>
      </c>
      <c r="D92" s="194">
        <v>-9.3799989999999998</v>
      </c>
      <c r="E92" s="194">
        <v>1.1780010000000001</v>
      </c>
      <c r="F92" s="194">
        <v>11.285</v>
      </c>
      <c r="G92" s="194">
        <v>2.3830010000000001</v>
      </c>
      <c r="H92" s="194">
        <v>33.883000000000003</v>
      </c>
      <c r="I92" s="194">
        <v>29.120999999999999</v>
      </c>
      <c r="J92" s="194">
        <v>43.277999999999999</v>
      </c>
      <c r="K92" s="194">
        <v>26.39</v>
      </c>
      <c r="L92" s="194">
        <v>15.901999999999999</v>
      </c>
      <c r="M92" s="194">
        <v>20.27</v>
      </c>
      <c r="N92" s="194">
        <v>-2.7129989999999999</v>
      </c>
      <c r="O92" s="194">
        <v>-8.2189999999999994</v>
      </c>
      <c r="P92" s="194">
        <v>1.2080010000000001</v>
      </c>
      <c r="Q92" s="194">
        <v>28.506329999999998</v>
      </c>
      <c r="R92" s="194">
        <v>22.058330000000002</v>
      </c>
      <c r="S92" s="195">
        <v>25.282330000000002</v>
      </c>
    </row>
    <row r="93" spans="1:19" x14ac:dyDescent="0.3">
      <c r="A93" s="2">
        <v>4860</v>
      </c>
      <c r="B93" s="194">
        <v>7.0226649999999999</v>
      </c>
      <c r="C93" s="194">
        <v>18.85867</v>
      </c>
      <c r="D93" s="194">
        <v>-2.175335</v>
      </c>
      <c r="E93" s="194">
        <v>-10.365</v>
      </c>
      <c r="F93" s="194">
        <v>18.393999999999998</v>
      </c>
      <c r="G93" s="194">
        <v>-4.0150009999999998</v>
      </c>
      <c r="H93" s="194">
        <v>33.454999999999998</v>
      </c>
      <c r="I93" s="194">
        <v>29.773</v>
      </c>
      <c r="J93" s="194">
        <v>42.893999999999998</v>
      </c>
      <c r="K93" s="194">
        <v>29.706</v>
      </c>
      <c r="L93" s="194">
        <v>14.103999999999999</v>
      </c>
      <c r="M93" s="194">
        <v>20.428000000000001</v>
      </c>
      <c r="N93" s="194">
        <v>-4.3760000000000003</v>
      </c>
      <c r="O93" s="194">
        <v>-7.5949999999999998</v>
      </c>
      <c r="P93" s="194">
        <v>1.143</v>
      </c>
      <c r="Q93" s="194">
        <v>28.788329999999998</v>
      </c>
      <c r="R93" s="194">
        <v>9.342333</v>
      </c>
      <c r="S93" s="195">
        <v>19.065331499999999</v>
      </c>
    </row>
    <row r="94" spans="1:19" x14ac:dyDescent="0.3">
      <c r="A94" s="2">
        <v>4920</v>
      </c>
      <c r="B94" s="194">
        <v>1.160666</v>
      </c>
      <c r="C94" s="194">
        <v>12.360659999999999</v>
      </c>
      <c r="D94" s="194">
        <v>-5.3063349999999998</v>
      </c>
      <c r="E94" s="194">
        <v>1.550001</v>
      </c>
      <c r="F94" s="194">
        <v>11.946999999999999</v>
      </c>
      <c r="G94" s="194">
        <v>4.1950019999999997</v>
      </c>
      <c r="H94" s="194">
        <v>33.819000000000003</v>
      </c>
      <c r="I94" s="194">
        <v>27.634</v>
      </c>
      <c r="J94" s="194">
        <v>42.771999999999998</v>
      </c>
      <c r="K94" s="194">
        <v>28.120999999999999</v>
      </c>
      <c r="L94" s="194">
        <v>14.702</v>
      </c>
      <c r="M94" s="194">
        <v>19.521000000000001</v>
      </c>
      <c r="N94" s="194">
        <v>-4.3546659999999999</v>
      </c>
      <c r="O94" s="194">
        <v>-8.0346659999999996</v>
      </c>
      <c r="P94" s="194">
        <v>1.6173329999999999</v>
      </c>
      <c r="Q94" s="194">
        <v>28.17867</v>
      </c>
      <c r="R94" s="194">
        <v>18.133669999999999</v>
      </c>
      <c r="S94" s="195">
        <v>23.156169999999999</v>
      </c>
    </row>
    <row r="95" spans="1:19" x14ac:dyDescent="0.3">
      <c r="A95" s="2">
        <v>4980</v>
      </c>
      <c r="B95" s="194">
        <v>-0.61333470000000001</v>
      </c>
      <c r="C95" s="194">
        <v>12.12867</v>
      </c>
      <c r="D95" s="194">
        <v>-8.7263339999999996</v>
      </c>
      <c r="E95" s="194">
        <v>-0.83699990000000002</v>
      </c>
      <c r="F95" s="194">
        <v>8.9390009999999993</v>
      </c>
      <c r="G95" s="194">
        <v>-0.50499919999999998</v>
      </c>
      <c r="H95" s="194">
        <v>33.047330000000002</v>
      </c>
      <c r="I95" s="194">
        <v>28.137329999999999</v>
      </c>
      <c r="J95" s="194">
        <v>42.543329999999997</v>
      </c>
      <c r="K95" s="194">
        <v>27.076000000000001</v>
      </c>
      <c r="L95" s="194">
        <v>14.212999999999999</v>
      </c>
      <c r="M95" s="194">
        <v>19.526</v>
      </c>
      <c r="N95" s="194">
        <v>-4.4996669999999996</v>
      </c>
      <c r="O95" s="194">
        <v>-7.1376670000000004</v>
      </c>
      <c r="P95" s="194">
        <v>2.475333</v>
      </c>
      <c r="Q95" s="194">
        <v>28.700659999999999</v>
      </c>
      <c r="R95" s="194">
        <v>17.650670000000002</v>
      </c>
      <c r="S95" s="195">
        <v>23.175665000000002</v>
      </c>
    </row>
    <row r="96" spans="1:19" x14ac:dyDescent="0.3">
      <c r="A96" s="2">
        <v>5040</v>
      </c>
      <c r="B96" s="194">
        <v>7.0893329999999999</v>
      </c>
      <c r="C96" s="194">
        <v>17.710329999999999</v>
      </c>
      <c r="D96" s="194">
        <v>-4.3566669999999998</v>
      </c>
      <c r="E96" s="194">
        <v>-13.433999999999999</v>
      </c>
      <c r="F96" s="194">
        <v>16.335000000000001</v>
      </c>
      <c r="G96" s="194">
        <v>-4.1789990000000001</v>
      </c>
      <c r="H96" s="194">
        <v>32.942</v>
      </c>
      <c r="I96" s="194">
        <v>28.337</v>
      </c>
      <c r="J96" s="194">
        <v>41.155999999999999</v>
      </c>
      <c r="K96" s="194">
        <v>26.823329999999999</v>
      </c>
      <c r="L96" s="194">
        <v>13.966329999999999</v>
      </c>
      <c r="M96" s="194">
        <v>20.919329999999999</v>
      </c>
      <c r="N96" s="194">
        <v>-5.2770000000000001</v>
      </c>
      <c r="O96" s="194">
        <v>-7.3879999999999999</v>
      </c>
      <c r="P96" s="194">
        <v>2.3029999999999999</v>
      </c>
      <c r="Q96" s="194">
        <v>27.569330000000001</v>
      </c>
      <c r="R96" s="194">
        <v>27.088329999999999</v>
      </c>
      <c r="S96" s="195">
        <v>27.32883</v>
      </c>
    </row>
    <row r="97" spans="1:19" x14ac:dyDescent="0.3">
      <c r="A97" s="2">
        <v>5100</v>
      </c>
      <c r="B97" s="194">
        <v>-1.5406679999999999</v>
      </c>
      <c r="C97" s="194">
        <v>9.142334</v>
      </c>
      <c r="D97" s="194">
        <v>-11.13367</v>
      </c>
      <c r="E97" s="194">
        <v>-0.35033609999999998</v>
      </c>
      <c r="F97" s="194">
        <v>9.5246639999999996</v>
      </c>
      <c r="G97" s="194">
        <v>-1.5923350000000001</v>
      </c>
      <c r="H97" s="194">
        <v>36.47334</v>
      </c>
      <c r="I97" s="194">
        <v>29.750330000000002</v>
      </c>
      <c r="J97" s="194">
        <v>46.203330000000001</v>
      </c>
      <c r="K97" s="194">
        <v>26.069669999999999</v>
      </c>
      <c r="L97" s="194">
        <v>13.49567</v>
      </c>
      <c r="M97" s="194">
        <v>19.075669999999999</v>
      </c>
      <c r="N97" s="194">
        <v>-5.5356670000000001</v>
      </c>
      <c r="O97" s="194">
        <v>-7.3136669999999997</v>
      </c>
      <c r="P97" s="194">
        <v>-0.62266679999999996</v>
      </c>
      <c r="Q97" s="194">
        <v>28.02533</v>
      </c>
      <c r="R97" s="194">
        <v>24.89433</v>
      </c>
      <c r="S97" s="195">
        <v>26.45983</v>
      </c>
    </row>
    <row r="98" spans="1:19" x14ac:dyDescent="0.3">
      <c r="A98" s="2">
        <v>5160</v>
      </c>
      <c r="B98" s="194">
        <v>2.4853339999999999</v>
      </c>
      <c r="C98" s="194">
        <v>15.178330000000001</v>
      </c>
      <c r="D98" s="194">
        <v>-8.1616669999999996</v>
      </c>
      <c r="E98" s="194">
        <v>-6.0946670000000003</v>
      </c>
      <c r="F98" s="194">
        <v>16.636330000000001</v>
      </c>
      <c r="G98" s="194">
        <v>-0.63966750000000006</v>
      </c>
      <c r="H98" s="194">
        <v>35.496670000000002</v>
      </c>
      <c r="I98" s="194">
        <v>29.273669999999999</v>
      </c>
      <c r="J98" s="194">
        <v>45.072670000000002</v>
      </c>
      <c r="K98" s="194">
        <v>27.870999999999999</v>
      </c>
      <c r="L98" s="194">
        <v>12.547000000000001</v>
      </c>
      <c r="M98" s="194">
        <v>18.702999999999999</v>
      </c>
      <c r="N98" s="194">
        <v>-1.829334</v>
      </c>
      <c r="O98" s="194">
        <v>-6.4583329999999997</v>
      </c>
      <c r="P98" s="194">
        <v>1.4626669999999999</v>
      </c>
      <c r="Q98" s="194">
        <v>28.71733</v>
      </c>
      <c r="R98" s="194">
        <v>13.85533</v>
      </c>
      <c r="S98" s="195">
        <v>21.28633</v>
      </c>
    </row>
    <row r="99" spans="1:19" x14ac:dyDescent="0.3">
      <c r="A99" s="2">
        <v>5220</v>
      </c>
      <c r="B99" s="194">
        <v>-1.2420009999999999</v>
      </c>
      <c r="C99" s="194">
        <v>9.9880010000000006</v>
      </c>
      <c r="D99" s="194">
        <v>-8.7080000000000002</v>
      </c>
      <c r="E99" s="194">
        <v>0</v>
      </c>
      <c r="F99" s="194">
        <v>6.0850010000000001</v>
      </c>
      <c r="G99" s="194">
        <v>1.4779990000000001</v>
      </c>
      <c r="H99" s="194">
        <v>35.187339999999999</v>
      </c>
      <c r="I99" s="194">
        <v>27.095330000000001</v>
      </c>
      <c r="J99" s="194">
        <v>43.094329999999999</v>
      </c>
      <c r="K99" s="194">
        <v>25.301670000000001</v>
      </c>
      <c r="L99" s="194">
        <v>12.90067</v>
      </c>
      <c r="M99" s="194">
        <v>18.60267</v>
      </c>
      <c r="N99" s="194">
        <v>-4.1136670000000004</v>
      </c>
      <c r="O99" s="194">
        <v>-7.8826669999999996</v>
      </c>
      <c r="P99" s="194">
        <v>0.46633340000000001</v>
      </c>
      <c r="Q99" s="194">
        <v>28.626000000000001</v>
      </c>
      <c r="R99" s="194">
        <v>23.925000000000001</v>
      </c>
      <c r="S99" s="195">
        <v>26.275500000000001</v>
      </c>
    </row>
    <row r="100" spans="1:19" x14ac:dyDescent="0.3">
      <c r="A100" s="2">
        <v>5280</v>
      </c>
      <c r="B100" s="194">
        <v>-0.64966579999999996</v>
      </c>
      <c r="C100" s="194">
        <v>13.43534</v>
      </c>
      <c r="D100" s="194">
        <v>-11.60966</v>
      </c>
      <c r="E100" s="194">
        <v>-2.8416649999999999</v>
      </c>
      <c r="F100" s="194">
        <v>11.415330000000001</v>
      </c>
      <c r="G100" s="194">
        <v>3.221333</v>
      </c>
      <c r="H100" s="194">
        <v>35.100999999999999</v>
      </c>
      <c r="I100" s="194">
        <v>30.445</v>
      </c>
      <c r="J100" s="194">
        <v>43.116</v>
      </c>
      <c r="K100" s="194">
        <v>24.480329999999999</v>
      </c>
      <c r="L100" s="194">
        <v>12.30433</v>
      </c>
      <c r="M100" s="194">
        <v>18.280329999999999</v>
      </c>
      <c r="N100" s="194">
        <v>-5.9703330000000001</v>
      </c>
      <c r="O100" s="194">
        <v>-7.2573340000000002</v>
      </c>
      <c r="P100" s="194">
        <v>0.1736665</v>
      </c>
      <c r="Q100" s="194">
        <v>26.562999999999999</v>
      </c>
      <c r="R100" s="194">
        <v>22.219000000000001</v>
      </c>
      <c r="S100" s="195">
        <v>24.390999999999998</v>
      </c>
    </row>
    <row r="101" spans="1:19" x14ac:dyDescent="0.3">
      <c r="A101" s="2">
        <v>5340</v>
      </c>
      <c r="B101" s="194">
        <v>3.4476659999999999</v>
      </c>
      <c r="C101" s="194">
        <v>18.086659999999998</v>
      </c>
      <c r="D101" s="194">
        <v>-4.9893340000000004</v>
      </c>
      <c r="E101" s="194">
        <v>-11.99367</v>
      </c>
      <c r="F101" s="194">
        <v>16.483329999999999</v>
      </c>
      <c r="G101" s="194">
        <v>-5.3606660000000002</v>
      </c>
      <c r="H101" s="194">
        <v>34.876669999999997</v>
      </c>
      <c r="I101" s="194">
        <v>28.87867</v>
      </c>
      <c r="J101" s="194">
        <v>44.723669999999998</v>
      </c>
      <c r="K101" s="194">
        <v>24.991330000000001</v>
      </c>
      <c r="L101" s="194">
        <v>12.14133</v>
      </c>
      <c r="M101" s="194">
        <v>17.844329999999999</v>
      </c>
      <c r="N101" s="194">
        <v>-2.2866659999999999</v>
      </c>
      <c r="O101" s="194">
        <v>-6.1726660000000004</v>
      </c>
      <c r="P101" s="194">
        <v>1.279334</v>
      </c>
      <c r="Q101" s="194">
        <v>27.75</v>
      </c>
      <c r="R101" s="194">
        <v>10.885999999999999</v>
      </c>
      <c r="S101" s="195">
        <v>19.317999999999998</v>
      </c>
    </row>
    <row r="102" spans="1:19" x14ac:dyDescent="0.3">
      <c r="A102" s="2">
        <v>5400</v>
      </c>
      <c r="B102" s="194">
        <v>-3.636663</v>
      </c>
      <c r="C102" s="194">
        <v>10.747339999999999</v>
      </c>
      <c r="D102" s="194">
        <v>-13.00066</v>
      </c>
      <c r="E102" s="194">
        <v>0.17966650000000001</v>
      </c>
      <c r="F102" s="194">
        <v>10.37067</v>
      </c>
      <c r="G102" s="194">
        <v>1.1446670000000001</v>
      </c>
      <c r="H102" s="194">
        <v>35.786670000000001</v>
      </c>
      <c r="I102" s="194">
        <v>28.74267</v>
      </c>
      <c r="J102" s="194">
        <v>44.365670000000001</v>
      </c>
      <c r="K102" s="194">
        <v>23.558</v>
      </c>
      <c r="L102" s="194">
        <v>11.215999999999999</v>
      </c>
      <c r="M102" s="194">
        <v>18.5</v>
      </c>
      <c r="N102" s="194">
        <v>-2.5566659999999999</v>
      </c>
      <c r="O102" s="194">
        <v>-5.2906659999999999</v>
      </c>
      <c r="P102" s="194">
        <v>1.527334</v>
      </c>
      <c r="Q102" s="194">
        <v>28.09</v>
      </c>
      <c r="R102" s="194">
        <v>13.898999999999999</v>
      </c>
      <c r="S102" s="195">
        <v>20.994499999999999</v>
      </c>
    </row>
    <row r="103" spans="1:19" x14ac:dyDescent="0.3">
      <c r="A103" s="2">
        <v>5460</v>
      </c>
      <c r="B103" s="194">
        <v>-1.829334</v>
      </c>
      <c r="C103" s="194">
        <v>8.5316639999999992</v>
      </c>
      <c r="D103" s="194">
        <v>-12.17633</v>
      </c>
      <c r="E103" s="194">
        <v>1.0723320000000001</v>
      </c>
      <c r="F103" s="194">
        <v>9.3273299999999999</v>
      </c>
      <c r="G103" s="194">
        <v>1.6763319999999999</v>
      </c>
      <c r="H103" s="194">
        <v>36.054340000000003</v>
      </c>
      <c r="I103" s="194">
        <v>31.066330000000001</v>
      </c>
      <c r="J103" s="194">
        <v>44.12133</v>
      </c>
      <c r="K103" s="194">
        <v>21.675999999999998</v>
      </c>
      <c r="L103" s="194">
        <v>11.528</v>
      </c>
      <c r="M103" s="194">
        <v>17.271999999999998</v>
      </c>
      <c r="N103" s="194">
        <v>-4.6006660000000004</v>
      </c>
      <c r="O103" s="194">
        <v>-5.2866660000000003</v>
      </c>
      <c r="P103" s="194">
        <v>4.8333639999999997E-2</v>
      </c>
      <c r="Q103" s="194">
        <v>29.18167</v>
      </c>
      <c r="R103" s="194">
        <v>11.95567</v>
      </c>
      <c r="S103" s="195">
        <v>20.568670000000001</v>
      </c>
    </row>
    <row r="104" spans="1:19" x14ac:dyDescent="0.3">
      <c r="A104" s="2">
        <v>5520</v>
      </c>
      <c r="B104" s="194">
        <v>-2.8383310000000002</v>
      </c>
      <c r="C104" s="194">
        <v>9.1436709999999994</v>
      </c>
      <c r="D104" s="194">
        <v>-10.72833</v>
      </c>
      <c r="E104" s="194">
        <v>0.48733330000000002</v>
      </c>
      <c r="F104" s="194">
        <v>9.5603350000000002</v>
      </c>
      <c r="G104" s="194">
        <v>2.5303330000000002</v>
      </c>
      <c r="H104" s="194">
        <v>35.801000000000002</v>
      </c>
      <c r="I104" s="194">
        <v>30.276</v>
      </c>
      <c r="J104" s="194">
        <v>43.38</v>
      </c>
      <c r="K104" s="194">
        <v>24.460329999999999</v>
      </c>
      <c r="L104" s="194">
        <v>10.232329999999999</v>
      </c>
      <c r="M104" s="194">
        <v>17.081330000000001</v>
      </c>
      <c r="N104" s="194">
        <v>-5.2126659999999996</v>
      </c>
      <c r="O104" s="194">
        <v>-6.0776659999999998</v>
      </c>
      <c r="P104" s="194">
        <v>1.8773340000000001</v>
      </c>
      <c r="Q104" s="194">
        <v>30.516999999999999</v>
      </c>
      <c r="R104" s="194">
        <v>21.408000000000001</v>
      </c>
      <c r="S104" s="195">
        <v>25.962499999999999</v>
      </c>
    </row>
    <row r="105" spans="1:19" x14ac:dyDescent="0.3">
      <c r="A105" s="2">
        <v>5580</v>
      </c>
      <c r="B105" s="194">
        <v>-1.7466660000000001</v>
      </c>
      <c r="C105" s="194">
        <v>7.9183329999999996</v>
      </c>
      <c r="D105" s="194">
        <v>-13.202669999999999</v>
      </c>
      <c r="E105" s="194">
        <v>-0.85766790000000004</v>
      </c>
      <c r="F105" s="194">
        <v>9.8993339999999996</v>
      </c>
      <c r="G105" s="194">
        <v>-2.0296669999999999</v>
      </c>
      <c r="H105" s="194">
        <v>35.738669999999999</v>
      </c>
      <c r="I105" s="194">
        <v>28.07367</v>
      </c>
      <c r="J105" s="194">
        <v>44.16066</v>
      </c>
      <c r="K105" s="194">
        <v>21.627669999999998</v>
      </c>
      <c r="L105" s="194">
        <v>11.40667</v>
      </c>
      <c r="M105" s="194">
        <v>16.879670000000001</v>
      </c>
      <c r="N105" s="194">
        <v>-4.2129989999999999</v>
      </c>
      <c r="O105" s="194">
        <v>-5.4649989999999997</v>
      </c>
      <c r="P105" s="194">
        <v>2.9870000000000001</v>
      </c>
      <c r="Q105" s="194">
        <v>29.57667</v>
      </c>
      <c r="R105" s="194">
        <v>17.720669999999998</v>
      </c>
      <c r="S105" s="195">
        <v>23.648669999999999</v>
      </c>
    </row>
    <row r="106" spans="1:19" x14ac:dyDescent="0.3">
      <c r="A106" s="2">
        <v>5640</v>
      </c>
      <c r="B106" s="194">
        <v>-0.37599949999999999</v>
      </c>
      <c r="C106" s="194">
        <v>8.0180019999999992</v>
      </c>
      <c r="D106" s="194">
        <v>-11.555</v>
      </c>
      <c r="E106" s="194">
        <v>0.18333440000000001</v>
      </c>
      <c r="F106" s="194">
        <v>8.1553339999999999</v>
      </c>
      <c r="G106" s="194">
        <v>-0.13166810000000001</v>
      </c>
      <c r="H106" s="194">
        <v>36.284669999999998</v>
      </c>
      <c r="I106" s="194">
        <v>27.48367</v>
      </c>
      <c r="J106" s="194">
        <v>44.065669999999997</v>
      </c>
      <c r="K106" s="194">
        <v>25.447330000000001</v>
      </c>
      <c r="L106" s="194">
        <v>10.479329999999999</v>
      </c>
      <c r="M106" s="194">
        <v>15.213329999999999</v>
      </c>
      <c r="N106" s="194">
        <v>-2.938666</v>
      </c>
      <c r="O106" s="194">
        <v>-5.176666</v>
      </c>
      <c r="P106" s="194">
        <v>1.517334</v>
      </c>
      <c r="Q106" s="194">
        <v>28.960329999999999</v>
      </c>
      <c r="R106" s="194">
        <v>24.80733</v>
      </c>
      <c r="S106" s="195">
        <v>26.88383</v>
      </c>
    </row>
    <row r="107" spans="1:19" x14ac:dyDescent="0.3">
      <c r="A107" s="2">
        <v>5700</v>
      </c>
      <c r="B107" s="194">
        <v>0.71366879999999999</v>
      </c>
      <c r="C107" s="194">
        <v>14.31967</v>
      </c>
      <c r="D107" s="194">
        <v>-12.00733</v>
      </c>
      <c r="E107" s="194">
        <v>-11.260999999999999</v>
      </c>
      <c r="F107" s="194">
        <v>16.789000000000001</v>
      </c>
      <c r="G107" s="194">
        <v>-2.3460009999999998</v>
      </c>
      <c r="H107" s="194">
        <v>36.762999999999998</v>
      </c>
      <c r="I107" s="194">
        <v>29.486000000000001</v>
      </c>
      <c r="J107" s="194">
        <v>46.198</v>
      </c>
      <c r="K107" s="194">
        <v>22.822669999999999</v>
      </c>
      <c r="L107" s="194">
        <v>10.74367</v>
      </c>
      <c r="M107" s="194">
        <v>15.927670000000001</v>
      </c>
      <c r="N107" s="194">
        <v>-3.3283330000000002</v>
      </c>
      <c r="O107" s="194">
        <v>-5.5683340000000001</v>
      </c>
      <c r="P107" s="194">
        <v>1.0116670000000001</v>
      </c>
      <c r="Q107" s="194">
        <v>29.471329999999998</v>
      </c>
      <c r="R107" s="194">
        <v>12.83733</v>
      </c>
      <c r="S107" s="195">
        <v>21.154329999999998</v>
      </c>
    </row>
    <row r="108" spans="1:19" x14ac:dyDescent="0.3">
      <c r="A108" s="2">
        <v>5760</v>
      </c>
      <c r="B108" s="194">
        <v>-3.8086660000000001</v>
      </c>
      <c r="C108" s="194">
        <v>8.1113359999999997</v>
      </c>
      <c r="D108" s="194">
        <v>-11.79766</v>
      </c>
      <c r="E108" s="194">
        <v>3.8133339999999998</v>
      </c>
      <c r="F108" s="194">
        <v>7.3973329999999997</v>
      </c>
      <c r="G108" s="194">
        <v>-0.93266680000000002</v>
      </c>
      <c r="H108" s="194">
        <v>37.170670000000001</v>
      </c>
      <c r="I108" s="194">
        <v>30.446670000000001</v>
      </c>
      <c r="J108" s="194">
        <v>45.69267</v>
      </c>
      <c r="K108" s="194">
        <v>23.155329999999999</v>
      </c>
      <c r="L108" s="194">
        <v>10.957330000000001</v>
      </c>
      <c r="M108" s="194">
        <v>13.09933</v>
      </c>
      <c r="N108" s="194">
        <v>-4.4336659999999997</v>
      </c>
      <c r="O108" s="194">
        <v>-6.1056670000000004</v>
      </c>
      <c r="P108" s="194">
        <v>1.293334</v>
      </c>
      <c r="Q108" s="194">
        <v>29.16433</v>
      </c>
      <c r="R108" s="194">
        <v>18.486329999999999</v>
      </c>
      <c r="S108" s="195">
        <v>23.825330000000001</v>
      </c>
    </row>
    <row r="109" spans="1:19" x14ac:dyDescent="0.3">
      <c r="A109" s="2">
        <v>5820</v>
      </c>
      <c r="B109" s="194">
        <v>5.3259980000000002</v>
      </c>
      <c r="C109" s="194">
        <v>15.907</v>
      </c>
      <c r="D109" s="194">
        <v>-7.0730019999999998</v>
      </c>
      <c r="E109" s="194">
        <v>-12.952669999999999</v>
      </c>
      <c r="F109" s="194">
        <v>17.274329999999999</v>
      </c>
      <c r="G109" s="194">
        <v>-3.0306679999999999</v>
      </c>
      <c r="H109" s="194">
        <v>37.612670000000001</v>
      </c>
      <c r="I109" s="194">
        <v>30.07967</v>
      </c>
      <c r="J109" s="194">
        <v>45.69867</v>
      </c>
      <c r="K109" s="194">
        <v>25.228999999999999</v>
      </c>
      <c r="L109" s="194">
        <v>11.111000000000001</v>
      </c>
      <c r="M109" s="194">
        <v>15.584</v>
      </c>
      <c r="N109" s="194">
        <v>-4.580667</v>
      </c>
      <c r="O109" s="194">
        <v>-6.3976670000000002</v>
      </c>
      <c r="P109" s="194">
        <v>1.070333</v>
      </c>
      <c r="Q109" s="194">
        <v>29.152999999999999</v>
      </c>
      <c r="R109" s="194">
        <v>16.158000000000001</v>
      </c>
      <c r="S109" s="195">
        <v>22.6555</v>
      </c>
    </row>
    <row r="110" spans="1:19" x14ac:dyDescent="0.3">
      <c r="A110" s="2">
        <v>5880</v>
      </c>
      <c r="B110" s="194">
        <v>3.1306669999999999</v>
      </c>
      <c r="C110" s="194">
        <v>12.616669999999999</v>
      </c>
      <c r="D110" s="194">
        <v>-8.9893319999999992</v>
      </c>
      <c r="E110" s="194">
        <v>-8.924334</v>
      </c>
      <c r="F110" s="194">
        <v>14.13167</v>
      </c>
      <c r="G110" s="194">
        <v>-1.4843329999999999</v>
      </c>
      <c r="H110" s="194">
        <v>37.415329999999997</v>
      </c>
      <c r="I110" s="194">
        <v>29.08033</v>
      </c>
      <c r="J110" s="194">
        <v>44.629330000000003</v>
      </c>
      <c r="K110" s="194">
        <v>22.947669999999999</v>
      </c>
      <c r="L110" s="194">
        <v>10.47667</v>
      </c>
      <c r="M110" s="194">
        <v>15.37467</v>
      </c>
      <c r="N110" s="194">
        <v>-5.5256670000000003</v>
      </c>
      <c r="O110" s="194">
        <v>-5.3546680000000002</v>
      </c>
      <c r="P110" s="194">
        <v>1.7833330000000001</v>
      </c>
      <c r="Q110" s="194">
        <v>29.582000000000001</v>
      </c>
      <c r="R110" s="194">
        <v>22.530999999999999</v>
      </c>
      <c r="S110" s="195">
        <v>26.0565</v>
      </c>
    </row>
    <row r="111" spans="1:19" x14ac:dyDescent="0.3">
      <c r="A111" s="2">
        <v>5940</v>
      </c>
      <c r="B111" s="194">
        <v>3.6703359999999998</v>
      </c>
      <c r="C111" s="194">
        <v>15.543340000000001</v>
      </c>
      <c r="D111" s="194">
        <v>-7.8466639999999996</v>
      </c>
      <c r="E111" s="194">
        <v>-9.6683350000000008</v>
      </c>
      <c r="F111" s="194">
        <v>11.78867</v>
      </c>
      <c r="G111" s="194">
        <v>-3.0843349999999998</v>
      </c>
      <c r="H111" s="194">
        <v>36.853340000000003</v>
      </c>
      <c r="I111" s="194">
        <v>29.654340000000001</v>
      </c>
      <c r="J111" s="194">
        <v>44.370330000000003</v>
      </c>
      <c r="K111" s="194">
        <v>23.999669999999998</v>
      </c>
      <c r="L111" s="194">
        <v>10.126670000000001</v>
      </c>
      <c r="M111" s="194">
        <v>15.32667</v>
      </c>
      <c r="N111" s="194">
        <v>-4.2359999999999998</v>
      </c>
      <c r="O111" s="194">
        <v>-5.4420000000000002</v>
      </c>
      <c r="P111" s="194">
        <v>0.44700050000000002</v>
      </c>
      <c r="Q111" s="194">
        <v>29.81</v>
      </c>
      <c r="R111" s="194">
        <v>18.001000000000001</v>
      </c>
      <c r="S111" s="195">
        <v>23.9055</v>
      </c>
    </row>
    <row r="112" spans="1:19" x14ac:dyDescent="0.3">
      <c r="A112" s="2">
        <v>6000</v>
      </c>
      <c r="B112" s="194">
        <v>-6.1866659999999998</v>
      </c>
      <c r="C112" s="194">
        <v>6.8453330000000001</v>
      </c>
      <c r="D112" s="194">
        <v>-17.254670000000001</v>
      </c>
      <c r="E112" s="194">
        <v>2.542999</v>
      </c>
      <c r="F112" s="194">
        <v>7.1619989999999998</v>
      </c>
      <c r="G112" s="194">
        <v>1.974998</v>
      </c>
      <c r="H112" s="194">
        <v>37.344670000000001</v>
      </c>
      <c r="I112" s="194">
        <v>28.972660000000001</v>
      </c>
      <c r="J112" s="194">
        <v>45.097659999999998</v>
      </c>
      <c r="K112" s="194">
        <v>21.986000000000001</v>
      </c>
      <c r="L112" s="194">
        <v>9.8219989999999999</v>
      </c>
      <c r="M112" s="194">
        <v>15.901999999999999</v>
      </c>
      <c r="N112" s="194">
        <v>-5.8783339999999997</v>
      </c>
      <c r="O112" s="194">
        <v>-6.0493329999999998</v>
      </c>
      <c r="P112" s="194">
        <v>-1.6273329999999999</v>
      </c>
      <c r="Q112" s="194">
        <v>28.602</v>
      </c>
      <c r="R112" s="194">
        <v>19.850999999999999</v>
      </c>
      <c r="S112" s="195">
        <v>24.226500000000001</v>
      </c>
    </row>
    <row r="113" spans="1:19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1:19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1:19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1:19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1:19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1:19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1:19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1:19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1:19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1:19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1:19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1:19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1:19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1:19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1:19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1:19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</sheetData>
  <mergeCells count="6">
    <mergeCell ref="Q2:S2"/>
    <mergeCell ref="B2:D2"/>
    <mergeCell ref="E2:G2"/>
    <mergeCell ref="H2:J2"/>
    <mergeCell ref="K2:M2"/>
    <mergeCell ref="N2:P2"/>
  </mergeCell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zoomScale="70" zoomScaleNormal="70" workbookViewId="0">
      <selection activeCell="B3" sqref="B3:G132"/>
    </sheetView>
  </sheetViews>
  <sheetFormatPr baseColWidth="10" defaultRowHeight="14.4" x14ac:dyDescent="0.3"/>
  <cols>
    <col min="1" max="7" width="11.44140625" style="3"/>
  </cols>
  <sheetData>
    <row r="1" spans="1:7" x14ac:dyDescent="0.3">
      <c r="B1" s="87"/>
      <c r="C1" s="88"/>
      <c r="D1" s="89" t="s">
        <v>71</v>
      </c>
      <c r="E1" s="88"/>
      <c r="F1" s="88"/>
      <c r="G1" s="90"/>
    </row>
    <row r="2" spans="1:7" x14ac:dyDescent="0.3">
      <c r="A2" s="5" t="s">
        <v>0</v>
      </c>
      <c r="B2" s="242" t="s">
        <v>4</v>
      </c>
      <c r="C2" s="242"/>
      <c r="D2" s="243"/>
      <c r="E2" s="241" t="s">
        <v>7</v>
      </c>
      <c r="F2" s="241"/>
      <c r="G2" s="241"/>
    </row>
    <row r="3" spans="1:7" x14ac:dyDescent="0.3">
      <c r="A3" s="7">
        <v>-900</v>
      </c>
      <c r="B3" s="138">
        <v>5.6503329999999998</v>
      </c>
      <c r="C3" s="138">
        <v>1.554333</v>
      </c>
      <c r="D3" s="138">
        <v>0.6413333</v>
      </c>
      <c r="E3" s="138">
        <v>3.1073330000000001</v>
      </c>
      <c r="F3" s="138">
        <v>3.1183329999999998</v>
      </c>
      <c r="G3" s="138">
        <v>1.1843330000000001</v>
      </c>
    </row>
    <row r="4" spans="1:7" x14ac:dyDescent="0.3">
      <c r="A4" s="7">
        <v>-810</v>
      </c>
      <c r="B4" s="138">
        <v>4.8626670000000001</v>
      </c>
      <c r="C4" s="138">
        <v>1.2516670000000001</v>
      </c>
      <c r="D4" s="138">
        <v>1.171667</v>
      </c>
      <c r="E4" s="138">
        <v>3.0216669999999999</v>
      </c>
      <c r="F4" s="138">
        <v>2.5096660000000002</v>
      </c>
      <c r="G4" s="138">
        <v>1.546667</v>
      </c>
    </row>
    <row r="5" spans="1:7" x14ac:dyDescent="0.3">
      <c r="A5" s="7">
        <v>-720</v>
      </c>
      <c r="B5" s="138">
        <v>4.6970000000000001</v>
      </c>
      <c r="C5" s="138">
        <v>1.7629999999999999</v>
      </c>
      <c r="D5" s="138">
        <v>1.0920000000000001</v>
      </c>
      <c r="E5" s="138">
        <v>3.214</v>
      </c>
      <c r="F5" s="138">
        <v>3.5739999999999998</v>
      </c>
      <c r="G5" s="138">
        <v>1.925</v>
      </c>
    </row>
    <row r="6" spans="1:7" x14ac:dyDescent="0.3">
      <c r="A6" s="7">
        <v>-630</v>
      </c>
      <c r="B6" s="138">
        <v>4.8819990000000004</v>
      </c>
      <c r="C6" s="138">
        <v>1.7609999999999999</v>
      </c>
      <c r="D6" s="138">
        <v>-0.29400009999999999</v>
      </c>
      <c r="E6" s="138">
        <v>1.6910000000000001</v>
      </c>
      <c r="F6" s="138">
        <v>1.0069999999999999</v>
      </c>
      <c r="G6" s="138">
        <v>1.1240000000000001</v>
      </c>
    </row>
    <row r="7" spans="1:7" x14ac:dyDescent="0.3">
      <c r="A7" s="7">
        <v>-540</v>
      </c>
      <c r="B7" s="138">
        <v>2.478666</v>
      </c>
      <c r="C7" s="138">
        <v>-0.90533339999999995</v>
      </c>
      <c r="D7" s="138">
        <v>1.076667</v>
      </c>
      <c r="E7" s="138">
        <v>4.3116659999999998</v>
      </c>
      <c r="F7" s="138">
        <v>4.5056659999999997</v>
      </c>
      <c r="G7" s="138">
        <v>0.76366650000000003</v>
      </c>
    </row>
    <row r="8" spans="1:7" x14ac:dyDescent="0.3">
      <c r="A8" s="7">
        <v>-450</v>
      </c>
      <c r="B8" s="138">
        <v>3.0706669999999998</v>
      </c>
      <c r="C8" s="138">
        <v>0.51066670000000003</v>
      </c>
      <c r="D8" s="138">
        <v>0.83766669999999999</v>
      </c>
      <c r="E8" s="138">
        <v>2.8156669999999999</v>
      </c>
      <c r="F8" s="138">
        <v>2.5866669999999998</v>
      </c>
      <c r="G8" s="138">
        <v>1.2756670000000001</v>
      </c>
    </row>
    <row r="9" spans="1:7" x14ac:dyDescent="0.3">
      <c r="A9" s="7">
        <v>-360</v>
      </c>
      <c r="B9" s="138">
        <v>0.58166660000000003</v>
      </c>
      <c r="C9" s="138">
        <v>0.40366669999999999</v>
      </c>
      <c r="D9" s="138">
        <v>1.7046669999999999</v>
      </c>
      <c r="E9" s="138">
        <v>2.0016669999999999</v>
      </c>
      <c r="F9" s="138">
        <v>3.5586660000000001</v>
      </c>
      <c r="G9" s="138">
        <v>1.555666</v>
      </c>
    </row>
    <row r="10" spans="1:7" x14ac:dyDescent="0.3">
      <c r="A10" s="7">
        <v>-270</v>
      </c>
      <c r="B10" s="138">
        <v>1.2723329999999999</v>
      </c>
      <c r="C10" s="138">
        <v>0.63033340000000004</v>
      </c>
      <c r="D10" s="138">
        <v>2.198334</v>
      </c>
      <c r="E10" s="138">
        <v>0.90133339999999995</v>
      </c>
      <c r="F10" s="138">
        <v>1.241333</v>
      </c>
      <c r="G10" s="138">
        <v>2.523333</v>
      </c>
    </row>
    <row r="11" spans="1:7" x14ac:dyDescent="0.3">
      <c r="A11" s="7">
        <v>-180</v>
      </c>
      <c r="B11" s="138">
        <v>-1.1180000000000001</v>
      </c>
      <c r="C11" s="138">
        <v>-1.107</v>
      </c>
      <c r="D11" s="138">
        <v>1.355</v>
      </c>
      <c r="E11" s="138">
        <v>2.899</v>
      </c>
      <c r="F11" s="138">
        <v>3.7629999999999999</v>
      </c>
      <c r="G11" s="138">
        <v>2.8000000000000001E-2</v>
      </c>
    </row>
    <row r="12" spans="1:7" x14ac:dyDescent="0.3">
      <c r="A12" s="7">
        <v>-90</v>
      </c>
      <c r="B12" s="138">
        <v>0</v>
      </c>
      <c r="C12" s="138">
        <v>0</v>
      </c>
      <c r="D12" s="138">
        <v>0</v>
      </c>
      <c r="E12" s="138">
        <v>0</v>
      </c>
      <c r="F12" s="138">
        <v>0</v>
      </c>
      <c r="G12" s="138">
        <v>0</v>
      </c>
    </row>
    <row r="13" spans="1:7" x14ac:dyDescent="0.3">
      <c r="A13" s="7">
        <v>0</v>
      </c>
      <c r="B13" s="138">
        <v>13.596</v>
      </c>
      <c r="C13" s="138">
        <v>29.138999999999999</v>
      </c>
      <c r="D13" s="138">
        <v>30.302</v>
      </c>
      <c r="E13" s="138">
        <v>28.652000000000001</v>
      </c>
      <c r="F13" s="138">
        <v>28.945</v>
      </c>
      <c r="G13" s="138">
        <v>25.33</v>
      </c>
    </row>
    <row r="14" spans="1:7" x14ac:dyDescent="0.3">
      <c r="A14" s="7">
        <v>90</v>
      </c>
      <c r="B14" s="138">
        <v>16.64733</v>
      </c>
      <c r="C14" s="138">
        <v>34.67933</v>
      </c>
      <c r="D14" s="138">
        <v>37.212330000000001</v>
      </c>
      <c r="E14" s="138">
        <v>34.785339999999998</v>
      </c>
      <c r="F14" s="138">
        <v>37.778329999999997</v>
      </c>
      <c r="G14" s="138">
        <v>33.52234</v>
      </c>
    </row>
    <row r="15" spans="1:7" x14ac:dyDescent="0.3">
      <c r="A15" s="7">
        <v>180</v>
      </c>
      <c r="B15" s="138">
        <v>16.43834</v>
      </c>
      <c r="C15" s="138">
        <v>37.173340000000003</v>
      </c>
      <c r="D15" s="138">
        <v>39.403329999999997</v>
      </c>
      <c r="E15" s="138">
        <v>37.184339999999999</v>
      </c>
      <c r="F15" s="138">
        <v>42.477339999999998</v>
      </c>
      <c r="G15" s="138">
        <v>36.651330000000002</v>
      </c>
    </row>
    <row r="16" spans="1:7" x14ac:dyDescent="0.3">
      <c r="A16" s="7">
        <v>270</v>
      </c>
      <c r="B16" s="138">
        <v>17.40333</v>
      </c>
      <c r="C16" s="138">
        <v>39.817340000000002</v>
      </c>
      <c r="D16" s="138">
        <v>42.117330000000003</v>
      </c>
      <c r="E16" s="138">
        <v>36.730330000000002</v>
      </c>
      <c r="F16" s="138">
        <v>46.148339999999997</v>
      </c>
      <c r="G16" s="138">
        <v>36.822330000000001</v>
      </c>
    </row>
    <row r="17" spans="1:7" x14ac:dyDescent="0.3">
      <c r="A17" s="7">
        <v>360</v>
      </c>
      <c r="B17" s="138">
        <v>18.536000000000001</v>
      </c>
      <c r="C17" s="138">
        <v>41.448</v>
      </c>
      <c r="D17" s="138">
        <v>43.192</v>
      </c>
      <c r="E17" s="138">
        <v>36.561999999999998</v>
      </c>
      <c r="F17" s="138">
        <v>45.79</v>
      </c>
      <c r="G17" s="138">
        <v>38.524999999999999</v>
      </c>
    </row>
    <row r="18" spans="1:7" x14ac:dyDescent="0.3">
      <c r="A18" s="7">
        <v>450</v>
      </c>
      <c r="B18" s="138">
        <v>20.786999999999999</v>
      </c>
      <c r="C18" s="138">
        <v>43.52</v>
      </c>
      <c r="D18" s="138">
        <v>45.488</v>
      </c>
      <c r="E18" s="138">
        <v>37.591000000000001</v>
      </c>
      <c r="F18" s="138">
        <v>48.999000000000002</v>
      </c>
      <c r="G18" s="138">
        <v>40.098999999999997</v>
      </c>
    </row>
    <row r="19" spans="1:7" x14ac:dyDescent="0.3">
      <c r="A19" s="7">
        <v>540</v>
      </c>
      <c r="B19" s="138">
        <v>21.396329999999999</v>
      </c>
      <c r="C19" s="138">
        <v>44.962330000000001</v>
      </c>
      <c r="D19" s="138">
        <v>46.152340000000002</v>
      </c>
      <c r="E19" s="138">
        <v>37.321330000000003</v>
      </c>
      <c r="F19" s="138">
        <v>48.156329999999997</v>
      </c>
      <c r="G19" s="138">
        <v>39.85333</v>
      </c>
    </row>
    <row r="20" spans="1:7" x14ac:dyDescent="0.3">
      <c r="A20" s="7">
        <v>630</v>
      </c>
      <c r="B20" s="138">
        <v>23.77834</v>
      </c>
      <c r="C20" s="138">
        <v>44.586329999999997</v>
      </c>
      <c r="D20" s="138">
        <v>46.15334</v>
      </c>
      <c r="E20" s="138">
        <v>33.936340000000001</v>
      </c>
      <c r="F20" s="138">
        <v>47.027340000000002</v>
      </c>
      <c r="G20" s="138">
        <v>39.542340000000003</v>
      </c>
    </row>
    <row r="21" spans="1:7" x14ac:dyDescent="0.3">
      <c r="A21" s="7">
        <v>720</v>
      </c>
      <c r="B21" s="138">
        <v>24.056999999999999</v>
      </c>
      <c r="C21" s="138">
        <v>44.819000000000003</v>
      </c>
      <c r="D21" s="138">
        <v>47.378999999999998</v>
      </c>
      <c r="E21" s="138">
        <v>37.512</v>
      </c>
      <c r="F21" s="138">
        <v>49.819000000000003</v>
      </c>
      <c r="G21" s="138">
        <v>39.003999999999998</v>
      </c>
    </row>
    <row r="22" spans="1:7" x14ac:dyDescent="0.3">
      <c r="A22" s="7">
        <v>810</v>
      </c>
      <c r="B22" s="138">
        <v>29.343330000000002</v>
      </c>
      <c r="C22" s="138">
        <v>46.913330000000002</v>
      </c>
      <c r="D22" s="138">
        <v>48.013339999999999</v>
      </c>
      <c r="E22" s="138">
        <v>35.074330000000003</v>
      </c>
      <c r="F22" s="138">
        <v>48.443339999999999</v>
      </c>
      <c r="G22" s="138">
        <v>40.543329999999997</v>
      </c>
    </row>
    <row r="23" spans="1:7" x14ac:dyDescent="0.3">
      <c r="A23" s="7">
        <v>900</v>
      </c>
      <c r="B23" s="138">
        <v>31.938669999999998</v>
      </c>
      <c r="C23" s="138">
        <v>46.00367</v>
      </c>
      <c r="D23" s="138">
        <v>47.540669999999999</v>
      </c>
      <c r="E23" s="138">
        <v>33.82367</v>
      </c>
      <c r="F23" s="138">
        <v>49.08867</v>
      </c>
      <c r="G23" s="138">
        <v>37.76867</v>
      </c>
    </row>
    <row r="24" spans="1:7" x14ac:dyDescent="0.3">
      <c r="A24" s="7">
        <v>990</v>
      </c>
      <c r="B24" s="138">
        <v>33.396000000000001</v>
      </c>
      <c r="C24" s="138">
        <v>46.972000000000001</v>
      </c>
      <c r="D24" s="138">
        <v>47.808</v>
      </c>
      <c r="E24" s="138">
        <v>32.892000000000003</v>
      </c>
      <c r="F24" s="138">
        <v>47.008000000000003</v>
      </c>
      <c r="G24" s="138">
        <v>37.659999999999997</v>
      </c>
    </row>
    <row r="25" spans="1:7" x14ac:dyDescent="0.3">
      <c r="A25" s="7">
        <v>1080</v>
      </c>
      <c r="B25" s="138">
        <v>33.744329999999998</v>
      </c>
      <c r="C25" s="138">
        <v>48.076329999999999</v>
      </c>
      <c r="D25" s="138">
        <v>49.233330000000002</v>
      </c>
      <c r="E25" s="138">
        <v>30.835329999999999</v>
      </c>
      <c r="F25" s="138">
        <v>47.119329999999998</v>
      </c>
      <c r="G25" s="138">
        <v>38.49333</v>
      </c>
    </row>
    <row r="26" spans="1:7" x14ac:dyDescent="0.3">
      <c r="A26" s="7">
        <v>1170</v>
      </c>
      <c r="B26" s="138">
        <v>32.471670000000003</v>
      </c>
      <c r="C26" s="138">
        <v>47.516669999999998</v>
      </c>
      <c r="D26" s="138">
        <v>47.665669999999999</v>
      </c>
      <c r="E26" s="138">
        <v>29.283670000000001</v>
      </c>
      <c r="F26" s="138">
        <v>44.971670000000003</v>
      </c>
      <c r="G26" s="138">
        <v>36.355670000000003</v>
      </c>
    </row>
    <row r="27" spans="1:7" x14ac:dyDescent="0.3">
      <c r="A27" s="7">
        <v>1260</v>
      </c>
      <c r="B27" s="138">
        <v>30.148330000000001</v>
      </c>
      <c r="C27" s="138">
        <v>45.196330000000003</v>
      </c>
      <c r="D27" s="138">
        <v>47.074330000000003</v>
      </c>
      <c r="E27" s="138">
        <v>27.927330000000001</v>
      </c>
      <c r="F27" s="138">
        <v>44.640340000000002</v>
      </c>
      <c r="G27" s="138">
        <v>34.388330000000003</v>
      </c>
    </row>
    <row r="28" spans="1:7" x14ac:dyDescent="0.3">
      <c r="A28" s="7">
        <v>1350</v>
      </c>
      <c r="B28" s="138">
        <v>29.408000000000001</v>
      </c>
      <c r="C28" s="138">
        <v>44.752000000000002</v>
      </c>
      <c r="D28" s="138">
        <v>47.042000000000002</v>
      </c>
      <c r="E28" s="138">
        <v>27.401</v>
      </c>
      <c r="F28" s="138">
        <v>43.686999999999998</v>
      </c>
      <c r="G28" s="138">
        <v>34.572000000000003</v>
      </c>
    </row>
    <row r="29" spans="1:7" x14ac:dyDescent="0.3">
      <c r="A29" s="7">
        <v>1440</v>
      </c>
      <c r="B29" s="138">
        <v>27.845669999999998</v>
      </c>
      <c r="C29" s="138">
        <v>43.212670000000003</v>
      </c>
      <c r="D29" s="138">
        <v>45.305669999999999</v>
      </c>
      <c r="E29" s="138">
        <v>23.343669999999999</v>
      </c>
      <c r="F29" s="138">
        <v>39.913670000000003</v>
      </c>
      <c r="G29" s="138">
        <v>29.775670000000002</v>
      </c>
    </row>
    <row r="30" spans="1:7" x14ac:dyDescent="0.3">
      <c r="A30" s="7">
        <v>1530</v>
      </c>
      <c r="B30" s="138">
        <v>25.325669999999999</v>
      </c>
      <c r="C30" s="138">
        <v>44.362659999999998</v>
      </c>
      <c r="D30" s="138">
        <v>47.14367</v>
      </c>
      <c r="E30" s="138">
        <v>24.715669999999999</v>
      </c>
      <c r="F30" s="138">
        <v>43.15166</v>
      </c>
      <c r="G30" s="138">
        <v>32.70467</v>
      </c>
    </row>
    <row r="31" spans="1:7" x14ac:dyDescent="0.3">
      <c r="A31" s="7">
        <v>1620</v>
      </c>
      <c r="B31" s="138">
        <v>22.495329999999999</v>
      </c>
      <c r="C31" s="138">
        <v>44.448329999999999</v>
      </c>
      <c r="D31" s="138">
        <v>46.099330000000002</v>
      </c>
      <c r="E31" s="138">
        <v>23.656330000000001</v>
      </c>
      <c r="F31" s="138">
        <v>42.781329999999997</v>
      </c>
      <c r="G31" s="138">
        <v>32.939329999999998</v>
      </c>
    </row>
    <row r="32" spans="1:7" x14ac:dyDescent="0.3">
      <c r="A32" s="7">
        <v>1710</v>
      </c>
      <c r="B32" s="138">
        <v>22.917000000000002</v>
      </c>
      <c r="C32" s="138">
        <v>42.005000000000003</v>
      </c>
      <c r="D32" s="138">
        <v>43.343000000000004</v>
      </c>
      <c r="E32" s="138">
        <v>19.643999999999998</v>
      </c>
      <c r="F32" s="138">
        <v>37.96</v>
      </c>
      <c r="G32" s="138">
        <v>29.786999999999999</v>
      </c>
    </row>
    <row r="33" spans="1:7" x14ac:dyDescent="0.3">
      <c r="A33" s="7">
        <v>1800</v>
      </c>
      <c r="B33" s="138">
        <v>22.025670000000002</v>
      </c>
      <c r="C33" s="138">
        <v>41.50367</v>
      </c>
      <c r="D33" s="138">
        <v>42.921669999999999</v>
      </c>
      <c r="E33" s="138">
        <v>20.177669999999999</v>
      </c>
      <c r="F33" s="138">
        <v>39.319670000000002</v>
      </c>
      <c r="G33" s="138">
        <v>27.07667</v>
      </c>
    </row>
    <row r="34" spans="1:7" x14ac:dyDescent="0.3">
      <c r="A34" s="7">
        <v>1890</v>
      </c>
      <c r="B34" s="138">
        <v>20.31833</v>
      </c>
      <c r="C34" s="138">
        <v>43.650329999999997</v>
      </c>
      <c r="D34" s="138">
        <v>44.486339999999998</v>
      </c>
      <c r="E34" s="138">
        <v>19.86234</v>
      </c>
      <c r="F34" s="138">
        <v>38.995330000000003</v>
      </c>
      <c r="G34" s="138">
        <v>30.24934</v>
      </c>
    </row>
    <row r="35" spans="1:7" x14ac:dyDescent="0.3">
      <c r="A35" s="7">
        <v>1980</v>
      </c>
      <c r="B35" s="138">
        <v>19.059999999999999</v>
      </c>
      <c r="C35" s="138">
        <v>42.503999999999998</v>
      </c>
      <c r="D35" s="138">
        <v>44.219000000000001</v>
      </c>
      <c r="E35" s="138">
        <v>19.478999999999999</v>
      </c>
      <c r="F35" s="138">
        <v>37.274000000000001</v>
      </c>
      <c r="G35" s="138">
        <v>28.106000000000002</v>
      </c>
    </row>
    <row r="36" spans="1:7" x14ac:dyDescent="0.3">
      <c r="A36" s="7">
        <v>2070</v>
      </c>
      <c r="B36" s="138">
        <v>16.813669999999998</v>
      </c>
      <c r="C36" s="138">
        <v>40.410670000000003</v>
      </c>
      <c r="D36" s="138">
        <v>42.66666</v>
      </c>
      <c r="E36" s="138">
        <v>20.470659999999999</v>
      </c>
      <c r="F36" s="138">
        <v>38.926670000000001</v>
      </c>
      <c r="G36" s="138">
        <v>26.783660000000001</v>
      </c>
    </row>
    <row r="37" spans="1:7" x14ac:dyDescent="0.3">
      <c r="A37" s="7">
        <v>2160</v>
      </c>
      <c r="B37" s="138">
        <v>16.043669999999999</v>
      </c>
      <c r="C37" s="138">
        <v>40.059669999999997</v>
      </c>
      <c r="D37" s="138">
        <v>42.105670000000003</v>
      </c>
      <c r="E37" s="138">
        <v>20.732669999999999</v>
      </c>
      <c r="F37" s="138">
        <v>37.745669999999997</v>
      </c>
      <c r="G37" s="138">
        <v>25.549659999999999</v>
      </c>
    </row>
    <row r="38" spans="1:7" x14ac:dyDescent="0.3">
      <c r="A38" s="7">
        <v>2250</v>
      </c>
      <c r="B38" s="138">
        <v>14.34233</v>
      </c>
      <c r="C38" s="138">
        <v>42.120330000000003</v>
      </c>
      <c r="D38" s="138">
        <v>42.894329999999997</v>
      </c>
      <c r="E38" s="138">
        <v>19.796330000000001</v>
      </c>
      <c r="F38" s="138">
        <v>35.206330000000001</v>
      </c>
      <c r="G38" s="138">
        <v>26.465330000000002</v>
      </c>
    </row>
    <row r="39" spans="1:7" x14ac:dyDescent="0.3">
      <c r="A39" s="7">
        <v>2340</v>
      </c>
      <c r="B39" s="138">
        <v>14.411</v>
      </c>
      <c r="C39" s="138">
        <v>40.578000000000003</v>
      </c>
      <c r="D39" s="138">
        <v>41.033000000000001</v>
      </c>
      <c r="E39" s="138">
        <v>19.984000000000002</v>
      </c>
      <c r="F39" s="138">
        <v>36.140999999999998</v>
      </c>
      <c r="G39" s="138">
        <v>24.766999999999999</v>
      </c>
    </row>
    <row r="40" spans="1:7" x14ac:dyDescent="0.3">
      <c r="A40" s="7">
        <v>2430</v>
      </c>
      <c r="B40" s="138">
        <v>12.984669999999999</v>
      </c>
      <c r="C40" s="138">
        <v>41.167670000000001</v>
      </c>
      <c r="D40" s="138">
        <v>41.283659999999998</v>
      </c>
      <c r="E40" s="138">
        <v>19.693670000000001</v>
      </c>
      <c r="F40" s="138">
        <v>36.728659999999998</v>
      </c>
      <c r="G40" s="138">
        <v>25.734660000000002</v>
      </c>
    </row>
    <row r="41" spans="1:7" x14ac:dyDescent="0.3">
      <c r="A41" s="7">
        <v>2520</v>
      </c>
      <c r="B41" s="138">
        <v>12.98733</v>
      </c>
      <c r="C41" s="138">
        <v>40.008330000000001</v>
      </c>
      <c r="D41" s="138">
        <v>41.86233</v>
      </c>
      <c r="E41" s="138">
        <v>21.390329999999999</v>
      </c>
      <c r="F41" s="138">
        <v>38.154330000000002</v>
      </c>
      <c r="G41" s="138">
        <v>23.617329999999999</v>
      </c>
    </row>
    <row r="42" spans="1:7" x14ac:dyDescent="0.3">
      <c r="A42" s="7">
        <v>2610</v>
      </c>
      <c r="B42" s="138">
        <v>12.166</v>
      </c>
      <c r="C42" s="138">
        <v>40.829000000000001</v>
      </c>
      <c r="D42" s="138">
        <v>40.515999999999998</v>
      </c>
      <c r="E42" s="138">
        <v>16.015999999999998</v>
      </c>
      <c r="F42" s="138">
        <v>35.18</v>
      </c>
      <c r="G42" s="138">
        <v>22.902000000000001</v>
      </c>
    </row>
    <row r="43" spans="1:7" x14ac:dyDescent="0.3">
      <c r="A43" s="7">
        <v>2700</v>
      </c>
      <c r="B43" s="138">
        <v>11.96767</v>
      </c>
      <c r="C43" s="138">
        <v>40.145670000000003</v>
      </c>
      <c r="D43" s="138">
        <v>39.139670000000002</v>
      </c>
      <c r="E43" s="138">
        <v>16.101669999999999</v>
      </c>
      <c r="F43" s="138">
        <v>33.405670000000001</v>
      </c>
      <c r="G43" s="138">
        <v>22.516670000000001</v>
      </c>
    </row>
    <row r="44" spans="1:7" x14ac:dyDescent="0.3">
      <c r="A44" s="7">
        <v>2790</v>
      </c>
      <c r="B44" s="138">
        <v>9.8783340000000006</v>
      </c>
      <c r="C44" s="138">
        <v>40.324330000000003</v>
      </c>
      <c r="D44" s="138">
        <v>39.647329999999997</v>
      </c>
      <c r="E44" s="138">
        <v>15.348330000000001</v>
      </c>
      <c r="F44" s="138">
        <v>34.29034</v>
      </c>
      <c r="G44" s="138">
        <v>21.28633</v>
      </c>
    </row>
    <row r="45" spans="1:7" x14ac:dyDescent="0.3">
      <c r="A45" s="7">
        <v>2880</v>
      </c>
      <c r="B45" s="138">
        <v>9.4633330000000004</v>
      </c>
      <c r="C45" s="138">
        <v>41.851329999999997</v>
      </c>
      <c r="D45" s="138">
        <v>40.325330000000001</v>
      </c>
      <c r="E45" s="138">
        <v>14.155329999999999</v>
      </c>
      <c r="F45" s="138">
        <v>33.227330000000002</v>
      </c>
      <c r="G45" s="138">
        <v>22.142330000000001</v>
      </c>
    </row>
    <row r="46" spans="1:7" x14ac:dyDescent="0.3">
      <c r="A46" s="7">
        <v>2970</v>
      </c>
      <c r="B46" s="138">
        <v>8.7816679999999998</v>
      </c>
      <c r="C46" s="138">
        <v>39.998669999999997</v>
      </c>
      <c r="D46" s="138">
        <v>38.909669999999998</v>
      </c>
      <c r="E46" s="138">
        <v>12.261670000000001</v>
      </c>
      <c r="F46" s="138">
        <v>31.895669999999999</v>
      </c>
      <c r="G46" s="138">
        <v>22.287669999999999</v>
      </c>
    </row>
    <row r="47" spans="1:7" x14ac:dyDescent="0.3">
      <c r="A47" s="7">
        <v>3060</v>
      </c>
      <c r="B47" s="138">
        <v>6.5956659999999996</v>
      </c>
      <c r="C47" s="138">
        <v>40.356670000000001</v>
      </c>
      <c r="D47" s="138">
        <v>40.190669999999997</v>
      </c>
      <c r="E47" s="138">
        <v>12.98967</v>
      </c>
      <c r="F47" s="138">
        <v>32.352670000000003</v>
      </c>
      <c r="G47" s="138">
        <v>21.680669999999999</v>
      </c>
    </row>
    <row r="48" spans="1:7" x14ac:dyDescent="0.3">
      <c r="A48" s="7">
        <v>3150</v>
      </c>
      <c r="B48" s="138">
        <v>7.2080010000000003</v>
      </c>
      <c r="C48" s="138">
        <v>38.591000000000001</v>
      </c>
      <c r="D48" s="138">
        <v>39.645000000000003</v>
      </c>
      <c r="E48" s="138">
        <v>12.545</v>
      </c>
      <c r="F48" s="138">
        <v>33.694000000000003</v>
      </c>
      <c r="G48" s="138">
        <v>19.745000000000001</v>
      </c>
    </row>
    <row r="49" spans="1:7" x14ac:dyDescent="0.3">
      <c r="A49" s="7">
        <v>3240</v>
      </c>
      <c r="B49" s="138">
        <v>5.5279999999999996</v>
      </c>
      <c r="C49" s="138">
        <v>39.837000000000003</v>
      </c>
      <c r="D49" s="138">
        <v>40.128999999999998</v>
      </c>
      <c r="E49" s="138">
        <v>9.0139999999999993</v>
      </c>
      <c r="F49" s="138">
        <v>29.826000000000001</v>
      </c>
      <c r="G49" s="138">
        <v>21.225000000000001</v>
      </c>
    </row>
    <row r="50" spans="1:7" x14ac:dyDescent="0.3">
      <c r="A50" s="7">
        <v>3330</v>
      </c>
      <c r="B50" s="138">
        <v>4.4320000000000004</v>
      </c>
      <c r="C50" s="138">
        <v>37.865000000000002</v>
      </c>
      <c r="D50" s="138">
        <v>39.81</v>
      </c>
      <c r="E50" s="138">
        <v>8.6929999999999996</v>
      </c>
      <c r="F50" s="138">
        <v>31.436</v>
      </c>
      <c r="G50" s="138">
        <v>19.413</v>
      </c>
    </row>
    <row r="51" spans="1:7" x14ac:dyDescent="0.3">
      <c r="A51" s="7">
        <v>3420</v>
      </c>
      <c r="B51" s="138">
        <v>4.4180000000000001</v>
      </c>
      <c r="C51" s="138">
        <v>38.173000000000002</v>
      </c>
      <c r="D51" s="138">
        <v>40.457999999999998</v>
      </c>
      <c r="E51" s="138">
        <v>7.4050019999999996</v>
      </c>
      <c r="F51" s="138">
        <v>29.3</v>
      </c>
      <c r="G51" s="138">
        <v>19.245999999999999</v>
      </c>
    </row>
    <row r="52" spans="1:7" x14ac:dyDescent="0.3">
      <c r="A52" s="7">
        <v>3510</v>
      </c>
      <c r="B52" s="138">
        <v>4.7699999999999996</v>
      </c>
      <c r="C52" s="138">
        <v>37.613999999999997</v>
      </c>
      <c r="D52" s="138">
        <v>42.454999999999998</v>
      </c>
      <c r="E52" s="138">
        <v>8.7820009999999993</v>
      </c>
      <c r="F52" s="138">
        <v>30.88</v>
      </c>
      <c r="G52" s="138">
        <v>19.382000000000001</v>
      </c>
    </row>
    <row r="53" spans="1:7" x14ac:dyDescent="0.3">
      <c r="A53" s="7">
        <v>3600</v>
      </c>
      <c r="B53" s="138">
        <v>3.9643329999999999</v>
      </c>
      <c r="C53" s="138">
        <v>36.995330000000003</v>
      </c>
      <c r="D53" s="138">
        <v>41.35333</v>
      </c>
      <c r="E53" s="138">
        <v>7.5833320000000004</v>
      </c>
      <c r="F53" s="138">
        <v>29.619330000000001</v>
      </c>
      <c r="G53" s="138">
        <v>18.867329999999999</v>
      </c>
    </row>
    <row r="54" spans="1:7" x14ac:dyDescent="0.3">
      <c r="A54" s="7">
        <v>3690</v>
      </c>
      <c r="B54" s="138">
        <v>2.3150010000000001</v>
      </c>
      <c r="C54" s="138">
        <v>37.49</v>
      </c>
      <c r="D54" s="138">
        <v>41.401000000000003</v>
      </c>
      <c r="E54" s="138">
        <v>5.2839989999999997</v>
      </c>
      <c r="F54" s="138">
        <v>29.984999999999999</v>
      </c>
      <c r="G54" s="138">
        <v>18.39</v>
      </c>
    </row>
    <row r="55" spans="1:7" x14ac:dyDescent="0.3">
      <c r="A55" s="7">
        <v>3780</v>
      </c>
      <c r="B55" s="138">
        <v>2.7256670000000001</v>
      </c>
      <c r="C55" s="138">
        <v>37.173670000000001</v>
      </c>
      <c r="D55" s="138">
        <v>41.792670000000001</v>
      </c>
      <c r="E55" s="138">
        <v>4.3856679999999999</v>
      </c>
      <c r="F55" s="138">
        <v>28.818670000000001</v>
      </c>
      <c r="G55" s="138">
        <v>19.305669999999999</v>
      </c>
    </row>
    <row r="56" spans="1:7" x14ac:dyDescent="0.3">
      <c r="A56" s="7">
        <v>3870</v>
      </c>
      <c r="B56" s="138">
        <v>2.0393330000000001</v>
      </c>
      <c r="C56" s="138">
        <v>33.898330000000001</v>
      </c>
      <c r="D56" s="138">
        <v>40.293329999999997</v>
      </c>
      <c r="E56" s="138">
        <v>1.511333</v>
      </c>
      <c r="F56" s="138">
        <v>26.65333</v>
      </c>
      <c r="G56" s="138">
        <v>17.937329999999999</v>
      </c>
    </row>
    <row r="57" spans="1:7" x14ac:dyDescent="0.3">
      <c r="A57" s="7">
        <v>3960</v>
      </c>
      <c r="B57" s="138">
        <v>0.80766579999999999</v>
      </c>
      <c r="C57" s="138">
        <v>35.396659999999997</v>
      </c>
      <c r="D57" s="138">
        <v>40.856670000000001</v>
      </c>
      <c r="E57" s="138">
        <v>1.111666</v>
      </c>
      <c r="F57" s="138">
        <v>26.572669999999999</v>
      </c>
      <c r="G57" s="138">
        <v>15.98767</v>
      </c>
    </row>
    <row r="58" spans="1:7" x14ac:dyDescent="0.3">
      <c r="A58" s="7">
        <v>4050</v>
      </c>
      <c r="B58" s="138">
        <v>0.68599889999999997</v>
      </c>
      <c r="C58" s="138">
        <v>35.124000000000002</v>
      </c>
      <c r="D58" s="138">
        <v>41.777000000000001</v>
      </c>
      <c r="E58" s="138">
        <v>1.165999</v>
      </c>
      <c r="F58" s="138">
        <v>26.213999999999999</v>
      </c>
      <c r="G58" s="138">
        <v>16.902999999999999</v>
      </c>
    </row>
    <row r="59" spans="1:7" x14ac:dyDescent="0.3">
      <c r="A59" s="7">
        <v>4140</v>
      </c>
      <c r="B59" s="138">
        <v>0.1379995</v>
      </c>
      <c r="C59" s="138">
        <v>35.673999999999999</v>
      </c>
      <c r="D59" s="138">
        <v>41.558</v>
      </c>
      <c r="E59" s="138">
        <v>0.61999990000000005</v>
      </c>
      <c r="F59" s="138">
        <v>25.532</v>
      </c>
      <c r="G59" s="138">
        <v>17.698</v>
      </c>
    </row>
    <row r="60" spans="1:7" x14ac:dyDescent="0.3">
      <c r="A60" s="7">
        <v>4230</v>
      </c>
      <c r="B60" s="138">
        <v>-1.2956669999999999</v>
      </c>
      <c r="C60" s="138">
        <v>33.538330000000002</v>
      </c>
      <c r="D60" s="138">
        <v>39.209330000000001</v>
      </c>
      <c r="E60" s="138">
        <v>-1.2316670000000001</v>
      </c>
      <c r="F60" s="138">
        <v>26.111329999999999</v>
      </c>
      <c r="G60" s="138">
        <v>15.82633</v>
      </c>
    </row>
    <row r="61" spans="1:7" x14ac:dyDescent="0.3">
      <c r="A61" s="7">
        <v>4320</v>
      </c>
      <c r="B61" s="138">
        <v>-1.0243329999999999</v>
      </c>
      <c r="C61" s="138">
        <v>32.155670000000001</v>
      </c>
      <c r="D61" s="138">
        <v>38.353670000000001</v>
      </c>
      <c r="E61" s="138">
        <v>-2.136333</v>
      </c>
      <c r="F61" s="138">
        <v>23.19267</v>
      </c>
      <c r="G61" s="138">
        <v>15.04867</v>
      </c>
    </row>
    <row r="62" spans="1:7" x14ac:dyDescent="0.3">
      <c r="A62" s="7">
        <v>4410</v>
      </c>
      <c r="B62" s="138">
        <v>-1.0216670000000001</v>
      </c>
      <c r="C62" s="138">
        <v>31.17333</v>
      </c>
      <c r="D62" s="138">
        <v>39.41433</v>
      </c>
      <c r="E62" s="138">
        <v>-3.9667130000000002E-2</v>
      </c>
      <c r="F62" s="138">
        <v>27.32433</v>
      </c>
      <c r="G62" s="138">
        <v>14.93333</v>
      </c>
    </row>
    <row r="63" spans="1:7" x14ac:dyDescent="0.3">
      <c r="A63" s="7">
        <v>4500</v>
      </c>
      <c r="B63" s="138">
        <v>-1.815334</v>
      </c>
      <c r="C63" s="138">
        <v>32.045659999999998</v>
      </c>
      <c r="D63" s="138">
        <v>38.943660000000001</v>
      </c>
      <c r="E63" s="138">
        <v>-4.3713350000000002</v>
      </c>
      <c r="F63" s="138">
        <v>24.069669999999999</v>
      </c>
      <c r="G63" s="138">
        <v>15.017670000000001</v>
      </c>
    </row>
    <row r="64" spans="1:7" x14ac:dyDescent="0.3">
      <c r="A64" s="7">
        <v>4590</v>
      </c>
      <c r="B64" s="138">
        <v>-2.5096660000000002</v>
      </c>
      <c r="C64" s="138">
        <v>30.79833</v>
      </c>
      <c r="D64" s="138">
        <v>37.291339999999998</v>
      </c>
      <c r="E64" s="138">
        <v>-4.4016669999999998</v>
      </c>
      <c r="F64" s="138">
        <v>21.39733</v>
      </c>
      <c r="G64" s="138">
        <v>14.54433</v>
      </c>
    </row>
    <row r="65" spans="1:7" x14ac:dyDescent="0.3">
      <c r="A65" s="7">
        <v>4680</v>
      </c>
      <c r="B65" s="138">
        <v>-3.3173330000000001</v>
      </c>
      <c r="C65" s="138">
        <v>30.011669999999999</v>
      </c>
      <c r="D65" s="138">
        <v>36.186669999999999</v>
      </c>
      <c r="E65" s="138">
        <v>-7.8473329999999999</v>
      </c>
      <c r="F65" s="138">
        <v>20.17567</v>
      </c>
      <c r="G65" s="138">
        <v>13.86767</v>
      </c>
    </row>
    <row r="66" spans="1:7" x14ac:dyDescent="0.3">
      <c r="A66" s="7">
        <v>4770</v>
      </c>
      <c r="B66" s="138">
        <v>-3.5599989999999999</v>
      </c>
      <c r="C66" s="138">
        <v>30.728000000000002</v>
      </c>
      <c r="D66" s="138">
        <v>36.384</v>
      </c>
      <c r="E66" s="138">
        <v>-6.6339990000000002</v>
      </c>
      <c r="F66" s="138">
        <v>21.033000000000001</v>
      </c>
      <c r="G66" s="138">
        <v>14.318</v>
      </c>
    </row>
    <row r="67" spans="1:7" x14ac:dyDescent="0.3">
      <c r="A67" s="7">
        <v>4860</v>
      </c>
      <c r="B67" s="138">
        <v>-3.6293329999999999</v>
      </c>
      <c r="C67" s="138">
        <v>29.103670000000001</v>
      </c>
      <c r="D67" s="138">
        <v>34.535670000000003</v>
      </c>
      <c r="E67" s="138">
        <v>-6.5593339999999998</v>
      </c>
      <c r="F67" s="138">
        <v>20.425660000000001</v>
      </c>
      <c r="G67" s="138">
        <v>13.425660000000001</v>
      </c>
    </row>
    <row r="68" spans="1:7" x14ac:dyDescent="0.3">
      <c r="A68" s="7">
        <v>4950</v>
      </c>
      <c r="B68" s="138">
        <v>-2.944334</v>
      </c>
      <c r="C68" s="138">
        <v>29.804659999999998</v>
      </c>
      <c r="D68" s="138">
        <v>35.043669999999999</v>
      </c>
      <c r="E68" s="138">
        <v>-6.5263340000000003</v>
      </c>
      <c r="F68" s="138">
        <v>20.860669999999999</v>
      </c>
      <c r="G68" s="138">
        <v>13.020670000000001</v>
      </c>
    </row>
    <row r="69" spans="1:7" x14ac:dyDescent="0.3">
      <c r="A69" s="7">
        <v>5040</v>
      </c>
      <c r="B69" s="138">
        <v>-4.5359990000000003</v>
      </c>
      <c r="C69" s="138">
        <v>29.908999999999999</v>
      </c>
      <c r="D69" s="138">
        <v>34.704999999999998</v>
      </c>
      <c r="E69" s="138">
        <v>-8.7859990000000003</v>
      </c>
      <c r="F69" s="138">
        <v>18.533999999999999</v>
      </c>
      <c r="G69" s="138">
        <v>13.75</v>
      </c>
    </row>
    <row r="70" spans="1:7" x14ac:dyDescent="0.3">
      <c r="A70" s="7">
        <v>5130</v>
      </c>
      <c r="B70" s="138">
        <v>-5.2240019999999996</v>
      </c>
      <c r="C70" s="138">
        <v>29.469000000000001</v>
      </c>
      <c r="D70" s="138">
        <v>34.414000000000001</v>
      </c>
      <c r="E70" s="138">
        <v>-8.0220020000000005</v>
      </c>
      <c r="F70" s="138">
        <v>19.411000000000001</v>
      </c>
      <c r="G70" s="138">
        <v>13.557</v>
      </c>
    </row>
    <row r="71" spans="1:7" x14ac:dyDescent="0.3">
      <c r="A71" s="7">
        <v>5220</v>
      </c>
      <c r="B71" s="138">
        <v>-5.0359990000000003</v>
      </c>
      <c r="C71" s="138">
        <v>28.890999999999998</v>
      </c>
      <c r="D71" s="138">
        <v>33.317999999999998</v>
      </c>
      <c r="E71" s="138">
        <v>-8.1820000000000004</v>
      </c>
      <c r="F71" s="138">
        <v>19.829999999999998</v>
      </c>
      <c r="G71" s="138">
        <v>13.558</v>
      </c>
    </row>
    <row r="72" spans="1:7" x14ac:dyDescent="0.3">
      <c r="A72" s="7">
        <v>5310</v>
      </c>
      <c r="B72" s="138">
        <v>-5.8483330000000002</v>
      </c>
      <c r="C72" s="138">
        <v>25.984670000000001</v>
      </c>
      <c r="D72" s="138">
        <v>31.249669999999998</v>
      </c>
      <c r="E72" s="138">
        <v>-7.6613340000000001</v>
      </c>
      <c r="F72" s="138">
        <v>20.301659999999998</v>
      </c>
      <c r="G72" s="138">
        <v>11.386670000000001</v>
      </c>
    </row>
    <row r="73" spans="1:7" x14ac:dyDescent="0.3">
      <c r="A73" s="7">
        <v>5400</v>
      </c>
      <c r="B73" s="138">
        <v>-7.0780010000000004</v>
      </c>
      <c r="C73" s="138">
        <v>27.292999999999999</v>
      </c>
      <c r="D73" s="138">
        <v>31.975999999999999</v>
      </c>
      <c r="E73" s="138">
        <v>-9.6940000000000008</v>
      </c>
      <c r="F73" s="138">
        <v>19.131</v>
      </c>
      <c r="G73" s="138">
        <v>11.3</v>
      </c>
    </row>
    <row r="74" spans="1:7" x14ac:dyDescent="0.3">
      <c r="A74" s="7">
        <v>5490</v>
      </c>
      <c r="B74" s="138">
        <v>-6.4716659999999999</v>
      </c>
      <c r="C74" s="138">
        <v>27.634329999999999</v>
      </c>
      <c r="D74" s="138">
        <v>31.30733</v>
      </c>
      <c r="E74" s="138">
        <v>-10.31367</v>
      </c>
      <c r="F74" s="138">
        <v>17.620329999999999</v>
      </c>
      <c r="G74" s="138">
        <v>11.45434</v>
      </c>
    </row>
    <row r="75" spans="1:7" x14ac:dyDescent="0.3">
      <c r="A75" s="7">
        <v>5580</v>
      </c>
      <c r="B75" s="138">
        <v>-6.1876660000000001</v>
      </c>
      <c r="C75" s="138">
        <v>25.02833</v>
      </c>
      <c r="D75" s="138">
        <v>30.521329999999999</v>
      </c>
      <c r="E75" s="138">
        <v>-10.26667</v>
      </c>
      <c r="F75" s="138">
        <v>18.200330000000001</v>
      </c>
      <c r="G75" s="138">
        <v>8.2913340000000009</v>
      </c>
    </row>
    <row r="76" spans="1:7" x14ac:dyDescent="0.3">
      <c r="A76" s="7">
        <v>5670</v>
      </c>
      <c r="B76" s="138">
        <v>-6.5533349999999997</v>
      </c>
      <c r="C76" s="138">
        <v>26.847670000000001</v>
      </c>
      <c r="D76" s="138">
        <v>30.191659999999999</v>
      </c>
      <c r="E76" s="138">
        <v>-10.21834</v>
      </c>
      <c r="F76" s="138">
        <v>17.607659999999999</v>
      </c>
      <c r="G76" s="138">
        <v>9.5186630000000001</v>
      </c>
    </row>
    <row r="77" spans="1:7" x14ac:dyDescent="0.3">
      <c r="A77" s="7">
        <v>5760</v>
      </c>
      <c r="B77" s="138">
        <v>-7.7013340000000001</v>
      </c>
      <c r="C77" s="138">
        <v>27.449670000000001</v>
      </c>
      <c r="D77" s="138">
        <v>29.03867</v>
      </c>
      <c r="E77" s="138">
        <v>-11.35333</v>
      </c>
      <c r="F77" s="138">
        <v>17.055669999999999</v>
      </c>
      <c r="G77" s="138">
        <v>12.251670000000001</v>
      </c>
    </row>
    <row r="78" spans="1:7" x14ac:dyDescent="0.3">
      <c r="A78" s="7">
        <v>5850</v>
      </c>
      <c r="B78" s="138">
        <v>-6.7753329999999998</v>
      </c>
      <c r="C78" s="138">
        <v>26.522670000000002</v>
      </c>
      <c r="D78" s="138">
        <v>28.770669999999999</v>
      </c>
      <c r="E78" s="138">
        <v>-11.56133</v>
      </c>
      <c r="F78" s="138">
        <v>15.526669999999999</v>
      </c>
      <c r="G78" s="138">
        <v>10.66967</v>
      </c>
    </row>
    <row r="79" spans="1:7" x14ac:dyDescent="0.3">
      <c r="A79" s="7">
        <v>5940</v>
      </c>
      <c r="B79" s="138">
        <v>-7.8230000000000004</v>
      </c>
      <c r="C79" s="138">
        <v>25.114000000000001</v>
      </c>
      <c r="D79" s="138">
        <v>28.19</v>
      </c>
      <c r="E79" s="138">
        <v>-11.481999999999999</v>
      </c>
      <c r="F79" s="138">
        <v>16.309999999999999</v>
      </c>
      <c r="G79" s="138">
        <v>8.4079990000000002</v>
      </c>
    </row>
    <row r="80" spans="1:7" x14ac:dyDescent="0.3">
      <c r="A80" s="7">
        <v>6030</v>
      </c>
      <c r="B80" s="138">
        <v>-8.0436669999999992</v>
      </c>
      <c r="C80" s="138">
        <v>24.25433</v>
      </c>
      <c r="D80" s="138">
        <v>28.258330000000001</v>
      </c>
      <c r="E80" s="138">
        <v>-11.66567</v>
      </c>
      <c r="F80" s="138">
        <v>16.262329999999999</v>
      </c>
      <c r="G80" s="138">
        <v>6.2243310000000003</v>
      </c>
    </row>
    <row r="81" spans="1:7" x14ac:dyDescent="0.3">
      <c r="A81" s="7">
        <v>6120</v>
      </c>
      <c r="B81" s="138">
        <v>-7.5376659999999998</v>
      </c>
      <c r="C81" s="138">
        <v>27.180330000000001</v>
      </c>
      <c r="D81" s="138">
        <v>29.183330000000002</v>
      </c>
      <c r="E81" s="138">
        <v>-13.68267</v>
      </c>
      <c r="F81" s="138">
        <v>13.223330000000001</v>
      </c>
      <c r="G81" s="138">
        <v>8.967333</v>
      </c>
    </row>
    <row r="82" spans="1:7" x14ac:dyDescent="0.3">
      <c r="A82" s="7">
        <v>6210</v>
      </c>
      <c r="B82" s="138">
        <v>-7.2536680000000002</v>
      </c>
      <c r="C82" s="138">
        <v>25.436330000000002</v>
      </c>
      <c r="D82" s="138">
        <v>28.313330000000001</v>
      </c>
      <c r="E82" s="138">
        <v>-12.106669999999999</v>
      </c>
      <c r="F82" s="138">
        <v>13.466329999999999</v>
      </c>
      <c r="G82" s="138">
        <v>6.2163329999999997</v>
      </c>
    </row>
    <row r="83" spans="1:7" x14ac:dyDescent="0.3">
      <c r="A83" s="7">
        <v>6300</v>
      </c>
      <c r="B83" s="138">
        <v>-7.8129999999999997</v>
      </c>
      <c r="C83" s="138">
        <v>25.981999999999999</v>
      </c>
      <c r="D83" s="138">
        <v>27.869</v>
      </c>
      <c r="E83" s="138">
        <v>-12.218</v>
      </c>
      <c r="F83" s="138">
        <v>14.536</v>
      </c>
      <c r="G83" s="138">
        <v>5.2659989999999999</v>
      </c>
    </row>
    <row r="84" spans="1:7" x14ac:dyDescent="0.3">
      <c r="A84" s="7">
        <v>6390</v>
      </c>
      <c r="B84" s="138">
        <v>-9.0056689999999993</v>
      </c>
      <c r="C84" s="138">
        <v>26.157330000000002</v>
      </c>
      <c r="D84" s="138">
        <v>27.96733</v>
      </c>
      <c r="E84" s="138">
        <v>-13.53567</v>
      </c>
      <c r="F84" s="138">
        <v>14.363329999999999</v>
      </c>
      <c r="G84" s="138">
        <v>6.8733310000000003</v>
      </c>
    </row>
    <row r="85" spans="1:7" x14ac:dyDescent="0.3">
      <c r="A85" s="7">
        <v>6480</v>
      </c>
      <c r="B85" s="138">
        <v>-8.5576650000000001</v>
      </c>
      <c r="C85" s="138">
        <v>27.479330000000001</v>
      </c>
      <c r="D85" s="138">
        <v>28.718340000000001</v>
      </c>
      <c r="E85" s="138">
        <v>-11.69767</v>
      </c>
      <c r="F85" s="138">
        <v>16.10633</v>
      </c>
      <c r="G85" s="138">
        <v>7.0703329999999998</v>
      </c>
    </row>
    <row r="86" spans="1:7" x14ac:dyDescent="0.3">
      <c r="A86" s="7">
        <v>6570</v>
      </c>
      <c r="B86" s="138">
        <v>-8.7043339999999993</v>
      </c>
      <c r="C86" s="138">
        <v>26.633659999999999</v>
      </c>
      <c r="D86" s="138">
        <v>27.271660000000001</v>
      </c>
      <c r="E86" s="138">
        <v>-14.69633</v>
      </c>
      <c r="F86" s="138">
        <v>13.731669999999999</v>
      </c>
      <c r="G86" s="138">
        <v>8.0086630000000003</v>
      </c>
    </row>
    <row r="87" spans="1:7" x14ac:dyDescent="0.3">
      <c r="A87" s="7">
        <v>6660</v>
      </c>
      <c r="B87" s="138">
        <v>-9.0963329999999996</v>
      </c>
      <c r="C87" s="138">
        <v>26.603670000000001</v>
      </c>
      <c r="D87" s="138">
        <v>26.709669999999999</v>
      </c>
      <c r="E87" s="138">
        <v>-14.41133</v>
      </c>
      <c r="F87" s="138">
        <v>14.177670000000001</v>
      </c>
      <c r="G87" s="138">
        <v>8.1356660000000005</v>
      </c>
    </row>
    <row r="88" spans="1:7" x14ac:dyDescent="0.3">
      <c r="A88" s="7">
        <v>6750</v>
      </c>
      <c r="B88" s="138">
        <v>-9.1669979999999995</v>
      </c>
      <c r="C88" s="138">
        <v>26.295999999999999</v>
      </c>
      <c r="D88" s="138">
        <v>26.364999999999998</v>
      </c>
      <c r="E88" s="138">
        <v>-14.231</v>
      </c>
      <c r="F88" s="138">
        <v>15.069000000000001</v>
      </c>
      <c r="G88" s="138">
        <v>8.548</v>
      </c>
    </row>
    <row r="89" spans="1:7" x14ac:dyDescent="0.3">
      <c r="A89" s="7">
        <v>6840</v>
      </c>
      <c r="B89" s="138">
        <v>-8.8700010000000002</v>
      </c>
      <c r="C89" s="138">
        <v>25.245999999999999</v>
      </c>
      <c r="D89" s="138">
        <v>26.262</v>
      </c>
      <c r="E89" s="138">
        <v>-14.285</v>
      </c>
      <c r="F89" s="138">
        <v>14.28</v>
      </c>
      <c r="G89" s="138">
        <v>4.8530009999999999</v>
      </c>
    </row>
    <row r="90" spans="1:7" x14ac:dyDescent="0.3">
      <c r="A90" s="7">
        <v>6930</v>
      </c>
      <c r="B90" s="138">
        <v>-9.0033320000000003</v>
      </c>
      <c r="C90" s="138">
        <v>25.56467</v>
      </c>
      <c r="D90" s="138">
        <v>25.944669999999999</v>
      </c>
      <c r="E90" s="138">
        <v>-13.854329999999999</v>
      </c>
      <c r="F90" s="138">
        <v>14.05167</v>
      </c>
      <c r="G90" s="138">
        <v>4.9696660000000001</v>
      </c>
    </row>
    <row r="91" spans="1:7" x14ac:dyDescent="0.3">
      <c r="A91" s="7">
        <v>7020</v>
      </c>
      <c r="B91" s="138">
        <v>-9.3459990000000008</v>
      </c>
      <c r="C91" s="138">
        <v>24.981000000000002</v>
      </c>
      <c r="D91" s="138">
        <v>25.353999999999999</v>
      </c>
      <c r="E91" s="138">
        <v>-16.454999999999998</v>
      </c>
      <c r="F91" s="138">
        <v>11.377000000000001</v>
      </c>
      <c r="G91" s="138">
        <v>4.9400019999999998</v>
      </c>
    </row>
    <row r="92" spans="1:7" x14ac:dyDescent="0.3">
      <c r="A92" s="7">
        <v>7110</v>
      </c>
      <c r="B92" s="138">
        <v>-9.5316679999999998</v>
      </c>
      <c r="C92" s="138">
        <v>26.070329999999998</v>
      </c>
      <c r="D92" s="138">
        <v>25.956330000000001</v>
      </c>
      <c r="E92" s="138">
        <v>-15.44467</v>
      </c>
      <c r="F92" s="138">
        <v>14.239330000000001</v>
      </c>
      <c r="G92" s="138">
        <v>4.3303339999999997</v>
      </c>
    </row>
    <row r="93" spans="1:7" x14ac:dyDescent="0.3">
      <c r="A93" s="7">
        <v>7200</v>
      </c>
      <c r="B93" s="138">
        <v>-10.116669999999999</v>
      </c>
      <c r="C93" s="138">
        <v>26.280329999999999</v>
      </c>
      <c r="D93" s="138">
        <v>25.52533</v>
      </c>
      <c r="E93" s="138">
        <v>-16.057670000000002</v>
      </c>
      <c r="F93" s="138">
        <v>12.764329999999999</v>
      </c>
      <c r="G93" s="138">
        <v>5.1693340000000001</v>
      </c>
    </row>
    <row r="94" spans="1:7" x14ac:dyDescent="0.3">
      <c r="A94" s="7">
        <v>7290</v>
      </c>
      <c r="B94" s="138">
        <v>-10.18967</v>
      </c>
      <c r="C94" s="138">
        <v>26.51933</v>
      </c>
      <c r="D94" s="138">
        <v>25.187329999999999</v>
      </c>
      <c r="E94" s="138">
        <v>-16.996670000000002</v>
      </c>
      <c r="F94" s="138">
        <v>13.51333</v>
      </c>
      <c r="G94" s="138">
        <v>5.3273320000000002</v>
      </c>
    </row>
    <row r="95" spans="1:7" x14ac:dyDescent="0.3">
      <c r="A95" s="7">
        <v>7380</v>
      </c>
      <c r="B95" s="138">
        <v>-9.5926690000000008</v>
      </c>
      <c r="C95" s="138">
        <v>26.067329999999998</v>
      </c>
      <c r="D95" s="138">
        <v>25.247330000000002</v>
      </c>
      <c r="E95" s="138">
        <v>-16.61767</v>
      </c>
      <c r="F95" s="138">
        <v>15.36233</v>
      </c>
      <c r="G95" s="138">
        <v>2.7483330000000001</v>
      </c>
    </row>
    <row r="96" spans="1:7" x14ac:dyDescent="0.3">
      <c r="A96" s="7">
        <v>7470</v>
      </c>
      <c r="B96" s="138">
        <v>-9.8550000000000004</v>
      </c>
      <c r="C96" s="138">
        <v>25.593</v>
      </c>
      <c r="D96" s="138">
        <v>24.233000000000001</v>
      </c>
      <c r="E96" s="138">
        <v>-19.277000000000001</v>
      </c>
      <c r="F96" s="138">
        <v>12.363</v>
      </c>
      <c r="G96" s="138">
        <v>3.281002</v>
      </c>
    </row>
    <row r="97" spans="1:7" x14ac:dyDescent="0.3">
      <c r="A97" s="7">
        <v>7560</v>
      </c>
      <c r="B97" s="138">
        <v>-10.55433</v>
      </c>
      <c r="C97" s="138">
        <v>26.402670000000001</v>
      </c>
      <c r="D97" s="138">
        <v>24.779669999999999</v>
      </c>
      <c r="E97" s="138">
        <v>-18.159330000000001</v>
      </c>
      <c r="F97" s="138">
        <v>14.093669999999999</v>
      </c>
      <c r="G97" s="138">
        <v>3.3756680000000001</v>
      </c>
    </row>
    <row r="98" spans="1:7" x14ac:dyDescent="0.3">
      <c r="A98" s="7">
        <v>7650</v>
      </c>
      <c r="B98" s="138">
        <v>-9.0336649999999992</v>
      </c>
      <c r="C98" s="138">
        <v>26.478339999999999</v>
      </c>
      <c r="D98" s="138">
        <v>24.553329999999999</v>
      </c>
      <c r="E98" s="138">
        <v>-19.525670000000002</v>
      </c>
      <c r="F98" s="138">
        <v>12.49234</v>
      </c>
      <c r="G98" s="138">
        <v>3.6673360000000002</v>
      </c>
    </row>
    <row r="99" spans="1:7" x14ac:dyDescent="0.3">
      <c r="A99" s="7">
        <v>7740</v>
      </c>
      <c r="B99" s="138">
        <v>-10.275</v>
      </c>
      <c r="C99" s="138">
        <v>26.113</v>
      </c>
      <c r="D99" s="138">
        <v>25.905999999999999</v>
      </c>
      <c r="E99" s="138">
        <v>-18.11</v>
      </c>
      <c r="F99" s="138">
        <v>15.114000000000001</v>
      </c>
      <c r="G99" s="138">
        <v>2.412998</v>
      </c>
    </row>
    <row r="100" spans="1:7" x14ac:dyDescent="0.3">
      <c r="A100" s="7">
        <v>7830</v>
      </c>
      <c r="B100" s="138">
        <v>-11.259</v>
      </c>
      <c r="C100" s="138">
        <v>26.026</v>
      </c>
      <c r="D100" s="138">
        <v>24.344999999999999</v>
      </c>
      <c r="E100" s="138">
        <v>-18.285</v>
      </c>
      <c r="F100" s="138">
        <v>14.026</v>
      </c>
      <c r="G100" s="138">
        <v>0.93999860000000002</v>
      </c>
    </row>
    <row r="101" spans="1:7" x14ac:dyDescent="0.3">
      <c r="A101" s="7">
        <v>7920</v>
      </c>
      <c r="B101" s="138">
        <v>-11.05233</v>
      </c>
      <c r="C101" s="138">
        <v>27.077660000000002</v>
      </c>
      <c r="D101" s="138">
        <v>24.162659999999999</v>
      </c>
      <c r="E101" s="138">
        <v>-20.168330000000001</v>
      </c>
      <c r="F101" s="138">
        <v>11.664669999999999</v>
      </c>
      <c r="G101" s="138">
        <v>2.6056629999999998</v>
      </c>
    </row>
    <row r="102" spans="1:7" x14ac:dyDescent="0.3">
      <c r="A102" s="7">
        <v>8010</v>
      </c>
      <c r="B102" s="138">
        <v>-11.228999999999999</v>
      </c>
      <c r="C102" s="138">
        <v>24.981000000000002</v>
      </c>
      <c r="D102" s="138">
        <v>23.972000000000001</v>
      </c>
      <c r="E102" s="138">
        <v>-17.957999999999998</v>
      </c>
      <c r="F102" s="138">
        <v>13.112</v>
      </c>
      <c r="G102" s="138">
        <v>0.87099839999999995</v>
      </c>
    </row>
    <row r="103" spans="1:7" x14ac:dyDescent="0.3">
      <c r="A103" s="7">
        <v>8100</v>
      </c>
      <c r="B103" s="138">
        <v>-12.082660000000001</v>
      </c>
      <c r="C103" s="138">
        <v>25.348330000000001</v>
      </c>
      <c r="D103" s="138">
        <v>24.069330000000001</v>
      </c>
      <c r="E103" s="138">
        <v>-20.99267</v>
      </c>
      <c r="F103" s="138">
        <v>12.57133</v>
      </c>
      <c r="G103" s="138">
        <v>0.91233439999999999</v>
      </c>
    </row>
    <row r="104" spans="1:7" x14ac:dyDescent="0.3">
      <c r="A104" s="7">
        <v>8190</v>
      </c>
      <c r="B104" s="138">
        <v>-11.664669999999999</v>
      </c>
      <c r="C104" s="138">
        <v>25.39733</v>
      </c>
      <c r="D104" s="138">
        <v>24.207339999999999</v>
      </c>
      <c r="E104" s="138">
        <v>-20.455670000000001</v>
      </c>
      <c r="F104" s="138">
        <v>13.28534</v>
      </c>
      <c r="G104" s="138">
        <v>1.536335</v>
      </c>
    </row>
    <row r="105" spans="1:7" x14ac:dyDescent="0.3">
      <c r="A105" s="7">
        <v>8280</v>
      </c>
      <c r="B105" s="138">
        <v>-10.84867</v>
      </c>
      <c r="C105" s="138">
        <v>25.727340000000002</v>
      </c>
      <c r="D105" s="138">
        <v>23.268339999999998</v>
      </c>
      <c r="E105" s="138">
        <v>-19.539670000000001</v>
      </c>
      <c r="F105" s="138">
        <v>11.284330000000001</v>
      </c>
      <c r="G105" s="138">
        <v>-0.1056671</v>
      </c>
    </row>
    <row r="106" spans="1:7" x14ac:dyDescent="0.3">
      <c r="A106" s="7">
        <v>8370</v>
      </c>
      <c r="B106" s="138">
        <v>-11.13733</v>
      </c>
      <c r="C106" s="138">
        <v>26.648669999999999</v>
      </c>
      <c r="D106" s="138">
        <v>24.191669999999998</v>
      </c>
      <c r="E106" s="138">
        <v>-22.351330000000001</v>
      </c>
      <c r="F106" s="138">
        <v>10.728669999999999</v>
      </c>
      <c r="G106" s="138">
        <v>1.547668</v>
      </c>
    </row>
    <row r="107" spans="1:7" x14ac:dyDescent="0.3">
      <c r="A107" s="7">
        <v>8460</v>
      </c>
      <c r="B107" s="138">
        <v>-11.574</v>
      </c>
      <c r="C107" s="138">
        <v>25.637</v>
      </c>
      <c r="D107" s="138">
        <v>22.251000000000001</v>
      </c>
      <c r="E107" s="138">
        <v>-22.393999999999998</v>
      </c>
      <c r="F107" s="138">
        <v>9.9389990000000008</v>
      </c>
      <c r="G107" s="138">
        <v>2.4590000000000001</v>
      </c>
    </row>
    <row r="108" spans="1:7" x14ac:dyDescent="0.3">
      <c r="A108" s="7">
        <v>8550</v>
      </c>
      <c r="B108" s="138">
        <v>-12.643000000000001</v>
      </c>
      <c r="C108" s="138">
        <v>26.044</v>
      </c>
      <c r="D108" s="138">
        <v>22.561</v>
      </c>
      <c r="E108" s="138">
        <v>-22.291</v>
      </c>
      <c r="F108" s="138">
        <v>10.315</v>
      </c>
      <c r="G108" s="138">
        <v>0.41500090000000001</v>
      </c>
    </row>
    <row r="109" spans="1:7" x14ac:dyDescent="0.3">
      <c r="A109" s="7">
        <v>8640</v>
      </c>
      <c r="B109" s="138">
        <v>-12.238329999999999</v>
      </c>
      <c r="C109" s="138">
        <v>25.397659999999998</v>
      </c>
      <c r="D109" s="138">
        <v>23.368659999999998</v>
      </c>
      <c r="E109" s="138">
        <v>-22.33334</v>
      </c>
      <c r="F109" s="138">
        <v>11.37866</v>
      </c>
      <c r="G109" s="138">
        <v>1.6786650000000001</v>
      </c>
    </row>
    <row r="110" spans="1:7" x14ac:dyDescent="0.3">
      <c r="A110" s="7">
        <v>8730</v>
      </c>
      <c r="B110" s="138">
        <v>-11.41766</v>
      </c>
      <c r="C110" s="138">
        <v>24.38334</v>
      </c>
      <c r="D110" s="138">
        <v>22.753340000000001</v>
      </c>
      <c r="E110" s="138">
        <v>-21.115670000000001</v>
      </c>
      <c r="F110" s="138">
        <v>11.844329999999999</v>
      </c>
      <c r="G110" s="138">
        <v>-0.46166610000000002</v>
      </c>
    </row>
    <row r="111" spans="1:7" x14ac:dyDescent="0.3">
      <c r="A111" s="7">
        <v>8820</v>
      </c>
      <c r="B111" s="138">
        <v>-11.708</v>
      </c>
      <c r="C111" s="138">
        <v>24.51</v>
      </c>
      <c r="D111" s="138">
        <v>22.97</v>
      </c>
      <c r="E111" s="138">
        <v>-24.074999999999999</v>
      </c>
      <c r="F111" s="138">
        <v>9.0760000000000005</v>
      </c>
      <c r="G111" s="138">
        <v>1.2579990000000001</v>
      </c>
    </row>
    <row r="112" spans="1:7" x14ac:dyDescent="0.3">
      <c r="A112" s="7">
        <v>8910</v>
      </c>
      <c r="B112" s="138">
        <v>-11.33733</v>
      </c>
      <c r="C112" s="138">
        <v>25.316669999999998</v>
      </c>
      <c r="D112" s="138">
        <v>22.91967</v>
      </c>
      <c r="E112" s="138">
        <v>-22.107330000000001</v>
      </c>
      <c r="F112" s="138">
        <v>9.6786689999999993</v>
      </c>
      <c r="G112" s="138">
        <v>-0.16833110000000001</v>
      </c>
    </row>
    <row r="113" spans="1:7" x14ac:dyDescent="0.3">
      <c r="A113" s="7">
        <v>9000</v>
      </c>
      <c r="B113" s="138">
        <v>-12.80167</v>
      </c>
      <c r="C113" s="138">
        <v>25.637329999999999</v>
      </c>
      <c r="D113" s="138">
        <v>23.89134</v>
      </c>
      <c r="E113" s="138">
        <v>-24.02167</v>
      </c>
      <c r="F113" s="138">
        <v>10.96833</v>
      </c>
      <c r="G113" s="138">
        <v>1.249336</v>
      </c>
    </row>
    <row r="114" spans="1:7" x14ac:dyDescent="0.3">
      <c r="A114" s="7">
        <v>9090</v>
      </c>
      <c r="B114" s="138">
        <v>-11.51267</v>
      </c>
      <c r="C114" s="138">
        <v>26.053329999999999</v>
      </c>
      <c r="D114" s="138">
        <v>23.136330000000001</v>
      </c>
      <c r="E114" s="138">
        <v>-22.970669999999998</v>
      </c>
      <c r="F114" s="138">
        <v>11.80233</v>
      </c>
      <c r="G114" s="138">
        <v>-5.66864E-3</v>
      </c>
    </row>
    <row r="115" spans="1:7" x14ac:dyDescent="0.3">
      <c r="A115" s="7">
        <v>9180</v>
      </c>
      <c r="B115" s="138">
        <v>-11.798999999999999</v>
      </c>
      <c r="C115" s="138">
        <v>25.657</v>
      </c>
      <c r="D115" s="138">
        <v>23.585000000000001</v>
      </c>
      <c r="E115" s="138">
        <v>-23.236999999999998</v>
      </c>
      <c r="F115" s="138">
        <v>12.111000000000001</v>
      </c>
      <c r="G115" s="138">
        <v>-6.7001340000000006E-2</v>
      </c>
    </row>
    <row r="116" spans="1:7" x14ac:dyDescent="0.3">
      <c r="A116" s="7">
        <v>9270</v>
      </c>
      <c r="B116" s="138">
        <v>-11.677670000000001</v>
      </c>
      <c r="C116" s="138">
        <v>25.035329999999998</v>
      </c>
      <c r="D116" s="138">
        <v>22.959330000000001</v>
      </c>
      <c r="E116" s="138">
        <v>-23.481670000000001</v>
      </c>
      <c r="F116" s="138">
        <v>12.501329999999999</v>
      </c>
      <c r="G116" s="138">
        <v>0.2093315</v>
      </c>
    </row>
    <row r="117" spans="1:7" x14ac:dyDescent="0.3">
      <c r="A117" s="7">
        <v>9360</v>
      </c>
      <c r="B117" s="138">
        <v>-11.000999999999999</v>
      </c>
      <c r="C117" s="138">
        <v>25.780999999999999</v>
      </c>
      <c r="D117" s="138">
        <v>24.117999999999999</v>
      </c>
      <c r="E117" s="138">
        <v>-22.968</v>
      </c>
      <c r="F117" s="138">
        <v>12.004</v>
      </c>
      <c r="G117" s="138">
        <v>-1.025002</v>
      </c>
    </row>
    <row r="118" spans="1:7" x14ac:dyDescent="0.3">
      <c r="A118" s="7">
        <v>9450</v>
      </c>
      <c r="B118" s="138">
        <v>-12.422330000000001</v>
      </c>
      <c r="C118" s="138">
        <v>24.906669999999998</v>
      </c>
      <c r="D118" s="138">
        <v>24.316669999999998</v>
      </c>
      <c r="E118" s="138">
        <v>-23.534330000000001</v>
      </c>
      <c r="F118" s="138">
        <v>11.62067</v>
      </c>
      <c r="G118" s="138">
        <v>-1.357334</v>
      </c>
    </row>
    <row r="119" spans="1:7" x14ac:dyDescent="0.3">
      <c r="A119" s="7">
        <v>9540</v>
      </c>
      <c r="B119" s="138">
        <v>-12.40067</v>
      </c>
      <c r="C119" s="138">
        <v>25.224329999999998</v>
      </c>
      <c r="D119" s="138">
        <v>23.873329999999999</v>
      </c>
      <c r="E119" s="138">
        <v>-24.371670000000002</v>
      </c>
      <c r="F119" s="138">
        <v>9.5633350000000004</v>
      </c>
      <c r="G119" s="138">
        <v>-1.1866680000000001</v>
      </c>
    </row>
    <row r="120" spans="1:7" x14ac:dyDescent="0.3">
      <c r="A120" s="7">
        <v>9630</v>
      </c>
      <c r="B120" s="138">
        <v>-12.972</v>
      </c>
      <c r="C120" s="138">
        <v>25.227</v>
      </c>
      <c r="D120" s="138">
        <v>24.72</v>
      </c>
      <c r="E120" s="138">
        <v>-25.564</v>
      </c>
      <c r="F120" s="138">
        <v>9.3039970000000007</v>
      </c>
      <c r="G120" s="138">
        <v>0.23799899999999999</v>
      </c>
    </row>
    <row r="121" spans="1:7" x14ac:dyDescent="0.3">
      <c r="A121" s="7">
        <v>9720</v>
      </c>
      <c r="B121" s="138">
        <v>-13.158329999999999</v>
      </c>
      <c r="C121" s="138">
        <v>25.866669999999999</v>
      </c>
      <c r="D121" s="138">
        <v>24.88167</v>
      </c>
      <c r="E121" s="138">
        <v>-25.53933</v>
      </c>
      <c r="F121" s="138">
        <v>9.4986650000000008</v>
      </c>
      <c r="G121" s="138">
        <v>-0.253334</v>
      </c>
    </row>
    <row r="122" spans="1:7" x14ac:dyDescent="0.3">
      <c r="A122" s="7">
        <v>9810</v>
      </c>
      <c r="B122" s="138">
        <v>-13.167999999999999</v>
      </c>
      <c r="C122" s="138">
        <v>26.509989999999998</v>
      </c>
      <c r="D122" s="138">
        <v>25.323</v>
      </c>
      <c r="E122" s="138">
        <v>-25.411000000000001</v>
      </c>
      <c r="F122" s="138">
        <v>10.045</v>
      </c>
      <c r="G122" s="138">
        <v>-0.79400250000000006</v>
      </c>
    </row>
    <row r="123" spans="1:7" x14ac:dyDescent="0.3">
      <c r="A123" s="7">
        <v>9900</v>
      </c>
      <c r="B123" s="138">
        <v>-12.92</v>
      </c>
      <c r="C123" s="138">
        <v>25.687999999999999</v>
      </c>
      <c r="D123" s="138">
        <v>24.859000000000002</v>
      </c>
      <c r="E123" s="138">
        <v>-24.960999999999999</v>
      </c>
      <c r="F123" s="138">
        <v>9.3579980000000003</v>
      </c>
      <c r="G123" s="138">
        <v>0.218998</v>
      </c>
    </row>
    <row r="124" spans="1:7" x14ac:dyDescent="0.3">
      <c r="A124" s="7">
        <v>9990</v>
      </c>
      <c r="B124" s="138">
        <v>-12.259</v>
      </c>
      <c r="C124" s="138">
        <v>25.742000000000001</v>
      </c>
      <c r="D124" s="138">
        <v>24.222999999999999</v>
      </c>
      <c r="E124" s="138">
        <v>-26.841000000000001</v>
      </c>
      <c r="F124" s="138">
        <v>6.9660000000000002</v>
      </c>
      <c r="G124" s="138">
        <v>-0.76599879999999998</v>
      </c>
    </row>
    <row r="125" spans="1:7" x14ac:dyDescent="0.3">
      <c r="A125" s="7">
        <v>10080</v>
      </c>
      <c r="B125" s="138">
        <v>-13.245660000000001</v>
      </c>
      <c r="C125" s="138">
        <v>25.672339999999998</v>
      </c>
      <c r="D125" s="138">
        <v>24.58934</v>
      </c>
      <c r="E125" s="138">
        <v>-26.126660000000001</v>
      </c>
      <c r="F125" s="138">
        <v>9.5563389999999995</v>
      </c>
      <c r="G125" s="138">
        <v>-1.3246610000000001</v>
      </c>
    </row>
    <row r="126" spans="1:7" x14ac:dyDescent="0.3">
      <c r="A126" s="7">
        <v>10170</v>
      </c>
      <c r="B126" s="138">
        <v>-13.922330000000001</v>
      </c>
      <c r="C126" s="138">
        <v>24.606670000000001</v>
      </c>
      <c r="D126" s="138">
        <v>24.952670000000001</v>
      </c>
      <c r="E126" s="138">
        <v>-26.69333</v>
      </c>
      <c r="F126" s="138">
        <v>9.4976690000000001</v>
      </c>
      <c r="G126" s="138">
        <v>-0.19033050000000001</v>
      </c>
    </row>
    <row r="127" spans="1:7" x14ac:dyDescent="0.3">
      <c r="A127" s="7">
        <v>10260</v>
      </c>
      <c r="B127" s="138">
        <v>-13.03167</v>
      </c>
      <c r="C127" s="138">
        <v>26.55133</v>
      </c>
      <c r="D127" s="138">
        <v>24.886330000000001</v>
      </c>
      <c r="E127" s="138">
        <v>-26.08567</v>
      </c>
      <c r="F127" s="138">
        <v>9.7563289999999991</v>
      </c>
      <c r="G127" s="138">
        <v>0.29732890000000001</v>
      </c>
    </row>
    <row r="128" spans="1:7" x14ac:dyDescent="0.3">
      <c r="A128" s="7">
        <v>10350</v>
      </c>
      <c r="B128" s="138">
        <v>-12.92633</v>
      </c>
      <c r="C128" s="138">
        <v>25.139669999999999</v>
      </c>
      <c r="D128" s="138">
        <v>23.533660000000001</v>
      </c>
      <c r="E128" s="138">
        <v>-25.553329999999999</v>
      </c>
      <c r="F128" s="138">
        <v>7.5806690000000003</v>
      </c>
      <c r="G128" s="138">
        <v>-2.4183309999999998</v>
      </c>
    </row>
    <row r="129" spans="1:7" x14ac:dyDescent="0.3">
      <c r="A129" s="7">
        <v>10440</v>
      </c>
      <c r="B129" s="138">
        <v>-13.504670000000001</v>
      </c>
      <c r="C129" s="138">
        <v>25.203340000000001</v>
      </c>
      <c r="D129" s="138">
        <v>23.219339999999999</v>
      </c>
      <c r="E129" s="138">
        <v>-27.16066</v>
      </c>
      <c r="F129" s="138">
        <v>6.5853349999999997</v>
      </c>
      <c r="G129" s="138">
        <v>-1.989662</v>
      </c>
    </row>
    <row r="130" spans="1:7" x14ac:dyDescent="0.3">
      <c r="A130" s="7">
        <v>10530</v>
      </c>
      <c r="B130" s="138">
        <v>-12.62533</v>
      </c>
      <c r="C130" s="138">
        <v>24.75066</v>
      </c>
      <c r="D130" s="138">
        <v>23.703669999999999</v>
      </c>
      <c r="E130" s="138">
        <v>-26.76333</v>
      </c>
      <c r="F130" s="138">
        <v>8.6176680000000001</v>
      </c>
      <c r="G130" s="138">
        <v>-2.3323330000000002</v>
      </c>
    </row>
    <row r="131" spans="1:7" x14ac:dyDescent="0.3">
      <c r="A131" s="7">
        <v>10620</v>
      </c>
      <c r="B131" s="138">
        <v>-13.15133</v>
      </c>
      <c r="C131" s="138">
        <v>25.54167</v>
      </c>
      <c r="D131" s="138">
        <v>23.72166</v>
      </c>
      <c r="E131" s="138">
        <v>-28.998329999999999</v>
      </c>
      <c r="F131" s="138">
        <v>7.1426699999999999</v>
      </c>
      <c r="G131" s="138">
        <v>-0.61533360000000004</v>
      </c>
    </row>
    <row r="132" spans="1:7" x14ac:dyDescent="0.3">
      <c r="A132" s="7">
        <v>10710</v>
      </c>
      <c r="B132" s="138">
        <v>-13.13833</v>
      </c>
      <c r="C132" s="138">
        <v>25.453669999999999</v>
      </c>
      <c r="D132" s="138">
        <v>23.185670000000002</v>
      </c>
      <c r="E132" s="138">
        <v>-27.710329999999999</v>
      </c>
      <c r="F132" s="138">
        <v>8.4066700000000001</v>
      </c>
      <c r="G132" s="138">
        <v>-3.0493320000000002</v>
      </c>
    </row>
  </sheetData>
  <mergeCells count="2">
    <mergeCell ref="B2:D2"/>
    <mergeCell ref="E2:G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zoomScaleNormal="100" workbookViewId="0">
      <selection activeCell="J26" sqref="J26"/>
    </sheetView>
  </sheetViews>
  <sheetFormatPr baseColWidth="10" defaultRowHeight="14.4" x14ac:dyDescent="0.3"/>
  <sheetData>
    <row r="1" spans="1:7" x14ac:dyDescent="0.3">
      <c r="A1" s="155"/>
      <c r="B1" s="89"/>
      <c r="C1" s="89"/>
      <c r="D1" s="89" t="s">
        <v>211</v>
      </c>
      <c r="E1" s="156"/>
      <c r="F1" s="156"/>
      <c r="G1" s="157"/>
    </row>
    <row r="2" spans="1:7" x14ac:dyDescent="0.3">
      <c r="A2" s="143" t="s">
        <v>0</v>
      </c>
      <c r="B2" s="158"/>
      <c r="C2" s="158" t="s">
        <v>4</v>
      </c>
      <c r="D2" s="159"/>
      <c r="F2" s="158" t="s">
        <v>1</v>
      </c>
      <c r="G2" s="137"/>
    </row>
    <row r="3" spans="1:7" x14ac:dyDescent="0.3">
      <c r="A3" s="139">
        <v>0</v>
      </c>
      <c r="B3" s="161">
        <v>169</v>
      </c>
      <c r="C3" s="161">
        <v>1233</v>
      </c>
      <c r="D3" s="161">
        <v>1322</v>
      </c>
      <c r="E3" s="161">
        <v>-804</v>
      </c>
      <c r="F3" s="161">
        <v>852</v>
      </c>
      <c r="G3" s="161">
        <v>469</v>
      </c>
    </row>
    <row r="4" spans="1:7" x14ac:dyDescent="0.3">
      <c r="A4" s="139">
        <v>14</v>
      </c>
      <c r="B4" s="161">
        <v>166.667</v>
      </c>
      <c r="C4" s="161">
        <v>753.66700000000003</v>
      </c>
      <c r="D4" s="161">
        <v>799.66700000000003</v>
      </c>
      <c r="E4" s="161">
        <v>-474.33300000000003</v>
      </c>
      <c r="F4" s="161">
        <v>623.66700000000003</v>
      </c>
      <c r="G4" s="161">
        <v>-142.333</v>
      </c>
    </row>
    <row r="5" spans="1:7" x14ac:dyDescent="0.3">
      <c r="A5" s="139">
        <v>28</v>
      </c>
      <c r="B5" s="161">
        <v>461.33300000000003</v>
      </c>
      <c r="C5" s="161">
        <v>608.33299999999997</v>
      </c>
      <c r="D5" s="161">
        <v>406.33300000000003</v>
      </c>
      <c r="E5" s="161">
        <v>-516.66700000000003</v>
      </c>
      <c r="F5" s="161">
        <v>262.33300000000003</v>
      </c>
      <c r="G5" s="161">
        <v>-455.66699999999997</v>
      </c>
    </row>
    <row r="6" spans="1:7" x14ac:dyDescent="0.3">
      <c r="A6" s="139">
        <v>42</v>
      </c>
      <c r="B6" s="161">
        <v>766.66700000000003</v>
      </c>
      <c r="C6" s="161">
        <v>496.66699999999997</v>
      </c>
      <c r="D6" s="161">
        <v>177.667</v>
      </c>
      <c r="E6" s="161">
        <v>-336.33300000000003</v>
      </c>
      <c r="F6" s="161">
        <v>-82.333010000000002</v>
      </c>
      <c r="G6" s="161">
        <v>-757.33299999999997</v>
      </c>
    </row>
    <row r="7" spans="1:7" x14ac:dyDescent="0.3">
      <c r="A7" s="139">
        <v>56</v>
      </c>
      <c r="B7" s="161">
        <v>878.33299999999997</v>
      </c>
      <c r="C7" s="161">
        <v>256.33300000000003</v>
      </c>
      <c r="D7" s="161">
        <v>-95.666989999999998</v>
      </c>
      <c r="E7" s="161">
        <v>-486.66699999999997</v>
      </c>
      <c r="F7" s="161">
        <v>-480.66699999999997</v>
      </c>
      <c r="G7" s="161">
        <v>-1135.6669999999999</v>
      </c>
    </row>
    <row r="8" spans="1:7" x14ac:dyDescent="0.3">
      <c r="A8" s="139">
        <v>70</v>
      </c>
      <c r="B8" s="161">
        <v>1151</v>
      </c>
      <c r="C8" s="161">
        <v>190</v>
      </c>
      <c r="D8" s="161">
        <v>-619</v>
      </c>
      <c r="E8" s="161">
        <v>-411</v>
      </c>
      <c r="F8" s="161">
        <v>-478</v>
      </c>
      <c r="G8" s="161">
        <v>-1469</v>
      </c>
    </row>
    <row r="9" spans="1:7" x14ac:dyDescent="0.3">
      <c r="A9" s="139">
        <v>84</v>
      </c>
      <c r="B9" s="161">
        <v>1238.6669999999999</v>
      </c>
      <c r="C9" s="161">
        <v>171.667</v>
      </c>
      <c r="D9" s="161">
        <v>-908.33299999999997</v>
      </c>
      <c r="E9" s="161">
        <v>-389.33300000000003</v>
      </c>
      <c r="F9" s="161">
        <v>-383.33300000000003</v>
      </c>
      <c r="G9" s="161">
        <v>-1470.3330000000001</v>
      </c>
    </row>
    <row r="10" spans="1:7" x14ac:dyDescent="0.3">
      <c r="A10" s="139">
        <v>98</v>
      </c>
      <c r="B10" s="161">
        <v>1599.3330000000001</v>
      </c>
      <c r="C10" s="161">
        <v>121.333</v>
      </c>
      <c r="D10" s="161">
        <v>-1018.667</v>
      </c>
      <c r="E10" s="161">
        <v>-91.666989999999998</v>
      </c>
      <c r="F10" s="161">
        <v>-315.66699999999997</v>
      </c>
      <c r="G10" s="161">
        <v>-1557.6669999999999</v>
      </c>
    </row>
    <row r="11" spans="1:7" x14ac:dyDescent="0.3">
      <c r="A11" s="139">
        <v>112</v>
      </c>
      <c r="B11" s="161">
        <v>2116</v>
      </c>
      <c r="C11" s="161">
        <v>287</v>
      </c>
      <c r="D11" s="161">
        <v>-995</v>
      </c>
      <c r="E11" s="161">
        <v>229</v>
      </c>
      <c r="F11" s="161">
        <v>44</v>
      </c>
      <c r="G11" s="161">
        <v>-1381</v>
      </c>
    </row>
    <row r="12" spans="1:7" x14ac:dyDescent="0.3">
      <c r="A12" s="139">
        <v>126</v>
      </c>
      <c r="B12" s="161">
        <v>2235.6669999999999</v>
      </c>
      <c r="C12" s="161">
        <v>276.66699999999997</v>
      </c>
      <c r="D12" s="161">
        <v>-994.33299999999997</v>
      </c>
      <c r="E12" s="161">
        <v>277.66699999999997</v>
      </c>
      <c r="F12" s="161">
        <v>161.667</v>
      </c>
      <c r="G12" s="161">
        <v>-1309.3330000000001</v>
      </c>
    </row>
    <row r="13" spans="1:7" x14ac:dyDescent="0.3">
      <c r="A13" s="139">
        <v>140</v>
      </c>
      <c r="B13" s="161">
        <v>2542</v>
      </c>
      <c r="C13" s="161">
        <v>278</v>
      </c>
      <c r="D13" s="161">
        <v>-1010</v>
      </c>
      <c r="E13" s="161">
        <v>354</v>
      </c>
      <c r="F13" s="161">
        <v>257</v>
      </c>
      <c r="G13" s="161">
        <v>-1127</v>
      </c>
    </row>
    <row r="14" spans="1:7" x14ac:dyDescent="0.3">
      <c r="A14" s="139">
        <v>154</v>
      </c>
      <c r="B14" s="161">
        <v>2800</v>
      </c>
      <c r="C14" s="161">
        <v>190</v>
      </c>
      <c r="D14" s="161">
        <v>-1170</v>
      </c>
      <c r="E14" s="161">
        <v>468</v>
      </c>
      <c r="F14" s="161">
        <v>288</v>
      </c>
      <c r="G14" s="161">
        <v>-992</v>
      </c>
    </row>
    <row r="15" spans="1:7" x14ac:dyDescent="0.3">
      <c r="A15" s="139">
        <v>168</v>
      </c>
      <c r="B15" s="161">
        <v>2826</v>
      </c>
      <c r="C15" s="161">
        <v>56</v>
      </c>
      <c r="D15" s="161">
        <v>-1277</v>
      </c>
      <c r="E15" s="161">
        <v>481</v>
      </c>
      <c r="F15" s="161">
        <v>153</v>
      </c>
      <c r="G15" s="161">
        <v>-1243</v>
      </c>
    </row>
    <row r="16" spans="1:7" x14ac:dyDescent="0.3">
      <c r="A16" s="139">
        <v>182</v>
      </c>
      <c r="B16" s="161">
        <v>2880</v>
      </c>
      <c r="C16" s="161">
        <v>-120</v>
      </c>
      <c r="D16" s="161">
        <v>-1521</v>
      </c>
      <c r="E16" s="161">
        <v>561</v>
      </c>
      <c r="F16" s="161">
        <v>113</v>
      </c>
      <c r="G16" s="161">
        <v>-1267</v>
      </c>
    </row>
    <row r="17" spans="1:7" x14ac:dyDescent="0.3">
      <c r="A17" s="139">
        <v>196</v>
      </c>
      <c r="B17" s="161">
        <v>2949.6669999999999</v>
      </c>
      <c r="C17" s="161">
        <v>-169.333</v>
      </c>
      <c r="D17" s="161">
        <v>-1645.3330000000001</v>
      </c>
      <c r="E17" s="161">
        <v>421.66699999999997</v>
      </c>
      <c r="F17" s="161">
        <v>-3.333008</v>
      </c>
      <c r="G17" s="161">
        <v>-1369.3330000000001</v>
      </c>
    </row>
    <row r="18" spans="1:7" x14ac:dyDescent="0.3">
      <c r="A18" s="139">
        <v>210</v>
      </c>
      <c r="B18" s="161">
        <v>3080</v>
      </c>
      <c r="C18" s="161">
        <v>-16</v>
      </c>
      <c r="D18" s="161">
        <v>-1564</v>
      </c>
      <c r="E18" s="161">
        <v>493</v>
      </c>
      <c r="F18" s="161">
        <v>30</v>
      </c>
      <c r="G18" s="161">
        <v>-1309</v>
      </c>
    </row>
    <row r="19" spans="1:7" x14ac:dyDescent="0.3">
      <c r="A19" s="139">
        <v>224</v>
      </c>
      <c r="B19" s="161">
        <v>3339</v>
      </c>
      <c r="C19" s="161">
        <v>-111</v>
      </c>
      <c r="D19" s="161">
        <v>-1574</v>
      </c>
      <c r="E19" s="161">
        <v>487</v>
      </c>
      <c r="F19" s="161">
        <v>5</v>
      </c>
      <c r="G19" s="161">
        <v>-1249</v>
      </c>
    </row>
    <row r="20" spans="1:7" x14ac:dyDescent="0.3">
      <c r="A20" s="139">
        <v>238</v>
      </c>
      <c r="B20" s="161">
        <v>3444</v>
      </c>
      <c r="C20" s="161">
        <v>-365</v>
      </c>
      <c r="D20" s="161">
        <v>-1823</v>
      </c>
      <c r="E20" s="161">
        <v>366</v>
      </c>
      <c r="F20" s="161">
        <v>-100</v>
      </c>
      <c r="G20" s="161">
        <v>-1250</v>
      </c>
    </row>
    <row r="21" spans="1:7" x14ac:dyDescent="0.3">
      <c r="A21" s="139">
        <v>252</v>
      </c>
      <c r="B21" s="161">
        <v>3478.6669999999999</v>
      </c>
      <c r="C21" s="161">
        <v>-245.333</v>
      </c>
      <c r="D21" s="161">
        <v>-1754.3330000000001</v>
      </c>
      <c r="E21" s="161">
        <v>299.66699999999997</v>
      </c>
      <c r="F21" s="161">
        <v>75.666989999999998</v>
      </c>
      <c r="G21" s="161">
        <v>-1553.3330000000001</v>
      </c>
    </row>
    <row r="22" spans="1:7" x14ac:dyDescent="0.3">
      <c r="A22" s="139">
        <v>266</v>
      </c>
      <c r="B22" s="161">
        <v>3232.3330000000001</v>
      </c>
      <c r="C22" s="161">
        <v>-434.66699999999997</v>
      </c>
      <c r="D22" s="161">
        <v>-1771.6669999999999</v>
      </c>
      <c r="E22" s="161">
        <v>44.333010000000002</v>
      </c>
      <c r="F22" s="161">
        <v>-48.666989999999998</v>
      </c>
      <c r="G22" s="161">
        <v>-1714.6669999999999</v>
      </c>
    </row>
    <row r="23" spans="1:7" x14ac:dyDescent="0.3">
      <c r="A23" s="139">
        <v>280</v>
      </c>
      <c r="B23" s="161">
        <v>3315.6669999999999</v>
      </c>
      <c r="C23" s="161">
        <v>-444.33300000000003</v>
      </c>
      <c r="D23" s="161">
        <v>-1785.3330000000001</v>
      </c>
      <c r="E23" s="161">
        <v>108.667</v>
      </c>
      <c r="F23" s="161">
        <v>-32.333010000000002</v>
      </c>
      <c r="G23" s="161">
        <v>-1850.3330000000001</v>
      </c>
    </row>
    <row r="24" spans="1:7" x14ac:dyDescent="0.3">
      <c r="A24" s="139">
        <v>294</v>
      </c>
      <c r="B24" s="161">
        <v>3263.3330000000001</v>
      </c>
      <c r="C24" s="161">
        <v>-475.66699999999997</v>
      </c>
      <c r="D24" s="161">
        <v>-1631.6669999999999</v>
      </c>
      <c r="E24" s="161">
        <v>189.333</v>
      </c>
      <c r="F24" s="161">
        <v>147.333</v>
      </c>
      <c r="G24" s="161">
        <v>-1806.6669999999999</v>
      </c>
    </row>
    <row r="25" spans="1:7" x14ac:dyDescent="0.3">
      <c r="A25" s="139">
        <v>308</v>
      </c>
      <c r="B25" s="161">
        <v>3208.6669999999999</v>
      </c>
      <c r="C25" s="161">
        <v>-533.33299999999997</v>
      </c>
      <c r="D25" s="161">
        <v>-1696.3330000000001</v>
      </c>
      <c r="E25" s="161">
        <v>246.667</v>
      </c>
      <c r="F25" s="161">
        <v>143.667</v>
      </c>
      <c r="G25" s="161">
        <v>-1932.3330000000001</v>
      </c>
    </row>
    <row r="26" spans="1:7" x14ac:dyDescent="0.3">
      <c r="A26" s="139">
        <v>322</v>
      </c>
      <c r="B26" s="161">
        <v>3125</v>
      </c>
      <c r="C26" s="161">
        <v>-787</v>
      </c>
      <c r="D26" s="161">
        <v>-1754</v>
      </c>
      <c r="E26" s="161">
        <v>351</v>
      </c>
      <c r="F26" s="161">
        <v>47</v>
      </c>
      <c r="G26" s="161">
        <v>-2089</v>
      </c>
    </row>
    <row r="27" spans="1:7" x14ac:dyDescent="0.3">
      <c r="A27" s="139">
        <v>336</v>
      </c>
      <c r="B27" s="161">
        <v>3343.6669999999999</v>
      </c>
      <c r="C27" s="161">
        <v>-705.33299999999997</v>
      </c>
      <c r="D27" s="161">
        <v>-1890.3330000000001</v>
      </c>
      <c r="E27" s="161">
        <v>493.66699999999997</v>
      </c>
      <c r="F27" s="161">
        <v>161.667</v>
      </c>
      <c r="G27" s="161">
        <v>-2156.3330000000001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zoomScaleNormal="100" workbookViewId="0">
      <selection activeCell="G19" sqref="G19"/>
    </sheetView>
  </sheetViews>
  <sheetFormatPr baseColWidth="10" defaultRowHeight="14.4" x14ac:dyDescent="0.3"/>
  <cols>
    <col min="1" max="1" width="19.33203125" bestFit="1" customWidth="1"/>
    <col min="10" max="10" width="8.88671875" style="8" bestFit="1" customWidth="1"/>
    <col min="11" max="11" width="11.33203125" customWidth="1"/>
    <col min="13" max="13" width="13" bestFit="1" customWidth="1"/>
  </cols>
  <sheetData>
    <row r="1" spans="1:16" x14ac:dyDescent="0.3">
      <c r="A1" s="91" t="s">
        <v>73</v>
      </c>
      <c r="H1" s="13" t="s">
        <v>16</v>
      </c>
      <c r="I1" s="14" t="s">
        <v>15</v>
      </c>
      <c r="J1" s="168" t="s">
        <v>8</v>
      </c>
      <c r="M1" s="13"/>
      <c r="N1" s="14"/>
      <c r="O1" s="9"/>
      <c r="P1" s="9"/>
    </row>
    <row r="2" spans="1:16" x14ac:dyDescent="0.3">
      <c r="A2" s="12" t="s">
        <v>9</v>
      </c>
      <c r="B2" s="23">
        <v>81.154421793391506</v>
      </c>
      <c r="C2" s="23">
        <v>107.01352382257417</v>
      </c>
      <c r="D2" s="23">
        <v>92.357849673079699</v>
      </c>
      <c r="E2" s="23">
        <v>119.47420471095462</v>
      </c>
      <c r="F2" s="27"/>
      <c r="G2" s="27"/>
      <c r="H2" s="30">
        <f t="shared" ref="H2:H12" si="0">AVERAGE(B2:G2)</f>
        <v>100</v>
      </c>
      <c r="I2" s="23">
        <f t="shared" ref="I2:I12" si="1">STDEV(B2:G2)</f>
        <v>16.753034004766892</v>
      </c>
      <c r="J2" s="30">
        <f>I2/SQRT(4)</f>
        <v>8.3765170023834461</v>
      </c>
      <c r="K2" s="32"/>
      <c r="M2" s="31"/>
      <c r="N2" s="26"/>
      <c r="O2" s="26"/>
      <c r="P2" s="3"/>
    </row>
    <row r="3" spans="1:16" x14ac:dyDescent="0.3">
      <c r="A3" s="12" t="s">
        <v>10</v>
      </c>
      <c r="B3" s="23">
        <v>2.2767036965465501</v>
      </c>
      <c r="C3" s="23">
        <v>2.32798074706501</v>
      </c>
      <c r="D3" s="23">
        <v>1.29210155812266</v>
      </c>
      <c r="E3" s="23"/>
      <c r="F3" s="27"/>
      <c r="G3" s="27"/>
      <c r="H3" s="30">
        <f t="shared" si="0"/>
        <v>1.9655953339114067</v>
      </c>
      <c r="I3" s="23">
        <f t="shared" si="1"/>
        <v>0.58382594452208503</v>
      </c>
      <c r="J3" s="30">
        <f>I3/SQRT(3)</f>
        <v>0.33707206622971331</v>
      </c>
      <c r="K3" s="32"/>
      <c r="M3" s="136"/>
      <c r="N3" s="26"/>
      <c r="O3" s="26"/>
      <c r="P3" s="3"/>
    </row>
    <row r="4" spans="1:16" x14ac:dyDescent="0.3">
      <c r="A4" s="12" t="s">
        <v>11</v>
      </c>
      <c r="B4" s="23">
        <v>69.964789881679607</v>
      </c>
      <c r="C4" s="23">
        <v>32.248779801104824</v>
      </c>
      <c r="D4" s="23">
        <v>56.985683666521282</v>
      </c>
      <c r="E4" s="23"/>
      <c r="F4" s="27"/>
      <c r="G4" s="27"/>
      <c r="H4" s="30">
        <f t="shared" si="0"/>
        <v>53.066417783101905</v>
      </c>
      <c r="I4" s="23">
        <f t="shared" si="1"/>
        <v>19.161023926142512</v>
      </c>
      <c r="J4" s="30">
        <f>I4/SQRT(3)</f>
        <v>11.06262232170724</v>
      </c>
      <c r="K4" s="32"/>
      <c r="M4" s="31"/>
      <c r="N4" s="26"/>
      <c r="O4" s="26"/>
      <c r="P4" s="3"/>
    </row>
    <row r="5" spans="1:16" x14ac:dyDescent="0.3">
      <c r="A5" s="12" t="s">
        <v>12</v>
      </c>
      <c r="B5" s="23">
        <v>0.94794399793121142</v>
      </c>
      <c r="C5" s="23">
        <v>3.2917913219168726</v>
      </c>
      <c r="D5" s="23">
        <v>-0.31246246358792279</v>
      </c>
      <c r="E5" s="23"/>
      <c r="F5" s="27"/>
      <c r="G5" s="27"/>
      <c r="H5" s="30">
        <f t="shared" si="0"/>
        <v>1.3090909520867202</v>
      </c>
      <c r="I5" s="23">
        <f t="shared" si="1"/>
        <v>1.8290657941838133</v>
      </c>
      <c r="J5" s="30">
        <f>I5/SQRT(3)</f>
        <v>1.0560116286375614</v>
      </c>
      <c r="K5" s="32"/>
      <c r="M5" s="31"/>
      <c r="N5" s="26"/>
      <c r="O5" s="26"/>
      <c r="P5" s="3"/>
    </row>
    <row r="6" spans="1:16" x14ac:dyDescent="0.3">
      <c r="A6" s="12" t="s">
        <v>13</v>
      </c>
      <c r="B6" s="23">
        <v>63.9738391859713</v>
      </c>
      <c r="C6" s="23">
        <v>48.063373282148603</v>
      </c>
      <c r="D6" s="23">
        <v>69.666558724827098</v>
      </c>
      <c r="E6" s="23"/>
      <c r="F6" s="27"/>
      <c r="G6" s="27"/>
      <c r="H6" s="30">
        <f t="shared" si="0"/>
        <v>60.567923730982329</v>
      </c>
      <c r="I6" s="23">
        <f t="shared" si="1"/>
        <v>11.197079993578194</v>
      </c>
      <c r="J6" s="30">
        <f>I6/SQRT(3)</f>
        <v>6.4646371484301444</v>
      </c>
      <c r="K6" s="32"/>
      <c r="M6" s="31"/>
      <c r="N6" s="26"/>
      <c r="O6" s="26"/>
      <c r="P6" s="3"/>
    </row>
    <row r="7" spans="1:16" x14ac:dyDescent="0.3">
      <c r="A7" s="9" t="s">
        <v>31</v>
      </c>
      <c r="B7" s="23">
        <v>101.41210420586779</v>
      </c>
      <c r="C7" s="23">
        <v>89.82139293591031</v>
      </c>
      <c r="D7" s="23">
        <v>118.94510992231157</v>
      </c>
      <c r="E7" s="23">
        <v>89.82139293591031</v>
      </c>
      <c r="F7" s="27"/>
      <c r="G7" s="27"/>
      <c r="H7" s="30">
        <f t="shared" si="0"/>
        <v>100</v>
      </c>
      <c r="I7" s="23">
        <f t="shared" si="1"/>
        <v>13.761290053225022</v>
      </c>
      <c r="J7" s="30">
        <f>I7/SQRT(4)</f>
        <v>6.8806450266125108</v>
      </c>
      <c r="K7" s="32"/>
      <c r="M7" s="31"/>
      <c r="N7" s="26"/>
      <c r="O7" s="26"/>
      <c r="P7" s="3"/>
    </row>
    <row r="8" spans="1:16" x14ac:dyDescent="0.3">
      <c r="A8" s="9" t="s">
        <v>29</v>
      </c>
      <c r="B8" s="23">
        <v>86.355774392896194</v>
      </c>
      <c r="C8" s="23">
        <v>108.618092297906</v>
      </c>
      <c r="D8" s="23">
        <v>88.489207684645706</v>
      </c>
      <c r="E8" s="23"/>
      <c r="F8" s="27"/>
      <c r="G8" s="27"/>
      <c r="H8" s="30">
        <f t="shared" si="0"/>
        <v>94.48769145848263</v>
      </c>
      <c r="I8" s="23">
        <f t="shared" si="1"/>
        <v>12.283690622718819</v>
      </c>
      <c r="J8" s="30">
        <f>I8/SQRT(3)</f>
        <v>7.0919920876687925</v>
      </c>
      <c r="K8" s="32"/>
      <c r="M8" s="31"/>
      <c r="N8" s="31"/>
      <c r="O8" s="26"/>
      <c r="P8" s="3"/>
    </row>
    <row r="9" spans="1:16" x14ac:dyDescent="0.3">
      <c r="A9" s="9" t="s">
        <v>25</v>
      </c>
      <c r="B9" s="23">
        <v>109.86334278556154</v>
      </c>
      <c r="C9" s="23">
        <v>86.229146774159062</v>
      </c>
      <c r="D9" s="23">
        <v>118.94510992231157</v>
      </c>
      <c r="E9" s="23"/>
      <c r="F9" s="27"/>
      <c r="G9" s="27"/>
      <c r="H9" s="30">
        <f t="shared" si="0"/>
        <v>105.01253316067739</v>
      </c>
      <c r="I9" s="23">
        <f t="shared" si="1"/>
        <v>16.88879293171869</v>
      </c>
      <c r="J9" s="30">
        <f>I9/SQRT(3)</f>
        <v>9.7507491454156359</v>
      </c>
      <c r="K9" s="32"/>
      <c r="M9" s="31"/>
      <c r="N9" s="31"/>
      <c r="O9" s="26"/>
      <c r="P9" s="3"/>
    </row>
    <row r="10" spans="1:16" x14ac:dyDescent="0.3">
      <c r="A10" s="9" t="s">
        <v>26</v>
      </c>
      <c r="B10" s="23">
        <v>68.73785999606919</v>
      </c>
      <c r="C10" s="23">
        <v>114.25914315502362</v>
      </c>
      <c r="D10" s="23">
        <v>94.566449947914606</v>
      </c>
      <c r="E10" s="23">
        <v>104.14930100942345</v>
      </c>
      <c r="F10" s="23">
        <v>107.45883087758322</v>
      </c>
      <c r="G10" s="23">
        <v>110.82841501398583</v>
      </c>
      <c r="H10" s="30">
        <f t="shared" si="0"/>
        <v>100</v>
      </c>
      <c r="I10" s="23">
        <f t="shared" si="1"/>
        <v>16.734834662772336</v>
      </c>
      <c r="J10" s="30">
        <f>I10/SQRT(6)</f>
        <v>6.831967642272204</v>
      </c>
      <c r="K10" s="32"/>
      <c r="M10" s="31"/>
      <c r="N10" s="31"/>
      <c r="O10" s="26"/>
      <c r="P10" s="3"/>
    </row>
    <row r="11" spans="1:16" x14ac:dyDescent="0.3">
      <c r="A11" s="9" t="s">
        <v>30</v>
      </c>
      <c r="B11" s="23">
        <v>20.701462001808231</v>
      </c>
      <c r="C11" s="23">
        <v>51.347672528003315</v>
      </c>
      <c r="D11" s="23">
        <v>10.579956510391503</v>
      </c>
      <c r="E11" s="23"/>
      <c r="F11" s="27"/>
      <c r="G11" s="27"/>
      <c r="H11" s="30">
        <f t="shared" si="0"/>
        <v>27.543030346734344</v>
      </c>
      <c r="I11" s="23">
        <f t="shared" si="1"/>
        <v>21.227504808311373</v>
      </c>
      <c r="J11" s="30">
        <f>I11/SQRT(3)</f>
        <v>12.255705615302647</v>
      </c>
      <c r="K11" s="32"/>
      <c r="M11" s="31"/>
      <c r="N11" s="31"/>
      <c r="O11" s="26"/>
      <c r="P11" s="3"/>
    </row>
    <row r="12" spans="1:16" x14ac:dyDescent="0.3">
      <c r="A12" s="9" t="s">
        <v>28</v>
      </c>
      <c r="B12" s="23">
        <v>39.7032259208288</v>
      </c>
      <c r="C12" s="23">
        <v>23.542425963417301</v>
      </c>
      <c r="D12" s="23">
        <v>64.149301009422999</v>
      </c>
      <c r="E12" s="23"/>
      <c r="F12" s="27"/>
      <c r="G12" s="27"/>
      <c r="H12" s="30">
        <f t="shared" si="0"/>
        <v>42.4649842978897</v>
      </c>
      <c r="I12" s="23">
        <f t="shared" si="1"/>
        <v>20.443826873910613</v>
      </c>
      <c r="J12" s="30">
        <f>I12/SQRT(3)</f>
        <v>11.803248948918398</v>
      </c>
      <c r="K12" s="32"/>
      <c r="M12" s="31"/>
      <c r="N12" s="31"/>
      <c r="O12" s="26"/>
      <c r="P12" s="3"/>
    </row>
    <row r="13" spans="1:16" x14ac:dyDescent="0.3">
      <c r="B13" s="26"/>
      <c r="C13" s="26"/>
      <c r="D13" s="26"/>
      <c r="E13" s="26"/>
      <c r="F13" s="32"/>
      <c r="G13" s="32"/>
      <c r="H13" s="32"/>
      <c r="I13" s="32"/>
      <c r="J13" s="169"/>
      <c r="K13" s="3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zoomScale="70" zoomScaleNormal="70" workbookViewId="0">
      <selection activeCell="D33" sqref="D33"/>
    </sheetView>
  </sheetViews>
  <sheetFormatPr baseColWidth="10" defaultRowHeight="14.4" x14ac:dyDescent="0.3"/>
  <cols>
    <col min="1" max="1" width="34.44140625" style="40" bestFit="1" customWidth="1"/>
    <col min="2" max="2" width="32.44140625" style="40" bestFit="1" customWidth="1"/>
    <col min="3" max="3" width="16" style="40" bestFit="1" customWidth="1"/>
    <col min="4" max="4" width="35.6640625" style="40" bestFit="1" customWidth="1"/>
    <col min="5" max="5" width="18.5546875" style="40" bestFit="1" customWidth="1"/>
    <col min="6" max="6" width="33.44140625" style="40" bestFit="1" customWidth="1"/>
    <col min="7" max="7" width="23.88671875" style="40" bestFit="1" customWidth="1"/>
    <col min="8" max="8" width="16" style="55" bestFit="1" customWidth="1"/>
    <col min="9" max="9" width="26.44140625" style="55" bestFit="1" customWidth="1"/>
    <col min="10" max="10" width="18.5546875" style="55" bestFit="1" customWidth="1"/>
    <col min="11" max="11" width="11.6640625" bestFit="1" customWidth="1"/>
  </cols>
  <sheetData>
    <row r="1" spans="1:10" ht="15" thickBot="1" x14ac:dyDescent="0.35">
      <c r="A1" s="52" t="s">
        <v>42</v>
      </c>
      <c r="B1" s="53" t="s">
        <v>32</v>
      </c>
      <c r="C1" s="54" t="s">
        <v>35</v>
      </c>
      <c r="D1" s="53"/>
      <c r="E1" s="53"/>
      <c r="F1" s="52" t="s">
        <v>36</v>
      </c>
      <c r="G1" s="77" t="s">
        <v>32</v>
      </c>
      <c r="H1" s="78" t="s">
        <v>35</v>
      </c>
      <c r="I1" s="46"/>
      <c r="J1" s="46"/>
    </row>
    <row r="2" spans="1:10" x14ac:dyDescent="0.3">
      <c r="A2" s="56" t="s">
        <v>43</v>
      </c>
      <c r="B2" s="46">
        <v>2.0000000000000018E-3</v>
      </c>
      <c r="C2" s="72">
        <v>8.7826633562759184</v>
      </c>
      <c r="D2" s="62"/>
      <c r="E2" s="48"/>
      <c r="F2" s="56" t="s">
        <v>49</v>
      </c>
      <c r="G2" s="46">
        <v>1.6000000000000014E-2</v>
      </c>
      <c r="H2" s="48">
        <v>2.2202831103354663</v>
      </c>
      <c r="I2" s="46"/>
      <c r="J2" s="46"/>
    </row>
    <row r="3" spans="1:10" x14ac:dyDescent="0.3">
      <c r="A3" s="56" t="s">
        <v>44</v>
      </c>
      <c r="B3" s="46">
        <v>3.0000000000000001E-3</v>
      </c>
      <c r="C3" s="72">
        <v>10.000045937113505</v>
      </c>
      <c r="D3" s="46"/>
      <c r="E3" s="46"/>
      <c r="F3" s="56" t="s">
        <v>50</v>
      </c>
      <c r="G3" s="46">
        <v>2.5999999999999999E-2</v>
      </c>
      <c r="H3" s="46">
        <v>4.6513849092645652</v>
      </c>
      <c r="I3" s="46"/>
      <c r="J3" s="46"/>
    </row>
    <row r="4" spans="1:10" x14ac:dyDescent="0.3">
      <c r="A4" s="56" t="s">
        <v>45</v>
      </c>
      <c r="B4" s="46">
        <v>0.01</v>
      </c>
      <c r="C4" s="72">
        <v>11.477589226658399</v>
      </c>
      <c r="D4" s="63"/>
      <c r="E4" s="46"/>
      <c r="F4" s="56" t="s">
        <v>51</v>
      </c>
      <c r="G4" s="46">
        <v>4.3999999999999997E-2</v>
      </c>
      <c r="H4" s="46">
        <v>4.2186719920119815</v>
      </c>
      <c r="I4" s="46"/>
      <c r="J4" s="46"/>
    </row>
    <row r="5" spans="1:10" x14ac:dyDescent="0.3">
      <c r="A5" s="56" t="s">
        <v>46</v>
      </c>
      <c r="B5" s="46">
        <v>1.5000000000000013E-2</v>
      </c>
      <c r="C5" s="72">
        <v>15.000115919126371</v>
      </c>
      <c r="D5" s="46"/>
      <c r="E5" s="46"/>
      <c r="F5" s="56" t="s">
        <v>52</v>
      </c>
      <c r="G5" s="46">
        <v>4.9000000000000002E-2</v>
      </c>
      <c r="H5" s="46">
        <v>7.8479268445446575</v>
      </c>
      <c r="I5" s="46"/>
      <c r="J5" s="46"/>
    </row>
    <row r="6" spans="1:10" x14ac:dyDescent="0.3">
      <c r="A6" s="45" t="s">
        <v>47</v>
      </c>
      <c r="B6" s="46">
        <v>1.9000000000000017E-2</v>
      </c>
      <c r="C6" s="72">
        <v>22.702723517940079</v>
      </c>
      <c r="D6" s="63"/>
      <c r="E6" s="46"/>
      <c r="F6" s="45" t="s">
        <v>53</v>
      </c>
      <c r="G6" s="46">
        <v>5.0999999999999997E-2</v>
      </c>
      <c r="H6" s="46">
        <v>21.376751854905194</v>
      </c>
      <c r="I6" s="46"/>
      <c r="J6" s="46"/>
    </row>
    <row r="7" spans="1:10" x14ac:dyDescent="0.3">
      <c r="A7" s="45" t="s">
        <v>48</v>
      </c>
      <c r="B7" s="46">
        <v>2.200000000000002E-2</v>
      </c>
      <c r="C7" s="72">
        <v>25.000059467838792</v>
      </c>
      <c r="D7" s="46"/>
      <c r="E7" s="46"/>
      <c r="F7" s="45" t="s">
        <v>54</v>
      </c>
      <c r="G7" s="46">
        <v>5.1999999999999998E-2</v>
      </c>
      <c r="H7" s="46">
        <v>27.865442547697604</v>
      </c>
      <c r="I7" s="46"/>
      <c r="J7" s="46"/>
    </row>
    <row r="8" spans="1:10" x14ac:dyDescent="0.3">
      <c r="A8" s="47"/>
      <c r="B8" s="46"/>
      <c r="C8" s="46"/>
      <c r="D8" s="46"/>
      <c r="E8" s="46"/>
      <c r="G8" s="46"/>
      <c r="H8" s="46"/>
      <c r="I8" s="46"/>
      <c r="J8" s="46"/>
    </row>
    <row r="9" spans="1:10" x14ac:dyDescent="0.3">
      <c r="A9" s="56" t="s">
        <v>43</v>
      </c>
      <c r="B9" s="46">
        <v>1.0000000000000009E-3</v>
      </c>
      <c r="C9" s="46">
        <v>9.076631523035692</v>
      </c>
      <c r="D9" s="62"/>
      <c r="E9" s="76"/>
      <c r="F9" s="56" t="s">
        <v>49</v>
      </c>
      <c r="G9" s="46">
        <v>1.6000000000000014E-2</v>
      </c>
      <c r="H9" s="46">
        <v>2.6415745856353592</v>
      </c>
      <c r="I9" s="46"/>
      <c r="J9" s="46"/>
    </row>
    <row r="10" spans="1:10" x14ac:dyDescent="0.3">
      <c r="A10" s="56" t="s">
        <v>44</v>
      </c>
      <c r="B10" s="46">
        <v>8.0000000000000002E-3</v>
      </c>
      <c r="C10" s="46">
        <v>10.332303001132347</v>
      </c>
      <c r="D10" s="63"/>
      <c r="E10" s="63"/>
      <c r="F10" s="56" t="s">
        <v>50</v>
      </c>
      <c r="G10" s="46">
        <v>2.6000000000000023E-2</v>
      </c>
      <c r="H10" s="46">
        <v>2.7362766493201276</v>
      </c>
      <c r="I10" s="46"/>
      <c r="J10" s="46"/>
    </row>
    <row r="11" spans="1:10" x14ac:dyDescent="0.3">
      <c r="A11" s="56" t="s">
        <v>45</v>
      </c>
      <c r="B11" s="46">
        <v>1.4E-2</v>
      </c>
      <c r="C11" s="46">
        <v>11.751601093727947</v>
      </c>
      <c r="D11" s="63"/>
      <c r="E11" s="63"/>
      <c r="F11" s="56" t="s">
        <v>51</v>
      </c>
      <c r="G11" s="46">
        <v>4.1000000000000036E-2</v>
      </c>
      <c r="H11" s="46">
        <v>4.5148016916218996</v>
      </c>
      <c r="I11" s="46"/>
      <c r="J11" s="46"/>
    </row>
    <row r="12" spans="1:10" x14ac:dyDescent="0.3">
      <c r="A12" s="56" t="s">
        <v>46</v>
      </c>
      <c r="B12" s="46">
        <v>1.8000000000000016E-2</v>
      </c>
      <c r="C12" s="46">
        <v>15.734006775559218</v>
      </c>
      <c r="D12" s="63"/>
      <c r="E12" s="63"/>
      <c r="F12" s="56" t="s">
        <v>52</v>
      </c>
      <c r="G12" s="46">
        <v>5.0000000000000044E-2</v>
      </c>
      <c r="H12" s="46">
        <v>11.119064662371748</v>
      </c>
      <c r="I12" s="46"/>
      <c r="J12" s="46"/>
    </row>
    <row r="13" spans="1:10" x14ac:dyDescent="0.3">
      <c r="A13" s="45" t="s">
        <v>47</v>
      </c>
      <c r="B13" s="46">
        <v>2.1000000000000019E-2</v>
      </c>
      <c r="C13" s="46">
        <v>24.161318580049567</v>
      </c>
      <c r="D13" s="63"/>
      <c r="E13" s="63"/>
      <c r="F13" s="45" t="s">
        <v>53</v>
      </c>
      <c r="G13" s="46">
        <v>4.8000000000000043E-2</v>
      </c>
      <c r="H13" s="46">
        <v>17.750592934714767</v>
      </c>
      <c r="I13" s="46"/>
      <c r="J13" s="46"/>
    </row>
    <row r="14" spans="1:10" x14ac:dyDescent="0.3">
      <c r="A14" s="45" t="s">
        <v>48</v>
      </c>
      <c r="B14" s="46">
        <v>2.5000000000000022E-2</v>
      </c>
      <c r="C14" s="46">
        <v>27.367757657388506</v>
      </c>
      <c r="D14" s="63"/>
      <c r="E14" s="63"/>
      <c r="F14" s="45" t="s">
        <v>54</v>
      </c>
      <c r="G14" s="46">
        <v>5.600000000000005E-2</v>
      </c>
      <c r="H14" s="46">
        <v>33.769633507853399</v>
      </c>
      <c r="I14" s="46"/>
      <c r="J14" s="46"/>
    </row>
    <row r="15" spans="1:10" x14ac:dyDescent="0.3">
      <c r="A15" s="47"/>
      <c r="B15" s="49" t="s">
        <v>40</v>
      </c>
      <c r="C15" s="49" t="s">
        <v>33</v>
      </c>
      <c r="D15" s="49" t="s">
        <v>41</v>
      </c>
      <c r="E15" s="49" t="s">
        <v>34</v>
      </c>
      <c r="G15" s="46"/>
      <c r="H15" s="46"/>
      <c r="I15" s="46"/>
      <c r="J15" s="46"/>
    </row>
    <row r="16" spans="1:10" x14ac:dyDescent="0.3">
      <c r="A16" s="45" t="s">
        <v>43</v>
      </c>
      <c r="B16" s="46">
        <f>AVERAGE(B2,B9)</f>
        <v>1.5000000000000013E-3</v>
      </c>
      <c r="C16" s="46">
        <f>AVERAGE(C2,C9)</f>
        <v>8.9296474396558061</v>
      </c>
      <c r="D16" s="46">
        <f>STDEV(B2,B9)</f>
        <v>7.0710678118654816E-4</v>
      </c>
      <c r="E16" s="46">
        <f>STDEV(C2,C9)</f>
        <v>0.20786688416881371</v>
      </c>
      <c r="F16" s="56" t="s">
        <v>49</v>
      </c>
      <c r="G16" s="46">
        <v>1.4999999999999999E-2</v>
      </c>
      <c r="H16" s="48">
        <v>2.3512886283131795</v>
      </c>
      <c r="I16" s="46"/>
      <c r="J16" s="46"/>
    </row>
    <row r="17" spans="1:10" x14ac:dyDescent="0.3">
      <c r="A17" s="45" t="s">
        <v>44</v>
      </c>
      <c r="B17" s="46">
        <f t="shared" ref="B17:B21" si="0">AVERAGE(B3,B10)</f>
        <v>5.4999999999999997E-3</v>
      </c>
      <c r="C17" s="46">
        <f>AVERAGE(C3,C10)</f>
        <v>10.166174469122925</v>
      </c>
      <c r="D17" s="46">
        <f t="shared" ref="D17:D21" si="1">STDEV(B3,B10)</f>
        <v>3.5355339059327385E-3</v>
      </c>
      <c r="E17" s="46">
        <f>STDEV(C3,C10)</f>
        <v>0.23494122306485604</v>
      </c>
      <c r="F17" s="56" t="s">
        <v>50</v>
      </c>
      <c r="G17" s="46">
        <v>2.9000000000000001E-2</v>
      </c>
      <c r="H17" s="48">
        <v>3.8713910761154859</v>
      </c>
      <c r="I17" s="46"/>
      <c r="J17" s="46"/>
    </row>
    <row r="18" spans="1:10" x14ac:dyDescent="0.3">
      <c r="A18" s="45" t="s">
        <v>45</v>
      </c>
      <c r="B18" s="46">
        <f>AVERAGE(B4,B11)</f>
        <v>1.2E-2</v>
      </c>
      <c r="C18" s="46">
        <f>AVERAGE(C4,C11)</f>
        <v>11.614595160193172</v>
      </c>
      <c r="D18" s="46">
        <f t="shared" si="1"/>
        <v>2.8284271247461901E-3</v>
      </c>
      <c r="E18" s="46">
        <f>STDEV(C4,C11)</f>
        <v>0.19375564933046449</v>
      </c>
      <c r="F18" s="56" t="s">
        <v>51</v>
      </c>
      <c r="G18" s="46">
        <v>3.7999999999999999E-2</v>
      </c>
      <c r="H18" s="48">
        <v>4.155105438401776</v>
      </c>
      <c r="I18" s="46"/>
      <c r="J18" s="46"/>
    </row>
    <row r="19" spans="1:10" x14ac:dyDescent="0.3">
      <c r="A19" s="45" t="s">
        <v>46</v>
      </c>
      <c r="B19" s="46">
        <f t="shared" si="0"/>
        <v>1.6500000000000015E-2</v>
      </c>
      <c r="C19" s="46">
        <f>AVERAGE(C5,C12)</f>
        <v>15.367061347342794</v>
      </c>
      <c r="D19" s="46">
        <f t="shared" si="1"/>
        <v>2.1213203435596446E-3</v>
      </c>
      <c r="E19" s="46">
        <f>STDEV(C5,C12)</f>
        <v>0.51893920123446913</v>
      </c>
      <c r="F19" s="56" t="s">
        <v>52</v>
      </c>
      <c r="G19" s="46">
        <v>4.1000000000000002E-2</v>
      </c>
      <c r="H19" s="48">
        <v>11.174708462608324</v>
      </c>
      <c r="I19" s="46"/>
      <c r="J19" s="46"/>
    </row>
    <row r="20" spans="1:10" x14ac:dyDescent="0.3">
      <c r="A20" s="45" t="s">
        <v>47</v>
      </c>
      <c r="B20" s="46">
        <f t="shared" si="0"/>
        <v>2.0000000000000018E-2</v>
      </c>
      <c r="C20" s="46">
        <f>AVERAGE(C6,C13)</f>
        <v>23.432021048994823</v>
      </c>
      <c r="D20" s="46">
        <f t="shared" si="1"/>
        <v>1.4142135623730963E-3</v>
      </c>
      <c r="E20" s="46">
        <f>STDEV(C6,C13)</f>
        <v>1.0313824594228325</v>
      </c>
      <c r="F20" s="45" t="s">
        <v>53</v>
      </c>
      <c r="G20" s="46">
        <v>5.1999999999999998E-2</v>
      </c>
      <c r="H20" s="48">
        <v>20.947345470402269</v>
      </c>
      <c r="I20" s="46"/>
      <c r="J20" s="46"/>
    </row>
    <row r="21" spans="1:10" x14ac:dyDescent="0.3">
      <c r="A21" s="45" t="s">
        <v>48</v>
      </c>
      <c r="B21" s="46">
        <f t="shared" si="0"/>
        <v>2.3500000000000021E-2</v>
      </c>
      <c r="C21" s="46">
        <f>AVERAGE(C7,C14)</f>
        <v>26.183908562613649</v>
      </c>
      <c r="D21" s="46">
        <f t="shared" si="1"/>
        <v>2.1213203435596446E-3</v>
      </c>
      <c r="E21" s="46">
        <f>STDEV(C7,C14)</f>
        <v>1.6742154456337142</v>
      </c>
      <c r="F21" s="45" t="s">
        <v>54</v>
      </c>
      <c r="G21" s="46">
        <v>6.0999999999999999E-2</v>
      </c>
      <c r="H21" s="48">
        <v>29.023765476021062</v>
      </c>
      <c r="I21" s="46"/>
      <c r="J21" s="46"/>
    </row>
    <row r="22" spans="1:10" x14ac:dyDescent="0.3">
      <c r="B22" s="49" t="s">
        <v>38</v>
      </c>
      <c r="C22" s="46"/>
      <c r="D22" s="49" t="s">
        <v>39</v>
      </c>
      <c r="E22" s="46"/>
      <c r="G22" s="49" t="s">
        <v>40</v>
      </c>
      <c r="H22" s="49" t="s">
        <v>33</v>
      </c>
      <c r="I22" s="49" t="s">
        <v>41</v>
      </c>
      <c r="J22" s="49" t="s">
        <v>34</v>
      </c>
    </row>
    <row r="23" spans="1:10" x14ac:dyDescent="0.3">
      <c r="A23" s="45"/>
      <c r="B23" s="49">
        <f t="shared" ref="B23:B28" si="2">B16*1000</f>
        <v>1.5000000000000013</v>
      </c>
      <c r="C23" s="49"/>
      <c r="D23" s="49">
        <f t="shared" ref="D23:D28" si="3">D16*1000</f>
        <v>0.70710678118654813</v>
      </c>
      <c r="E23" s="48"/>
      <c r="F23" s="56" t="s">
        <v>49</v>
      </c>
      <c r="G23" s="46">
        <f>AVERAGE(G2,G9,G16)</f>
        <v>1.5666666666666676E-2</v>
      </c>
      <c r="H23" s="46">
        <f>AVERAGE(H2,H9,H16)</f>
        <v>2.4043821080946683</v>
      </c>
      <c r="I23" s="46">
        <f>STDEV(G2,G9,G16)</f>
        <v>5.7735026918963436E-4</v>
      </c>
      <c r="J23" s="46">
        <f>STDEV(H2,H9,H16)</f>
        <v>0.2156056933074138</v>
      </c>
    </row>
    <row r="24" spans="1:10" x14ac:dyDescent="0.3">
      <c r="A24" s="45"/>
      <c r="B24" s="49">
        <f t="shared" si="2"/>
        <v>5.5</v>
      </c>
      <c r="C24" s="49"/>
      <c r="D24" s="49">
        <f t="shared" si="3"/>
        <v>3.5355339059327386</v>
      </c>
      <c r="E24" s="48"/>
      <c r="F24" s="56" t="s">
        <v>50</v>
      </c>
      <c r="G24" s="46">
        <f>AVERAGE(G3,G10,G17)</f>
        <v>2.7000000000000007E-2</v>
      </c>
      <c r="H24" s="46">
        <f t="shared" ref="H24:H28" si="4">AVERAGE(H3,H10,H17)</f>
        <v>3.7530175449000596</v>
      </c>
      <c r="I24" s="46">
        <f>STDEV(G3,G10,G17)</f>
        <v>1.7320508075688718E-3</v>
      </c>
      <c r="J24" s="46">
        <f t="shared" ref="J24:J28" si="5">STDEV(H3,H10,H17)</f>
        <v>0.96302602846244756</v>
      </c>
    </row>
    <row r="25" spans="1:10" x14ac:dyDescent="0.3">
      <c r="A25" s="45"/>
      <c r="B25" s="49">
        <f t="shared" si="2"/>
        <v>12</v>
      </c>
      <c r="C25" s="49"/>
      <c r="D25" s="49">
        <f t="shared" si="3"/>
        <v>2.8284271247461898</v>
      </c>
      <c r="E25" s="48"/>
      <c r="F25" s="56" t="s">
        <v>51</v>
      </c>
      <c r="G25" s="46">
        <f>AVERAGE(G4,G11,G18)</f>
        <v>4.1000000000000009E-2</v>
      </c>
      <c r="H25" s="46">
        <f t="shared" si="4"/>
        <v>4.2961930406785527</v>
      </c>
      <c r="I25" s="46">
        <f>STDEV(G4,G11,G18)</f>
        <v>2.9999999999999992E-3</v>
      </c>
      <c r="J25" s="46">
        <f t="shared" si="5"/>
        <v>0.19197000647216336</v>
      </c>
    </row>
    <row r="26" spans="1:10" x14ac:dyDescent="0.3">
      <c r="A26" s="58"/>
      <c r="B26" s="49">
        <f t="shared" si="2"/>
        <v>16.500000000000014</v>
      </c>
      <c r="C26" s="49"/>
      <c r="D26" s="49">
        <f t="shared" si="3"/>
        <v>2.1213203435596446</v>
      </c>
      <c r="E26" s="46"/>
      <c r="F26" s="56" t="s">
        <v>52</v>
      </c>
      <c r="G26" s="46">
        <f>AVERAGE(G5,G12,G19)</f>
        <v>4.6666666666666683E-2</v>
      </c>
      <c r="H26" s="46">
        <f t="shared" si="4"/>
        <v>10.047233323174909</v>
      </c>
      <c r="I26" s="46">
        <f>STDEV(G5,G12,G19)</f>
        <v>4.9328828623162613E-3</v>
      </c>
      <c r="J26" s="46">
        <f t="shared" si="5"/>
        <v>1.9048584719959998</v>
      </c>
    </row>
    <row r="27" spans="1:10" x14ac:dyDescent="0.3">
      <c r="A27" s="38"/>
      <c r="B27" s="49">
        <f t="shared" si="2"/>
        <v>20.000000000000018</v>
      </c>
      <c r="C27" s="49"/>
      <c r="D27" s="49">
        <f t="shared" si="3"/>
        <v>1.4142135623730963</v>
      </c>
      <c r="E27" s="48"/>
      <c r="F27" s="45" t="s">
        <v>53</v>
      </c>
      <c r="G27" s="46">
        <f>AVERAGE(G6,G13,G20)</f>
        <v>5.0333333333333341E-2</v>
      </c>
      <c r="H27" s="46">
        <f>AVERAGE(H6,H13,H20)</f>
        <v>20.024896753340744</v>
      </c>
      <c r="I27" s="46">
        <f>STDEV(G6,G13,G20)</f>
        <v>2.0816659994661074E-3</v>
      </c>
      <c r="J27" s="46">
        <f t="shared" si="5"/>
        <v>1.9812725343388506</v>
      </c>
    </row>
    <row r="28" spans="1:10" ht="15" thickBot="1" x14ac:dyDescent="0.35">
      <c r="A28" s="38"/>
      <c r="B28" s="49">
        <f t="shared" si="2"/>
        <v>23.500000000000021</v>
      </c>
      <c r="C28" s="49"/>
      <c r="D28" s="49">
        <f t="shared" si="3"/>
        <v>2.1213203435596446</v>
      </c>
      <c r="E28" s="48"/>
      <c r="F28" s="45" t="s">
        <v>54</v>
      </c>
      <c r="G28" s="46">
        <f>AVERAGE(G7,G14,G21)</f>
        <v>5.6333333333333346E-2</v>
      </c>
      <c r="H28" s="46">
        <f t="shared" si="4"/>
        <v>30.219613843857356</v>
      </c>
      <c r="I28" s="46">
        <f>STDEV(G7,G14,G21)</f>
        <v>4.5092497528228933E-3</v>
      </c>
      <c r="J28" s="46">
        <f t="shared" si="5"/>
        <v>3.1284832926897495</v>
      </c>
    </row>
    <row r="29" spans="1:10" ht="15" thickBot="1" x14ac:dyDescent="0.35">
      <c r="A29" s="52" t="s">
        <v>37</v>
      </c>
      <c r="B29" s="77" t="s">
        <v>32</v>
      </c>
      <c r="C29" s="78" t="s">
        <v>35</v>
      </c>
      <c r="D29" s="77"/>
      <c r="E29" s="77"/>
      <c r="G29" s="49" t="s">
        <v>38</v>
      </c>
      <c r="H29" s="46"/>
      <c r="I29" s="49" t="s">
        <v>39</v>
      </c>
      <c r="J29" s="48"/>
    </row>
    <row r="30" spans="1:10" x14ac:dyDescent="0.3">
      <c r="A30" s="56" t="s">
        <v>55</v>
      </c>
      <c r="B30" s="46">
        <v>2.0000000000000018E-3</v>
      </c>
      <c r="C30" s="46">
        <v>3.6799999999999997</v>
      </c>
      <c r="D30" s="62"/>
      <c r="E30" s="48"/>
      <c r="G30" s="71">
        <f t="shared" ref="G30:G35" si="6">G23*1000</f>
        <v>15.666666666666677</v>
      </c>
      <c r="H30" s="49"/>
      <c r="I30" s="49">
        <f t="shared" ref="I30:I35" si="7">I23*1000</f>
        <v>0.57735026918963439</v>
      </c>
      <c r="J30" s="48"/>
    </row>
    <row r="31" spans="1:10" x14ac:dyDescent="0.3">
      <c r="A31" s="56" t="s">
        <v>56</v>
      </c>
      <c r="B31" s="46">
        <v>3.0000000000000027E-3</v>
      </c>
      <c r="C31" s="46">
        <v>8.1025217031831307</v>
      </c>
      <c r="D31" s="46"/>
      <c r="E31" s="46"/>
      <c r="G31" s="71">
        <f t="shared" si="6"/>
        <v>27.000000000000007</v>
      </c>
      <c r="H31" s="49"/>
      <c r="I31" s="49">
        <f t="shared" si="7"/>
        <v>1.7320508075688719</v>
      </c>
      <c r="J31" s="48"/>
    </row>
    <row r="32" spans="1:10" x14ac:dyDescent="0.3">
      <c r="A32" s="56" t="s">
        <v>57</v>
      </c>
      <c r="B32" s="42">
        <v>6.0000000000000001E-3</v>
      </c>
      <c r="C32" s="48">
        <v>12.977099236641221</v>
      </c>
      <c r="D32" s="63"/>
      <c r="E32" s="46"/>
      <c r="G32" s="71">
        <f t="shared" si="6"/>
        <v>41.000000000000007</v>
      </c>
      <c r="H32" s="49"/>
      <c r="I32" s="49">
        <f t="shared" si="7"/>
        <v>2.9999999999999991</v>
      </c>
      <c r="J32" s="46"/>
    </row>
    <row r="33" spans="1:11" x14ac:dyDescent="0.3">
      <c r="A33" s="56" t="s">
        <v>58</v>
      </c>
      <c r="B33" s="48">
        <v>8.9999999999999993E-3</v>
      </c>
      <c r="C33" s="46">
        <v>19.721619667389735</v>
      </c>
      <c r="D33" s="46"/>
      <c r="E33" s="46"/>
      <c r="G33" s="71">
        <f t="shared" si="6"/>
        <v>46.666666666666686</v>
      </c>
      <c r="H33" s="49"/>
      <c r="I33" s="49">
        <f t="shared" si="7"/>
        <v>4.9328828623162613</v>
      </c>
      <c r="J33" s="48"/>
    </row>
    <row r="34" spans="1:11" x14ac:dyDescent="0.3">
      <c r="A34" s="45" t="s">
        <v>59</v>
      </c>
      <c r="B34" s="48">
        <v>1.2000000000000011E-2</v>
      </c>
      <c r="C34" s="46">
        <v>27.426520847573478</v>
      </c>
      <c r="D34" s="63"/>
      <c r="E34" s="46"/>
      <c r="G34" s="71">
        <f t="shared" si="6"/>
        <v>50.333333333333343</v>
      </c>
      <c r="H34" s="49"/>
      <c r="I34" s="49">
        <f t="shared" si="7"/>
        <v>2.0816659994661073</v>
      </c>
      <c r="J34" s="48"/>
    </row>
    <row r="35" spans="1:11" x14ac:dyDescent="0.3">
      <c r="A35" s="45" t="s">
        <v>60</v>
      </c>
      <c r="B35" s="48">
        <v>1.3000000000000012E-2</v>
      </c>
      <c r="C35" s="46">
        <v>32.676010430247722</v>
      </c>
      <c r="D35" s="46"/>
      <c r="E35" s="46"/>
      <c r="G35" s="71">
        <f t="shared" si="6"/>
        <v>56.333333333333343</v>
      </c>
      <c r="H35" s="49"/>
      <c r="I35" s="49">
        <f t="shared" si="7"/>
        <v>4.5092497528228934</v>
      </c>
      <c r="J35" s="48"/>
    </row>
    <row r="36" spans="1:11" x14ac:dyDescent="0.3">
      <c r="A36" s="65"/>
      <c r="B36" s="46"/>
      <c r="C36" s="46"/>
      <c r="D36" s="46"/>
      <c r="E36" s="46"/>
      <c r="G36" s="46"/>
      <c r="H36" s="46"/>
      <c r="I36" s="46"/>
      <c r="J36" s="46"/>
    </row>
    <row r="37" spans="1:11" x14ac:dyDescent="0.3">
      <c r="A37" s="56" t="s">
        <v>55</v>
      </c>
      <c r="B37" s="48">
        <v>2.0000000000000018E-3</v>
      </c>
      <c r="C37" s="46">
        <v>3.1227736879601045</v>
      </c>
      <c r="D37" s="62"/>
      <c r="E37" s="76"/>
      <c r="G37" s="46"/>
      <c r="H37" s="46"/>
      <c r="I37" s="46"/>
      <c r="J37" s="46"/>
    </row>
    <row r="38" spans="1:11" x14ac:dyDescent="0.3">
      <c r="A38" s="56" t="s">
        <v>56</v>
      </c>
      <c r="B38" s="48">
        <v>5.0000000000000044E-3</v>
      </c>
      <c r="C38" s="46">
        <v>4.9468696151636991</v>
      </c>
      <c r="D38" s="63"/>
      <c r="E38" s="63"/>
      <c r="G38" s="46"/>
      <c r="H38" s="46"/>
      <c r="I38" s="46"/>
      <c r="J38" s="46"/>
      <c r="K38" s="74"/>
    </row>
    <row r="39" spans="1:11" x14ac:dyDescent="0.3">
      <c r="A39" s="56" t="s">
        <v>57</v>
      </c>
      <c r="B39" s="48">
        <v>3.0000000000000027E-3</v>
      </c>
      <c r="C39" s="68">
        <v>10.896166996580888</v>
      </c>
      <c r="D39" s="63"/>
      <c r="E39" s="63"/>
      <c r="G39" s="46"/>
      <c r="H39" s="46"/>
      <c r="I39" s="46"/>
      <c r="J39" s="46"/>
    </row>
    <row r="40" spans="1:11" x14ac:dyDescent="0.3">
      <c r="A40" s="56" t="s">
        <v>58</v>
      </c>
      <c r="B40" s="48">
        <v>1.100000000000001E-2</v>
      </c>
      <c r="C40" s="68">
        <v>19.422388292075354</v>
      </c>
      <c r="D40" s="63"/>
      <c r="E40" s="63"/>
      <c r="G40" s="46"/>
      <c r="H40" s="46"/>
      <c r="I40" s="46"/>
      <c r="J40" s="46"/>
    </row>
    <row r="41" spans="1:11" x14ac:dyDescent="0.3">
      <c r="A41" s="45" t="s">
        <v>59</v>
      </c>
      <c r="B41" s="48">
        <v>1.100000000000001E-2</v>
      </c>
      <c r="C41" s="68">
        <v>28.431558935361217</v>
      </c>
      <c r="D41" s="63"/>
      <c r="E41" s="63"/>
      <c r="F41" s="48"/>
      <c r="G41" s="48"/>
      <c r="H41" s="40"/>
      <c r="I41" s="59"/>
      <c r="J41" s="61"/>
    </row>
    <row r="42" spans="1:11" x14ac:dyDescent="0.3">
      <c r="A42" s="45" t="s">
        <v>60</v>
      </c>
      <c r="B42" s="48">
        <v>1.2000000000000011E-2</v>
      </c>
      <c r="C42" s="68">
        <v>33.272088193002077</v>
      </c>
      <c r="D42" s="63"/>
      <c r="E42" s="63"/>
      <c r="F42" s="48"/>
      <c r="G42" s="48"/>
      <c r="H42" s="40"/>
      <c r="I42" s="59"/>
      <c r="J42" s="61"/>
    </row>
    <row r="43" spans="1:11" x14ac:dyDescent="0.3">
      <c r="B43" s="49" t="s">
        <v>40</v>
      </c>
      <c r="C43" s="49" t="s">
        <v>33</v>
      </c>
      <c r="D43" s="49" t="s">
        <v>41</v>
      </c>
      <c r="E43" s="49" t="s">
        <v>34</v>
      </c>
      <c r="F43" s="45"/>
      <c r="G43" s="48"/>
      <c r="H43" s="48"/>
      <c r="I43" s="59"/>
      <c r="J43" s="61"/>
    </row>
    <row r="44" spans="1:11" x14ac:dyDescent="0.3">
      <c r="A44" s="56" t="s">
        <v>55</v>
      </c>
      <c r="B44" s="46">
        <f t="shared" ref="B44:C49" si="8">AVERAGE(B30,B37)</f>
        <v>2.0000000000000018E-3</v>
      </c>
      <c r="C44" s="46">
        <f t="shared" si="8"/>
        <v>3.4013868439800521</v>
      </c>
      <c r="D44" s="46">
        <f t="shared" ref="D44:E49" si="9">STDEV(B30,B37)</f>
        <v>0</v>
      </c>
      <c r="E44" s="46">
        <f t="shared" si="9"/>
        <v>0.39401850389898108</v>
      </c>
      <c r="F44" s="45"/>
      <c r="G44" s="48"/>
      <c r="H44" s="48"/>
      <c r="I44" s="59"/>
      <c r="J44" s="61"/>
    </row>
    <row r="45" spans="1:11" x14ac:dyDescent="0.3">
      <c r="A45" s="56" t="s">
        <v>56</v>
      </c>
      <c r="B45" s="46">
        <f t="shared" si="8"/>
        <v>4.0000000000000036E-3</v>
      </c>
      <c r="C45" s="46">
        <f t="shared" si="8"/>
        <v>6.5246956591734149</v>
      </c>
      <c r="D45" s="46">
        <f t="shared" si="9"/>
        <v>1.4142135623730963E-3</v>
      </c>
      <c r="E45" s="46">
        <f t="shared" si="9"/>
        <v>2.2313829905040272</v>
      </c>
      <c r="F45" s="45"/>
      <c r="G45" s="48"/>
      <c r="H45" s="48"/>
      <c r="I45" s="59"/>
      <c r="J45" s="61"/>
    </row>
    <row r="46" spans="1:11" x14ac:dyDescent="0.3">
      <c r="A46" s="56" t="s">
        <v>57</v>
      </c>
      <c r="B46" s="46">
        <f t="shared" si="8"/>
        <v>4.5000000000000014E-3</v>
      </c>
      <c r="C46" s="46">
        <f t="shared" si="8"/>
        <v>11.936633116611056</v>
      </c>
      <c r="D46" s="46">
        <f t="shared" si="9"/>
        <v>2.1213203435596407E-3</v>
      </c>
      <c r="E46" s="46">
        <f t="shared" si="9"/>
        <v>1.4714412981363743</v>
      </c>
      <c r="F46" s="45"/>
      <c r="G46" s="48"/>
      <c r="H46" s="48"/>
      <c r="I46" s="59"/>
      <c r="J46" s="61"/>
    </row>
    <row r="47" spans="1:11" x14ac:dyDescent="0.3">
      <c r="A47" s="56" t="s">
        <v>58</v>
      </c>
      <c r="B47" s="46">
        <f t="shared" si="8"/>
        <v>1.0000000000000005E-2</v>
      </c>
      <c r="C47" s="46">
        <f t="shared" si="8"/>
        <v>19.572003979732543</v>
      </c>
      <c r="D47" s="46">
        <f t="shared" si="9"/>
        <v>1.4142135623731024E-3</v>
      </c>
      <c r="E47" s="46">
        <f t="shared" si="9"/>
        <v>0.2115885346285758</v>
      </c>
      <c r="F47" s="45"/>
      <c r="G47" s="48"/>
      <c r="H47" s="48"/>
      <c r="I47" s="59"/>
      <c r="J47" s="61"/>
    </row>
    <row r="48" spans="1:11" x14ac:dyDescent="0.3">
      <c r="A48" s="45" t="s">
        <v>59</v>
      </c>
      <c r="B48" s="46">
        <f t="shared" si="8"/>
        <v>1.150000000000001E-2</v>
      </c>
      <c r="C48" s="46">
        <f t="shared" si="8"/>
        <v>27.929039891467347</v>
      </c>
      <c r="D48" s="46">
        <f t="shared" si="9"/>
        <v>7.0710678118654816E-4</v>
      </c>
      <c r="E48" s="46">
        <f t="shared" si="9"/>
        <v>0.71066924722547076</v>
      </c>
      <c r="F48" s="45"/>
      <c r="G48" s="64"/>
      <c r="H48" s="39"/>
    </row>
    <row r="49" spans="1:10" x14ac:dyDescent="0.3">
      <c r="A49" s="45" t="s">
        <v>60</v>
      </c>
      <c r="B49" s="46">
        <f t="shared" si="8"/>
        <v>1.2500000000000011E-2</v>
      </c>
      <c r="C49" s="46">
        <f t="shared" si="8"/>
        <v>32.974049311624896</v>
      </c>
      <c r="D49" s="46">
        <f t="shared" si="9"/>
        <v>7.0710678118654816E-4</v>
      </c>
      <c r="E49" s="46">
        <f t="shared" si="9"/>
        <v>0.4214906281581105</v>
      </c>
      <c r="H49" s="40"/>
    </row>
    <row r="50" spans="1:10" x14ac:dyDescent="0.3">
      <c r="A50" s="58"/>
      <c r="B50" s="49" t="s">
        <v>38</v>
      </c>
      <c r="C50" s="46"/>
      <c r="D50" s="49" t="s">
        <v>39</v>
      </c>
      <c r="E50" s="48"/>
      <c r="H50" s="40"/>
    </row>
    <row r="51" spans="1:10" x14ac:dyDescent="0.3">
      <c r="A51" s="38"/>
      <c r="B51" s="49">
        <f t="shared" ref="B51:B56" si="10">B44*1000</f>
        <v>2.0000000000000018</v>
      </c>
      <c r="C51" s="49"/>
      <c r="D51" s="49">
        <f t="shared" ref="D51:D56" si="11">D44*1000</f>
        <v>0</v>
      </c>
      <c r="E51" s="48"/>
      <c r="F51" s="45"/>
      <c r="G51" s="45"/>
      <c r="H51" s="41"/>
      <c r="I51" s="57"/>
    </row>
    <row r="52" spans="1:10" x14ac:dyDescent="0.3">
      <c r="A52" s="65"/>
      <c r="B52" s="49">
        <f t="shared" si="10"/>
        <v>4.0000000000000036</v>
      </c>
      <c r="C52" s="49"/>
      <c r="D52" s="49">
        <f t="shared" si="11"/>
        <v>1.4142135623730963</v>
      </c>
      <c r="E52" s="48"/>
      <c r="F52" s="45"/>
      <c r="G52" s="45"/>
      <c r="H52" s="46"/>
      <c r="I52" s="57"/>
      <c r="J52" s="50"/>
    </row>
    <row r="53" spans="1:10" x14ac:dyDescent="0.3">
      <c r="A53" s="56"/>
      <c r="B53" s="49">
        <f t="shared" si="10"/>
        <v>4.5000000000000018</v>
      </c>
      <c r="C53" s="49"/>
      <c r="D53" s="49">
        <f t="shared" si="11"/>
        <v>2.1213203435596406</v>
      </c>
      <c r="E53" s="46"/>
      <c r="F53" s="45"/>
      <c r="G53" s="45"/>
      <c r="H53" s="46"/>
      <c r="I53" s="57"/>
      <c r="J53" s="50"/>
    </row>
    <row r="54" spans="1:10" x14ac:dyDescent="0.3">
      <c r="A54" s="56"/>
      <c r="B54" s="49">
        <f t="shared" si="10"/>
        <v>10.000000000000005</v>
      </c>
      <c r="C54" s="49"/>
      <c r="D54" s="49">
        <f t="shared" si="11"/>
        <v>1.4142135623731025</v>
      </c>
      <c r="E54" s="48"/>
      <c r="F54" s="45"/>
      <c r="G54" s="45"/>
      <c r="H54" s="46"/>
      <c r="I54" s="57"/>
      <c r="J54" s="50"/>
    </row>
    <row r="55" spans="1:10" x14ac:dyDescent="0.3">
      <c r="A55" s="56"/>
      <c r="B55" s="49">
        <f t="shared" si="10"/>
        <v>11.500000000000011</v>
      </c>
      <c r="C55" s="49"/>
      <c r="D55" s="49">
        <f t="shared" si="11"/>
        <v>0.70710678118654813</v>
      </c>
      <c r="E55" s="48"/>
      <c r="F55" s="45"/>
      <c r="G55" s="45"/>
      <c r="H55" s="46"/>
      <c r="I55" s="57"/>
      <c r="J55" s="50"/>
    </row>
    <row r="56" spans="1:10" x14ac:dyDescent="0.3">
      <c r="A56" s="56"/>
      <c r="B56" s="49">
        <f t="shared" si="10"/>
        <v>12.500000000000011</v>
      </c>
      <c r="C56" s="49"/>
      <c r="D56" s="49">
        <f t="shared" si="11"/>
        <v>0.70710678118654813</v>
      </c>
      <c r="E56" s="48"/>
      <c r="F56" s="45"/>
      <c r="G56" s="46"/>
      <c r="H56" s="46"/>
      <c r="I56" s="57"/>
      <c r="J56" s="50"/>
    </row>
    <row r="57" spans="1:10" x14ac:dyDescent="0.3">
      <c r="F57" s="45"/>
      <c r="G57" s="45"/>
      <c r="H57" s="46"/>
      <c r="I57" s="57"/>
      <c r="J57" s="50"/>
    </row>
    <row r="58" spans="1:10" x14ac:dyDescent="0.3">
      <c r="F58" s="51"/>
      <c r="G58" s="70"/>
      <c r="H58" s="70"/>
      <c r="I58" s="73"/>
      <c r="J58" s="70"/>
    </row>
    <row r="59" spans="1:10" x14ac:dyDescent="0.3">
      <c r="F59" s="45"/>
      <c r="G59" s="70"/>
      <c r="H59" s="70"/>
      <c r="I59" s="73"/>
      <c r="J59" s="70"/>
    </row>
    <row r="60" spans="1:10" x14ac:dyDescent="0.3">
      <c r="F60" s="66"/>
      <c r="G60" s="70"/>
      <c r="H60" s="70"/>
      <c r="I60" s="73"/>
      <c r="J60" s="70"/>
    </row>
    <row r="61" spans="1:10" x14ac:dyDescent="0.3">
      <c r="G61" s="70"/>
      <c r="H61" s="70"/>
      <c r="I61" s="73"/>
      <c r="J61" s="70"/>
    </row>
    <row r="62" spans="1:10" x14ac:dyDescent="0.3">
      <c r="G62" s="70"/>
      <c r="H62" s="70"/>
      <c r="I62" s="73"/>
      <c r="J62" s="70"/>
    </row>
    <row r="63" spans="1:10" x14ac:dyDescent="0.3">
      <c r="G63" s="70"/>
      <c r="H63" s="70"/>
      <c r="I63" s="73"/>
      <c r="J63" s="70"/>
    </row>
    <row r="64" spans="1:10" x14ac:dyDescent="0.3">
      <c r="F64" s="46"/>
      <c r="G64" s="67"/>
      <c r="H64" s="63"/>
      <c r="I64" s="74"/>
      <c r="J64" s="60"/>
    </row>
    <row r="65" spans="6:10" x14ac:dyDescent="0.3">
      <c r="F65" s="46"/>
      <c r="G65" s="67"/>
      <c r="H65" s="63"/>
      <c r="I65" s="74"/>
      <c r="J65" s="60"/>
    </row>
    <row r="66" spans="6:10" x14ac:dyDescent="0.3">
      <c r="F66" s="46"/>
      <c r="G66" s="63"/>
      <c r="H66" s="63"/>
      <c r="I66" s="75"/>
      <c r="J66" s="60"/>
    </row>
    <row r="67" spans="6:10" x14ac:dyDescent="0.3">
      <c r="H67" s="40"/>
      <c r="I67" s="75"/>
    </row>
    <row r="68" spans="6:10" x14ac:dyDescent="0.3">
      <c r="H68" s="40"/>
      <c r="I68" s="75"/>
    </row>
    <row r="69" spans="6:10" x14ac:dyDescent="0.3">
      <c r="G69" s="46"/>
      <c r="H69" s="44"/>
      <c r="I69" s="75"/>
      <c r="J69" s="37"/>
    </row>
    <row r="70" spans="6:10" x14ac:dyDescent="0.3">
      <c r="G70" s="46"/>
      <c r="H70" s="44"/>
      <c r="I70" s="75"/>
      <c r="J70" s="37"/>
    </row>
    <row r="71" spans="6:10" x14ac:dyDescent="0.3">
      <c r="G71" s="46"/>
      <c r="H71" s="44"/>
      <c r="I71" s="75"/>
      <c r="J71" s="37"/>
    </row>
    <row r="72" spans="6:10" x14ac:dyDescent="0.3">
      <c r="G72" s="46"/>
      <c r="H72" s="44"/>
      <c r="I72" s="74"/>
      <c r="J72" s="37"/>
    </row>
    <row r="73" spans="6:10" x14ac:dyDescent="0.3">
      <c r="H73" s="40"/>
      <c r="I73" s="74"/>
    </row>
    <row r="74" spans="6:10" x14ac:dyDescent="0.3">
      <c r="H74" s="40"/>
      <c r="I74" s="74"/>
    </row>
    <row r="75" spans="6:10" x14ac:dyDescent="0.3">
      <c r="H75" s="40"/>
      <c r="I75" s="74"/>
    </row>
    <row r="76" spans="6:10" x14ac:dyDescent="0.3">
      <c r="H76" s="40"/>
      <c r="I76" s="74"/>
    </row>
    <row r="77" spans="6:10" x14ac:dyDescent="0.3">
      <c r="H77" s="40"/>
      <c r="I77" s="74"/>
    </row>
    <row r="78" spans="6:10" x14ac:dyDescent="0.3">
      <c r="H78" s="40"/>
      <c r="I78" s="74"/>
    </row>
    <row r="79" spans="6:10" x14ac:dyDescent="0.3">
      <c r="H79" s="40"/>
      <c r="I79" s="74"/>
    </row>
    <row r="80" spans="6:10" x14ac:dyDescent="0.3">
      <c r="H80" s="40"/>
      <c r="I80" s="74"/>
    </row>
    <row r="81" spans="8:9" x14ac:dyDescent="0.3">
      <c r="H81" s="40"/>
      <c r="I81" s="74"/>
    </row>
    <row r="82" spans="8:9" x14ac:dyDescent="0.3">
      <c r="H82" s="40"/>
      <c r="I82" s="74"/>
    </row>
    <row r="83" spans="8:9" x14ac:dyDescent="0.3">
      <c r="H83" s="40"/>
      <c r="I83" s="74"/>
    </row>
    <row r="84" spans="8:9" x14ac:dyDescent="0.3">
      <c r="H84" s="40"/>
    </row>
    <row r="85" spans="8:9" x14ac:dyDescent="0.3">
      <c r="H85" s="40"/>
    </row>
    <row r="86" spans="8:9" x14ac:dyDescent="0.3">
      <c r="H86" s="40"/>
    </row>
    <row r="87" spans="8:9" x14ac:dyDescent="0.3">
      <c r="H87" s="40"/>
    </row>
    <row r="88" spans="8:9" x14ac:dyDescent="0.3">
      <c r="H88" s="40"/>
    </row>
    <row r="89" spans="8:9" x14ac:dyDescent="0.3">
      <c r="H89" s="40"/>
    </row>
    <row r="90" spans="8:9" x14ac:dyDescent="0.3">
      <c r="H90" s="40"/>
    </row>
    <row r="91" spans="8:9" x14ac:dyDescent="0.3">
      <c r="H91" s="40"/>
    </row>
    <row r="92" spans="8:9" x14ac:dyDescent="0.3">
      <c r="H92" s="40"/>
    </row>
    <row r="93" spans="8:9" x14ac:dyDescent="0.3">
      <c r="H93" s="40"/>
    </row>
    <row r="94" spans="8:9" x14ac:dyDescent="0.3">
      <c r="H94" s="40"/>
    </row>
    <row r="95" spans="8:9" x14ac:dyDescent="0.3">
      <c r="H95" s="40"/>
    </row>
    <row r="96" spans="8:9" x14ac:dyDescent="0.3">
      <c r="H96" s="40"/>
    </row>
    <row r="97" spans="2:8" x14ac:dyDescent="0.3">
      <c r="B97" s="46"/>
      <c r="C97" s="46"/>
      <c r="D97" s="46"/>
      <c r="E97" s="46"/>
      <c r="H97" s="40"/>
    </row>
    <row r="98" spans="2:8" x14ac:dyDescent="0.3">
      <c r="B98" s="46"/>
      <c r="C98" s="46"/>
      <c r="D98" s="46"/>
      <c r="E98" s="46"/>
      <c r="H98" s="40"/>
    </row>
    <row r="99" spans="2:8" x14ac:dyDescent="0.3">
      <c r="B99" s="46"/>
      <c r="C99" s="46"/>
      <c r="D99" s="46"/>
      <c r="E99" s="46"/>
      <c r="H99" s="40"/>
    </row>
    <row r="100" spans="2:8" x14ac:dyDescent="0.3">
      <c r="B100" s="46"/>
      <c r="C100" s="46"/>
      <c r="D100" s="46"/>
      <c r="E100" s="46"/>
      <c r="H100" s="40"/>
    </row>
    <row r="101" spans="2:8" x14ac:dyDescent="0.3">
      <c r="B101" s="46"/>
      <c r="C101" s="46"/>
      <c r="D101" s="46"/>
      <c r="E101" s="46"/>
      <c r="H101" s="40"/>
    </row>
    <row r="102" spans="2:8" x14ac:dyDescent="0.3">
      <c r="B102" s="46"/>
      <c r="C102" s="46"/>
      <c r="D102" s="46"/>
      <c r="E102" s="46"/>
      <c r="H102" s="40"/>
    </row>
    <row r="103" spans="2:8" x14ac:dyDescent="0.3">
      <c r="B103" s="46"/>
      <c r="C103" s="46"/>
      <c r="D103" s="46"/>
      <c r="E103" s="46"/>
      <c r="H103" s="40"/>
    </row>
    <row r="104" spans="2:8" x14ac:dyDescent="0.3">
      <c r="B104" s="46"/>
      <c r="C104" s="46"/>
      <c r="D104" s="46"/>
      <c r="E104" s="46"/>
      <c r="H104" s="40"/>
    </row>
    <row r="105" spans="2:8" x14ac:dyDescent="0.3">
      <c r="B105" s="46"/>
      <c r="C105" s="46"/>
      <c r="D105" s="46"/>
      <c r="E105" s="46"/>
      <c r="H105" s="40"/>
    </row>
    <row r="106" spans="2:8" x14ac:dyDescent="0.3">
      <c r="B106" s="46"/>
      <c r="C106" s="46"/>
      <c r="D106" s="46"/>
      <c r="E106" s="46"/>
      <c r="H106" s="40"/>
    </row>
    <row r="107" spans="2:8" x14ac:dyDescent="0.3">
      <c r="B107" s="46"/>
      <c r="C107" s="46"/>
      <c r="D107" s="46"/>
      <c r="E107" s="46"/>
      <c r="H107" s="40"/>
    </row>
    <row r="108" spans="2:8" x14ac:dyDescent="0.3">
      <c r="B108" s="46"/>
      <c r="C108" s="46"/>
      <c r="D108" s="46"/>
      <c r="E108" s="46"/>
      <c r="H108" s="40"/>
    </row>
    <row r="109" spans="2:8" x14ac:dyDescent="0.3">
      <c r="B109" s="46"/>
      <c r="C109" s="46"/>
      <c r="D109" s="46"/>
      <c r="E109" s="46"/>
      <c r="H109" s="40"/>
    </row>
    <row r="110" spans="2:8" x14ac:dyDescent="0.3">
      <c r="B110" s="46"/>
      <c r="C110" s="46"/>
      <c r="D110" s="46"/>
      <c r="E110" s="46"/>
      <c r="H110" s="40"/>
    </row>
    <row r="111" spans="2:8" x14ac:dyDescent="0.3">
      <c r="B111" s="46"/>
      <c r="C111" s="46"/>
      <c r="D111" s="46"/>
      <c r="E111" s="46"/>
      <c r="H111" s="40"/>
    </row>
    <row r="112" spans="2:8" x14ac:dyDescent="0.3">
      <c r="B112" s="46"/>
      <c r="C112" s="46"/>
      <c r="D112" s="46"/>
      <c r="E112" s="46"/>
      <c r="H112" s="40"/>
    </row>
    <row r="113" spans="2:8" x14ac:dyDescent="0.3">
      <c r="B113" s="46"/>
      <c r="C113" s="46"/>
      <c r="D113" s="46"/>
      <c r="E113" s="46"/>
      <c r="H113" s="40"/>
    </row>
    <row r="114" spans="2:8" x14ac:dyDescent="0.3">
      <c r="B114" s="46"/>
      <c r="C114" s="46"/>
      <c r="D114" s="46"/>
      <c r="E114" s="46"/>
      <c r="H114" s="40"/>
    </row>
    <row r="115" spans="2:8" x14ac:dyDescent="0.3">
      <c r="B115" s="46"/>
      <c r="C115" s="46"/>
      <c r="D115" s="46"/>
      <c r="E115" s="46"/>
      <c r="H115" s="40"/>
    </row>
    <row r="116" spans="2:8" x14ac:dyDescent="0.3">
      <c r="B116" s="46"/>
      <c r="C116" s="46"/>
      <c r="D116" s="46"/>
      <c r="E116" s="46"/>
      <c r="H116" s="40"/>
    </row>
    <row r="117" spans="2:8" x14ac:dyDescent="0.3">
      <c r="B117" s="46"/>
      <c r="C117" s="46"/>
      <c r="D117" s="46"/>
      <c r="E117" s="46"/>
      <c r="H117" s="40"/>
    </row>
    <row r="118" spans="2:8" x14ac:dyDescent="0.3">
      <c r="B118" s="46"/>
      <c r="C118" s="46"/>
      <c r="D118" s="46"/>
      <c r="E118" s="46"/>
      <c r="H118" s="40"/>
    </row>
    <row r="119" spans="2:8" x14ac:dyDescent="0.3">
      <c r="B119" s="46"/>
      <c r="C119" s="46"/>
      <c r="D119" s="46"/>
      <c r="E119" s="46"/>
      <c r="H119" s="40"/>
    </row>
    <row r="120" spans="2:8" x14ac:dyDescent="0.3">
      <c r="B120" s="46"/>
      <c r="C120" s="46"/>
      <c r="D120" s="46"/>
      <c r="E120" s="46"/>
      <c r="H120" s="40"/>
    </row>
    <row r="121" spans="2:8" x14ac:dyDescent="0.3">
      <c r="B121" s="46"/>
      <c r="C121" s="46"/>
      <c r="D121" s="46"/>
      <c r="E121" s="46"/>
      <c r="H121" s="40"/>
    </row>
    <row r="122" spans="2:8" x14ac:dyDescent="0.3">
      <c r="B122" s="46"/>
      <c r="C122" s="46"/>
      <c r="D122" s="46"/>
      <c r="E122" s="46"/>
      <c r="H122" s="40"/>
    </row>
    <row r="123" spans="2:8" x14ac:dyDescent="0.3">
      <c r="B123" s="46"/>
      <c r="C123" s="46"/>
      <c r="D123" s="46"/>
      <c r="E123" s="46"/>
      <c r="H123" s="40"/>
    </row>
    <row r="124" spans="2:8" x14ac:dyDescent="0.3">
      <c r="B124" s="46"/>
      <c r="C124" s="46"/>
      <c r="D124" s="46"/>
      <c r="E124" s="46"/>
      <c r="H124" s="40"/>
    </row>
    <row r="125" spans="2:8" x14ac:dyDescent="0.3">
      <c r="B125" s="46"/>
      <c r="C125" s="46"/>
      <c r="D125" s="46"/>
      <c r="E125" s="46"/>
      <c r="H125" s="40"/>
    </row>
    <row r="126" spans="2:8" x14ac:dyDescent="0.3">
      <c r="B126" s="46"/>
      <c r="C126" s="46"/>
      <c r="D126" s="46"/>
      <c r="E126" s="46"/>
      <c r="H126" s="40"/>
    </row>
    <row r="127" spans="2:8" x14ac:dyDescent="0.3">
      <c r="B127" s="46"/>
      <c r="C127" s="46"/>
      <c r="D127" s="46"/>
      <c r="E127" s="46"/>
      <c r="H127" s="40"/>
    </row>
    <row r="128" spans="2:8" x14ac:dyDescent="0.3">
      <c r="B128" s="46"/>
      <c r="C128" s="46"/>
      <c r="D128" s="46"/>
      <c r="E128" s="46"/>
      <c r="H128" s="40"/>
    </row>
    <row r="129" spans="2:8" x14ac:dyDescent="0.3">
      <c r="B129" s="46"/>
      <c r="C129" s="46"/>
      <c r="D129" s="46"/>
      <c r="E129" s="46"/>
      <c r="H129" s="40"/>
    </row>
    <row r="130" spans="2:8" x14ac:dyDescent="0.3">
      <c r="B130" s="46"/>
      <c r="C130" s="46"/>
      <c r="D130" s="46"/>
      <c r="E130" s="46"/>
      <c r="H130" s="40"/>
    </row>
    <row r="131" spans="2:8" x14ac:dyDescent="0.3">
      <c r="B131" s="46"/>
      <c r="C131" s="46"/>
      <c r="D131" s="46"/>
      <c r="E131" s="46"/>
      <c r="H131" s="40"/>
    </row>
    <row r="132" spans="2:8" x14ac:dyDescent="0.3">
      <c r="B132" s="46"/>
      <c r="C132" s="46"/>
      <c r="D132" s="46"/>
      <c r="E132" s="46"/>
      <c r="H132" s="40"/>
    </row>
    <row r="133" spans="2:8" x14ac:dyDescent="0.3">
      <c r="B133" s="46"/>
      <c r="C133" s="46"/>
      <c r="D133" s="46"/>
      <c r="E133" s="46"/>
      <c r="H133" s="40"/>
    </row>
    <row r="134" spans="2:8" x14ac:dyDescent="0.3">
      <c r="B134" s="46"/>
      <c r="C134" s="46"/>
      <c r="D134" s="46"/>
      <c r="E134" s="46"/>
      <c r="H134" s="40"/>
    </row>
    <row r="135" spans="2:8" x14ac:dyDescent="0.3">
      <c r="B135" s="46"/>
      <c r="C135" s="46"/>
      <c r="D135" s="46"/>
      <c r="E135" s="46"/>
      <c r="H135" s="40"/>
    </row>
    <row r="136" spans="2:8" x14ac:dyDescent="0.3">
      <c r="B136" s="46"/>
      <c r="C136" s="46"/>
      <c r="D136" s="46"/>
      <c r="E136" s="46"/>
      <c r="H136" s="40"/>
    </row>
    <row r="137" spans="2:8" x14ac:dyDescent="0.3">
      <c r="B137" s="46"/>
      <c r="C137" s="46"/>
      <c r="D137" s="46"/>
      <c r="E137" s="46"/>
      <c r="H137" s="40"/>
    </row>
    <row r="138" spans="2:8" x14ac:dyDescent="0.3">
      <c r="B138" s="46"/>
      <c r="C138" s="46"/>
      <c r="D138" s="46"/>
      <c r="E138" s="46"/>
      <c r="H138" s="40"/>
    </row>
    <row r="139" spans="2:8" x14ac:dyDescent="0.3">
      <c r="B139" s="46"/>
      <c r="C139" s="46"/>
      <c r="D139" s="46"/>
      <c r="E139" s="46"/>
      <c r="H139" s="40"/>
    </row>
    <row r="140" spans="2:8" x14ac:dyDescent="0.3">
      <c r="B140" s="46"/>
      <c r="C140" s="46"/>
      <c r="D140" s="46"/>
      <c r="E140" s="46"/>
      <c r="H140" s="40"/>
    </row>
    <row r="141" spans="2:8" x14ac:dyDescent="0.3">
      <c r="B141" s="46"/>
      <c r="C141" s="46"/>
      <c r="D141" s="46"/>
      <c r="E141" s="46"/>
      <c r="H141" s="40"/>
    </row>
    <row r="142" spans="2:8" x14ac:dyDescent="0.3">
      <c r="B142" s="46"/>
      <c r="C142" s="46"/>
      <c r="D142" s="46"/>
      <c r="E142" s="46"/>
      <c r="H142" s="40"/>
    </row>
    <row r="143" spans="2:8" x14ac:dyDescent="0.3">
      <c r="B143" s="46"/>
      <c r="C143" s="46"/>
      <c r="D143" s="46"/>
      <c r="E143" s="46"/>
      <c r="H143" s="40"/>
    </row>
    <row r="144" spans="2:8" x14ac:dyDescent="0.3">
      <c r="B144" s="46"/>
      <c r="C144" s="46"/>
      <c r="D144" s="46"/>
      <c r="E144" s="46"/>
      <c r="H144" s="40"/>
    </row>
    <row r="145" spans="2:8" x14ac:dyDescent="0.3">
      <c r="B145" s="46"/>
      <c r="C145" s="46"/>
      <c r="D145" s="46"/>
      <c r="E145" s="46"/>
      <c r="H145" s="40"/>
    </row>
    <row r="146" spans="2:8" x14ac:dyDescent="0.3">
      <c r="B146" s="46"/>
      <c r="C146" s="46"/>
      <c r="D146" s="46"/>
      <c r="E146" s="46"/>
      <c r="H146" s="40"/>
    </row>
    <row r="147" spans="2:8" x14ac:dyDescent="0.3">
      <c r="B147" s="46"/>
      <c r="C147" s="46"/>
      <c r="D147" s="46"/>
      <c r="E147" s="46"/>
      <c r="H147" s="40"/>
    </row>
    <row r="148" spans="2:8" x14ac:dyDescent="0.3">
      <c r="H148" s="40"/>
    </row>
    <row r="149" spans="2:8" x14ac:dyDescent="0.3">
      <c r="H149" s="40"/>
    </row>
    <row r="150" spans="2:8" x14ac:dyDescent="0.3">
      <c r="H150" s="40"/>
    </row>
    <row r="151" spans="2:8" x14ac:dyDescent="0.3">
      <c r="H151" s="40"/>
    </row>
    <row r="152" spans="2:8" x14ac:dyDescent="0.3">
      <c r="H152" s="40"/>
    </row>
    <row r="153" spans="2:8" x14ac:dyDescent="0.3">
      <c r="H153" s="40"/>
    </row>
  </sheetData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60" zoomScaleNormal="60" workbookViewId="0">
      <selection activeCell="D33" sqref="D33"/>
    </sheetView>
  </sheetViews>
  <sheetFormatPr baseColWidth="10" defaultRowHeight="14.4" x14ac:dyDescent="0.3"/>
  <cols>
    <col min="1" max="1" width="23.88671875" bestFit="1" customWidth="1"/>
    <col min="2" max="4" width="29.88671875" bestFit="1" customWidth="1"/>
    <col min="5" max="5" width="27.6640625" bestFit="1" customWidth="1"/>
    <col min="6" max="6" width="24.88671875" bestFit="1" customWidth="1"/>
  </cols>
  <sheetData>
    <row r="1" spans="1:7" x14ac:dyDescent="0.3">
      <c r="A1" s="91" t="s">
        <v>72</v>
      </c>
      <c r="B1" s="69" t="s">
        <v>62</v>
      </c>
      <c r="C1" s="69" t="s">
        <v>63</v>
      </c>
      <c r="D1" s="69" t="s">
        <v>64</v>
      </c>
      <c r="E1" s="69" t="s">
        <v>65</v>
      </c>
      <c r="F1" s="69" t="s">
        <v>66</v>
      </c>
      <c r="G1" s="40"/>
    </row>
    <row r="2" spans="1:7" x14ac:dyDescent="0.3">
      <c r="B2" s="56">
        <v>2204</v>
      </c>
      <c r="C2" s="56">
        <v>3983</v>
      </c>
      <c r="D2" s="56">
        <v>22560</v>
      </c>
      <c r="E2" s="56">
        <v>2</v>
      </c>
      <c r="F2" s="56">
        <v>0</v>
      </c>
      <c r="G2" s="40"/>
    </row>
    <row r="3" spans="1:7" x14ac:dyDescent="0.3">
      <c r="B3" s="56">
        <v>1691</v>
      </c>
      <c r="C3" s="56">
        <v>8449</v>
      </c>
      <c r="D3" s="56">
        <v>27960</v>
      </c>
      <c r="E3" s="56">
        <v>3645</v>
      </c>
      <c r="F3" s="56">
        <v>0</v>
      </c>
      <c r="G3" s="40"/>
    </row>
    <row r="4" spans="1:7" x14ac:dyDescent="0.3">
      <c r="B4" s="56">
        <v>2009</v>
      </c>
      <c r="C4" s="56">
        <v>6605</v>
      </c>
      <c r="D4" s="56">
        <v>16720</v>
      </c>
      <c r="E4" s="56">
        <v>0</v>
      </c>
      <c r="F4" s="56">
        <v>1797</v>
      </c>
      <c r="G4" s="40"/>
    </row>
    <row r="5" spans="1:7" x14ac:dyDescent="0.3">
      <c r="B5" s="56">
        <v>1947</v>
      </c>
      <c r="C5" s="56">
        <v>7416</v>
      </c>
      <c r="D5" s="56">
        <v>19780</v>
      </c>
      <c r="E5" s="56">
        <v>0</v>
      </c>
      <c r="F5" s="56">
        <v>0</v>
      </c>
      <c r="G5" s="81"/>
    </row>
    <row r="6" spans="1:7" x14ac:dyDescent="0.3">
      <c r="B6" s="56"/>
      <c r="C6" s="56">
        <v>12910</v>
      </c>
      <c r="D6" s="56">
        <v>13290</v>
      </c>
      <c r="E6" s="56">
        <v>0</v>
      </c>
      <c r="F6" s="56">
        <v>928</v>
      </c>
      <c r="G6" s="82"/>
    </row>
    <row r="7" spans="1:7" x14ac:dyDescent="0.3">
      <c r="B7" s="56"/>
      <c r="C7" s="56">
        <v>16513</v>
      </c>
      <c r="D7" s="56">
        <v>28260</v>
      </c>
      <c r="E7" s="56"/>
      <c r="F7" s="56"/>
      <c r="G7" s="82"/>
    </row>
    <row r="8" spans="1:7" x14ac:dyDescent="0.3">
      <c r="B8" s="56"/>
      <c r="C8" s="56">
        <v>15327</v>
      </c>
      <c r="D8" s="56"/>
      <c r="E8" s="56"/>
      <c r="F8" s="56"/>
      <c r="G8" s="40"/>
    </row>
    <row r="9" spans="1:7" x14ac:dyDescent="0.3">
      <c r="A9" s="47" t="s">
        <v>76</v>
      </c>
      <c r="B9" s="81">
        <f>AVERAGE(B2:B8)</f>
        <v>1962.75</v>
      </c>
      <c r="C9" s="81">
        <f t="shared" ref="C9:F9" si="0">AVERAGE(C2:C8)</f>
        <v>10171.857142857143</v>
      </c>
      <c r="D9" s="81">
        <f t="shared" si="0"/>
        <v>21428.333333333332</v>
      </c>
      <c r="E9" s="81">
        <f t="shared" si="0"/>
        <v>729.4</v>
      </c>
      <c r="F9" s="81">
        <f t="shared" si="0"/>
        <v>545</v>
      </c>
    </row>
    <row r="10" spans="1:7" x14ac:dyDescent="0.3">
      <c r="A10" s="81" t="s">
        <v>61</v>
      </c>
      <c r="B10" s="81">
        <f>STDEV(B2:B8)</f>
        <v>211.68904081222533</v>
      </c>
      <c r="C10" s="81">
        <f t="shared" ref="C10:F10" si="1">STDEV(C2:C8)</f>
        <v>4758.6837265701743</v>
      </c>
      <c r="D10" s="81">
        <f t="shared" si="1"/>
        <v>6028.812210267185</v>
      </c>
      <c r="E10" s="81">
        <f t="shared" si="1"/>
        <v>1629.8701788792873</v>
      </c>
      <c r="F10" s="81">
        <f t="shared" si="1"/>
        <v>807.04213025095532</v>
      </c>
    </row>
    <row r="11" spans="1:7" x14ac:dyDescent="0.3">
      <c r="A11" s="81" t="s">
        <v>8</v>
      </c>
      <c r="B11" s="81">
        <f>B10/SQRT(4)</f>
        <v>105.84452040611266</v>
      </c>
      <c r="C11" s="81">
        <f>C10/SQRT(7)</f>
        <v>1798.6133869306814</v>
      </c>
      <c r="D11" s="81">
        <f>D10/SQRT(6)</f>
        <v>2461.252278369242</v>
      </c>
      <c r="E11" s="81">
        <f>E10/SQRT(5)</f>
        <v>728.90010289476561</v>
      </c>
      <c r="F11" s="81">
        <f>F10/SQRT(5)</f>
        <v>360.9202127894751</v>
      </c>
    </row>
    <row r="12" spans="1:7" x14ac:dyDescent="0.3">
      <c r="A12" s="80"/>
      <c r="B12" s="80"/>
      <c r="C12" s="80"/>
      <c r="D12" s="80"/>
      <c r="E12" s="80"/>
      <c r="F12" s="81"/>
    </row>
    <row r="14" spans="1:7" x14ac:dyDescent="0.3">
      <c r="B14" s="79"/>
      <c r="C14" s="79"/>
      <c r="D14" s="79"/>
      <c r="E14" s="79"/>
      <c r="F14" s="79"/>
    </row>
    <row r="15" spans="1:7" x14ac:dyDescent="0.3">
      <c r="B15" s="79"/>
      <c r="C15" s="79"/>
      <c r="D15" s="79"/>
      <c r="E15" s="79"/>
      <c r="F15" s="79"/>
    </row>
    <row r="16" spans="1:7" x14ac:dyDescent="0.3">
      <c r="B16" s="79"/>
      <c r="C16" s="79"/>
      <c r="D16" s="79"/>
      <c r="E16" s="79"/>
      <c r="F16" s="7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zoomScale="40" zoomScaleNormal="40" workbookViewId="0">
      <selection activeCell="I39" sqref="I39"/>
    </sheetView>
  </sheetViews>
  <sheetFormatPr baseColWidth="10" defaultRowHeight="14.4" x14ac:dyDescent="0.3"/>
  <cols>
    <col min="1" max="1" width="35.88671875" customWidth="1"/>
    <col min="2" max="2" width="11.5546875" bestFit="1" customWidth="1"/>
    <col min="5" max="5" width="36.88671875" bestFit="1" customWidth="1"/>
    <col min="9" max="9" width="33.6640625" customWidth="1"/>
    <col min="10" max="10" width="14" bestFit="1" customWidth="1"/>
  </cols>
  <sheetData>
    <row r="1" spans="1:12" x14ac:dyDescent="0.3">
      <c r="A1" s="130" t="s">
        <v>212</v>
      </c>
    </row>
    <row r="2" spans="1:12" ht="15.6" x14ac:dyDescent="0.35">
      <c r="A2" s="162" t="s">
        <v>213</v>
      </c>
      <c r="B2" s="8"/>
      <c r="C2" s="8"/>
      <c r="D2" s="8"/>
      <c r="E2" s="162" t="s">
        <v>214</v>
      </c>
      <c r="F2" s="8"/>
      <c r="G2" s="8"/>
      <c r="H2" s="8"/>
      <c r="I2" s="162" t="s">
        <v>215</v>
      </c>
    </row>
    <row r="3" spans="1:12" x14ac:dyDescent="0.3">
      <c r="A3" s="8"/>
      <c r="B3" s="13" t="s">
        <v>16</v>
      </c>
      <c r="C3" s="13" t="s">
        <v>15</v>
      </c>
      <c r="D3" s="13" t="s">
        <v>8</v>
      </c>
      <c r="E3" s="8"/>
      <c r="F3" s="13" t="s">
        <v>16</v>
      </c>
      <c r="G3" s="13" t="s">
        <v>15</v>
      </c>
      <c r="H3" s="13" t="s">
        <v>8</v>
      </c>
      <c r="I3" s="8"/>
      <c r="J3" s="14" t="s">
        <v>16</v>
      </c>
      <c r="K3" s="14" t="s">
        <v>15</v>
      </c>
      <c r="L3" s="14" t="s">
        <v>8</v>
      </c>
    </row>
    <row r="4" spans="1:12" x14ac:dyDescent="0.3">
      <c r="A4" s="163">
        <v>1.38</v>
      </c>
      <c r="B4" s="30">
        <f>AVERAGE(A4:A12)</f>
        <v>1.5577777777777777</v>
      </c>
      <c r="C4" s="30">
        <f>STDEV(A4:A12)</f>
        <v>0.17683168393827164</v>
      </c>
      <c r="D4" s="30">
        <f>C4/SQRT(9)</f>
        <v>5.8943894646090546E-2</v>
      </c>
      <c r="E4" s="163">
        <v>1.6</v>
      </c>
      <c r="F4" s="30">
        <f>AVERAGE(E4:E13)</f>
        <v>1.3819999999999999</v>
      </c>
      <c r="G4" s="30">
        <f>STDEV(E4:E13)</f>
        <v>0.2353626044119084</v>
      </c>
      <c r="H4" s="30">
        <f>G4/SQRT(10)</f>
        <v>7.4428190597082555E-2</v>
      </c>
      <c r="I4" s="163">
        <v>3.72</v>
      </c>
      <c r="J4" s="23">
        <f>AVERAGE(I4:I15)</f>
        <v>7.9391666666666652</v>
      </c>
      <c r="K4" s="23">
        <f>STDEV(I4:I15)</f>
        <v>3.5060245768296268</v>
      </c>
      <c r="L4" s="23">
        <f>K4/SQRT(12)</f>
        <v>1.0121021166090145</v>
      </c>
    </row>
    <row r="5" spans="1:12" x14ac:dyDescent="0.3">
      <c r="A5" s="163">
        <v>1.78</v>
      </c>
      <c r="B5" s="163"/>
      <c r="C5" s="163"/>
      <c r="D5" s="163"/>
      <c r="E5" s="163">
        <v>1.3</v>
      </c>
      <c r="F5" s="163"/>
      <c r="G5" s="163"/>
      <c r="H5" s="163"/>
      <c r="I5" s="163">
        <v>8.4700000000000006</v>
      </c>
      <c r="J5" s="27"/>
      <c r="K5" s="27"/>
      <c r="L5" s="27"/>
    </row>
    <row r="6" spans="1:12" x14ac:dyDescent="0.3">
      <c r="A6" s="163">
        <v>1.86</v>
      </c>
      <c r="B6" s="163"/>
      <c r="C6" s="163"/>
      <c r="D6" s="163"/>
      <c r="E6" s="163">
        <v>1.1000000000000001</v>
      </c>
      <c r="F6" s="163"/>
      <c r="G6" s="163"/>
      <c r="H6" s="163"/>
      <c r="I6" s="163">
        <v>5.91</v>
      </c>
      <c r="J6" s="27"/>
      <c r="K6" s="27"/>
      <c r="L6" s="27"/>
    </row>
    <row r="7" spans="1:12" x14ac:dyDescent="0.3">
      <c r="A7" s="163">
        <v>1.5</v>
      </c>
      <c r="B7" s="163"/>
      <c r="C7" s="163"/>
      <c r="D7" s="163"/>
      <c r="E7" s="163">
        <v>1.3</v>
      </c>
      <c r="F7" s="163"/>
      <c r="G7" s="163"/>
      <c r="H7" s="163"/>
      <c r="I7" s="163">
        <v>8.1999999999999993</v>
      </c>
      <c r="J7" s="27"/>
      <c r="K7" s="27"/>
      <c r="L7" s="27"/>
    </row>
    <row r="8" spans="1:12" x14ac:dyDescent="0.3">
      <c r="A8" s="163">
        <v>1.33</v>
      </c>
      <c r="B8" s="163"/>
      <c r="C8" s="163"/>
      <c r="D8" s="163"/>
      <c r="E8" s="163">
        <v>1.8</v>
      </c>
      <c r="F8" s="163"/>
      <c r="G8" s="163"/>
      <c r="H8" s="163"/>
      <c r="I8" s="163">
        <v>13.8</v>
      </c>
      <c r="J8" s="27"/>
      <c r="K8" s="27"/>
      <c r="L8" s="27"/>
    </row>
    <row r="9" spans="1:12" x14ac:dyDescent="0.3">
      <c r="A9" s="163">
        <v>1.42</v>
      </c>
      <c r="B9" s="163"/>
      <c r="C9" s="163"/>
      <c r="D9" s="163"/>
      <c r="E9" s="163">
        <v>1.1200000000000001</v>
      </c>
      <c r="F9" s="163"/>
      <c r="G9" s="163"/>
      <c r="H9" s="163"/>
      <c r="I9" s="163">
        <v>14.7</v>
      </c>
      <c r="J9" s="27"/>
      <c r="K9" s="27"/>
      <c r="L9" s="27"/>
    </row>
    <row r="10" spans="1:12" x14ac:dyDescent="0.3">
      <c r="A10" s="163">
        <v>1.55</v>
      </c>
      <c r="B10" s="163"/>
      <c r="C10" s="163"/>
      <c r="D10" s="163"/>
      <c r="E10" s="163">
        <v>1.1100000000000001</v>
      </c>
      <c r="F10" s="163"/>
      <c r="G10" s="163"/>
      <c r="H10" s="163"/>
      <c r="I10" s="163">
        <v>9.2100000000000009</v>
      </c>
      <c r="J10" s="27"/>
      <c r="K10" s="27"/>
      <c r="L10" s="27"/>
    </row>
    <row r="11" spans="1:12" x14ac:dyDescent="0.3">
      <c r="A11" s="163">
        <v>1.6</v>
      </c>
      <c r="B11" s="163"/>
      <c r="C11" s="163"/>
      <c r="D11" s="163"/>
      <c r="E11" s="163">
        <v>1.5</v>
      </c>
      <c r="F11" s="163"/>
      <c r="G11" s="163"/>
      <c r="H11" s="163"/>
      <c r="I11" s="163">
        <v>4.5199999999999996</v>
      </c>
      <c r="J11" s="27"/>
      <c r="K11" s="27"/>
      <c r="L11" s="27"/>
    </row>
    <row r="12" spans="1:12" x14ac:dyDescent="0.3">
      <c r="A12" s="163">
        <v>1.6</v>
      </c>
      <c r="B12" s="163"/>
      <c r="C12" s="163"/>
      <c r="D12" s="163"/>
      <c r="E12" s="163">
        <v>1.47</v>
      </c>
      <c r="F12" s="163"/>
      <c r="G12" s="163"/>
      <c r="H12" s="163"/>
      <c r="I12" s="163">
        <v>8.41</v>
      </c>
      <c r="J12" s="27"/>
      <c r="K12" s="27"/>
      <c r="L12" s="27"/>
    </row>
    <row r="13" spans="1:12" x14ac:dyDescent="0.3">
      <c r="A13" s="163"/>
      <c r="B13" s="163"/>
      <c r="C13" s="163"/>
      <c r="D13" s="163"/>
      <c r="E13" s="163">
        <v>1.52</v>
      </c>
      <c r="F13" s="163"/>
      <c r="G13" s="163"/>
      <c r="H13" s="163"/>
      <c r="I13" s="163">
        <v>7.13</v>
      </c>
      <c r="J13" s="27"/>
      <c r="K13" s="27"/>
      <c r="L13" s="27"/>
    </row>
    <row r="14" spans="1:12" x14ac:dyDescent="0.3">
      <c r="A14" s="163"/>
      <c r="B14" s="163"/>
      <c r="C14" s="163"/>
      <c r="D14" s="163"/>
      <c r="E14" s="163"/>
      <c r="F14" s="163"/>
      <c r="G14" s="163"/>
      <c r="H14" s="163"/>
      <c r="I14" s="163">
        <v>3.63</v>
      </c>
      <c r="J14" s="27"/>
      <c r="K14" s="27"/>
      <c r="L14" s="27"/>
    </row>
    <row r="15" spans="1:12" x14ac:dyDescent="0.3">
      <c r="A15" s="163"/>
      <c r="B15" s="30"/>
      <c r="C15" s="30"/>
      <c r="D15" s="30"/>
      <c r="E15" s="163"/>
      <c r="F15" s="30"/>
      <c r="G15" s="30"/>
      <c r="H15" s="30"/>
      <c r="I15" s="163">
        <v>7.57</v>
      </c>
      <c r="J15" s="27"/>
      <c r="K15" s="27"/>
      <c r="L15" s="27"/>
    </row>
    <row r="16" spans="1:12" x14ac:dyDescent="0.3">
      <c r="A16" s="163"/>
      <c r="B16" s="163"/>
      <c r="C16" s="163"/>
      <c r="D16" s="163"/>
      <c r="E16" s="163"/>
      <c r="F16" s="163"/>
      <c r="G16" s="163"/>
      <c r="H16" s="163"/>
      <c r="I16" s="163"/>
      <c r="J16" s="27"/>
      <c r="K16" s="27"/>
      <c r="L16" s="27"/>
    </row>
    <row r="17" spans="1:12" ht="15.6" x14ac:dyDescent="0.35">
      <c r="A17" s="162" t="s">
        <v>216</v>
      </c>
      <c r="B17" s="163"/>
      <c r="C17" s="163"/>
      <c r="D17" s="163"/>
      <c r="E17" s="162" t="s">
        <v>217</v>
      </c>
      <c r="F17" s="163"/>
      <c r="G17" s="163"/>
      <c r="H17" s="163"/>
      <c r="I17" s="164" t="s">
        <v>218</v>
      </c>
      <c r="J17" s="27"/>
      <c r="K17" s="27"/>
      <c r="L17" s="27"/>
    </row>
    <row r="18" spans="1:12" x14ac:dyDescent="0.3">
      <c r="A18" s="163"/>
      <c r="B18" s="165" t="s">
        <v>16</v>
      </c>
      <c r="C18" s="165" t="s">
        <v>15</v>
      </c>
      <c r="D18" s="165" t="s">
        <v>8</v>
      </c>
      <c r="E18" s="163"/>
      <c r="F18" s="165" t="s">
        <v>16</v>
      </c>
      <c r="G18" s="165" t="s">
        <v>15</v>
      </c>
      <c r="H18" s="165" t="s">
        <v>8</v>
      </c>
      <c r="I18" s="163"/>
      <c r="J18" s="166" t="s">
        <v>16</v>
      </c>
      <c r="K18" s="166" t="s">
        <v>15</v>
      </c>
      <c r="L18" s="166" t="s">
        <v>8</v>
      </c>
    </row>
    <row r="19" spans="1:12" x14ac:dyDescent="0.3">
      <c r="A19" s="163">
        <v>12.1</v>
      </c>
      <c r="B19" s="30">
        <f>AVERAGE(A19:A28)</f>
        <v>13.059999999999997</v>
      </c>
      <c r="C19" s="30">
        <f>STDEV(A19:A28)</f>
        <v>3.1775707003237037</v>
      </c>
      <c r="D19" s="30">
        <f>C19/SQRT(10)</f>
        <v>1.0048360839239239</v>
      </c>
      <c r="E19" s="163">
        <v>17.899999999999999</v>
      </c>
      <c r="F19" s="30">
        <f>AVERAGE(E19:E27)</f>
        <v>16.322222222222223</v>
      </c>
      <c r="G19" s="30">
        <f>STDEV(E19:E27)</f>
        <v>3.2045973919424644</v>
      </c>
      <c r="H19" s="30">
        <f>G19/SQRT(9)</f>
        <v>1.0681991306474881</v>
      </c>
      <c r="I19" s="163">
        <v>2</v>
      </c>
      <c r="J19" s="23">
        <f>AVERAGE(I19:I26)</f>
        <v>1.15625</v>
      </c>
      <c r="K19" s="23">
        <f>STDEV(I19:I26)</f>
        <v>0.6399986049091938</v>
      </c>
      <c r="L19" s="23">
        <f>K19/SQRT(8)</f>
        <v>0.22627367674061047</v>
      </c>
    </row>
    <row r="20" spans="1:12" x14ac:dyDescent="0.3">
      <c r="A20" s="163">
        <v>13.2</v>
      </c>
      <c r="B20" s="163"/>
      <c r="C20" s="163"/>
      <c r="D20" s="163"/>
      <c r="E20" s="163">
        <v>15.3</v>
      </c>
      <c r="F20" s="163"/>
      <c r="G20" s="163"/>
      <c r="H20" s="163"/>
      <c r="I20" s="163">
        <v>1</v>
      </c>
      <c r="J20" s="27"/>
      <c r="K20" s="27"/>
      <c r="L20" s="27"/>
    </row>
    <row r="21" spans="1:12" x14ac:dyDescent="0.3">
      <c r="A21" s="163">
        <v>17.600000000000001</v>
      </c>
      <c r="B21" s="163"/>
      <c r="C21" s="163"/>
      <c r="D21" s="163"/>
      <c r="E21" s="163">
        <v>13.5</v>
      </c>
      <c r="F21" s="163"/>
      <c r="G21" s="163"/>
      <c r="H21" s="163"/>
      <c r="I21" s="163">
        <v>1</v>
      </c>
      <c r="J21" s="27"/>
      <c r="K21" s="27"/>
      <c r="L21" s="27"/>
    </row>
    <row r="22" spans="1:12" x14ac:dyDescent="0.3">
      <c r="A22" s="163">
        <v>13.7</v>
      </c>
      <c r="B22" s="163"/>
      <c r="C22" s="163"/>
      <c r="D22" s="163"/>
      <c r="E22" s="163">
        <v>15.8</v>
      </c>
      <c r="F22" s="163"/>
      <c r="G22" s="163"/>
      <c r="H22" s="163"/>
      <c r="I22" s="163">
        <v>2</v>
      </c>
      <c r="J22" s="27"/>
      <c r="K22" s="27"/>
      <c r="L22" s="27"/>
    </row>
    <row r="23" spans="1:12" x14ac:dyDescent="0.3">
      <c r="A23" s="163">
        <v>13.29</v>
      </c>
      <c r="B23" s="163"/>
      <c r="C23" s="163"/>
      <c r="D23" s="163"/>
      <c r="E23" s="163">
        <v>14.7</v>
      </c>
      <c r="F23" s="163"/>
      <c r="G23" s="163"/>
      <c r="H23" s="163"/>
      <c r="I23" s="163">
        <v>1</v>
      </c>
      <c r="J23" s="27"/>
      <c r="K23" s="27"/>
      <c r="L23" s="27"/>
    </row>
    <row r="24" spans="1:12" x14ac:dyDescent="0.3">
      <c r="A24" s="163">
        <v>15.6</v>
      </c>
      <c r="B24" s="163"/>
      <c r="C24" s="163"/>
      <c r="D24" s="163"/>
      <c r="E24" s="163">
        <v>11.5</v>
      </c>
      <c r="F24" s="163"/>
      <c r="G24" s="163"/>
      <c r="H24" s="163"/>
      <c r="I24" s="163">
        <v>1</v>
      </c>
      <c r="J24" s="27"/>
      <c r="K24" s="27"/>
      <c r="L24" s="27"/>
    </row>
    <row r="25" spans="1:12" x14ac:dyDescent="0.3">
      <c r="A25" s="163">
        <v>11.6</v>
      </c>
      <c r="B25" s="163"/>
      <c r="C25" s="163"/>
      <c r="D25" s="163"/>
      <c r="E25" s="163">
        <v>16.2</v>
      </c>
      <c r="F25" s="163"/>
      <c r="G25" s="163"/>
      <c r="H25" s="163"/>
      <c r="I25" s="163">
        <v>0</v>
      </c>
      <c r="J25" s="27"/>
      <c r="K25" s="27"/>
      <c r="L25" s="27"/>
    </row>
    <row r="26" spans="1:12" x14ac:dyDescent="0.3">
      <c r="A26" s="163">
        <v>10.62</v>
      </c>
      <c r="B26" s="163"/>
      <c r="C26" s="163"/>
      <c r="D26" s="163"/>
      <c r="E26" s="163">
        <v>21.6</v>
      </c>
      <c r="F26" s="163"/>
      <c r="G26" s="163"/>
      <c r="H26" s="163"/>
      <c r="I26" s="163">
        <v>1.25</v>
      </c>
      <c r="J26" s="27"/>
      <c r="K26" s="27"/>
      <c r="L26" s="27"/>
    </row>
    <row r="27" spans="1:12" x14ac:dyDescent="0.3">
      <c r="A27" s="163">
        <v>6.49</v>
      </c>
      <c r="B27" s="163"/>
      <c r="C27" s="163"/>
      <c r="D27" s="163"/>
      <c r="E27" s="163">
        <v>20.399999999999999</v>
      </c>
      <c r="F27" s="163"/>
      <c r="G27" s="163"/>
      <c r="H27" s="163"/>
      <c r="I27" s="30"/>
      <c r="J27" s="27"/>
      <c r="K27" s="27"/>
      <c r="L27" s="27"/>
    </row>
    <row r="28" spans="1:12" x14ac:dyDescent="0.3">
      <c r="A28" s="163">
        <v>16.399999999999999</v>
      </c>
      <c r="B28" s="163"/>
      <c r="C28" s="163"/>
      <c r="D28" s="163"/>
      <c r="E28" s="163"/>
      <c r="F28" s="163"/>
      <c r="G28" s="163"/>
      <c r="H28" s="163"/>
      <c r="I28" s="30"/>
      <c r="J28" s="27"/>
      <c r="K28" s="27"/>
      <c r="L28" s="27"/>
    </row>
    <row r="29" spans="1:12" x14ac:dyDescent="0.3">
      <c r="A29" s="163"/>
      <c r="B29" s="163"/>
      <c r="C29" s="163"/>
      <c r="D29" s="163"/>
      <c r="E29" s="163"/>
      <c r="F29" s="163"/>
      <c r="G29" s="163"/>
      <c r="H29" s="163"/>
      <c r="I29" s="163"/>
      <c r="J29" s="27"/>
      <c r="K29" s="27"/>
      <c r="L29" s="27"/>
    </row>
    <row r="30" spans="1:12" x14ac:dyDescent="0.3">
      <c r="A30" s="164" t="s">
        <v>219</v>
      </c>
      <c r="B30" s="167"/>
      <c r="C30" s="167"/>
      <c r="D30" s="167"/>
      <c r="E30" s="164" t="s">
        <v>220</v>
      </c>
      <c r="F30" s="163"/>
      <c r="G30" s="163"/>
      <c r="H30" s="163"/>
      <c r="I30" s="163"/>
      <c r="J30" s="27"/>
      <c r="K30" s="27"/>
      <c r="L30" s="27"/>
    </row>
    <row r="31" spans="1:12" x14ac:dyDescent="0.3">
      <c r="A31" s="30"/>
      <c r="B31" s="165" t="s">
        <v>16</v>
      </c>
      <c r="C31" s="165" t="s">
        <v>15</v>
      </c>
      <c r="D31" s="165" t="s">
        <v>8</v>
      </c>
      <c r="E31" s="30"/>
      <c r="F31" s="165" t="s">
        <v>16</v>
      </c>
      <c r="G31" s="165" t="s">
        <v>15</v>
      </c>
      <c r="H31" s="165" t="s">
        <v>8</v>
      </c>
      <c r="I31" s="163"/>
      <c r="J31" s="27"/>
      <c r="K31" s="27"/>
      <c r="L31" s="27"/>
    </row>
    <row r="32" spans="1:12" x14ac:dyDescent="0.3">
      <c r="A32" s="30">
        <v>1</v>
      </c>
      <c r="B32" s="30">
        <f>AVERAGE(A32:A39)</f>
        <v>0.875</v>
      </c>
      <c r="C32" s="30">
        <f>STDEV(A32:A39)</f>
        <v>0.3779644730092272</v>
      </c>
      <c r="D32" s="30">
        <f>C32/SQRT(8)</f>
        <v>0.13363062095621217</v>
      </c>
      <c r="E32" s="30">
        <v>1.2</v>
      </c>
      <c r="F32" s="30">
        <f>AVERAGE(E32:E39)</f>
        <v>1.23875</v>
      </c>
      <c r="G32" s="30">
        <f>STDEV(E32:E39)</f>
        <v>0.34560247601626265</v>
      </c>
      <c r="H32" s="30">
        <f>G32/SQRT(8)</f>
        <v>0.12218892719298023</v>
      </c>
      <c r="I32" s="163"/>
      <c r="J32" s="27"/>
      <c r="K32" s="27"/>
      <c r="L32" s="27"/>
    </row>
    <row r="33" spans="1:12" x14ac:dyDescent="0.3">
      <c r="A33" s="30">
        <v>1</v>
      </c>
      <c r="B33" s="163"/>
      <c r="C33" s="163"/>
      <c r="D33" s="163"/>
      <c r="E33" s="30">
        <v>2</v>
      </c>
      <c r="F33" s="163"/>
      <c r="G33" s="163"/>
      <c r="H33" s="163"/>
      <c r="I33" s="163"/>
      <c r="J33" s="27"/>
      <c r="K33" s="27"/>
      <c r="L33" s="27"/>
    </row>
    <row r="34" spans="1:12" x14ac:dyDescent="0.3">
      <c r="A34" s="30">
        <v>1</v>
      </c>
      <c r="B34" s="163"/>
      <c r="C34" s="163"/>
      <c r="D34" s="163"/>
      <c r="E34" s="30">
        <v>1</v>
      </c>
      <c r="F34" s="163"/>
      <c r="G34" s="163"/>
      <c r="H34" s="163"/>
      <c r="I34" s="163"/>
      <c r="J34" s="23"/>
      <c r="K34" s="23"/>
      <c r="L34" s="23"/>
    </row>
    <row r="35" spans="1:12" x14ac:dyDescent="0.3">
      <c r="A35" s="30">
        <v>0</v>
      </c>
      <c r="B35" s="163"/>
      <c r="C35" s="163"/>
      <c r="D35" s="163"/>
      <c r="E35" s="30">
        <v>1</v>
      </c>
      <c r="F35" s="163"/>
      <c r="G35" s="163"/>
      <c r="H35" s="163"/>
      <c r="I35" s="163"/>
      <c r="J35" s="27"/>
      <c r="K35" s="27"/>
      <c r="L35" s="27"/>
    </row>
    <row r="36" spans="1:12" x14ac:dyDescent="0.3">
      <c r="A36" s="30">
        <v>1</v>
      </c>
      <c r="B36" s="163"/>
      <c r="C36" s="163"/>
      <c r="D36" s="163"/>
      <c r="E36" s="30">
        <v>1</v>
      </c>
      <c r="F36" s="163"/>
      <c r="G36" s="163"/>
      <c r="H36" s="163"/>
      <c r="I36" s="163"/>
      <c r="J36" s="27"/>
      <c r="K36" s="27"/>
      <c r="L36" s="27"/>
    </row>
    <row r="37" spans="1:12" x14ac:dyDescent="0.3">
      <c r="A37" s="30">
        <v>1.25</v>
      </c>
      <c r="B37" s="163"/>
      <c r="C37" s="163"/>
      <c r="D37" s="163"/>
      <c r="E37" s="30">
        <v>1.36</v>
      </c>
      <c r="F37" s="163"/>
      <c r="G37" s="163"/>
      <c r="H37" s="163"/>
      <c r="I37" s="163"/>
      <c r="J37" s="27"/>
      <c r="K37" s="27"/>
      <c r="L37" s="27"/>
    </row>
    <row r="38" spans="1:12" x14ac:dyDescent="0.3">
      <c r="A38" s="30">
        <v>0.75</v>
      </c>
      <c r="B38" s="163"/>
      <c r="C38" s="163"/>
      <c r="D38" s="163"/>
      <c r="E38" s="30">
        <v>1.35</v>
      </c>
      <c r="F38" s="163"/>
      <c r="G38" s="163"/>
      <c r="H38" s="163"/>
      <c r="I38" s="163"/>
      <c r="J38" s="27"/>
      <c r="K38" s="27"/>
      <c r="L38" s="27"/>
    </row>
    <row r="39" spans="1:12" x14ac:dyDescent="0.3">
      <c r="A39" s="30">
        <v>1</v>
      </c>
      <c r="B39" s="163"/>
      <c r="C39" s="163"/>
      <c r="D39" s="163"/>
      <c r="E39" s="30">
        <v>1</v>
      </c>
      <c r="F39" s="163"/>
      <c r="G39" s="163"/>
      <c r="H39" s="163"/>
      <c r="I39" s="163"/>
      <c r="J39" s="27"/>
      <c r="K39" s="27"/>
      <c r="L39" s="27"/>
    </row>
    <row r="40" spans="1:12" x14ac:dyDescent="0.3">
      <c r="A40" s="163"/>
      <c r="B40" s="163"/>
      <c r="C40" s="163"/>
      <c r="D40" s="163"/>
      <c r="E40" s="163"/>
      <c r="F40" s="163"/>
      <c r="G40" s="163"/>
      <c r="H40" s="163"/>
      <c r="I40" s="163"/>
      <c r="J40" s="27"/>
      <c r="K40" s="27"/>
      <c r="L40" s="27"/>
    </row>
    <row r="57" spans="1:12" x14ac:dyDescent="0.3">
      <c r="A57" s="3"/>
      <c r="E57" s="3"/>
      <c r="I57" s="3"/>
    </row>
    <row r="58" spans="1:12" x14ac:dyDescent="0.3">
      <c r="I58" s="3"/>
    </row>
    <row r="59" spans="1:12" x14ac:dyDescent="0.3">
      <c r="A59" s="3"/>
      <c r="B59" s="11"/>
      <c r="C59" s="11"/>
      <c r="D59" s="11"/>
      <c r="E59" s="3"/>
      <c r="F59" s="11"/>
      <c r="G59" s="11"/>
      <c r="H59" s="11"/>
      <c r="I59" s="3"/>
    </row>
    <row r="60" spans="1:12" x14ac:dyDescent="0.3">
      <c r="A60" s="3"/>
      <c r="E60" s="3"/>
      <c r="I60" s="3"/>
    </row>
    <row r="61" spans="1:12" x14ac:dyDescent="0.3">
      <c r="A61" s="3"/>
      <c r="E61" s="3"/>
      <c r="I61" s="3"/>
    </row>
    <row r="62" spans="1:12" x14ac:dyDescent="0.3">
      <c r="A62" s="3"/>
      <c r="E62" s="3"/>
      <c r="I62" s="3"/>
    </row>
    <row r="63" spans="1:12" x14ac:dyDescent="0.3">
      <c r="A63" s="3"/>
      <c r="E63" s="3"/>
      <c r="I63" s="3"/>
    </row>
    <row r="64" spans="1:12" x14ac:dyDescent="0.3">
      <c r="A64" s="3"/>
      <c r="E64" s="3"/>
      <c r="I64" s="3"/>
      <c r="J64" s="11"/>
      <c r="K64" s="11"/>
      <c r="L64" s="11"/>
    </row>
    <row r="65" spans="1:9" x14ac:dyDescent="0.3">
      <c r="A65" s="3"/>
      <c r="E65" s="3"/>
      <c r="I65" s="3"/>
    </row>
    <row r="66" spans="1:9" x14ac:dyDescent="0.3">
      <c r="A66" s="3"/>
      <c r="E66" s="3"/>
      <c r="I66" s="3"/>
    </row>
    <row r="67" spans="1:9" x14ac:dyDescent="0.3">
      <c r="A67" s="3"/>
      <c r="E67" s="3"/>
      <c r="I67" s="3"/>
    </row>
    <row r="68" spans="1:9" x14ac:dyDescent="0.3">
      <c r="I68" s="3"/>
    </row>
    <row r="69" spans="1:9" x14ac:dyDescent="0.3">
      <c r="I69" s="3"/>
    </row>
    <row r="70" spans="1:9" x14ac:dyDescent="0.3">
      <c r="I70" s="3"/>
    </row>
    <row r="71" spans="1:9" x14ac:dyDescent="0.3">
      <c r="I71" s="3"/>
    </row>
  </sheetData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zoomScale="60" zoomScaleNormal="60" workbookViewId="0">
      <selection activeCell="I14" sqref="I14"/>
    </sheetView>
  </sheetViews>
  <sheetFormatPr baseColWidth="10" defaultRowHeight="14.4" x14ac:dyDescent="0.3"/>
  <cols>
    <col min="1" max="1" width="18.6640625" bestFit="1" customWidth="1"/>
    <col min="2" max="4" width="11.5546875" bestFit="1" customWidth="1"/>
    <col min="5" max="5" width="9.44140625" bestFit="1" customWidth="1"/>
    <col min="6" max="8" width="11.5546875" bestFit="1" customWidth="1"/>
    <col min="10" max="10" width="42.33203125" bestFit="1" customWidth="1"/>
  </cols>
  <sheetData>
    <row r="1" spans="1:14" x14ac:dyDescent="0.3">
      <c r="A1" s="91" t="s">
        <v>73</v>
      </c>
      <c r="B1" s="8"/>
      <c r="D1" s="9"/>
      <c r="E1" s="9"/>
      <c r="F1" s="13" t="s">
        <v>16</v>
      </c>
      <c r="G1" s="14" t="s">
        <v>15</v>
      </c>
      <c r="H1" s="9" t="s">
        <v>8</v>
      </c>
      <c r="K1" s="13"/>
      <c r="L1" s="14"/>
      <c r="M1" s="9"/>
      <c r="N1" s="9"/>
    </row>
    <row r="2" spans="1:14" x14ac:dyDescent="0.3">
      <c r="A2" s="12" t="s">
        <v>9</v>
      </c>
      <c r="B2" s="23">
        <v>81.154421793391506</v>
      </c>
      <c r="C2" s="23">
        <v>107.01352382257417</v>
      </c>
      <c r="D2" s="23">
        <v>92.357849673079699</v>
      </c>
      <c r="E2" s="23">
        <v>119.47420471095462</v>
      </c>
      <c r="F2" s="30">
        <f>AVERAGE(B2:E2)</f>
        <v>100</v>
      </c>
      <c r="G2" s="23">
        <f>STDEV(B2:E2)</f>
        <v>16.753034004766892</v>
      </c>
      <c r="H2" s="30">
        <f>G2/SQRT(4)</f>
        <v>8.3765170023834461</v>
      </c>
      <c r="K2" s="31"/>
      <c r="L2" s="26"/>
      <c r="M2" s="26"/>
      <c r="N2" s="3"/>
    </row>
    <row r="3" spans="1:14" x14ac:dyDescent="0.3">
      <c r="A3" s="12" t="s">
        <v>11</v>
      </c>
      <c r="B3" s="23">
        <v>69.964789881679607</v>
      </c>
      <c r="C3" s="23">
        <v>32.248779801104824</v>
      </c>
      <c r="D3" s="23">
        <v>56.985683666521282</v>
      </c>
      <c r="E3" s="23"/>
      <c r="F3" s="30">
        <f>AVERAGE(B3:E3)</f>
        <v>53.066417783101905</v>
      </c>
      <c r="G3" s="23">
        <f>STDEV(B3:E3)</f>
        <v>19.161023926142512</v>
      </c>
      <c r="H3" s="23">
        <f>G3/SQRT(3)</f>
        <v>11.06262232170724</v>
      </c>
      <c r="K3" s="31"/>
      <c r="L3" s="26"/>
      <c r="M3" s="26"/>
      <c r="N3" s="3"/>
    </row>
    <row r="4" spans="1:14" x14ac:dyDescent="0.3">
      <c r="A4" s="12" t="s">
        <v>13</v>
      </c>
      <c r="B4" s="23">
        <v>63.9738391859713</v>
      </c>
      <c r="C4" s="23">
        <v>48.063373282148603</v>
      </c>
      <c r="D4" s="23">
        <v>69.666558724827098</v>
      </c>
      <c r="E4" s="23"/>
      <c r="F4" s="30">
        <f>AVERAGE(B4:E4)</f>
        <v>60.567923730982329</v>
      </c>
      <c r="G4" s="23">
        <f>STDEV(B4:E4)</f>
        <v>11.197079993578194</v>
      </c>
      <c r="H4" s="23">
        <f>G4/SQRT(3)</f>
        <v>6.4646371484301444</v>
      </c>
      <c r="K4" s="31"/>
      <c r="L4" s="26"/>
      <c r="M4" s="26"/>
      <c r="N4" s="3"/>
    </row>
    <row r="5" spans="1:14" x14ac:dyDescent="0.3">
      <c r="A5" s="12" t="s">
        <v>17</v>
      </c>
      <c r="B5" s="23">
        <v>22.684334094316718</v>
      </c>
      <c r="C5" s="23">
        <v>26.555803222238435</v>
      </c>
      <c r="D5" s="23">
        <v>19.72532431538492</v>
      </c>
      <c r="E5" s="23"/>
      <c r="F5" s="30">
        <f>AVERAGE(B5:E5)</f>
        <v>22.988487210646692</v>
      </c>
      <c r="G5" s="23">
        <f>STDEV(B5:E5)</f>
        <v>3.4253820754585487</v>
      </c>
      <c r="H5" s="23">
        <f>G5/SQRT(3)</f>
        <v>1.9776452633433121</v>
      </c>
      <c r="K5" s="31"/>
      <c r="L5" s="26"/>
      <c r="M5" s="26"/>
      <c r="N5" s="3"/>
    </row>
    <row r="10" spans="1:14" x14ac:dyDescent="0.3">
      <c r="F10" s="10"/>
      <c r="G10" s="11"/>
      <c r="H10" s="11"/>
      <c r="N10" s="3"/>
    </row>
    <row r="11" spans="1:14" x14ac:dyDescent="0.3">
      <c r="F11" s="10"/>
      <c r="G11" s="11"/>
      <c r="H11" s="11"/>
      <c r="N11" s="3"/>
    </row>
    <row r="12" spans="1:14" x14ac:dyDescent="0.3">
      <c r="N12" s="3"/>
    </row>
    <row r="13" spans="1:14" x14ac:dyDescent="0.3">
      <c r="A13" s="30"/>
      <c r="B13" s="30"/>
      <c r="C13" s="30"/>
      <c r="D13" s="8"/>
      <c r="E13" s="8"/>
      <c r="F13" s="8"/>
      <c r="G13" s="8"/>
      <c r="H13" s="34"/>
      <c r="I13" s="35"/>
      <c r="J13" s="16"/>
      <c r="K13" s="16"/>
      <c r="L13" s="8"/>
      <c r="M13" s="8"/>
      <c r="N13" s="8"/>
    </row>
    <row r="14" spans="1:14" x14ac:dyDescent="0.3">
      <c r="A14" s="8"/>
      <c r="B14" s="8"/>
      <c r="C14" s="8"/>
      <c r="D14" s="8"/>
      <c r="E14" s="8"/>
      <c r="F14" s="8"/>
      <c r="G14" s="8"/>
      <c r="H14" s="34"/>
      <c r="I14" s="35"/>
      <c r="J14" s="16"/>
      <c r="K14" s="34"/>
      <c r="L14" s="34"/>
      <c r="M14" s="8"/>
      <c r="N14" s="8"/>
    </row>
    <row r="15" spans="1:14" x14ac:dyDescent="0.3">
      <c r="A15" s="30"/>
      <c r="B15" s="30"/>
      <c r="C15" s="30"/>
      <c r="D15" s="8"/>
      <c r="E15" s="8"/>
      <c r="F15" s="8"/>
      <c r="G15" s="8"/>
      <c r="H15" s="34"/>
      <c r="I15" s="35"/>
      <c r="J15" s="17"/>
      <c r="K15" s="17"/>
      <c r="L15" s="8"/>
      <c r="M15" s="8"/>
      <c r="N15" s="8"/>
    </row>
    <row r="16" spans="1:14" x14ac:dyDescent="0.3">
      <c r="A16" s="30"/>
      <c r="B16" s="30"/>
      <c r="C16" s="30"/>
      <c r="D16" s="8"/>
      <c r="E16" s="8"/>
      <c r="F16" s="8"/>
      <c r="G16" s="8"/>
      <c r="H16" s="34"/>
      <c r="I16" s="35"/>
      <c r="J16" s="17"/>
      <c r="K16" s="17"/>
      <c r="L16" s="8"/>
      <c r="M16" s="8"/>
      <c r="N16" s="8"/>
    </row>
    <row r="17" spans="1:14" x14ac:dyDescent="0.3">
      <c r="A17" s="30"/>
      <c r="B17" s="30"/>
      <c r="C17" s="30"/>
      <c r="D17" s="8"/>
      <c r="E17" s="8"/>
      <c r="F17" s="8"/>
      <c r="G17" s="8"/>
      <c r="H17" s="34"/>
      <c r="I17" s="35"/>
      <c r="J17" s="18"/>
      <c r="K17" s="16"/>
      <c r="L17" s="8"/>
      <c r="M17" s="8"/>
      <c r="N17" s="8"/>
    </row>
    <row r="18" spans="1:14" x14ac:dyDescent="0.3">
      <c r="A18" s="8"/>
      <c r="B18" s="8"/>
      <c r="C18" s="8"/>
      <c r="D18" s="8"/>
      <c r="E18" s="8"/>
      <c r="F18" s="8"/>
      <c r="G18" s="8"/>
      <c r="H18" s="34"/>
      <c r="I18" s="35"/>
      <c r="J18" s="18"/>
      <c r="K18" s="34"/>
      <c r="L18" s="34"/>
      <c r="M18" s="8"/>
      <c r="N18" s="8"/>
    </row>
    <row r="19" spans="1:14" x14ac:dyDescent="0.3">
      <c r="A19" s="30"/>
      <c r="B19" s="30"/>
      <c r="C19" s="30"/>
      <c r="D19" s="8"/>
      <c r="E19" s="8"/>
      <c r="F19" s="8"/>
      <c r="G19" s="8"/>
      <c r="H19" s="34"/>
      <c r="I19" s="35"/>
      <c r="J19" s="19"/>
      <c r="K19" s="17"/>
      <c r="L19" s="8"/>
      <c r="M19" s="8"/>
      <c r="N19" s="8"/>
    </row>
    <row r="20" spans="1:14" x14ac:dyDescent="0.3">
      <c r="A20" s="31"/>
      <c r="B20" s="31"/>
      <c r="C20" s="31"/>
      <c r="D20" s="8"/>
      <c r="E20" s="8"/>
      <c r="F20" s="8"/>
      <c r="G20" s="8"/>
      <c r="H20" s="34"/>
      <c r="I20" s="35"/>
      <c r="J20" s="19"/>
      <c r="K20" s="17"/>
      <c r="L20" s="8"/>
      <c r="M20" s="8"/>
      <c r="N20" s="8"/>
    </row>
    <row r="21" spans="1:14" x14ac:dyDescent="0.3">
      <c r="A21" s="30"/>
      <c r="B21" s="30"/>
      <c r="C21" s="30"/>
      <c r="D21" s="8"/>
      <c r="E21" s="8"/>
      <c r="F21" s="8"/>
      <c r="G21" s="8"/>
      <c r="H21" s="34"/>
      <c r="I21" s="35"/>
      <c r="J21" s="20"/>
      <c r="K21" s="17"/>
      <c r="L21" s="8"/>
      <c r="M21" s="8"/>
      <c r="N21" s="8"/>
    </row>
    <row r="22" spans="1:14" x14ac:dyDescent="0.3">
      <c r="A22" s="30"/>
      <c r="B22" s="30"/>
      <c r="C22" s="30"/>
      <c r="D22" s="8"/>
      <c r="E22" s="8"/>
      <c r="F22" s="8"/>
      <c r="G22" s="8"/>
      <c r="H22" s="34"/>
      <c r="I22" s="35"/>
      <c r="J22" s="20"/>
      <c r="K22" s="34"/>
      <c r="L22" s="34"/>
      <c r="M22" s="8"/>
      <c r="N22" s="8"/>
    </row>
    <row r="23" spans="1:14" x14ac:dyDescent="0.3">
      <c r="A23" s="30"/>
      <c r="B23" s="30"/>
      <c r="C23" s="30"/>
      <c r="D23" s="8"/>
      <c r="E23" s="8"/>
      <c r="F23" s="8"/>
      <c r="G23" s="8"/>
      <c r="H23" s="34"/>
      <c r="I23" s="35"/>
      <c r="J23" s="21"/>
      <c r="K23" s="17"/>
      <c r="L23" s="8"/>
      <c r="M23" s="8"/>
      <c r="N23" s="8"/>
    </row>
    <row r="24" spans="1:14" x14ac:dyDescent="0.3">
      <c r="A24" s="30"/>
      <c r="B24" s="30"/>
      <c r="C24" s="30"/>
      <c r="D24" s="8"/>
      <c r="E24" s="8"/>
      <c r="F24" s="8"/>
      <c r="G24" s="8"/>
      <c r="H24" s="34"/>
      <c r="I24" s="35"/>
      <c r="J24" s="21"/>
      <c r="K24" s="17"/>
      <c r="L24" s="8"/>
      <c r="M24" s="8"/>
      <c r="N24" s="8"/>
    </row>
    <row r="25" spans="1:14" x14ac:dyDescent="0.3">
      <c r="A25" s="30"/>
      <c r="B25" s="30"/>
      <c r="C25" s="30"/>
      <c r="D25" s="8"/>
      <c r="E25" s="8"/>
      <c r="F25" s="8"/>
      <c r="G25" s="8"/>
      <c r="H25" s="34"/>
      <c r="I25" s="35"/>
      <c r="J25" s="16"/>
      <c r="K25" s="16"/>
      <c r="L25" s="8"/>
      <c r="M25" s="8"/>
      <c r="N25" s="8"/>
    </row>
    <row r="26" spans="1:14" x14ac:dyDescent="0.3">
      <c r="A26" s="8"/>
      <c r="B26" s="30"/>
      <c r="C26" s="30"/>
      <c r="D26" s="8"/>
      <c r="E26" s="8"/>
      <c r="F26" s="8"/>
      <c r="G26" s="8"/>
      <c r="H26" s="34"/>
      <c r="I26" s="35"/>
      <c r="J26" s="16"/>
      <c r="K26" s="16"/>
      <c r="L26" s="8"/>
      <c r="M26" s="8"/>
      <c r="N26" s="8"/>
    </row>
    <row r="27" spans="1:14" x14ac:dyDescent="0.3">
      <c r="A27" s="30"/>
      <c r="B27" s="30"/>
      <c r="C27" s="30"/>
      <c r="D27" s="8"/>
      <c r="E27" s="8"/>
      <c r="F27" s="8"/>
      <c r="G27" s="8"/>
      <c r="H27" s="34"/>
      <c r="I27" s="35"/>
      <c r="J27" s="17"/>
      <c r="K27" s="17"/>
      <c r="L27" s="8"/>
      <c r="M27" s="8"/>
      <c r="N27" s="8"/>
    </row>
    <row r="28" spans="1:14" x14ac:dyDescent="0.3">
      <c r="A28" s="31"/>
      <c r="B28" s="31"/>
      <c r="C28" s="31"/>
      <c r="D28" s="8"/>
      <c r="E28" s="8"/>
      <c r="F28" s="8"/>
      <c r="G28" s="8"/>
      <c r="H28" s="34"/>
      <c r="I28" s="35"/>
      <c r="J28" s="17"/>
      <c r="K28" s="17"/>
      <c r="L28" s="8"/>
      <c r="M28" s="8"/>
      <c r="N28" s="8"/>
    </row>
    <row r="29" spans="1:14" x14ac:dyDescent="0.3">
      <c r="A29" s="30"/>
      <c r="B29" s="30"/>
      <c r="C29" s="30"/>
      <c r="D29" s="8"/>
      <c r="E29" s="8"/>
      <c r="F29" s="8"/>
      <c r="G29" s="8"/>
      <c r="H29" s="34"/>
      <c r="I29" s="35"/>
      <c r="J29" s="18"/>
      <c r="K29" s="17"/>
      <c r="L29" s="8"/>
      <c r="M29" s="8"/>
      <c r="N29" s="8"/>
    </row>
    <row r="30" spans="1:14" x14ac:dyDescent="0.3">
      <c r="A30" s="8"/>
      <c r="B30" s="30"/>
      <c r="C30" s="30"/>
      <c r="D30" s="8"/>
      <c r="E30" s="8"/>
      <c r="F30" s="8"/>
      <c r="G30" s="8"/>
      <c r="H30" s="34"/>
      <c r="I30" s="35"/>
      <c r="J30" s="18"/>
      <c r="K30" s="17"/>
      <c r="L30" s="8"/>
      <c r="M30" s="8"/>
      <c r="N30" s="8"/>
    </row>
    <row r="31" spans="1:14" x14ac:dyDescent="0.3">
      <c r="A31" s="30"/>
      <c r="B31" s="30"/>
      <c r="C31" s="30"/>
      <c r="D31" s="8"/>
      <c r="E31" s="8"/>
      <c r="F31" s="8"/>
      <c r="G31" s="8"/>
      <c r="H31" s="34"/>
      <c r="I31" s="35"/>
      <c r="J31" s="19"/>
      <c r="K31" s="17"/>
      <c r="L31" s="8"/>
      <c r="M31" s="8"/>
      <c r="N31" s="8"/>
    </row>
    <row r="32" spans="1:14" x14ac:dyDescent="0.3">
      <c r="A32" s="30"/>
      <c r="B32" s="30"/>
      <c r="C32" s="30"/>
      <c r="D32" s="8"/>
      <c r="E32" s="8"/>
      <c r="F32" s="8"/>
      <c r="G32" s="8"/>
      <c r="H32" s="34"/>
      <c r="I32" s="35"/>
      <c r="J32" s="19"/>
      <c r="K32" s="17"/>
      <c r="L32" s="8"/>
      <c r="M32" s="8"/>
      <c r="N32" s="8"/>
    </row>
    <row r="33" spans="1:14" x14ac:dyDescent="0.3">
      <c r="A33" s="30"/>
      <c r="B33" s="30"/>
      <c r="C33" s="30"/>
      <c r="D33" s="8"/>
      <c r="E33" s="8"/>
      <c r="F33" s="8"/>
      <c r="G33" s="8"/>
      <c r="H33" s="34"/>
      <c r="I33" s="35"/>
      <c r="J33" s="20"/>
      <c r="K33" s="17"/>
      <c r="L33" s="8"/>
      <c r="M33" s="8"/>
      <c r="N33" s="8"/>
    </row>
    <row r="34" spans="1:14" x14ac:dyDescent="0.3">
      <c r="A34" s="30"/>
      <c r="B34" s="30"/>
      <c r="C34" s="30"/>
      <c r="D34" s="8"/>
      <c r="E34" s="8"/>
      <c r="F34" s="8"/>
      <c r="G34" s="8"/>
      <c r="H34" s="34"/>
      <c r="I34" s="35"/>
      <c r="J34" s="20"/>
      <c r="K34" s="17"/>
      <c r="L34" s="8"/>
      <c r="M34" s="8"/>
      <c r="N34" s="8"/>
    </row>
    <row r="35" spans="1:14" x14ac:dyDescent="0.3">
      <c r="A35" s="30"/>
      <c r="B35" s="30"/>
      <c r="C35" s="30"/>
      <c r="D35" s="8"/>
      <c r="E35" s="8"/>
      <c r="F35" s="8"/>
      <c r="G35" s="8"/>
      <c r="H35" s="34"/>
      <c r="I35" s="35"/>
      <c r="J35" s="21"/>
      <c r="K35" s="17"/>
      <c r="L35" s="8"/>
      <c r="M35" s="8"/>
      <c r="N35" s="8"/>
    </row>
    <row r="36" spans="1:14" x14ac:dyDescent="0.3">
      <c r="A36" s="30"/>
      <c r="B36" s="30"/>
      <c r="C36" s="30"/>
      <c r="D36" s="8"/>
      <c r="E36" s="8"/>
      <c r="F36" s="8"/>
      <c r="G36" s="8"/>
      <c r="H36" s="34"/>
      <c r="I36" s="35"/>
      <c r="J36" s="21"/>
      <c r="K36" s="17"/>
      <c r="L36" s="8"/>
      <c r="M36" s="8"/>
      <c r="N36" s="8"/>
    </row>
    <row r="37" spans="1:14" x14ac:dyDescent="0.3">
      <c r="A37" s="30"/>
      <c r="B37" s="30"/>
      <c r="C37" s="30"/>
      <c r="D37" s="8"/>
      <c r="E37" s="8"/>
      <c r="F37" s="8"/>
      <c r="G37" s="8"/>
      <c r="H37" s="34"/>
      <c r="I37" s="35"/>
      <c r="J37" s="17"/>
      <c r="K37" s="17"/>
      <c r="L37" s="8"/>
      <c r="M37" s="8"/>
      <c r="N37" s="8"/>
    </row>
    <row r="38" spans="1:14" x14ac:dyDescent="0.3">
      <c r="A38" s="30"/>
      <c r="B38" s="30"/>
      <c r="C38" s="30"/>
      <c r="D38" s="8"/>
      <c r="E38" s="8"/>
      <c r="F38" s="8"/>
      <c r="G38" s="8"/>
      <c r="H38" s="34"/>
      <c r="I38" s="35"/>
      <c r="J38" s="17"/>
      <c r="K38" s="17"/>
      <c r="L38" s="8"/>
      <c r="M38" s="8"/>
      <c r="N38" s="8"/>
    </row>
    <row r="39" spans="1:14" x14ac:dyDescent="0.3">
      <c r="A39" s="30"/>
      <c r="B39" s="30"/>
      <c r="C39" s="30"/>
      <c r="D39" s="8"/>
      <c r="E39" s="8"/>
      <c r="F39" s="8"/>
      <c r="G39" s="8"/>
      <c r="H39" s="34"/>
      <c r="I39" s="35"/>
      <c r="J39" s="16"/>
      <c r="K39" s="17"/>
      <c r="L39" s="8"/>
      <c r="M39" s="8"/>
      <c r="N39" s="8"/>
    </row>
    <row r="40" spans="1:14" x14ac:dyDescent="0.3">
      <c r="A40" s="30"/>
      <c r="B40" s="30"/>
      <c r="C40" s="30"/>
      <c r="D40" s="8"/>
      <c r="E40" s="8"/>
      <c r="F40" s="8"/>
      <c r="G40" s="8"/>
      <c r="H40" s="34"/>
      <c r="I40" s="35"/>
      <c r="J40" s="16"/>
      <c r="K40" s="17"/>
      <c r="L40" s="8"/>
      <c r="M40" s="8"/>
      <c r="N40" s="8"/>
    </row>
    <row r="41" spans="1:14" x14ac:dyDescent="0.3">
      <c r="A41" s="30"/>
      <c r="B41" s="30"/>
      <c r="C41" s="30"/>
      <c r="D41" s="8"/>
      <c r="E41" s="8"/>
      <c r="F41" s="8"/>
      <c r="G41" s="8"/>
      <c r="H41" s="34"/>
      <c r="I41" s="35"/>
      <c r="J41" s="16"/>
      <c r="K41" s="17"/>
      <c r="L41" s="8"/>
      <c r="M41" s="8"/>
      <c r="N41" s="8"/>
    </row>
    <row r="42" spans="1:14" x14ac:dyDescent="0.3">
      <c r="A42" s="30"/>
      <c r="B42" s="30"/>
      <c r="C42" s="30"/>
      <c r="D42" s="8"/>
      <c r="E42" s="8"/>
      <c r="F42" s="8"/>
      <c r="G42" s="8"/>
      <c r="H42" s="34"/>
      <c r="I42" s="35"/>
      <c r="J42" s="16"/>
      <c r="K42" s="17"/>
      <c r="L42" s="8"/>
      <c r="M42" s="8"/>
      <c r="N42" s="8"/>
    </row>
    <row r="43" spans="1:14" x14ac:dyDescent="0.3">
      <c r="A43" s="30"/>
      <c r="B43" s="30"/>
      <c r="C43" s="30"/>
      <c r="D43" s="8"/>
      <c r="E43" s="8"/>
      <c r="F43" s="8"/>
      <c r="G43" s="8"/>
      <c r="H43" s="34"/>
      <c r="I43" s="35"/>
      <c r="J43" s="16"/>
      <c r="K43" s="17"/>
      <c r="L43" s="8"/>
      <c r="M43" s="8"/>
      <c r="N43" s="8"/>
    </row>
    <row r="44" spans="1:14" x14ac:dyDescent="0.3">
      <c r="A44" s="30"/>
      <c r="B44" s="30"/>
      <c r="C44" s="30"/>
      <c r="D44" s="8"/>
      <c r="E44" s="8"/>
      <c r="F44" s="8"/>
      <c r="G44" s="8"/>
      <c r="H44" s="34"/>
      <c r="I44" s="35"/>
      <c r="J44" s="16"/>
      <c r="K44" s="17"/>
      <c r="L44" s="8"/>
      <c r="M44" s="8"/>
      <c r="N44" s="8"/>
    </row>
    <row r="45" spans="1:14" x14ac:dyDescent="0.3">
      <c r="A45" s="30"/>
      <c r="B45" s="30"/>
      <c r="C45" s="30"/>
      <c r="D45" s="8"/>
      <c r="E45" s="8"/>
      <c r="F45" s="8"/>
      <c r="G45" s="8"/>
      <c r="H45" s="34"/>
      <c r="I45" s="35"/>
      <c r="J45" s="16"/>
      <c r="K45" s="17"/>
      <c r="L45" s="8"/>
      <c r="M45" s="8"/>
      <c r="N45" s="8"/>
    </row>
    <row r="46" spans="1:14" x14ac:dyDescent="0.3">
      <c r="A46" s="30"/>
      <c r="B46" s="30"/>
      <c r="C46" s="30"/>
      <c r="D46" s="8"/>
      <c r="E46" s="8"/>
      <c r="F46" s="8"/>
      <c r="G46" s="8"/>
      <c r="H46" s="34"/>
      <c r="I46" s="35"/>
      <c r="J46" s="16"/>
      <c r="K46" s="17"/>
      <c r="L46" s="8"/>
      <c r="M46" s="8"/>
      <c r="N46" s="8"/>
    </row>
    <row r="47" spans="1:14" x14ac:dyDescent="0.3">
      <c r="A47" s="30"/>
      <c r="B47" s="30"/>
      <c r="C47" s="30"/>
      <c r="D47" s="8"/>
      <c r="E47" s="8"/>
      <c r="F47" s="8"/>
      <c r="G47" s="8"/>
      <c r="H47" s="34"/>
      <c r="I47" s="35"/>
      <c r="J47" s="16"/>
      <c r="K47" s="17"/>
      <c r="L47" s="8"/>
      <c r="M47" s="8"/>
      <c r="N47" s="8"/>
    </row>
    <row r="48" spans="1:14" x14ac:dyDescent="0.3">
      <c r="A48" s="30"/>
      <c r="B48" s="30"/>
      <c r="C48" s="30"/>
      <c r="D48" s="8"/>
      <c r="E48" s="8"/>
      <c r="F48" s="8"/>
      <c r="G48" s="8"/>
      <c r="H48" s="34"/>
      <c r="I48" s="35"/>
      <c r="J48" s="16"/>
      <c r="K48" s="17"/>
      <c r="L48" s="8"/>
      <c r="M48" s="8"/>
      <c r="N48" s="8"/>
    </row>
    <row r="49" spans="1:14" x14ac:dyDescent="0.3">
      <c r="A49" s="30"/>
      <c r="B49" s="30"/>
      <c r="C49" s="30"/>
      <c r="D49" s="8"/>
      <c r="E49" s="8"/>
      <c r="F49" s="8"/>
      <c r="G49" s="8"/>
      <c r="H49" s="34"/>
      <c r="I49" s="35"/>
      <c r="J49" s="16"/>
      <c r="K49" s="17"/>
      <c r="L49" s="8"/>
      <c r="M49" s="8"/>
      <c r="N49" s="8"/>
    </row>
    <row r="50" spans="1:14" x14ac:dyDescent="0.3">
      <c r="A50" s="30"/>
      <c r="B50" s="30"/>
      <c r="C50" s="30"/>
      <c r="D50" s="8"/>
      <c r="E50" s="8"/>
      <c r="F50" s="8"/>
      <c r="G50" s="8"/>
      <c r="H50" s="34"/>
      <c r="I50" s="35"/>
      <c r="J50" s="16"/>
      <c r="K50" s="17"/>
      <c r="L50" s="8"/>
      <c r="M50" s="8"/>
      <c r="N50" s="8"/>
    </row>
    <row r="51" spans="1:14" x14ac:dyDescent="0.3">
      <c r="A51" s="30"/>
      <c r="B51" s="30"/>
      <c r="C51" s="30"/>
      <c r="D51" s="8"/>
      <c r="E51" s="8"/>
      <c r="F51" s="8"/>
      <c r="G51" s="8"/>
      <c r="H51" s="34"/>
      <c r="I51" s="35"/>
      <c r="J51" s="17"/>
      <c r="K51" s="17"/>
      <c r="L51" s="8"/>
      <c r="M51" s="8"/>
      <c r="N51" s="8"/>
    </row>
    <row r="52" spans="1:14" x14ac:dyDescent="0.3">
      <c r="A52" s="30"/>
      <c r="B52" s="30"/>
      <c r="C52" s="30"/>
      <c r="D52" s="8"/>
      <c r="E52" s="8"/>
      <c r="F52" s="8"/>
      <c r="G52" s="8"/>
      <c r="H52" s="34"/>
      <c r="I52" s="35"/>
      <c r="J52" s="17"/>
      <c r="K52" s="17"/>
      <c r="L52" s="8"/>
      <c r="M52" s="8"/>
      <c r="N52" s="8"/>
    </row>
    <row r="53" spans="1:14" x14ac:dyDescent="0.3">
      <c r="A53" s="30"/>
      <c r="B53" s="30"/>
      <c r="C53" s="30"/>
      <c r="D53" s="8"/>
      <c r="E53" s="8"/>
      <c r="F53" s="8"/>
      <c r="G53" s="8"/>
      <c r="H53" s="34"/>
      <c r="I53" s="35"/>
      <c r="J53" s="17"/>
      <c r="K53" s="17"/>
      <c r="L53" s="8"/>
      <c r="M53" s="8"/>
      <c r="N53" s="8"/>
    </row>
    <row r="54" spans="1:14" x14ac:dyDescent="0.3">
      <c r="A54" s="30"/>
      <c r="B54" s="30"/>
      <c r="C54" s="30"/>
      <c r="D54" s="8"/>
      <c r="E54" s="8"/>
      <c r="F54" s="8"/>
      <c r="G54" s="8"/>
      <c r="H54" s="34"/>
      <c r="I54" s="35"/>
      <c r="J54" s="17"/>
      <c r="K54" s="17"/>
      <c r="L54" s="8"/>
      <c r="M54" s="8"/>
      <c r="N54" s="8"/>
    </row>
    <row r="55" spans="1:14" x14ac:dyDescent="0.3">
      <c r="A55" s="30"/>
      <c r="B55" s="30"/>
      <c r="C55" s="30"/>
      <c r="D55" s="8"/>
      <c r="E55" s="8"/>
      <c r="F55" s="8"/>
      <c r="G55" s="8"/>
      <c r="H55" s="34"/>
      <c r="I55" s="35"/>
      <c r="J55" s="19"/>
      <c r="K55" s="17"/>
      <c r="L55" s="8"/>
      <c r="M55" s="8"/>
      <c r="N55" s="8"/>
    </row>
    <row r="56" spans="1:14" x14ac:dyDescent="0.3">
      <c r="A56" s="30"/>
      <c r="B56" s="30"/>
      <c r="C56" s="30"/>
      <c r="D56" s="8"/>
      <c r="E56" s="8"/>
      <c r="F56" s="8"/>
      <c r="G56" s="8"/>
      <c r="H56" s="34"/>
      <c r="I56" s="35"/>
      <c r="J56" s="19"/>
      <c r="K56" s="17"/>
      <c r="L56" s="8"/>
      <c r="M56" s="8"/>
      <c r="N56" s="8"/>
    </row>
    <row r="57" spans="1:14" x14ac:dyDescent="0.3">
      <c r="A57" s="30"/>
      <c r="B57" s="30"/>
      <c r="C57" s="30"/>
      <c r="D57" s="8"/>
      <c r="E57" s="8"/>
      <c r="F57" s="8"/>
      <c r="G57" s="8"/>
      <c r="H57" s="34"/>
      <c r="I57" s="35"/>
      <c r="J57" s="19"/>
      <c r="K57" s="17"/>
      <c r="L57" s="8"/>
      <c r="M57" s="8"/>
      <c r="N57" s="8"/>
    </row>
    <row r="58" spans="1:14" x14ac:dyDescent="0.3">
      <c r="A58" s="30"/>
      <c r="B58" s="30"/>
      <c r="C58" s="30"/>
      <c r="D58" s="8"/>
      <c r="E58" s="8"/>
      <c r="F58" s="8"/>
      <c r="G58" s="8"/>
      <c r="H58" s="34"/>
      <c r="I58" s="35"/>
      <c r="J58" s="19"/>
      <c r="K58" s="17"/>
      <c r="L58" s="8"/>
      <c r="M58" s="8"/>
      <c r="N58" s="8"/>
    </row>
    <row r="59" spans="1:14" x14ac:dyDescent="0.3">
      <c r="A59" s="30"/>
      <c r="B59" s="30"/>
      <c r="C59" s="30"/>
      <c r="D59" s="8"/>
      <c r="E59" s="8"/>
      <c r="F59" s="8"/>
      <c r="G59" s="8"/>
      <c r="H59" s="34"/>
      <c r="I59" s="35"/>
      <c r="J59" s="21"/>
      <c r="K59" s="17"/>
      <c r="L59" s="8"/>
      <c r="M59" s="8"/>
      <c r="N59" s="8"/>
    </row>
    <row r="60" spans="1:14" x14ac:dyDescent="0.3">
      <c r="A60" s="30"/>
      <c r="B60" s="30"/>
      <c r="C60" s="30"/>
      <c r="D60" s="8"/>
      <c r="E60" s="8"/>
      <c r="F60" s="8"/>
      <c r="G60" s="8"/>
      <c r="H60" s="34"/>
      <c r="I60" s="35"/>
      <c r="J60" s="21"/>
      <c r="K60" s="17"/>
      <c r="L60" s="8"/>
      <c r="M60" s="8"/>
      <c r="N60" s="8"/>
    </row>
    <row r="61" spans="1:14" x14ac:dyDescent="0.3">
      <c r="A61" s="30"/>
      <c r="B61" s="30"/>
      <c r="C61" s="30"/>
      <c r="D61" s="8"/>
      <c r="E61" s="8"/>
      <c r="F61" s="8"/>
      <c r="G61" s="8"/>
      <c r="H61" s="34"/>
      <c r="I61" s="35"/>
      <c r="J61" s="21"/>
      <c r="K61" s="17"/>
      <c r="L61" s="8"/>
      <c r="M61" s="8"/>
      <c r="N61" s="8"/>
    </row>
    <row r="62" spans="1:14" x14ac:dyDescent="0.3">
      <c r="A62" s="30"/>
      <c r="B62" s="30"/>
      <c r="C62" s="30"/>
      <c r="D62" s="8"/>
      <c r="E62" s="8"/>
      <c r="F62" s="8"/>
      <c r="G62" s="8"/>
      <c r="H62" s="34"/>
      <c r="I62" s="35"/>
      <c r="J62" s="21"/>
      <c r="K62" s="17"/>
      <c r="L62" s="8"/>
      <c r="M62" s="8"/>
      <c r="N62" s="8"/>
    </row>
    <row r="63" spans="1:14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6"/>
  <sheetViews>
    <sheetView workbookViewId="0">
      <selection activeCell="F13" sqref="F13"/>
    </sheetView>
  </sheetViews>
  <sheetFormatPr baseColWidth="10" defaultRowHeight="13.8" x14ac:dyDescent="0.3"/>
  <cols>
    <col min="1" max="16384" width="11.5546875" style="196"/>
  </cols>
  <sheetData>
    <row r="2" spans="1:15" ht="14.4" x14ac:dyDescent="0.3">
      <c r="A2" s="237" t="s">
        <v>234</v>
      </c>
      <c r="B2" s="237"/>
      <c r="C2" s="237"/>
      <c r="D2" s="237"/>
      <c r="F2" s="238"/>
      <c r="G2" s="238"/>
      <c r="H2" s="238"/>
      <c r="I2" s="238"/>
      <c r="J2" s="197"/>
      <c r="O2" s="197"/>
    </row>
    <row r="3" spans="1:15" x14ac:dyDescent="0.3">
      <c r="A3" s="198"/>
      <c r="B3" s="198"/>
      <c r="C3" s="198"/>
      <c r="D3" s="198"/>
    </row>
    <row r="4" spans="1:15" ht="14.4" x14ac:dyDescent="0.3">
      <c r="A4" s="14" t="s">
        <v>225</v>
      </c>
      <c r="B4" s="14" t="s">
        <v>235</v>
      </c>
      <c r="C4" s="14" t="s">
        <v>236</v>
      </c>
      <c r="D4" s="14" t="s">
        <v>237</v>
      </c>
      <c r="F4" s="199"/>
      <c r="G4" s="199"/>
      <c r="H4" s="199"/>
      <c r="I4" s="199"/>
      <c r="J4" s="199"/>
      <c r="O4" s="199"/>
    </row>
    <row r="5" spans="1:15" ht="14.4" x14ac:dyDescent="0.3">
      <c r="A5" s="3">
        <v>40.1</v>
      </c>
      <c r="B5" s="3" t="s">
        <v>229</v>
      </c>
      <c r="C5" s="3" t="s">
        <v>232</v>
      </c>
      <c r="D5" s="3">
        <v>15.18</v>
      </c>
      <c r="F5" s="200"/>
      <c r="G5" s="201"/>
      <c r="H5" s="200"/>
      <c r="I5" s="202"/>
      <c r="J5" s="202"/>
      <c r="O5" s="202"/>
    </row>
    <row r="6" spans="1:15" ht="14.4" x14ac:dyDescent="0.3">
      <c r="A6" s="3">
        <v>40.4</v>
      </c>
      <c r="B6" s="3" t="s">
        <v>229</v>
      </c>
      <c r="C6" s="3" t="s">
        <v>232</v>
      </c>
      <c r="D6" s="3">
        <v>19.46</v>
      </c>
      <c r="F6" s="203"/>
      <c r="G6" s="201"/>
      <c r="H6" s="203"/>
      <c r="I6" s="202"/>
      <c r="J6" s="202"/>
      <c r="O6" s="202"/>
    </row>
    <row r="7" spans="1:15" ht="14.4" x14ac:dyDescent="0.3">
      <c r="A7" s="3">
        <v>41.2</v>
      </c>
      <c r="B7" s="3" t="s">
        <v>229</v>
      </c>
      <c r="C7" s="3" t="s">
        <v>232</v>
      </c>
      <c r="D7" s="3">
        <v>24.31</v>
      </c>
      <c r="F7" s="203"/>
      <c r="G7" s="201"/>
      <c r="H7" s="203"/>
      <c r="I7" s="202"/>
      <c r="J7" s="202"/>
      <c r="O7" s="202"/>
    </row>
    <row r="8" spans="1:15" ht="14.4" x14ac:dyDescent="0.3">
      <c r="A8" s="3">
        <v>41.4</v>
      </c>
      <c r="B8" s="3" t="s">
        <v>229</v>
      </c>
      <c r="C8" s="3" t="s">
        <v>232</v>
      </c>
      <c r="D8" s="3">
        <v>22.17</v>
      </c>
      <c r="F8" s="203"/>
      <c r="G8" s="201"/>
      <c r="H8" s="203"/>
      <c r="I8" s="202"/>
      <c r="J8" s="202"/>
      <c r="O8" s="202"/>
    </row>
    <row r="9" spans="1:15" ht="14.4" x14ac:dyDescent="0.3">
      <c r="A9" s="3">
        <v>45.2</v>
      </c>
      <c r="B9" s="3" t="s">
        <v>229</v>
      </c>
      <c r="C9" s="3" t="s">
        <v>232</v>
      </c>
      <c r="D9" s="3">
        <v>12.24</v>
      </c>
      <c r="F9" s="204"/>
      <c r="G9" s="201"/>
      <c r="H9" s="204"/>
      <c r="I9" s="202"/>
      <c r="J9" s="202"/>
      <c r="O9" s="202"/>
    </row>
    <row r="10" spans="1:15" ht="14.4" x14ac:dyDescent="0.3">
      <c r="A10" s="3">
        <v>45.4</v>
      </c>
      <c r="B10" s="3" t="s">
        <v>229</v>
      </c>
      <c r="C10" s="3" t="s">
        <v>232</v>
      </c>
      <c r="D10" s="3">
        <v>18.79</v>
      </c>
      <c r="F10" s="204"/>
      <c r="G10" s="201"/>
      <c r="H10" s="204"/>
      <c r="I10" s="202"/>
      <c r="J10" s="202"/>
      <c r="O10" s="202"/>
    </row>
    <row r="11" spans="1:15" ht="14.4" x14ac:dyDescent="0.3">
      <c r="A11" s="3">
        <v>47.1</v>
      </c>
      <c r="B11" s="3" t="s">
        <v>229</v>
      </c>
      <c r="C11" s="3" t="s">
        <v>232</v>
      </c>
      <c r="D11" s="3">
        <v>9.9600000000000009</v>
      </c>
      <c r="F11" s="204"/>
      <c r="G11" s="201"/>
      <c r="H11" s="204"/>
      <c r="I11" s="202"/>
      <c r="J11" s="202"/>
      <c r="O11" s="202"/>
    </row>
    <row r="12" spans="1:15" ht="14.4" x14ac:dyDescent="0.3">
      <c r="A12" s="3">
        <v>47.4</v>
      </c>
      <c r="B12" s="3" t="s">
        <v>229</v>
      </c>
      <c r="C12" s="3" t="s">
        <v>232</v>
      </c>
      <c r="D12" s="3">
        <v>30.81</v>
      </c>
      <c r="F12" s="204"/>
      <c r="G12" s="201"/>
      <c r="H12" s="204"/>
      <c r="I12" s="202"/>
      <c r="J12" s="202"/>
      <c r="O12" s="202"/>
    </row>
    <row r="13" spans="1:15" ht="14.4" x14ac:dyDescent="0.3">
      <c r="A13" s="3">
        <v>49.3</v>
      </c>
      <c r="B13" s="3" t="s">
        <v>229</v>
      </c>
      <c r="C13" s="3" t="s">
        <v>232</v>
      </c>
      <c r="D13" s="3">
        <v>15.52</v>
      </c>
      <c r="F13" s="204"/>
      <c r="G13" s="201"/>
      <c r="H13" s="204"/>
      <c r="I13" s="202"/>
      <c r="J13" s="202"/>
      <c r="O13" s="202"/>
    </row>
    <row r="14" spans="1:15" ht="14.4" x14ac:dyDescent="0.3">
      <c r="A14" s="3">
        <v>51.2</v>
      </c>
      <c r="B14" s="3" t="s">
        <v>229</v>
      </c>
      <c r="C14" s="3" t="s">
        <v>232</v>
      </c>
      <c r="D14" s="3">
        <v>24.03</v>
      </c>
      <c r="F14" s="204"/>
      <c r="G14" s="201"/>
      <c r="H14" s="204"/>
      <c r="I14" s="202"/>
      <c r="J14" s="202"/>
      <c r="O14" s="202"/>
    </row>
    <row r="15" spans="1:15" ht="14.4" x14ac:dyDescent="0.3">
      <c r="A15" s="3">
        <v>51.3</v>
      </c>
      <c r="B15" s="3" t="s">
        <v>229</v>
      </c>
      <c r="C15" s="3" t="s">
        <v>232</v>
      </c>
      <c r="D15" s="3">
        <v>16.649999999999999</v>
      </c>
      <c r="F15" s="204"/>
      <c r="G15" s="201"/>
      <c r="H15" s="204"/>
      <c r="I15" s="202"/>
      <c r="J15" s="202"/>
      <c r="O15" s="202"/>
    </row>
    <row r="16" spans="1:15" ht="14.4" x14ac:dyDescent="0.3">
      <c r="A16" s="3">
        <v>42.1</v>
      </c>
      <c r="B16" s="3" t="s">
        <v>233</v>
      </c>
      <c r="C16" s="3" t="s">
        <v>232</v>
      </c>
      <c r="D16" s="3">
        <v>11.48</v>
      </c>
      <c r="F16" s="203"/>
      <c r="G16" s="201"/>
      <c r="H16" s="203"/>
      <c r="I16" s="202"/>
      <c r="J16" s="202"/>
      <c r="O16" s="202"/>
    </row>
    <row r="17" spans="1:15" ht="14.4" x14ac:dyDescent="0.3">
      <c r="A17" s="3">
        <v>42.2</v>
      </c>
      <c r="B17" s="3" t="s">
        <v>233</v>
      </c>
      <c r="C17" s="3" t="s">
        <v>232</v>
      </c>
      <c r="D17" s="3">
        <v>19.059999999999999</v>
      </c>
      <c r="F17" s="203"/>
      <c r="G17" s="201"/>
      <c r="H17" s="203"/>
      <c r="I17" s="202"/>
      <c r="J17" s="202"/>
      <c r="O17" s="202"/>
    </row>
    <row r="18" spans="1:15" ht="14.4" x14ac:dyDescent="0.3">
      <c r="A18" s="3">
        <v>43.1</v>
      </c>
      <c r="B18" s="3" t="s">
        <v>233</v>
      </c>
      <c r="C18" s="3" t="s">
        <v>232</v>
      </c>
      <c r="D18" s="3">
        <v>14.25</v>
      </c>
      <c r="F18" s="203"/>
      <c r="G18" s="201"/>
      <c r="H18" s="203"/>
      <c r="I18" s="202"/>
      <c r="J18" s="202"/>
      <c r="O18" s="202"/>
    </row>
    <row r="19" spans="1:15" ht="14.4" x14ac:dyDescent="0.3">
      <c r="A19" s="3">
        <v>43.3</v>
      </c>
      <c r="B19" s="3" t="s">
        <v>233</v>
      </c>
      <c r="C19" s="3" t="s">
        <v>232</v>
      </c>
      <c r="D19" s="3">
        <v>28.35</v>
      </c>
      <c r="F19" s="203"/>
      <c r="G19" s="201"/>
      <c r="H19" s="203"/>
      <c r="I19" s="202"/>
      <c r="J19" s="202"/>
      <c r="O19" s="202"/>
    </row>
    <row r="20" spans="1:15" ht="14.4" x14ac:dyDescent="0.3">
      <c r="A20" s="3">
        <v>44.1</v>
      </c>
      <c r="B20" s="3" t="s">
        <v>233</v>
      </c>
      <c r="C20" s="3" t="s">
        <v>232</v>
      </c>
      <c r="D20" s="3">
        <v>36.22</v>
      </c>
      <c r="F20" s="204"/>
      <c r="G20" s="201"/>
      <c r="H20" s="204"/>
      <c r="I20" s="202"/>
      <c r="J20" s="202"/>
      <c r="O20" s="202"/>
    </row>
    <row r="21" spans="1:15" ht="14.4" x14ac:dyDescent="0.3">
      <c r="A21" s="3">
        <v>44.2</v>
      </c>
      <c r="B21" s="3" t="s">
        <v>233</v>
      </c>
      <c r="C21" s="3" t="s">
        <v>232</v>
      </c>
      <c r="D21" s="3">
        <v>16.989999999999998</v>
      </c>
      <c r="F21" s="204"/>
      <c r="G21" s="201"/>
      <c r="H21" s="204"/>
      <c r="I21" s="202"/>
      <c r="J21" s="202"/>
      <c r="O21" s="202"/>
    </row>
    <row r="22" spans="1:15" ht="14.4" x14ac:dyDescent="0.3">
      <c r="A22" s="3">
        <v>46.3</v>
      </c>
      <c r="B22" s="3" t="s">
        <v>233</v>
      </c>
      <c r="C22" s="3" t="s">
        <v>232</v>
      </c>
      <c r="D22" s="3">
        <v>21.33</v>
      </c>
      <c r="F22" s="204"/>
      <c r="G22" s="201"/>
      <c r="H22" s="204"/>
      <c r="I22" s="202"/>
      <c r="J22" s="202"/>
      <c r="O22" s="202"/>
    </row>
    <row r="23" spans="1:15" ht="14.4" x14ac:dyDescent="0.3">
      <c r="A23" s="3">
        <v>46.4</v>
      </c>
      <c r="B23" s="3" t="s">
        <v>233</v>
      </c>
      <c r="C23" s="3" t="s">
        <v>232</v>
      </c>
      <c r="D23" s="3">
        <v>20.96</v>
      </c>
      <c r="F23" s="204"/>
      <c r="G23" s="201"/>
      <c r="H23" s="204"/>
      <c r="I23" s="202"/>
      <c r="J23" s="202"/>
      <c r="O23" s="202"/>
    </row>
    <row r="24" spans="1:15" ht="14.4" x14ac:dyDescent="0.3">
      <c r="A24" s="3">
        <v>50.1</v>
      </c>
      <c r="B24" s="3" t="s">
        <v>233</v>
      </c>
      <c r="C24" s="3" t="s">
        <v>232</v>
      </c>
      <c r="D24" s="3">
        <v>13.68</v>
      </c>
      <c r="F24" s="204"/>
      <c r="G24" s="201"/>
      <c r="H24" s="204"/>
      <c r="I24" s="202"/>
      <c r="J24" s="202"/>
      <c r="O24" s="202"/>
    </row>
    <row r="25" spans="1:15" ht="14.4" x14ac:dyDescent="0.3">
      <c r="A25" s="3">
        <v>50.3</v>
      </c>
      <c r="B25" s="3" t="s">
        <v>233</v>
      </c>
      <c r="C25" s="3" t="s">
        <v>232</v>
      </c>
      <c r="D25" s="3">
        <v>14.63</v>
      </c>
      <c r="F25" s="204"/>
      <c r="G25" s="201"/>
      <c r="H25" s="204"/>
      <c r="I25" s="202"/>
      <c r="J25" s="202"/>
      <c r="O25" s="202"/>
    </row>
    <row r="26" spans="1:15" ht="14.4" x14ac:dyDescent="0.3">
      <c r="A26" s="3">
        <v>40.200000000000003</v>
      </c>
      <c r="B26" s="3" t="s">
        <v>229</v>
      </c>
      <c r="C26" s="3" t="s">
        <v>238</v>
      </c>
      <c r="D26" s="3">
        <v>42.92</v>
      </c>
      <c r="F26" s="204"/>
      <c r="G26" s="201"/>
      <c r="H26" s="204"/>
      <c r="I26" s="202"/>
      <c r="J26" s="202"/>
      <c r="O26" s="202"/>
    </row>
    <row r="27" spans="1:15" ht="14.4" x14ac:dyDescent="0.3">
      <c r="A27" s="3">
        <v>40.299999999999997</v>
      </c>
      <c r="B27" s="3" t="s">
        <v>229</v>
      </c>
      <c r="C27" s="3" t="s">
        <v>238</v>
      </c>
      <c r="D27" s="3">
        <v>20.54</v>
      </c>
      <c r="F27" s="204"/>
      <c r="G27" s="201"/>
      <c r="H27" s="204"/>
      <c r="I27" s="202"/>
      <c r="J27" s="202"/>
      <c r="O27" s="202"/>
    </row>
    <row r="28" spans="1:15" ht="14.4" x14ac:dyDescent="0.3">
      <c r="A28" s="3">
        <v>41.1</v>
      </c>
      <c r="B28" s="3" t="s">
        <v>229</v>
      </c>
      <c r="C28" s="3" t="s">
        <v>238</v>
      </c>
      <c r="D28" s="3">
        <v>22.21</v>
      </c>
      <c r="F28" s="204"/>
      <c r="G28" s="201"/>
      <c r="H28" s="204"/>
      <c r="I28" s="202"/>
      <c r="J28" s="202"/>
      <c r="O28" s="202"/>
    </row>
    <row r="29" spans="1:15" ht="14.4" x14ac:dyDescent="0.3">
      <c r="A29" s="3">
        <v>41.3</v>
      </c>
      <c r="B29" s="3" t="s">
        <v>229</v>
      </c>
      <c r="C29" s="3" t="s">
        <v>238</v>
      </c>
      <c r="D29" s="3">
        <v>25.84</v>
      </c>
      <c r="F29" s="204"/>
      <c r="G29" s="201"/>
      <c r="H29" s="204"/>
      <c r="I29" s="202"/>
      <c r="J29" s="202"/>
      <c r="O29" s="202"/>
    </row>
    <row r="30" spans="1:15" ht="14.4" x14ac:dyDescent="0.3">
      <c r="A30" s="3">
        <v>45.1</v>
      </c>
      <c r="B30" s="3" t="s">
        <v>229</v>
      </c>
      <c r="C30" s="3" t="s">
        <v>238</v>
      </c>
      <c r="D30" s="3">
        <v>12.79</v>
      </c>
    </row>
    <row r="31" spans="1:15" ht="14.4" x14ac:dyDescent="0.3">
      <c r="A31" s="3">
        <v>45.3</v>
      </c>
      <c r="B31" s="3" t="s">
        <v>229</v>
      </c>
      <c r="C31" s="3" t="s">
        <v>238</v>
      </c>
      <c r="D31" s="3">
        <v>19.21</v>
      </c>
    </row>
    <row r="32" spans="1:15" ht="14.4" x14ac:dyDescent="0.3">
      <c r="A32" s="3">
        <v>47.2</v>
      </c>
      <c r="B32" s="3" t="s">
        <v>229</v>
      </c>
      <c r="C32" s="3" t="s">
        <v>238</v>
      </c>
      <c r="D32" s="3">
        <v>34.21</v>
      </c>
    </row>
    <row r="33" spans="1:4" ht="14.4" x14ac:dyDescent="0.3">
      <c r="A33" s="3">
        <v>47.3</v>
      </c>
      <c r="B33" s="3" t="s">
        <v>229</v>
      </c>
      <c r="C33" s="3" t="s">
        <v>238</v>
      </c>
      <c r="D33" s="3">
        <v>20.75</v>
      </c>
    </row>
    <row r="34" spans="1:4" ht="14.4" x14ac:dyDescent="0.3">
      <c r="A34" s="3">
        <v>49.2</v>
      </c>
      <c r="B34" s="3" t="s">
        <v>229</v>
      </c>
      <c r="C34" s="3" t="s">
        <v>238</v>
      </c>
      <c r="D34" s="3">
        <v>32.86</v>
      </c>
    </row>
    <row r="35" spans="1:4" ht="14.4" x14ac:dyDescent="0.3">
      <c r="A35" s="3">
        <v>49.4</v>
      </c>
      <c r="B35" s="3" t="s">
        <v>229</v>
      </c>
      <c r="C35" s="3" t="s">
        <v>238</v>
      </c>
      <c r="D35" s="3">
        <v>39.35</v>
      </c>
    </row>
    <row r="36" spans="1:4" ht="14.4" x14ac:dyDescent="0.3">
      <c r="A36" s="3">
        <v>51.1</v>
      </c>
      <c r="B36" s="3" t="s">
        <v>229</v>
      </c>
      <c r="C36" s="3" t="s">
        <v>238</v>
      </c>
      <c r="D36" s="3">
        <v>19.66</v>
      </c>
    </row>
    <row r="37" spans="1:4" ht="14.4" x14ac:dyDescent="0.3">
      <c r="A37" s="3">
        <v>51.4</v>
      </c>
      <c r="B37" s="3" t="s">
        <v>229</v>
      </c>
      <c r="C37" s="3" t="s">
        <v>238</v>
      </c>
      <c r="D37" s="3">
        <v>26.89</v>
      </c>
    </row>
    <row r="38" spans="1:4" ht="14.4" x14ac:dyDescent="0.3">
      <c r="A38" s="3">
        <v>42.3</v>
      </c>
      <c r="B38" s="3" t="s">
        <v>233</v>
      </c>
      <c r="C38" s="3" t="s">
        <v>238</v>
      </c>
      <c r="D38" s="3">
        <v>16.329999999999998</v>
      </c>
    </row>
    <row r="39" spans="1:4" ht="14.4" x14ac:dyDescent="0.3">
      <c r="A39" s="3">
        <v>42.4</v>
      </c>
      <c r="B39" s="3" t="s">
        <v>233</v>
      </c>
      <c r="C39" s="3" t="s">
        <v>238</v>
      </c>
      <c r="D39" s="3">
        <v>21.1</v>
      </c>
    </row>
    <row r="40" spans="1:4" ht="14.4" x14ac:dyDescent="0.3">
      <c r="A40" s="3">
        <v>43.2</v>
      </c>
      <c r="B40" s="3" t="s">
        <v>233</v>
      </c>
      <c r="C40" s="3" t="s">
        <v>238</v>
      </c>
      <c r="D40" s="3">
        <v>19.8</v>
      </c>
    </row>
    <row r="41" spans="1:4" ht="14.4" x14ac:dyDescent="0.3">
      <c r="A41" s="3">
        <v>43.4</v>
      </c>
      <c r="B41" s="3" t="s">
        <v>233</v>
      </c>
      <c r="C41" s="3" t="s">
        <v>238</v>
      </c>
      <c r="D41" s="3">
        <v>19.5</v>
      </c>
    </row>
    <row r="42" spans="1:4" ht="14.4" x14ac:dyDescent="0.3">
      <c r="A42" s="3">
        <v>44.4</v>
      </c>
      <c r="B42" s="3" t="s">
        <v>233</v>
      </c>
      <c r="C42" s="3" t="s">
        <v>238</v>
      </c>
      <c r="D42" s="3">
        <v>19.68</v>
      </c>
    </row>
    <row r="43" spans="1:4" ht="14.4" x14ac:dyDescent="0.3">
      <c r="A43" s="3">
        <v>44.5</v>
      </c>
      <c r="B43" s="3" t="s">
        <v>233</v>
      </c>
      <c r="C43" s="3" t="s">
        <v>238</v>
      </c>
      <c r="D43" s="3">
        <v>20.12</v>
      </c>
    </row>
    <row r="44" spans="1:4" ht="14.4" x14ac:dyDescent="0.3">
      <c r="A44" s="3">
        <v>46.2</v>
      </c>
      <c r="B44" s="3" t="s">
        <v>233</v>
      </c>
      <c r="C44" s="3" t="s">
        <v>238</v>
      </c>
      <c r="D44" s="3">
        <v>24.35</v>
      </c>
    </row>
    <row r="45" spans="1:4" ht="14.4" x14ac:dyDescent="0.3">
      <c r="A45" s="3">
        <v>50.2</v>
      </c>
      <c r="B45" s="3" t="s">
        <v>233</v>
      </c>
      <c r="C45" s="3" t="s">
        <v>238</v>
      </c>
      <c r="D45" s="3">
        <v>30.5</v>
      </c>
    </row>
    <row r="46" spans="1:4" ht="14.4" x14ac:dyDescent="0.3">
      <c r="A46" s="3">
        <v>50.4</v>
      </c>
      <c r="B46" s="3" t="s">
        <v>233</v>
      </c>
      <c r="C46" s="3" t="s">
        <v>238</v>
      </c>
      <c r="D46" s="3">
        <v>23.49</v>
      </c>
    </row>
  </sheetData>
  <mergeCells count="2">
    <mergeCell ref="A2:D2"/>
    <mergeCell ref="F2:I2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zoomScale="70" zoomScaleNormal="70" workbookViewId="0">
      <selection activeCell="H15" sqref="H15"/>
    </sheetView>
  </sheetViews>
  <sheetFormatPr baseColWidth="10" defaultRowHeight="14.4" x14ac:dyDescent="0.3"/>
  <cols>
    <col min="1" max="1" width="18.109375" bestFit="1" customWidth="1"/>
    <col min="4" max="4" width="7.6640625" bestFit="1" customWidth="1"/>
    <col min="5" max="5" width="8.5546875" bestFit="1" customWidth="1"/>
  </cols>
  <sheetData>
    <row r="1" spans="1:18" x14ac:dyDescent="0.3">
      <c r="A1" s="91" t="s">
        <v>73</v>
      </c>
      <c r="D1" s="9"/>
      <c r="F1" s="13" t="s">
        <v>16</v>
      </c>
      <c r="G1" s="14" t="s">
        <v>15</v>
      </c>
      <c r="H1" s="9" t="s">
        <v>8</v>
      </c>
      <c r="I1" s="9"/>
      <c r="O1" s="13"/>
      <c r="P1" s="14"/>
      <c r="Q1" s="9"/>
      <c r="R1" s="9"/>
    </row>
    <row r="2" spans="1:18" x14ac:dyDescent="0.3">
      <c r="A2" s="12" t="s">
        <v>9</v>
      </c>
      <c r="B2" s="23">
        <v>81.154421793391506</v>
      </c>
      <c r="C2" s="23">
        <v>107.01352382257417</v>
      </c>
      <c r="D2" s="23">
        <v>92.357849673079699</v>
      </c>
      <c r="E2" s="23">
        <v>119.47420471095462</v>
      </c>
      <c r="F2" s="30">
        <f>AVERAGE(B2:E2)</f>
        <v>100</v>
      </c>
      <c r="G2" s="30">
        <f>STDEV(B2:E2)</f>
        <v>16.753034004766892</v>
      </c>
      <c r="H2" s="30">
        <f>G2/SQRT(4)</f>
        <v>8.3765170023834461</v>
      </c>
      <c r="O2" s="11"/>
      <c r="P2" s="11"/>
      <c r="Q2" s="11"/>
    </row>
    <row r="3" spans="1:18" x14ac:dyDescent="0.3">
      <c r="A3" s="12" t="s">
        <v>11</v>
      </c>
      <c r="B3" s="23">
        <v>69.964789881679607</v>
      </c>
      <c r="C3" s="23">
        <v>32.248779801104824</v>
      </c>
      <c r="D3" s="23">
        <v>56.985683666521282</v>
      </c>
      <c r="E3" s="23"/>
      <c r="F3" s="30">
        <f t="shared" ref="F3:F8" si="0">AVERAGE(B3:E3)</f>
        <v>53.066417783101905</v>
      </c>
      <c r="G3" s="30">
        <f t="shared" ref="G3:G8" si="1">STDEV(B3:E3)</f>
        <v>19.161023926142512</v>
      </c>
      <c r="H3" s="30">
        <f t="shared" ref="H3:H8" si="2">G3/SQRT(3)</f>
        <v>11.06262232170724</v>
      </c>
      <c r="O3" s="11"/>
      <c r="P3" s="11"/>
      <c r="Q3" s="11"/>
    </row>
    <row r="4" spans="1:18" x14ac:dyDescent="0.3">
      <c r="A4" s="12" t="s">
        <v>13</v>
      </c>
      <c r="B4" s="23">
        <v>63.9738391859713</v>
      </c>
      <c r="C4" s="23">
        <v>48.063373282148603</v>
      </c>
      <c r="D4" s="23">
        <v>69.666558724827098</v>
      </c>
      <c r="E4" s="23"/>
      <c r="F4" s="30">
        <f t="shared" si="0"/>
        <v>60.567923730982329</v>
      </c>
      <c r="G4" s="30">
        <f t="shared" si="1"/>
        <v>11.197079993578194</v>
      </c>
      <c r="H4" s="30">
        <f t="shared" si="2"/>
        <v>6.4646371484301444</v>
      </c>
      <c r="O4" s="10"/>
      <c r="P4" s="11"/>
      <c r="Q4" s="11"/>
    </row>
    <row r="5" spans="1:18" x14ac:dyDescent="0.3">
      <c r="A5" s="12" t="s">
        <v>18</v>
      </c>
      <c r="B5" s="23">
        <v>101.26850577482449</v>
      </c>
      <c r="C5" s="23">
        <v>121.68726730739918</v>
      </c>
      <c r="D5" s="23">
        <v>135.82018319020344</v>
      </c>
      <c r="E5" s="23"/>
      <c r="F5" s="30">
        <f t="shared" si="0"/>
        <v>119.59198542414238</v>
      </c>
      <c r="G5" s="30">
        <f t="shared" si="1"/>
        <v>17.370873831843504</v>
      </c>
      <c r="H5" s="30">
        <f t="shared" si="2"/>
        <v>10.029078682873873</v>
      </c>
      <c r="O5" s="11"/>
      <c r="P5" s="11"/>
      <c r="Q5" s="11"/>
    </row>
    <row r="6" spans="1:18" x14ac:dyDescent="0.3">
      <c r="A6" s="12" t="s">
        <v>19</v>
      </c>
      <c r="B6" s="23">
        <v>92.150971086393298</v>
      </c>
      <c r="C6" s="23">
        <v>105.92856689299499</v>
      </c>
      <c r="D6" s="23">
        <v>89.062882230596898</v>
      </c>
      <c r="E6" s="23"/>
      <c r="F6" s="30">
        <f>AVERAGE(B6:E6)</f>
        <v>95.714140069995054</v>
      </c>
      <c r="G6" s="30">
        <f t="shared" si="1"/>
        <v>8.9796970821480837</v>
      </c>
      <c r="H6" s="30">
        <f t="shared" si="2"/>
        <v>5.1844305276194937</v>
      </c>
      <c r="O6" s="10"/>
      <c r="P6" s="11"/>
      <c r="Q6" s="11"/>
    </row>
    <row r="7" spans="1:18" x14ac:dyDescent="0.3">
      <c r="A7" s="12" t="s">
        <v>20</v>
      </c>
      <c r="B7" s="23">
        <v>107.01352382257417</v>
      </c>
      <c r="C7" s="23">
        <v>87.38286900666877</v>
      </c>
      <c r="D7" s="175">
        <v>97.188914257412094</v>
      </c>
      <c r="E7" s="23"/>
      <c r="F7" s="30">
        <f t="shared" si="0"/>
        <v>97.195102362218336</v>
      </c>
      <c r="G7" s="30">
        <f t="shared" si="1"/>
        <v>9.8153288709440751</v>
      </c>
      <c r="H7" s="30">
        <f t="shared" si="2"/>
        <v>5.6668827658242673</v>
      </c>
      <c r="O7" s="11"/>
      <c r="P7" s="11"/>
      <c r="Q7" s="11"/>
    </row>
    <row r="8" spans="1:18" x14ac:dyDescent="0.3">
      <c r="A8" s="12" t="s">
        <v>21</v>
      </c>
      <c r="B8" s="23">
        <v>138.3270021107553</v>
      </c>
      <c r="C8" s="23">
        <v>121.68726730739918</v>
      </c>
      <c r="D8" s="23">
        <v>133.35804194196868</v>
      </c>
      <c r="E8" s="23"/>
      <c r="F8" s="30">
        <f t="shared" si="0"/>
        <v>131.12410378670771</v>
      </c>
      <c r="G8" s="30">
        <f t="shared" si="1"/>
        <v>8.5418413320930568</v>
      </c>
      <c r="H8" s="30">
        <f t="shared" si="2"/>
        <v>4.9316343924589985</v>
      </c>
      <c r="O8" s="11"/>
      <c r="P8" s="11"/>
      <c r="Q8" s="11"/>
    </row>
    <row r="9" spans="1:18" x14ac:dyDescent="0.3">
      <c r="F9" s="10"/>
      <c r="G9" s="11"/>
      <c r="H9" s="11"/>
    </row>
    <row r="10" spans="1:18" x14ac:dyDescent="0.3">
      <c r="F10" s="10"/>
      <c r="G10" s="11"/>
      <c r="H10" s="11"/>
    </row>
    <row r="11" spans="1:18" x14ac:dyDescent="0.3">
      <c r="D11" s="116"/>
      <c r="F11" s="10"/>
      <c r="G11" s="11"/>
      <c r="H11" s="11"/>
    </row>
    <row r="12" spans="1:18" x14ac:dyDescent="0.3">
      <c r="A12" s="36"/>
      <c r="B12" s="16"/>
      <c r="C12" s="16"/>
      <c r="D12" s="16"/>
      <c r="E12" s="16"/>
      <c r="F12" s="31"/>
      <c r="G12" s="31"/>
      <c r="H12" s="31"/>
      <c r="I12" s="8"/>
      <c r="J12" s="8"/>
      <c r="K12" s="31"/>
      <c r="L12" s="31"/>
      <c r="M12" s="31"/>
      <c r="N12" s="16"/>
    </row>
    <row r="13" spans="1:18" x14ac:dyDescent="0.3">
      <c r="A13" s="36"/>
      <c r="B13" s="16"/>
      <c r="C13" s="16"/>
      <c r="D13" s="16"/>
      <c r="E13" s="16"/>
      <c r="F13" s="31"/>
      <c r="G13" s="31"/>
      <c r="H13" s="31"/>
      <c r="I13" s="8"/>
      <c r="J13" s="8"/>
      <c r="K13" s="31"/>
      <c r="L13" s="31"/>
      <c r="M13" s="31"/>
      <c r="N13" s="16"/>
    </row>
    <row r="14" spans="1:18" x14ac:dyDescent="0.3">
      <c r="A14" s="36"/>
      <c r="B14" s="16"/>
      <c r="C14" s="16"/>
      <c r="D14" s="33"/>
      <c r="E14" s="16"/>
      <c r="F14" s="31"/>
      <c r="G14" s="31"/>
      <c r="H14" s="31"/>
      <c r="I14" s="8"/>
      <c r="J14" s="8"/>
      <c r="K14" s="31"/>
      <c r="L14" s="31"/>
      <c r="M14" s="31"/>
      <c r="N14" s="16"/>
    </row>
    <row r="15" spans="1:18" x14ac:dyDescent="0.3">
      <c r="A15" s="36"/>
      <c r="B15" s="16"/>
      <c r="C15" s="16"/>
      <c r="D15" s="16"/>
      <c r="E15" s="16"/>
      <c r="F15" s="31"/>
      <c r="G15" s="31"/>
      <c r="H15" s="31"/>
      <c r="I15" s="8"/>
      <c r="J15" s="8"/>
      <c r="K15" s="31"/>
      <c r="L15" s="31"/>
      <c r="M15" s="31"/>
      <c r="N15" s="1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zoomScale="70" zoomScaleNormal="70" workbookViewId="0">
      <selection activeCell="K26" sqref="K26"/>
    </sheetView>
  </sheetViews>
  <sheetFormatPr baseColWidth="10" defaultRowHeight="14.4" x14ac:dyDescent="0.3"/>
  <cols>
    <col min="1" max="1" width="57.88671875" bestFit="1" customWidth="1"/>
    <col min="2" max="2" width="8.6640625" bestFit="1" customWidth="1"/>
    <col min="3" max="7" width="8" bestFit="1" customWidth="1"/>
    <col min="8" max="8" width="18.44140625" bestFit="1" customWidth="1"/>
    <col min="9" max="9" width="25.5546875" bestFit="1" customWidth="1"/>
    <col min="10" max="10" width="21.33203125" bestFit="1" customWidth="1"/>
    <col min="11" max="11" width="28.44140625" bestFit="1" customWidth="1"/>
    <col min="12" max="12" width="24.6640625" bestFit="1" customWidth="1"/>
    <col min="13" max="13" width="12.44140625" bestFit="1" customWidth="1"/>
    <col min="15" max="15" width="12" customWidth="1"/>
  </cols>
  <sheetData>
    <row r="1" spans="1:15" x14ac:dyDescent="0.3">
      <c r="A1" s="176" t="s">
        <v>86</v>
      </c>
      <c r="B1" s="46"/>
      <c r="C1" s="46"/>
      <c r="D1" s="46"/>
      <c r="E1" s="46"/>
      <c r="F1" s="92"/>
      <c r="G1" s="45"/>
      <c r="H1" s="83" t="s">
        <v>78</v>
      </c>
      <c r="I1" s="83" t="s">
        <v>77</v>
      </c>
      <c r="J1" s="47" t="s">
        <v>79</v>
      </c>
      <c r="K1" s="47" t="s">
        <v>80</v>
      </c>
      <c r="L1" s="47" t="s">
        <v>81</v>
      </c>
      <c r="N1" s="45"/>
      <c r="O1" s="45"/>
    </row>
    <row r="2" spans="1:15" x14ac:dyDescent="0.3">
      <c r="A2" s="45" t="s">
        <v>74</v>
      </c>
      <c r="B2" s="95">
        <v>2.5249999999999884E-2</v>
      </c>
      <c r="C2" s="95">
        <v>2.4249999999999883E-2</v>
      </c>
      <c r="D2" s="95">
        <v>2.4249999999999883E-2</v>
      </c>
      <c r="E2" s="95">
        <v>3.0249999999999888E-2</v>
      </c>
      <c r="F2" s="95">
        <v>3.1249999999999889E-2</v>
      </c>
      <c r="G2" s="95">
        <v>4.1249999999999898E-2</v>
      </c>
      <c r="H2" s="84">
        <f t="shared" ref="H2:H4" si="0">AVERAGE(B2:G2)</f>
        <v>2.9416666666666553E-2</v>
      </c>
      <c r="I2" s="43">
        <f t="shared" ref="I2:I4" si="1">H2*1000</f>
        <v>29.416666666666554</v>
      </c>
      <c r="J2" s="46">
        <f>STDEV(B2:G2)</f>
        <v>6.5548963887056728E-3</v>
      </c>
      <c r="K2" s="46">
        <f>J2*1000</f>
        <v>6.5548963887056733</v>
      </c>
      <c r="L2" s="43">
        <f>K2/SQRT(6)</f>
        <v>2.6760252448568407</v>
      </c>
      <c r="M2" s="11"/>
      <c r="N2" s="28"/>
      <c r="O2" s="43"/>
    </row>
    <row r="3" spans="1:15" x14ac:dyDescent="0.3">
      <c r="A3" s="45" t="s">
        <v>12</v>
      </c>
      <c r="B3" s="95">
        <v>2.2249999999999881E-2</v>
      </c>
      <c r="C3" s="95">
        <v>1.6249999999999876E-2</v>
      </c>
      <c r="D3" s="95">
        <v>1.7249999999999877E-2</v>
      </c>
      <c r="E3" s="95">
        <v>2.4249999999999883E-2</v>
      </c>
      <c r="F3" s="95">
        <v>1.8249999999999877E-2</v>
      </c>
      <c r="G3" s="95">
        <v>1.1249999999999871E-2</v>
      </c>
      <c r="H3" s="84">
        <f t="shared" si="0"/>
        <v>1.8249999999999877E-2</v>
      </c>
      <c r="I3" s="43">
        <f t="shared" si="1"/>
        <v>18.249999999999879</v>
      </c>
      <c r="J3" s="46">
        <f>STDEV(B3:G3)</f>
        <v>4.6043457732885392E-3</v>
      </c>
      <c r="K3" s="46">
        <f>J3*1000</f>
        <v>4.6043457732885393</v>
      </c>
      <c r="L3" s="43">
        <f t="shared" ref="L3:L4" si="2">K3/SQRT(6)</f>
        <v>1.8797162906495597</v>
      </c>
      <c r="M3" s="11"/>
      <c r="N3" s="28"/>
      <c r="O3" s="43"/>
    </row>
    <row r="4" spans="1:15" x14ac:dyDescent="0.3">
      <c r="A4" s="45" t="s">
        <v>75</v>
      </c>
      <c r="B4" s="95">
        <v>2.4249999999999883E-2</v>
      </c>
      <c r="C4" s="95">
        <v>1.2249999999999872E-2</v>
      </c>
      <c r="D4" s="95">
        <v>1.2249999999999872E-2</v>
      </c>
      <c r="E4" s="95">
        <v>5.2499999999998659E-3</v>
      </c>
      <c r="F4" s="95">
        <v>2.2499999999998632E-3</v>
      </c>
      <c r="G4" s="95">
        <v>1.7249999999999877E-2</v>
      </c>
      <c r="H4" s="84">
        <f t="shared" si="0"/>
        <v>1.2249999999999872E-2</v>
      </c>
      <c r="I4" s="43">
        <f t="shared" si="1"/>
        <v>12.249999999999872</v>
      </c>
      <c r="J4" s="46">
        <f>STDEV(B4:G4)</f>
        <v>7.9749608149507628E-3</v>
      </c>
      <c r="K4" s="46">
        <f>J4*1000</f>
        <v>7.9749608149507631</v>
      </c>
      <c r="L4" s="43">
        <f t="shared" si="2"/>
        <v>3.2557641192199451</v>
      </c>
      <c r="M4" s="11"/>
      <c r="N4" s="28"/>
      <c r="O4" s="43"/>
    </row>
    <row r="5" spans="1:15" x14ac:dyDescent="0.3">
      <c r="A5" s="45"/>
      <c r="B5" s="96"/>
      <c r="C5" s="96"/>
      <c r="D5" s="96"/>
      <c r="E5" s="96"/>
      <c r="F5" s="96"/>
      <c r="G5" s="96"/>
      <c r="H5" s="84"/>
      <c r="I5" s="43"/>
      <c r="J5" s="46"/>
      <c r="K5" s="46"/>
      <c r="L5" s="11"/>
      <c r="M5" s="11"/>
      <c r="N5" s="28"/>
      <c r="O5" s="43"/>
    </row>
    <row r="6" spans="1:15" x14ac:dyDescent="0.3">
      <c r="A6" s="45"/>
      <c r="B6" s="96"/>
      <c r="C6" s="96"/>
      <c r="D6" s="96"/>
      <c r="E6" s="96"/>
      <c r="F6" s="96"/>
      <c r="G6" s="96"/>
      <c r="H6" s="84"/>
      <c r="I6" s="43"/>
      <c r="J6" s="46"/>
      <c r="K6" s="46"/>
      <c r="L6" s="43"/>
      <c r="M6" s="11"/>
      <c r="N6" s="28"/>
      <c r="O6" s="43"/>
    </row>
    <row r="7" spans="1:15" x14ac:dyDescent="0.3">
      <c r="A7" s="45"/>
      <c r="B7" s="96"/>
      <c r="C7" s="96"/>
      <c r="D7" s="96"/>
      <c r="E7" s="96"/>
      <c r="F7" s="96"/>
      <c r="G7" s="96"/>
      <c r="H7" s="84"/>
      <c r="I7" s="43"/>
      <c r="J7" s="46"/>
      <c r="K7" s="46"/>
      <c r="L7" s="11"/>
      <c r="M7" s="11"/>
      <c r="N7" s="28"/>
      <c r="O7" s="43"/>
    </row>
    <row r="8" spans="1:15" x14ac:dyDescent="0.3">
      <c r="A8" s="45"/>
      <c r="B8" s="96"/>
      <c r="C8" s="96"/>
      <c r="D8" s="96"/>
      <c r="E8" s="96"/>
      <c r="F8" s="96"/>
      <c r="G8" s="96"/>
      <c r="H8" s="84"/>
      <c r="I8" s="43"/>
      <c r="J8" s="46"/>
      <c r="K8" s="46"/>
      <c r="L8" s="11"/>
      <c r="M8" s="11"/>
      <c r="N8" s="28"/>
      <c r="O8" s="43"/>
    </row>
    <row r="9" spans="1:15" x14ac:dyDescent="0.3">
      <c r="N9" s="45"/>
      <c r="O9" s="43"/>
    </row>
    <row r="10" spans="1:15" x14ac:dyDescent="0.3">
      <c r="B10" s="32"/>
      <c r="C10" s="32"/>
      <c r="D10" s="32"/>
      <c r="E10" s="32"/>
      <c r="F10" s="32"/>
      <c r="G10" s="32"/>
    </row>
    <row r="12" spans="1:15" x14ac:dyDescent="0.3">
      <c r="B12" s="94"/>
      <c r="C12" s="94"/>
      <c r="D12" s="94"/>
      <c r="E12" s="94"/>
      <c r="F12" s="94"/>
      <c r="G12" s="94"/>
      <c r="H12" s="93"/>
    </row>
    <row r="13" spans="1:15" x14ac:dyDescent="0.3">
      <c r="B13" s="94"/>
      <c r="C13" s="94"/>
      <c r="D13" s="94"/>
      <c r="E13" s="94"/>
      <c r="F13" s="94"/>
      <c r="G13" s="94"/>
      <c r="H13" s="93"/>
    </row>
    <row r="14" spans="1:15" x14ac:dyDescent="0.3">
      <c r="B14" s="94"/>
      <c r="C14" s="94"/>
      <c r="D14" s="94"/>
      <c r="E14" s="94"/>
      <c r="F14" s="94"/>
      <c r="G14" s="94"/>
      <c r="H14" s="93"/>
    </row>
    <row r="15" spans="1:15" x14ac:dyDescent="0.3">
      <c r="B15" s="94"/>
      <c r="C15" s="94"/>
      <c r="D15" s="94"/>
      <c r="E15" s="94"/>
      <c r="F15" s="94"/>
      <c r="G15" s="94"/>
      <c r="H15" s="93"/>
    </row>
    <row r="16" spans="1:15" x14ac:dyDescent="0.3">
      <c r="B16" s="94"/>
      <c r="C16" s="94"/>
      <c r="D16" s="94"/>
      <c r="E16" s="94"/>
      <c r="F16" s="94"/>
      <c r="G16" s="94"/>
      <c r="H16" s="93"/>
    </row>
    <row r="17" spans="2:8" x14ac:dyDescent="0.3">
      <c r="B17" s="94"/>
      <c r="C17" s="94"/>
      <c r="D17" s="94"/>
      <c r="E17" s="94"/>
      <c r="F17" s="94"/>
      <c r="G17" s="94"/>
      <c r="H17" s="93"/>
    </row>
    <row r="18" spans="2:8" x14ac:dyDescent="0.3">
      <c r="B18" s="94"/>
      <c r="C18" s="94"/>
      <c r="D18" s="94"/>
      <c r="E18" s="94"/>
      <c r="F18" s="94"/>
      <c r="G18" s="94"/>
      <c r="H18" s="93"/>
    </row>
    <row r="19" spans="2:8" x14ac:dyDescent="0.3">
      <c r="B19" s="94"/>
      <c r="C19" s="94"/>
      <c r="D19" s="94"/>
      <c r="E19" s="94"/>
      <c r="F19" s="94"/>
      <c r="G19" s="94"/>
      <c r="H19" s="93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="60" zoomScaleNormal="60" workbookViewId="0">
      <selection activeCell="H21" sqref="H21"/>
    </sheetView>
  </sheetViews>
  <sheetFormatPr baseColWidth="10" defaultRowHeight="14.4" x14ac:dyDescent="0.3"/>
  <cols>
    <col min="1" max="1" width="56.88671875" bestFit="1" customWidth="1"/>
    <col min="8" max="8" width="17.6640625" bestFit="1" customWidth="1"/>
    <col min="9" max="9" width="24.44140625" bestFit="1" customWidth="1"/>
    <col min="10" max="10" width="20.33203125" bestFit="1" customWidth="1"/>
    <col min="11" max="11" width="27.109375" bestFit="1" customWidth="1"/>
    <col min="12" max="12" width="23.88671875" bestFit="1" customWidth="1"/>
  </cols>
  <sheetData>
    <row r="1" spans="1:12" x14ac:dyDescent="0.3">
      <c r="A1" s="176" t="s">
        <v>86</v>
      </c>
      <c r="B1" s="46"/>
      <c r="C1" s="46"/>
      <c r="D1" s="46"/>
      <c r="E1" s="46"/>
      <c r="F1" s="92"/>
      <c r="G1" s="45"/>
      <c r="H1" s="83" t="s">
        <v>78</v>
      </c>
      <c r="I1" s="83" t="s">
        <v>77</v>
      </c>
      <c r="J1" s="47" t="s">
        <v>79</v>
      </c>
      <c r="K1" s="47" t="s">
        <v>80</v>
      </c>
      <c r="L1" s="47" t="s">
        <v>81</v>
      </c>
    </row>
    <row r="2" spans="1:12" x14ac:dyDescent="0.3">
      <c r="A2" s="45" t="s">
        <v>74</v>
      </c>
      <c r="B2" s="95">
        <v>2.5249999999999884E-2</v>
      </c>
      <c r="C2" s="95">
        <v>2.4249999999999883E-2</v>
      </c>
      <c r="D2" s="95">
        <v>2.4249999999999883E-2</v>
      </c>
      <c r="E2" s="95">
        <v>3.0249999999999888E-2</v>
      </c>
      <c r="F2" s="95">
        <v>3.1249999999999889E-2</v>
      </c>
      <c r="G2" s="95">
        <v>4.1249999999999898E-2</v>
      </c>
      <c r="H2" s="84">
        <f t="shared" ref="H2:H3" si="0">AVERAGE(B2:G2)</f>
        <v>2.9416666666666553E-2</v>
      </c>
      <c r="I2" s="43">
        <f t="shared" ref="I2:I3" si="1">H2*1000</f>
        <v>29.416666666666554</v>
      </c>
      <c r="J2" s="46">
        <f t="shared" ref="J2:J7" si="2">STDEV(B2:G2)</f>
        <v>6.5548963887056728E-3</v>
      </c>
      <c r="K2" s="46">
        <f t="shared" ref="K2:K7" si="3">J2*1000</f>
        <v>6.5548963887056733</v>
      </c>
      <c r="L2" s="43">
        <f>K2/SQRT(6)</f>
        <v>2.6760252448568407</v>
      </c>
    </row>
    <row r="3" spans="1:12" x14ac:dyDescent="0.3">
      <c r="A3" s="45" t="s">
        <v>12</v>
      </c>
      <c r="B3" s="95">
        <v>2.2249999999999881E-2</v>
      </c>
      <c r="C3" s="95">
        <v>1.6249999999999876E-2</v>
      </c>
      <c r="D3" s="95">
        <v>1.7249999999999877E-2</v>
      </c>
      <c r="E3" s="95">
        <v>2.4249999999999883E-2</v>
      </c>
      <c r="F3" s="95">
        <v>1.8249999999999877E-2</v>
      </c>
      <c r="G3" s="95">
        <v>1.1249999999999871E-2</v>
      </c>
      <c r="H3" s="84">
        <f t="shared" si="0"/>
        <v>1.8249999999999877E-2</v>
      </c>
      <c r="I3" s="43">
        <f t="shared" si="1"/>
        <v>18.249999999999879</v>
      </c>
      <c r="J3" s="46">
        <f t="shared" si="2"/>
        <v>4.6043457732885392E-3</v>
      </c>
      <c r="K3" s="46">
        <f t="shared" si="3"/>
        <v>4.6043457732885393</v>
      </c>
      <c r="L3" s="43">
        <f t="shared" ref="L3" si="4">K3/SQRT(6)</f>
        <v>1.8797162906495597</v>
      </c>
    </row>
    <row r="4" spans="1:12" x14ac:dyDescent="0.3">
      <c r="A4" s="45" t="s">
        <v>82</v>
      </c>
      <c r="B4" s="95">
        <v>2.4999999999986144E-4</v>
      </c>
      <c r="C4" s="95">
        <v>4.249999999999865E-3</v>
      </c>
      <c r="D4" s="95">
        <v>-4.750000000000032E-3</v>
      </c>
      <c r="E4" s="95">
        <v>-5.7500000000000329E-3</v>
      </c>
      <c r="F4" s="95">
        <v>1.9249999999999878E-2</v>
      </c>
      <c r="G4" s="95">
        <v>3.2499999999998641E-3</v>
      </c>
      <c r="H4" s="84">
        <f>AVERAGE(B4:G4)</f>
        <v>2.7499999999999005E-3</v>
      </c>
      <c r="I4" s="43">
        <f>H4*1000</f>
        <v>2.7499999999999005</v>
      </c>
      <c r="J4" s="46">
        <f t="shared" si="2"/>
        <v>9.0498618773989809E-3</v>
      </c>
      <c r="K4" s="46">
        <f t="shared" si="3"/>
        <v>9.0498618773989801</v>
      </c>
      <c r="L4" s="43">
        <f>K4/SQRT(6)</f>
        <v>3.69459064038222</v>
      </c>
    </row>
    <row r="5" spans="1:12" x14ac:dyDescent="0.3">
      <c r="A5" s="45" t="s">
        <v>83</v>
      </c>
      <c r="B5" s="95">
        <v>-3.7500000000000311E-3</v>
      </c>
      <c r="C5" s="95">
        <v>3.2499999999998641E-3</v>
      </c>
      <c r="D5" s="95">
        <v>-8.7500000000000355E-3</v>
      </c>
      <c r="E5" s="95">
        <v>5.2499999999998659E-3</v>
      </c>
      <c r="F5" s="95">
        <v>1.6249999999999876E-2</v>
      </c>
      <c r="G5" s="95">
        <v>1.2499999999998623E-3</v>
      </c>
      <c r="H5" s="84">
        <f>AVERAGE(B5:G5)</f>
        <v>2.2499999999999001E-3</v>
      </c>
      <c r="I5" s="43">
        <f>H5*1000</f>
        <v>2.2499999999999001</v>
      </c>
      <c r="J5" s="46">
        <f t="shared" si="2"/>
        <v>8.5322916030805794E-3</v>
      </c>
      <c r="K5" s="46">
        <f t="shared" si="3"/>
        <v>8.53229160308058</v>
      </c>
      <c r="L5" s="43">
        <f>K5/SQRT(6)</f>
        <v>3.4832934606968204</v>
      </c>
    </row>
    <row r="6" spans="1:12" x14ac:dyDescent="0.3">
      <c r="A6" s="45" t="s">
        <v>84</v>
      </c>
      <c r="B6" s="95">
        <v>-6.7500000000000338E-3</v>
      </c>
      <c r="C6" s="95">
        <v>-2.7500000000000302E-3</v>
      </c>
      <c r="D6" s="95">
        <v>1.6249999999999876E-2</v>
      </c>
      <c r="E6" s="95">
        <v>-2.7500000000000302E-3</v>
      </c>
      <c r="F6" s="95">
        <v>2.2499999999998632E-3</v>
      </c>
      <c r="G6" s="95">
        <v>2.4999999999986144E-4</v>
      </c>
      <c r="H6" s="84">
        <f>AVERAGE(B6:G6)</f>
        <v>1.0833333333332511E-3</v>
      </c>
      <c r="I6" s="43">
        <f>H6*1000</f>
        <v>1.0833333333332511</v>
      </c>
      <c r="J6" s="46">
        <f t="shared" si="2"/>
        <v>8.0353386155572869E-3</v>
      </c>
      <c r="K6" s="46">
        <f t="shared" si="3"/>
        <v>8.0353386155572863</v>
      </c>
      <c r="L6" s="43">
        <f>K6/SQRT(6)</f>
        <v>3.280413253099526</v>
      </c>
    </row>
    <row r="7" spans="1:12" x14ac:dyDescent="0.3">
      <c r="A7" s="45" t="s">
        <v>85</v>
      </c>
      <c r="B7" s="95">
        <v>8.2499999999998685E-3</v>
      </c>
      <c r="C7" s="95">
        <v>8.2499999999998685E-3</v>
      </c>
      <c r="D7" s="95">
        <v>1.024999999999987E-2</v>
      </c>
      <c r="E7" s="95">
        <v>-7.5000000000002842E-4</v>
      </c>
      <c r="F7" s="95">
        <v>-3.7500000000000311E-3</v>
      </c>
      <c r="G7" s="95">
        <v>-7.5000000000002842E-4</v>
      </c>
      <c r="H7" s="84">
        <f>AVERAGE(B7:G7)</f>
        <v>3.5833333333332531E-3</v>
      </c>
      <c r="I7" s="43">
        <f>H7*1000</f>
        <v>3.5833333333332531</v>
      </c>
      <c r="J7" s="46">
        <f t="shared" si="2"/>
        <v>5.9888785817268E-3</v>
      </c>
      <c r="K7" s="46">
        <f t="shared" si="3"/>
        <v>5.9888785817267998</v>
      </c>
      <c r="L7" s="43">
        <f>K7/SQRT(6)</f>
        <v>2.4449494427856107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zoomScale="60" zoomScaleNormal="60" workbookViewId="0">
      <selection activeCell="H24" sqref="H24"/>
    </sheetView>
  </sheetViews>
  <sheetFormatPr baseColWidth="10" defaultRowHeight="14.4" x14ac:dyDescent="0.3"/>
  <cols>
    <col min="1" max="1" width="16.88671875" bestFit="1" customWidth="1"/>
    <col min="2" max="8" width="6.88671875" bestFit="1" customWidth="1"/>
    <col min="9" max="9" width="15.33203125" bestFit="1" customWidth="1"/>
    <col min="10" max="12" width="11.5546875" bestFit="1" customWidth="1"/>
    <col min="13" max="13" width="14.109375" bestFit="1" customWidth="1"/>
    <col min="14" max="14" width="11.5546875" bestFit="1" customWidth="1"/>
    <col min="18" max="18" width="15.109375" bestFit="1" customWidth="1"/>
  </cols>
  <sheetData>
    <row r="1" spans="1:21" x14ac:dyDescent="0.3">
      <c r="A1" s="91" t="s">
        <v>130</v>
      </c>
      <c r="B1" s="118"/>
      <c r="U1" s="118"/>
    </row>
    <row r="2" spans="1:21" x14ac:dyDescent="0.3">
      <c r="A2" s="118" t="s">
        <v>170</v>
      </c>
      <c r="L2" s="14" t="s">
        <v>16</v>
      </c>
      <c r="M2" s="14" t="s">
        <v>15</v>
      </c>
      <c r="N2" s="14" t="s">
        <v>8</v>
      </c>
      <c r="R2" s="13"/>
      <c r="S2" s="111"/>
      <c r="T2" s="79"/>
    </row>
    <row r="3" spans="1:21" x14ac:dyDescent="0.3">
      <c r="A3" s="104" t="s">
        <v>87</v>
      </c>
      <c r="B3" s="172">
        <v>112.9327500957088</v>
      </c>
      <c r="C3" s="172">
        <v>65.102981313252201</v>
      </c>
      <c r="D3" s="50">
        <v>112.17672725708944</v>
      </c>
      <c r="E3" s="50">
        <v>109.78754133394959</v>
      </c>
      <c r="F3" s="23"/>
      <c r="G3" s="23"/>
      <c r="H3" s="23"/>
      <c r="I3" s="23"/>
      <c r="J3" s="23"/>
      <c r="K3" s="23"/>
      <c r="L3" s="23">
        <v>100.00000000000001</v>
      </c>
      <c r="M3" s="23">
        <v>23.303265796296966</v>
      </c>
      <c r="N3" s="23">
        <v>11.651632898148483</v>
      </c>
      <c r="R3" s="13"/>
      <c r="S3" s="79"/>
      <c r="T3" s="79"/>
    </row>
    <row r="4" spans="1:21" x14ac:dyDescent="0.3">
      <c r="A4" s="104" t="s">
        <v>109</v>
      </c>
      <c r="B4" s="23">
        <v>450</v>
      </c>
      <c r="C4" s="23">
        <v>479.47303360078587</v>
      </c>
      <c r="D4" s="23">
        <v>290.32693567552076</v>
      </c>
      <c r="E4" s="23">
        <v>376.99764540888117</v>
      </c>
      <c r="F4" s="23">
        <v>677.51493859891946</v>
      </c>
      <c r="G4" s="23">
        <v>274.37313150760292</v>
      </c>
      <c r="H4" s="23">
        <v>464.34457108323409</v>
      </c>
      <c r="I4" s="23">
        <v>521.4797875509596</v>
      </c>
      <c r="J4" s="23">
        <v>387.70551728873642</v>
      </c>
      <c r="K4" s="23">
        <v>657.5074179030006</v>
      </c>
      <c r="L4" s="23">
        <v>457.97229786176405</v>
      </c>
      <c r="M4" s="23">
        <v>135.77793048263521</v>
      </c>
      <c r="N4" s="23">
        <v>42.93675163091325</v>
      </c>
      <c r="R4" s="13"/>
      <c r="S4" s="79"/>
      <c r="T4" s="79"/>
    </row>
    <row r="5" spans="1:21" x14ac:dyDescent="0.3">
      <c r="A5" s="104" t="s">
        <v>165</v>
      </c>
      <c r="B5" s="23">
        <v>222.05162292791002</v>
      </c>
      <c r="C5" s="23">
        <v>233.30618841431672</v>
      </c>
      <c r="D5" s="23">
        <v>334.10381698420923</v>
      </c>
      <c r="E5" s="23">
        <v>593.28065695099997</v>
      </c>
      <c r="F5" s="23">
        <v>355.43282259603751</v>
      </c>
      <c r="G5" s="23">
        <v>333.77820885378179</v>
      </c>
      <c r="H5" s="23">
        <v>487.69167363627139</v>
      </c>
      <c r="I5" s="23"/>
      <c r="J5" s="23"/>
      <c r="K5" s="23"/>
      <c r="L5" s="23">
        <v>365.66357005193237</v>
      </c>
      <c r="M5" s="23">
        <v>133.51693189096827</v>
      </c>
      <c r="N5" s="23">
        <v>50.464656799978705</v>
      </c>
      <c r="R5" s="13"/>
      <c r="S5" s="79"/>
      <c r="T5" s="115"/>
    </row>
    <row r="6" spans="1:21" x14ac:dyDescent="0.3">
      <c r="A6" s="104" t="s">
        <v>111</v>
      </c>
      <c r="B6" s="23">
        <v>211.43591335371241</v>
      </c>
      <c r="C6" s="23">
        <v>458.53860458224358</v>
      </c>
      <c r="D6" s="23">
        <v>361.02623237543975</v>
      </c>
      <c r="E6" s="23">
        <v>355.8319077547589</v>
      </c>
      <c r="F6" s="23">
        <v>503.22335851325255</v>
      </c>
      <c r="G6" s="23"/>
      <c r="H6" s="23"/>
      <c r="I6" s="23"/>
      <c r="J6" s="23"/>
      <c r="K6" s="23"/>
      <c r="L6" s="23">
        <v>378.01120331588146</v>
      </c>
      <c r="M6" s="23">
        <v>112.57273624117457</v>
      </c>
      <c r="N6" s="23">
        <v>50.344058129684093</v>
      </c>
    </row>
    <row r="7" spans="1:21" x14ac:dyDescent="0.3">
      <c r="A7" s="132" t="s">
        <v>173</v>
      </c>
      <c r="B7" s="166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</row>
    <row r="8" spans="1:21" x14ac:dyDescent="0.3">
      <c r="A8" s="104" t="s">
        <v>87</v>
      </c>
      <c r="B8" s="172">
        <v>63.386621413290378</v>
      </c>
      <c r="C8" s="172">
        <v>112.10252235107421</v>
      </c>
      <c r="D8" s="172">
        <v>108.1344051766049</v>
      </c>
      <c r="E8" s="172">
        <v>154.83847701878508</v>
      </c>
      <c r="F8" s="172">
        <v>61.537974040245487</v>
      </c>
      <c r="G8" s="23"/>
      <c r="H8" s="23"/>
      <c r="I8" s="23"/>
      <c r="J8" s="23"/>
      <c r="K8" s="23"/>
      <c r="L8" s="23">
        <f>AVERAGE(B8:K8)</f>
        <v>100.00000000000001</v>
      </c>
      <c r="M8" s="23">
        <f>STDEV(B8:K8)</f>
        <v>38.857962790906214</v>
      </c>
      <c r="N8" s="23">
        <f>M8/SQRT(5)</f>
        <v>17.377809253524749</v>
      </c>
    </row>
    <row r="9" spans="1:21" x14ac:dyDescent="0.3">
      <c r="A9" s="104" t="s">
        <v>109</v>
      </c>
      <c r="B9" s="23">
        <v>450</v>
      </c>
      <c r="C9" s="23">
        <v>479.47303360078587</v>
      </c>
      <c r="D9" s="23">
        <v>290.32693567552076</v>
      </c>
      <c r="E9" s="23">
        <v>376.99764540888117</v>
      </c>
      <c r="F9" s="23">
        <v>677.51493859891946</v>
      </c>
      <c r="G9" s="23">
        <v>274.37313150760292</v>
      </c>
      <c r="H9" s="23">
        <v>464.34457108323409</v>
      </c>
      <c r="I9" s="23">
        <v>521.4797875509596</v>
      </c>
      <c r="J9" s="23">
        <v>387.70551728873642</v>
      </c>
      <c r="K9" s="23">
        <v>657.5074179030006</v>
      </c>
      <c r="L9" s="23">
        <f t="shared" ref="L9:L10" si="0">AVERAGE(B9:K9)</f>
        <v>457.97229786176405</v>
      </c>
      <c r="M9" s="23">
        <f t="shared" ref="M9:M10" si="1">STDEV(B9:K9)</f>
        <v>135.77793048263521</v>
      </c>
      <c r="N9" s="23">
        <f t="shared" ref="N9" si="2">M9/SQRT(10)</f>
        <v>42.93675163091325</v>
      </c>
      <c r="T9" s="13"/>
    </row>
    <row r="10" spans="1:21" x14ac:dyDescent="0.3">
      <c r="A10" s="104" t="s">
        <v>110</v>
      </c>
      <c r="B10" s="23">
        <v>222.05162292791002</v>
      </c>
      <c r="C10" s="23">
        <v>233.30618841431672</v>
      </c>
      <c r="D10" s="23">
        <v>334.10381698420923</v>
      </c>
      <c r="E10" s="23">
        <v>593.28065695099997</v>
      </c>
      <c r="F10" s="23">
        <v>355.43282259603751</v>
      </c>
      <c r="G10" s="23">
        <v>333.77820885378179</v>
      </c>
      <c r="H10" s="23">
        <v>487.69167363627139</v>
      </c>
      <c r="I10" s="23"/>
      <c r="J10" s="23"/>
      <c r="K10" s="23"/>
      <c r="L10" s="23">
        <f t="shared" si="0"/>
        <v>365.66357005193237</v>
      </c>
      <c r="M10" s="23">
        <f t="shared" si="1"/>
        <v>133.51693189096827</v>
      </c>
      <c r="N10" s="23">
        <f>M10/SQRT(7)</f>
        <v>50.464656799978705</v>
      </c>
      <c r="R10" s="13"/>
      <c r="S10" s="13"/>
      <c r="T10" s="79"/>
    </row>
    <row r="11" spans="1:21" x14ac:dyDescent="0.3">
      <c r="A11" s="104" t="s">
        <v>132</v>
      </c>
      <c r="B11" s="173">
        <v>174.145456356545</v>
      </c>
      <c r="C11" s="50">
        <v>183.42932017631011</v>
      </c>
      <c r="D11" s="50">
        <v>164.82707049268336</v>
      </c>
      <c r="E11" s="23"/>
      <c r="F11" s="23"/>
      <c r="G11" s="23"/>
      <c r="H11" s="23"/>
      <c r="I11" s="23"/>
      <c r="J11" s="23"/>
      <c r="K11" s="23"/>
      <c r="L11" s="30">
        <f>AVERAGE(B11:K11)</f>
        <v>174.13394900851281</v>
      </c>
      <c r="M11" s="30">
        <f>STDEV(B11:K11)</f>
        <v>9.3011301806442823</v>
      </c>
      <c r="N11" s="30">
        <f>M11/SQRT(2)</f>
        <v>6.576892223432429</v>
      </c>
      <c r="O11" s="8"/>
      <c r="R11" s="13"/>
      <c r="S11" s="79"/>
      <c r="T11" s="79"/>
    </row>
    <row r="12" spans="1:21" x14ac:dyDescent="0.3">
      <c r="A12" s="104" t="s">
        <v>164</v>
      </c>
      <c r="B12" s="173">
        <v>187.36524585654499</v>
      </c>
      <c r="C12" s="172">
        <v>190.9554012883431</v>
      </c>
      <c r="D12" s="172">
        <v>184.66854598202465</v>
      </c>
      <c r="E12" s="23"/>
      <c r="F12" s="23"/>
      <c r="G12" s="23"/>
      <c r="H12" s="23"/>
      <c r="I12" s="23"/>
      <c r="J12" s="23"/>
      <c r="K12" s="23"/>
      <c r="L12" s="30">
        <f t="shared" ref="L12:L13" si="3">AVERAGE(B12:K12)</f>
        <v>187.66306437563756</v>
      </c>
      <c r="M12" s="30">
        <f t="shared" ref="M12:M14" si="4">STDEV(B12:K12)</f>
        <v>3.1539910135227034</v>
      </c>
      <c r="N12" s="30">
        <f>M12/SQRT(2)</f>
        <v>2.2302084334633352</v>
      </c>
      <c r="O12" s="8"/>
      <c r="R12" s="13"/>
      <c r="S12" s="79"/>
      <c r="T12" s="79"/>
    </row>
    <row r="13" spans="1:21" x14ac:dyDescent="0.3">
      <c r="A13" s="104" t="s">
        <v>84</v>
      </c>
      <c r="B13" s="173">
        <v>133.14548454654701</v>
      </c>
      <c r="C13" s="172">
        <v>140.07425220525803</v>
      </c>
      <c r="D13" s="50">
        <v>126.70426303065459</v>
      </c>
      <c r="E13" s="23"/>
      <c r="F13" s="23"/>
      <c r="G13" s="23"/>
      <c r="H13" s="23"/>
      <c r="I13" s="23"/>
      <c r="J13" s="23"/>
      <c r="K13" s="23"/>
      <c r="L13" s="30">
        <f t="shared" si="3"/>
        <v>133.30799992748655</v>
      </c>
      <c r="M13" s="30">
        <f t="shared" si="4"/>
        <v>6.686475982835411</v>
      </c>
      <c r="N13" s="30">
        <f>M13/SQRT(2)</f>
        <v>4.7280525097039039</v>
      </c>
      <c r="O13" s="8"/>
      <c r="R13" s="13"/>
      <c r="S13" s="79"/>
      <c r="T13" s="79"/>
    </row>
    <row r="14" spans="1:21" x14ac:dyDescent="0.3">
      <c r="A14" s="104" t="s">
        <v>82</v>
      </c>
      <c r="B14" s="173">
        <v>118.134155475425</v>
      </c>
      <c r="C14" s="172">
        <v>147.72495762901445</v>
      </c>
      <c r="D14" s="50">
        <v>88.407146854326555</v>
      </c>
      <c r="E14" s="23"/>
      <c r="F14" s="23"/>
      <c r="G14" s="23"/>
      <c r="H14" s="23"/>
      <c r="I14" s="23"/>
      <c r="J14" s="23"/>
      <c r="K14" s="23"/>
      <c r="L14" s="30">
        <f>AVERAGE(B14:K14)</f>
        <v>118.08875331958866</v>
      </c>
      <c r="M14" s="30">
        <f t="shared" si="4"/>
        <v>29.658931450614279</v>
      </c>
      <c r="N14" s="30">
        <f>M14/SQRT(2)</f>
        <v>20.972031551476324</v>
      </c>
      <c r="O14" s="8"/>
      <c r="R14" s="13"/>
      <c r="S14" s="79"/>
      <c r="T14" s="79"/>
    </row>
    <row r="15" spans="1:21" x14ac:dyDescent="0.3">
      <c r="L15" s="8"/>
      <c r="M15" s="8"/>
      <c r="N15" s="8"/>
      <c r="O15" s="8"/>
      <c r="R15" s="13"/>
      <c r="S15" s="79"/>
      <c r="T15" s="79"/>
    </row>
    <row r="16" spans="1:21" x14ac:dyDescent="0.3">
      <c r="R16" s="13"/>
      <c r="S16" s="79"/>
      <c r="T16" s="79"/>
    </row>
    <row r="29" spans="1:13" x14ac:dyDescent="0.3">
      <c r="A29" s="133"/>
      <c r="B29" s="79"/>
      <c r="C29" s="79"/>
      <c r="D29" s="79"/>
      <c r="E29" s="79"/>
      <c r="F29" s="79"/>
      <c r="G29" s="79"/>
      <c r="J29" s="79"/>
      <c r="M29" s="79"/>
    </row>
  </sheetData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zoomScale="60" zoomScaleNormal="60" workbookViewId="0">
      <selection activeCell="L19" sqref="L19"/>
    </sheetView>
  </sheetViews>
  <sheetFormatPr baseColWidth="10" defaultRowHeight="14.4" x14ac:dyDescent="0.3"/>
  <cols>
    <col min="1" max="1" width="14.44140625" bestFit="1" customWidth="1"/>
    <col min="8" max="8" width="15.109375" bestFit="1" customWidth="1"/>
    <col min="9" max="9" width="14" bestFit="1" customWidth="1"/>
    <col min="10" max="10" width="12.5546875" bestFit="1" customWidth="1"/>
    <col min="13" max="13" width="14.6640625" bestFit="1" customWidth="1"/>
    <col min="20" max="20" width="14.6640625" bestFit="1" customWidth="1"/>
  </cols>
  <sheetData>
    <row r="1" spans="1:23" x14ac:dyDescent="0.3">
      <c r="A1" s="91" t="s">
        <v>163</v>
      </c>
    </row>
    <row r="2" spans="1:23" x14ac:dyDescent="0.3">
      <c r="A2" s="118" t="s">
        <v>169</v>
      </c>
      <c r="H2" s="14" t="s">
        <v>16</v>
      </c>
      <c r="I2" s="14" t="s">
        <v>15</v>
      </c>
      <c r="J2" s="14" t="s">
        <v>8</v>
      </c>
      <c r="V2" s="14"/>
      <c r="W2" s="14"/>
    </row>
    <row r="3" spans="1:23" x14ac:dyDescent="0.3">
      <c r="A3" s="104" t="s">
        <v>87</v>
      </c>
      <c r="B3" s="185">
        <v>107.69058260865113</v>
      </c>
      <c r="C3" s="185">
        <v>91.734671710840601</v>
      </c>
      <c r="D3" s="185">
        <v>100.57474568050824</v>
      </c>
      <c r="E3" s="27"/>
      <c r="F3" s="27"/>
      <c r="G3" s="27"/>
      <c r="H3" s="23">
        <f>AVERAGE(B3:G3)</f>
        <v>100</v>
      </c>
      <c r="I3" s="23">
        <f>STDEV(B3:G3)</f>
        <v>7.9934674949401243</v>
      </c>
      <c r="J3" s="30">
        <f>I3/SQRT(3)</f>
        <v>4.6150306099622043</v>
      </c>
      <c r="K3" s="8"/>
      <c r="T3" s="13"/>
      <c r="U3" s="13"/>
      <c r="V3" s="79"/>
      <c r="W3" s="3"/>
    </row>
    <row r="4" spans="1:23" x14ac:dyDescent="0.3">
      <c r="A4" s="104" t="s">
        <v>109</v>
      </c>
      <c r="B4" s="23">
        <v>131.86395642860106</v>
      </c>
      <c r="C4" s="23">
        <v>153.10377801087091</v>
      </c>
      <c r="D4" s="23">
        <v>216.63805299325833</v>
      </c>
      <c r="E4" s="23">
        <v>137.37941987725497</v>
      </c>
      <c r="F4" s="23">
        <v>153.69516730073573</v>
      </c>
      <c r="G4" s="23">
        <v>213.27578483969899</v>
      </c>
      <c r="H4" s="23">
        <f>AVERAGE(B4:G4)</f>
        <v>167.65935990840333</v>
      </c>
      <c r="I4" s="23">
        <f>STDEV(B4:G4)</f>
        <v>37.642582052629045</v>
      </c>
      <c r="J4" s="30">
        <f>I4/SQRT(6)</f>
        <v>15.367519771631502</v>
      </c>
      <c r="T4" s="13"/>
      <c r="U4" s="79"/>
      <c r="V4" s="79"/>
      <c r="W4" s="3"/>
    </row>
    <row r="5" spans="1:23" x14ac:dyDescent="0.3">
      <c r="A5" s="104" t="s">
        <v>165</v>
      </c>
      <c r="B5" s="23">
        <v>119.38093018053826</v>
      </c>
      <c r="C5" s="23">
        <v>137.44399958796419</v>
      </c>
      <c r="D5" s="23">
        <v>163.78011636378386</v>
      </c>
      <c r="E5" s="23">
        <v>176.01578997505186</v>
      </c>
      <c r="F5" s="23">
        <v>273.47531110327532</v>
      </c>
      <c r="G5" s="27"/>
      <c r="H5" s="23">
        <f>AVERAGE(B5:G5)</f>
        <v>174.01922944212271</v>
      </c>
      <c r="I5" s="23">
        <f>STDEV(B5:G5)</f>
        <v>59.84026456965556</v>
      </c>
      <c r="J5" s="30">
        <f>I5/SQRT(5)</f>
        <v>26.761379873864406</v>
      </c>
      <c r="T5" s="13"/>
      <c r="U5" s="79"/>
      <c r="V5" s="79"/>
      <c r="W5" s="3"/>
    </row>
    <row r="6" spans="1:23" x14ac:dyDescent="0.3">
      <c r="A6" s="104" t="s">
        <v>111</v>
      </c>
      <c r="B6" s="23">
        <v>125.86415554932407</v>
      </c>
      <c r="C6" s="23">
        <v>120.98364035587271</v>
      </c>
      <c r="D6" s="23">
        <v>129.6521351060087</v>
      </c>
      <c r="E6" s="23">
        <v>156.51148844996288</v>
      </c>
      <c r="F6" s="23">
        <v>164.80708056331181</v>
      </c>
      <c r="G6" s="27"/>
      <c r="H6" s="23">
        <f>AVERAGE(B6:G6)</f>
        <v>139.56370000489602</v>
      </c>
      <c r="I6" s="23">
        <f>STDEV(B6:G6)</f>
        <v>19.720490921830919</v>
      </c>
      <c r="J6" s="30">
        <f>I6/SQRT(5)</f>
        <v>8.8192716501762849</v>
      </c>
      <c r="T6" s="13"/>
      <c r="U6" s="79"/>
      <c r="V6" s="115"/>
      <c r="W6" s="3"/>
    </row>
    <row r="7" spans="1:23" x14ac:dyDescent="0.3">
      <c r="A7" s="132" t="s">
        <v>174</v>
      </c>
      <c r="B7" s="27"/>
      <c r="C7" s="27"/>
      <c r="D7" s="27"/>
      <c r="E7" s="27"/>
      <c r="F7" s="27"/>
      <c r="G7" s="27"/>
      <c r="H7" s="27"/>
      <c r="I7" s="27"/>
      <c r="J7" s="163"/>
      <c r="U7" s="3"/>
      <c r="V7" s="3"/>
      <c r="W7" s="3"/>
    </row>
    <row r="8" spans="1:23" x14ac:dyDescent="0.3">
      <c r="A8" s="104" t="s">
        <v>87</v>
      </c>
      <c r="B8" s="172">
        <v>112.97414081974516</v>
      </c>
      <c r="C8" s="50">
        <v>102.68910194091643</v>
      </c>
      <c r="D8" s="50">
        <v>84.336757239338453</v>
      </c>
      <c r="E8" s="27"/>
      <c r="F8" s="27"/>
      <c r="G8" s="27"/>
      <c r="H8" s="23">
        <f>AVERAGE(B8:G8)</f>
        <v>100.00000000000001</v>
      </c>
      <c r="I8" s="23">
        <f>STDEV(B8:G8)</f>
        <v>14.506839301492109</v>
      </c>
      <c r="J8" s="30">
        <f>I8/SQRT(3)</f>
        <v>8.3755275758071122</v>
      </c>
      <c r="K8" s="8"/>
      <c r="U8" s="3"/>
      <c r="V8" s="3"/>
      <c r="W8" s="3"/>
    </row>
    <row r="9" spans="1:23" x14ac:dyDescent="0.3">
      <c r="A9" s="104" t="s">
        <v>109</v>
      </c>
      <c r="B9" s="23">
        <v>131.86395642860106</v>
      </c>
      <c r="C9" s="23">
        <v>153.10377801087091</v>
      </c>
      <c r="D9" s="23">
        <v>216.63805299325833</v>
      </c>
      <c r="E9" s="23">
        <v>137.37941987725497</v>
      </c>
      <c r="F9" s="23">
        <v>153.69516730073573</v>
      </c>
      <c r="G9" s="23">
        <v>213.27578483969899</v>
      </c>
      <c r="H9" s="23">
        <f t="shared" ref="H9" si="0">AVERAGE(B9:G9)</f>
        <v>167.65935990840333</v>
      </c>
      <c r="I9" s="23">
        <f>STDEV(B9:G9)</f>
        <v>37.642582052629045</v>
      </c>
      <c r="J9" s="30">
        <f>I9/SQRT(6)</f>
        <v>15.367519771631502</v>
      </c>
      <c r="U9" s="3"/>
      <c r="V9" s="3"/>
      <c r="W9" s="3"/>
    </row>
    <row r="10" spans="1:23" x14ac:dyDescent="0.3">
      <c r="A10" s="104" t="s">
        <v>165</v>
      </c>
      <c r="B10" s="23">
        <v>119.38093018053826</v>
      </c>
      <c r="C10" s="23">
        <v>137.44399958796419</v>
      </c>
      <c r="D10" s="23">
        <v>163.78011636378386</v>
      </c>
      <c r="E10" s="23">
        <v>176.01578997505186</v>
      </c>
      <c r="F10" s="23">
        <v>273.47531110327532</v>
      </c>
      <c r="G10" s="23"/>
      <c r="H10" s="23">
        <f>AVERAGE(B10:G10)</f>
        <v>174.01922944212271</v>
      </c>
      <c r="I10" s="23">
        <f>STDEV(B10:G10)</f>
        <v>59.84026456965556</v>
      </c>
      <c r="J10" s="30">
        <f>I10/SQRT(5)</f>
        <v>26.761379873864406</v>
      </c>
      <c r="U10" s="3"/>
      <c r="V10" s="3"/>
      <c r="W10" s="3"/>
    </row>
    <row r="11" spans="1:23" x14ac:dyDescent="0.3">
      <c r="A11" s="104" t="s">
        <v>132</v>
      </c>
      <c r="B11" s="173">
        <v>108.50724755651562</v>
      </c>
      <c r="C11" s="23">
        <v>86.50657914206792</v>
      </c>
      <c r="D11" s="23">
        <v>130.50791597096332</v>
      </c>
      <c r="E11" s="27"/>
      <c r="F11" s="27"/>
      <c r="G11" s="27"/>
      <c r="H11" s="23">
        <f>AVERAGE(B11:G11)</f>
        <v>108.50724755651562</v>
      </c>
      <c r="I11" s="23">
        <f>STDEV(B11:G11)</f>
        <v>22.00066841444762</v>
      </c>
      <c r="J11" s="30">
        <f>I11/SQRT(3)</f>
        <v>12.702091831433032</v>
      </c>
      <c r="U11" s="3"/>
      <c r="V11" s="13"/>
      <c r="W11" s="14"/>
    </row>
    <row r="12" spans="1:23" x14ac:dyDescent="0.3">
      <c r="A12" s="104" t="s">
        <v>164</v>
      </c>
      <c r="B12" s="173">
        <v>98.088267831537308</v>
      </c>
      <c r="C12" s="23">
        <v>78.703460680332228</v>
      </c>
      <c r="D12" s="23">
        <v>117.4730749827424</v>
      </c>
      <c r="E12" s="27"/>
      <c r="F12" s="27"/>
      <c r="G12" s="27"/>
      <c r="H12" s="23">
        <f>AVERAGE(B12:G12)</f>
        <v>98.088267831537323</v>
      </c>
      <c r="I12" s="23">
        <f>STDEV(B12:G12)</f>
        <v>19.38480715120502</v>
      </c>
      <c r="J12" s="30">
        <f>I12/SQRT(3)</f>
        <v>11.191823626937202</v>
      </c>
      <c r="T12" s="13"/>
      <c r="U12" s="13"/>
      <c r="V12" s="79"/>
      <c r="W12" s="16"/>
    </row>
    <row r="13" spans="1:23" x14ac:dyDescent="0.3">
      <c r="T13" s="13"/>
      <c r="U13" s="79"/>
      <c r="V13" s="79"/>
      <c r="W13" s="16"/>
    </row>
    <row r="14" spans="1:23" x14ac:dyDescent="0.3">
      <c r="A14" s="104"/>
      <c r="T14" s="13"/>
      <c r="U14" s="79"/>
      <c r="V14" s="79"/>
      <c r="W14" s="16"/>
    </row>
    <row r="15" spans="1:23" x14ac:dyDescent="0.3">
      <c r="T15" s="13"/>
      <c r="U15" s="79"/>
      <c r="V15" s="79"/>
      <c r="W15" s="16"/>
    </row>
    <row r="16" spans="1:23" x14ac:dyDescent="0.3">
      <c r="T16" s="13"/>
      <c r="U16" s="79"/>
      <c r="V16" s="79"/>
      <c r="W16" s="16"/>
    </row>
  </sheetData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zoomScale="70" zoomScaleNormal="70" workbookViewId="0">
      <selection activeCell="P6" sqref="P6"/>
    </sheetView>
  </sheetViews>
  <sheetFormatPr baseColWidth="10" defaultRowHeight="14.4" x14ac:dyDescent="0.3"/>
  <cols>
    <col min="1" max="1" width="30" bestFit="1" customWidth="1"/>
    <col min="2" max="2" width="5.44140625" bestFit="1" customWidth="1"/>
    <col min="3" max="4" width="5" bestFit="1" customWidth="1"/>
    <col min="5" max="7" width="5.33203125" bestFit="1" customWidth="1"/>
    <col min="8" max="8" width="4.88671875" bestFit="1" customWidth="1"/>
    <col min="9" max="9" width="4.5546875" bestFit="1" customWidth="1"/>
    <col min="10" max="10" width="5.44140625" bestFit="1" customWidth="1"/>
    <col min="11" max="11" width="11.5546875" bestFit="1" customWidth="1"/>
    <col min="12" max="12" width="16.33203125" bestFit="1" customWidth="1"/>
    <col min="13" max="13" width="11.5546875" bestFit="1" customWidth="1"/>
    <col min="14" max="14" width="16.109375" bestFit="1" customWidth="1"/>
    <col min="20" max="20" width="16.109375" bestFit="1" customWidth="1"/>
  </cols>
  <sheetData>
    <row r="1" spans="1:18" x14ac:dyDescent="0.3">
      <c r="A1" s="106" t="s">
        <v>73</v>
      </c>
      <c r="B1" s="40"/>
      <c r="C1" s="40"/>
      <c r="D1" s="40"/>
      <c r="E1" s="40"/>
      <c r="F1" s="40"/>
      <c r="G1" s="40"/>
      <c r="H1" s="40"/>
      <c r="I1" s="40"/>
      <c r="J1" s="40"/>
      <c r="K1" s="47" t="s">
        <v>16</v>
      </c>
      <c r="L1" s="47" t="s">
        <v>15</v>
      </c>
      <c r="M1" s="47" t="s">
        <v>8</v>
      </c>
      <c r="N1" s="40"/>
      <c r="O1" s="97"/>
      <c r="P1" s="3"/>
      <c r="Q1" s="3"/>
      <c r="R1" s="3"/>
    </row>
    <row r="2" spans="1:18" x14ac:dyDescent="0.3">
      <c r="A2" s="92" t="s">
        <v>88</v>
      </c>
      <c r="B2" s="177">
        <v>12.163530177121917</v>
      </c>
      <c r="C2" s="177">
        <v>10.724563794438241</v>
      </c>
      <c r="D2" s="177">
        <v>9.4556118650765999</v>
      </c>
      <c r="E2" s="177"/>
      <c r="F2" s="177"/>
      <c r="G2" s="177"/>
      <c r="H2" s="177"/>
      <c r="I2" s="177"/>
      <c r="J2" s="177"/>
      <c r="K2" s="177">
        <f>AVERAGE(B2:J2)</f>
        <v>10.781235278878919</v>
      </c>
      <c r="L2" s="177">
        <f>STDEV(B2:J2)</f>
        <v>1.3548483823067099</v>
      </c>
      <c r="M2" s="177">
        <f>L2/SQRT(3)</f>
        <v>0.78222207823590806</v>
      </c>
      <c r="N2" s="45"/>
      <c r="O2" s="97"/>
      <c r="P2" s="107"/>
      <c r="Q2" s="107"/>
      <c r="R2" s="107"/>
    </row>
    <row r="3" spans="1:18" x14ac:dyDescent="0.3">
      <c r="A3" s="92" t="s">
        <v>89</v>
      </c>
      <c r="B3" s="177">
        <v>103.62994475606021</v>
      </c>
      <c r="C3" s="177">
        <v>98.185027621969894</v>
      </c>
      <c r="D3" s="177">
        <v>98.185027621969894</v>
      </c>
      <c r="E3" s="177">
        <v>91.213608448642944</v>
      </c>
      <c r="F3" s="177">
        <v>103.4545597563461</v>
      </c>
      <c r="G3" s="177">
        <v>105.33183179501097</v>
      </c>
      <c r="H3" s="177"/>
      <c r="I3" s="177"/>
      <c r="J3" s="177"/>
      <c r="K3" s="177">
        <f t="shared" ref="K3:K22" si="0">AVERAGE(B3:J3)</f>
        <v>100</v>
      </c>
      <c r="L3" s="177">
        <f t="shared" ref="L3:L22" si="1">STDEV(B3:J3)</f>
        <v>5.2407602176075203</v>
      </c>
      <c r="M3" s="177">
        <f t="shared" ref="M3:M17" si="2">L3/SQRT(6)</f>
        <v>2.1395313995692931</v>
      </c>
      <c r="N3" s="45"/>
      <c r="O3" s="97"/>
      <c r="P3" s="107"/>
      <c r="Q3" s="107"/>
      <c r="R3" s="107"/>
    </row>
    <row r="4" spans="1:18" x14ac:dyDescent="0.3">
      <c r="A4" s="92" t="s">
        <v>91</v>
      </c>
      <c r="B4" s="178">
        <v>32.186612139706426</v>
      </c>
      <c r="C4" s="177">
        <v>52.313679414346076</v>
      </c>
      <c r="D4" s="177">
        <v>52.313679414346076</v>
      </c>
      <c r="E4" s="177">
        <v>65.984151580142893</v>
      </c>
      <c r="F4" s="177"/>
      <c r="G4" s="177"/>
      <c r="H4" s="177"/>
      <c r="I4" s="177"/>
      <c r="J4" s="177"/>
      <c r="K4" s="177">
        <f t="shared" si="0"/>
        <v>50.699530637135368</v>
      </c>
      <c r="L4" s="177">
        <f t="shared" si="1"/>
        <v>13.92310718690111</v>
      </c>
      <c r="M4" s="177">
        <f>L4/SQRT(4)</f>
        <v>6.9615535934505548</v>
      </c>
      <c r="N4" s="45"/>
      <c r="O4" s="97"/>
      <c r="P4" s="107"/>
      <c r="Q4" s="107"/>
      <c r="R4" s="107"/>
    </row>
    <row r="5" spans="1:18" x14ac:dyDescent="0.3">
      <c r="A5" s="92" t="s">
        <v>90</v>
      </c>
      <c r="B5" s="178">
        <v>24.136554061595518</v>
      </c>
      <c r="C5" s="177">
        <v>24.574532611369175</v>
      </c>
      <c r="D5" s="177">
        <v>22.868372967055183</v>
      </c>
      <c r="E5" s="177">
        <v>57.139921175586466</v>
      </c>
      <c r="F5" s="177">
        <v>68.400556787955395</v>
      </c>
      <c r="G5" s="177">
        <v>48.599257811282527</v>
      </c>
      <c r="H5" s="177"/>
      <c r="I5" s="177"/>
      <c r="J5" s="177"/>
      <c r="K5" s="177">
        <f t="shared" si="0"/>
        <v>40.953199235807375</v>
      </c>
      <c r="L5" s="177">
        <f t="shared" si="1"/>
        <v>19.758293610388314</v>
      </c>
      <c r="M5" s="177">
        <f t="shared" ref="M5" si="3">L5/SQRT(6)</f>
        <v>8.0662895889240982</v>
      </c>
      <c r="N5" s="45"/>
      <c r="O5" s="97"/>
      <c r="P5" s="107"/>
      <c r="Q5" s="107"/>
      <c r="R5" s="107"/>
    </row>
    <row r="6" spans="1:18" x14ac:dyDescent="0.3">
      <c r="A6" s="92" t="s">
        <v>92</v>
      </c>
      <c r="B6" s="178">
        <v>8.9587957837917624</v>
      </c>
      <c r="C6" s="177">
        <v>11.946746184060729</v>
      </c>
      <c r="D6" s="177">
        <v>53.262956158024878</v>
      </c>
      <c r="E6" s="177">
        <v>28.893174908002901</v>
      </c>
      <c r="F6" s="177">
        <v>29.951961349459243</v>
      </c>
      <c r="G6" s="177">
        <v>30.495465470272542</v>
      </c>
      <c r="H6" s="27"/>
      <c r="I6" s="177"/>
      <c r="J6" s="177"/>
      <c r="K6" s="177">
        <f t="shared" si="0"/>
        <v>27.251516642268673</v>
      </c>
      <c r="L6" s="177">
        <f t="shared" si="1"/>
        <v>15.912041153435906</v>
      </c>
      <c r="M6" s="177">
        <f>L6/SQRT(6)</f>
        <v>6.4960635986808439</v>
      </c>
      <c r="N6" s="45"/>
      <c r="O6" s="97"/>
      <c r="P6" s="107"/>
      <c r="Q6" s="108"/>
      <c r="R6" s="107"/>
    </row>
    <row r="7" spans="1:18" x14ac:dyDescent="0.3">
      <c r="A7" s="92" t="s">
        <v>94</v>
      </c>
      <c r="B7" s="178">
        <v>105.51039930651362</v>
      </c>
      <c r="C7" s="177">
        <v>101.78300452589788</v>
      </c>
      <c r="D7" s="177">
        <v>79.121637464309529</v>
      </c>
      <c r="E7" s="177">
        <v>107.24563794438255</v>
      </c>
      <c r="F7" s="177">
        <v>86.423059508976792</v>
      </c>
      <c r="G7" s="177">
        <v>78.987730721459059</v>
      </c>
      <c r="H7" s="177"/>
      <c r="I7" s="177"/>
      <c r="J7" s="177"/>
      <c r="K7" s="177">
        <f t="shared" si="0"/>
        <v>93.178578245256574</v>
      </c>
      <c r="L7" s="177">
        <f t="shared" si="1"/>
        <v>13.180340677262985</v>
      </c>
      <c r="M7" s="177">
        <f t="shared" ref="M7" si="4">L7/SQRT(6)</f>
        <v>5.3808515492239284</v>
      </c>
      <c r="N7" s="45"/>
      <c r="O7" s="97"/>
      <c r="P7" s="107"/>
      <c r="Q7" s="107"/>
      <c r="R7" s="107"/>
    </row>
    <row r="8" spans="1:18" x14ac:dyDescent="0.3">
      <c r="A8" s="92" t="s">
        <v>93</v>
      </c>
      <c r="B8" s="178">
        <v>105.51039930651362</v>
      </c>
      <c r="C8" s="177">
        <v>91.368241542915101</v>
      </c>
      <c r="D8" s="177">
        <v>67.295382605843159</v>
      </c>
      <c r="E8" s="177">
        <v>99.79979218271167</v>
      </c>
      <c r="F8" s="177">
        <v>83.36804876795496</v>
      </c>
      <c r="G8" s="177">
        <v>70.907085833161958</v>
      </c>
      <c r="H8" s="177">
        <v>111.36154988336794</v>
      </c>
      <c r="I8" s="177">
        <v>85.024731008748233</v>
      </c>
      <c r="J8" s="177">
        <v>99.968981308494605</v>
      </c>
      <c r="K8" s="177">
        <f t="shared" si="0"/>
        <v>90.511579159967908</v>
      </c>
      <c r="L8" s="177">
        <f t="shared" si="1"/>
        <v>15.168209279958436</v>
      </c>
      <c r="M8" s="177">
        <f>L8/SQRT(9)</f>
        <v>5.0560697599861451</v>
      </c>
      <c r="N8" s="45"/>
      <c r="O8" s="97"/>
      <c r="P8" s="107"/>
      <c r="Q8" s="107"/>
      <c r="R8" s="107"/>
    </row>
    <row r="9" spans="1:18" x14ac:dyDescent="0.3">
      <c r="A9" s="92" t="s">
        <v>95</v>
      </c>
      <c r="B9" s="177">
        <v>8.5691844974284113</v>
      </c>
      <c r="C9" s="177">
        <v>9.895539881110512</v>
      </c>
      <c r="D9" s="177">
        <v>8.8829965500262578</v>
      </c>
      <c r="E9" s="177"/>
      <c r="F9" s="177"/>
      <c r="G9" s="177"/>
      <c r="H9" s="177"/>
      <c r="I9" s="177"/>
      <c r="J9" s="177"/>
      <c r="K9" s="177">
        <f t="shared" si="0"/>
        <v>9.1159069761883931</v>
      </c>
      <c r="L9" s="177">
        <f t="shared" si="1"/>
        <v>0.69317393265824268</v>
      </c>
      <c r="M9" s="177">
        <f>L9/SQRT(3)</f>
        <v>0.40020415661546793</v>
      </c>
      <c r="N9" s="45"/>
      <c r="O9" s="97"/>
      <c r="P9" s="107"/>
      <c r="Q9" s="107"/>
      <c r="R9" s="107"/>
    </row>
    <row r="10" spans="1:18" x14ac:dyDescent="0.3">
      <c r="A10" s="92" t="s">
        <v>96</v>
      </c>
      <c r="B10" s="177">
        <v>111.69428451242005</v>
      </c>
      <c r="C10" s="177">
        <v>93.306296213177149</v>
      </c>
      <c r="D10" s="177">
        <v>94.999419274402769</v>
      </c>
      <c r="E10" s="177">
        <v>82.012394753931133</v>
      </c>
      <c r="F10" s="177">
        <v>98.244782029121339</v>
      </c>
      <c r="G10" s="177">
        <v>119.74282321694753</v>
      </c>
      <c r="H10" s="177"/>
      <c r="I10" s="177"/>
      <c r="J10" s="177"/>
      <c r="K10" s="177">
        <f t="shared" si="0"/>
        <v>100</v>
      </c>
      <c r="L10" s="177">
        <f t="shared" si="1"/>
        <v>13.586622607739606</v>
      </c>
      <c r="M10" s="177">
        <f t="shared" si="2"/>
        <v>5.5467154527873674</v>
      </c>
      <c r="N10" s="45"/>
      <c r="O10" s="22"/>
      <c r="P10" s="107"/>
      <c r="Q10" s="107"/>
      <c r="R10" s="107"/>
    </row>
    <row r="11" spans="1:18" x14ac:dyDescent="0.3">
      <c r="A11" s="92" t="s">
        <v>98</v>
      </c>
      <c r="B11" s="177">
        <v>39.630627645871044</v>
      </c>
      <c r="C11" s="177">
        <v>50.072693151239577</v>
      </c>
      <c r="D11" s="177">
        <v>34.318709653691442</v>
      </c>
      <c r="E11" s="177">
        <v>57.68454792941904</v>
      </c>
      <c r="F11" s="177">
        <v>49.952760516030651</v>
      </c>
      <c r="G11" s="177">
        <v>71.582933737508441</v>
      </c>
      <c r="H11" s="177"/>
      <c r="I11" s="177"/>
      <c r="J11" s="177"/>
      <c r="K11" s="177">
        <f t="shared" si="0"/>
        <v>50.540378772293366</v>
      </c>
      <c r="L11" s="177">
        <f t="shared" si="1"/>
        <v>13.240525035653485</v>
      </c>
      <c r="M11" s="177">
        <f t="shared" si="2"/>
        <v>5.4054217106495148</v>
      </c>
      <c r="N11" s="45"/>
      <c r="O11" s="22"/>
      <c r="P11" s="107"/>
      <c r="Q11" s="107"/>
      <c r="R11" s="107"/>
    </row>
    <row r="12" spans="1:18" x14ac:dyDescent="0.3">
      <c r="A12" s="92" t="s">
        <v>97</v>
      </c>
      <c r="B12" s="178">
        <v>57.823043975934624</v>
      </c>
      <c r="C12" s="177">
        <v>56.791187582913821</v>
      </c>
      <c r="D12" s="177">
        <v>47.441777294524279</v>
      </c>
      <c r="E12" s="177">
        <v>51.783272590805566</v>
      </c>
      <c r="F12" s="177">
        <v>66.613076743848652</v>
      </c>
      <c r="G12" s="177">
        <v>54.654949006425113</v>
      </c>
      <c r="H12" s="177">
        <v>53.67962749678653</v>
      </c>
      <c r="I12" s="177">
        <v>70.307149981914549</v>
      </c>
      <c r="J12" s="177">
        <v>52.722924646106073</v>
      </c>
      <c r="K12" s="177">
        <f t="shared" si="0"/>
        <v>56.868556591028806</v>
      </c>
      <c r="L12" s="177">
        <f t="shared" si="1"/>
        <v>7.275372587220585</v>
      </c>
      <c r="M12" s="177">
        <f>L12/SQRT(9)</f>
        <v>2.425124195740195</v>
      </c>
      <c r="N12" s="45"/>
      <c r="O12" s="22"/>
      <c r="P12" s="107"/>
      <c r="Q12" s="107"/>
      <c r="R12" s="107"/>
    </row>
    <row r="13" spans="1:18" x14ac:dyDescent="0.3">
      <c r="A13" s="92" t="s">
        <v>99</v>
      </c>
      <c r="B13" s="178">
        <v>20.369058265792333</v>
      </c>
      <c r="C13" s="177">
        <v>15.834375893663072</v>
      </c>
      <c r="D13" s="177">
        <v>13.927702881404993</v>
      </c>
      <c r="E13" s="177">
        <v>12.502575719135708</v>
      </c>
      <c r="F13" s="177">
        <v>14.699734589719705</v>
      </c>
      <c r="G13" s="177">
        <v>8.5591452368452607</v>
      </c>
      <c r="H13" s="177">
        <v>9.8961451457854093</v>
      </c>
      <c r="I13" s="177">
        <v>8.8922351258965406</v>
      </c>
      <c r="J13" s="27"/>
      <c r="K13" s="177">
        <f>AVERAGE(B13:I13)</f>
        <v>13.085121607280378</v>
      </c>
      <c r="L13" s="177">
        <f>STDEV(B13:I13)</f>
        <v>4.0090030894448176</v>
      </c>
      <c r="M13" s="177">
        <f>L13/SQRT(8)</f>
        <v>1.4173966351721248</v>
      </c>
      <c r="N13" s="45"/>
      <c r="O13" s="22"/>
      <c r="P13" s="107"/>
      <c r="Q13" s="107"/>
      <c r="R13" s="107"/>
    </row>
    <row r="14" spans="1:18" x14ac:dyDescent="0.3">
      <c r="A14" s="92" t="s">
        <v>101</v>
      </c>
      <c r="B14" s="178">
        <v>38.924312490362134</v>
      </c>
      <c r="C14" s="177">
        <v>49.179142328052372</v>
      </c>
      <c r="D14" s="177">
        <v>43.361165843529371</v>
      </c>
      <c r="E14" s="177">
        <v>54.654949006425113</v>
      </c>
      <c r="F14" s="177">
        <v>71.582933737508441</v>
      </c>
      <c r="G14" s="177">
        <v>58.732636058806811</v>
      </c>
      <c r="H14" s="177"/>
      <c r="I14" s="177"/>
      <c r="J14" s="177"/>
      <c r="K14" s="177">
        <f t="shared" si="0"/>
        <v>52.739189910780709</v>
      </c>
      <c r="L14" s="177">
        <f t="shared" si="1"/>
        <v>11.714523664132448</v>
      </c>
      <c r="M14" s="177">
        <f t="shared" ref="M14" si="5">L14/SQRT(6)</f>
        <v>4.7824342594805413</v>
      </c>
      <c r="N14" s="45"/>
      <c r="O14" s="22"/>
      <c r="P14" s="107"/>
      <c r="Q14" s="107"/>
      <c r="R14" s="107"/>
    </row>
    <row r="15" spans="1:18" x14ac:dyDescent="0.3">
      <c r="A15" s="92" t="s">
        <v>100</v>
      </c>
      <c r="B15" s="178">
        <v>53.808508045453245</v>
      </c>
      <c r="C15" s="177">
        <v>49.179142328052372</v>
      </c>
      <c r="D15" s="177">
        <v>56.791187582913821</v>
      </c>
      <c r="E15" s="177">
        <v>56.656467556700683</v>
      </c>
      <c r="F15" s="177">
        <v>58.732636058806811</v>
      </c>
      <c r="G15" s="177">
        <v>47.329235934627818</v>
      </c>
      <c r="H15" s="177"/>
      <c r="I15" s="177"/>
      <c r="J15" s="177"/>
      <c r="K15" s="177">
        <f t="shared" ref="K15" si="6">AVERAGE(B15:J15)</f>
        <v>53.749529584425794</v>
      </c>
      <c r="L15" s="177">
        <f t="shared" ref="L15" si="7">STDEV(B15:J15)</f>
        <v>4.5748313754970207</v>
      </c>
      <c r="M15" s="177">
        <f t="shared" ref="M15" si="8">L15/SQRT(6)</f>
        <v>1.8676670882071018</v>
      </c>
      <c r="N15" s="45"/>
      <c r="O15" s="22"/>
      <c r="P15" s="107"/>
      <c r="Q15" s="107"/>
      <c r="R15" s="107"/>
    </row>
    <row r="16" spans="1:18" x14ac:dyDescent="0.3">
      <c r="A16" s="92" t="s">
        <v>102</v>
      </c>
      <c r="B16" s="177">
        <v>5.6447213755694312</v>
      </c>
      <c r="C16" s="177">
        <v>10.405489371154699</v>
      </c>
      <c r="D16" s="177">
        <v>12.912564679766518</v>
      </c>
      <c r="E16" s="177"/>
      <c r="F16" s="177"/>
      <c r="G16" s="177"/>
      <c r="H16" s="177"/>
      <c r="I16" s="177"/>
      <c r="J16" s="177"/>
      <c r="K16" s="177">
        <f t="shared" si="0"/>
        <v>9.6542584754968832</v>
      </c>
      <c r="L16" s="177">
        <f t="shared" si="1"/>
        <v>3.6916998073426512</v>
      </c>
      <c r="M16" s="177">
        <f>L16/SQRT(3)</f>
        <v>2.1314038775365693</v>
      </c>
      <c r="N16" s="64"/>
      <c r="O16" s="22"/>
      <c r="P16" s="107"/>
      <c r="Q16" s="107"/>
      <c r="R16" s="107"/>
    </row>
    <row r="17" spans="1:18" x14ac:dyDescent="0.3">
      <c r="A17" s="92" t="s">
        <v>103</v>
      </c>
      <c r="B17" s="177">
        <v>92.127617181034694</v>
      </c>
      <c r="C17" s="177">
        <v>97.586521690717817</v>
      </c>
      <c r="D17" s="177">
        <v>110.2858611282475</v>
      </c>
      <c r="E17" s="177">
        <v>77.471597237339466</v>
      </c>
      <c r="F17" s="177">
        <v>84.762256532671302</v>
      </c>
      <c r="G17" s="178">
        <v>137.76614622998926</v>
      </c>
      <c r="H17" s="177"/>
      <c r="I17" s="177"/>
      <c r="J17" s="177"/>
      <c r="K17" s="177">
        <f t="shared" si="0"/>
        <v>100</v>
      </c>
      <c r="L17" s="177">
        <f t="shared" si="1"/>
        <v>21.631448338125768</v>
      </c>
      <c r="M17" s="177">
        <f t="shared" si="2"/>
        <v>8.831001804297216</v>
      </c>
      <c r="N17" s="64"/>
      <c r="O17" s="22"/>
      <c r="P17" s="107"/>
      <c r="Q17" s="107"/>
      <c r="R17" s="107"/>
    </row>
    <row r="18" spans="1:18" x14ac:dyDescent="0.3">
      <c r="A18" s="92" t="s">
        <v>105</v>
      </c>
      <c r="B18" s="177">
        <v>47.692472567684668</v>
      </c>
      <c r="C18" s="177">
        <v>52.181894038481275</v>
      </c>
      <c r="D18" s="177">
        <v>58.128596689833167</v>
      </c>
      <c r="E18" s="177">
        <v>49.768266045063562</v>
      </c>
      <c r="F18" s="177">
        <v>46.312956907086885</v>
      </c>
      <c r="G18" s="177"/>
      <c r="H18" s="177"/>
      <c r="I18" s="177"/>
      <c r="J18" s="177"/>
      <c r="K18" s="177">
        <f t="shared" si="0"/>
        <v>50.816837249629913</v>
      </c>
      <c r="L18" s="177">
        <f t="shared" si="1"/>
        <v>4.6494972987670566</v>
      </c>
      <c r="M18" s="177">
        <f>L18/SQRT(5)</f>
        <v>2.0793184042489576</v>
      </c>
      <c r="N18" s="64"/>
      <c r="O18" s="22"/>
      <c r="P18" s="107"/>
      <c r="Q18" s="107"/>
      <c r="R18" s="107"/>
    </row>
    <row r="19" spans="1:18" x14ac:dyDescent="0.3">
      <c r="A19" s="92" t="s">
        <v>104</v>
      </c>
      <c r="B19" s="177">
        <v>42.050371653507618</v>
      </c>
      <c r="C19" s="177">
        <v>59.183390112855569</v>
      </c>
      <c r="D19" s="177">
        <v>77.51572950747078</v>
      </c>
      <c r="E19" s="177">
        <v>49.768266045063562</v>
      </c>
      <c r="F19" s="177">
        <v>56.447213755694179</v>
      </c>
      <c r="G19" s="177">
        <v>45.487546225928646</v>
      </c>
      <c r="H19" s="177"/>
      <c r="I19" s="177"/>
      <c r="J19" s="177"/>
      <c r="K19" s="177">
        <f t="shared" si="0"/>
        <v>55.075419550086735</v>
      </c>
      <c r="L19" s="177">
        <f t="shared" si="1"/>
        <v>12.744173714954909</v>
      </c>
      <c r="M19" s="177">
        <f t="shared" ref="M19" si="9">L19/SQRT(6)</f>
        <v>5.2027871325048407</v>
      </c>
      <c r="N19" s="64"/>
      <c r="O19" s="22"/>
      <c r="P19" s="107"/>
      <c r="Q19" s="107"/>
      <c r="R19" s="107"/>
    </row>
    <row r="20" spans="1:18" x14ac:dyDescent="0.3">
      <c r="A20" s="92" t="s">
        <v>106</v>
      </c>
      <c r="B20" s="177">
        <v>17.105660119408121</v>
      </c>
      <c r="C20" s="177">
        <v>25.871990230738561</v>
      </c>
      <c r="D20" s="177">
        <v>12.912564679766518</v>
      </c>
      <c r="E20" s="177">
        <v>14.384425124613081</v>
      </c>
      <c r="F20" s="177">
        <v>5.6341478452547502</v>
      </c>
      <c r="G20" s="177">
        <v>10.415125413659499</v>
      </c>
      <c r="H20" s="177">
        <v>12.914145123651201</v>
      </c>
      <c r="I20" s="27"/>
      <c r="J20" s="27"/>
      <c r="K20" s="177">
        <f>AVERAGE(B20:H20)</f>
        <v>14.176865505298817</v>
      </c>
      <c r="L20" s="177">
        <f>STDEV(B20:H20)</f>
        <v>6.2678876572939028</v>
      </c>
      <c r="M20" s="177">
        <f>L20/SQRT(7)</f>
        <v>2.3690388552701296</v>
      </c>
      <c r="N20" s="64"/>
      <c r="O20" s="22"/>
      <c r="P20" s="107"/>
      <c r="Q20" s="107"/>
      <c r="R20" s="107"/>
    </row>
    <row r="21" spans="1:18" x14ac:dyDescent="0.3">
      <c r="A21" s="92" t="s">
        <v>108</v>
      </c>
      <c r="B21" s="177">
        <v>46.842475528040019</v>
      </c>
      <c r="C21" s="177">
        <v>56.075071830385447</v>
      </c>
      <c r="D21" s="177">
        <v>59.183390112855569</v>
      </c>
      <c r="E21" s="177">
        <v>59.576160376432128</v>
      </c>
      <c r="F21" s="177">
        <v>56.447213755694179</v>
      </c>
      <c r="G21" s="177">
        <v>67.571336651893574</v>
      </c>
      <c r="H21" s="177"/>
      <c r="I21" s="177"/>
      <c r="J21" s="177"/>
      <c r="K21" s="177">
        <f t="shared" si="0"/>
        <v>57.615941375883494</v>
      </c>
      <c r="L21" s="177">
        <f t="shared" si="1"/>
        <v>6.711438277386347</v>
      </c>
      <c r="M21" s="177">
        <f t="shared" ref="M21:M22" si="10">L21/SQRT(6)</f>
        <v>2.7399332032967103</v>
      </c>
      <c r="N21" s="64"/>
      <c r="P21" s="107"/>
      <c r="Q21" s="107"/>
      <c r="R21" s="107"/>
    </row>
    <row r="22" spans="1:18" x14ac:dyDescent="0.3">
      <c r="A22" s="92" t="s">
        <v>107</v>
      </c>
      <c r="B22" s="177">
        <v>44.381281534294004</v>
      </c>
      <c r="C22" s="177">
        <v>54.092846858037404</v>
      </c>
      <c r="D22" s="177">
        <v>52.181894038481275</v>
      </c>
      <c r="E22" s="177">
        <v>58.514366822292239</v>
      </c>
      <c r="F22" s="177">
        <v>59.576160376432128</v>
      </c>
      <c r="G22" s="177">
        <v>57.471497038071426</v>
      </c>
      <c r="H22" s="177"/>
      <c r="I22" s="177"/>
      <c r="J22" s="177"/>
      <c r="K22" s="177">
        <f t="shared" si="0"/>
        <v>54.369674444601422</v>
      </c>
      <c r="L22" s="177">
        <f t="shared" si="1"/>
        <v>5.6309552229469197</v>
      </c>
      <c r="M22" s="177">
        <f t="shared" si="10"/>
        <v>2.2988278434466407</v>
      </c>
      <c r="N22" s="64"/>
      <c r="O22" s="22"/>
      <c r="P22" s="107"/>
      <c r="Q22" s="107"/>
      <c r="R22" s="107"/>
    </row>
    <row r="25" spans="1:18" x14ac:dyDescent="0.3">
      <c r="A25" s="104"/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104"/>
    </row>
    <row r="26" spans="1:18" x14ac:dyDescent="0.3">
      <c r="A26" s="102"/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104"/>
    </row>
    <row r="27" spans="1:18" x14ac:dyDescent="0.3">
      <c r="A27" s="102"/>
      <c r="B27" s="103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104"/>
    </row>
    <row r="28" spans="1:18" x14ac:dyDescent="0.3">
      <c r="A28" s="102"/>
      <c r="B28" s="105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104"/>
    </row>
    <row r="29" spans="1:18" x14ac:dyDescent="0.3">
      <c r="A29" s="102"/>
      <c r="B29" s="103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104"/>
    </row>
    <row r="30" spans="1:18" x14ac:dyDescent="0.3">
      <c r="A30" s="102"/>
      <c r="B30" s="103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104"/>
    </row>
    <row r="31" spans="1:18" x14ac:dyDescent="0.3">
      <c r="A31" s="102"/>
      <c r="B31" s="103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104"/>
    </row>
    <row r="32" spans="1:18" x14ac:dyDescent="0.3">
      <c r="A32" s="104"/>
      <c r="B32" s="100"/>
      <c r="C32" s="100"/>
      <c r="D32" s="100"/>
      <c r="E32" s="99"/>
      <c r="F32" s="99"/>
      <c r="G32" s="99"/>
      <c r="H32" s="99"/>
      <c r="I32" s="99"/>
      <c r="J32" s="99"/>
      <c r="K32" s="99"/>
      <c r="L32" s="99"/>
      <c r="M32" s="99"/>
      <c r="N32" s="104"/>
    </row>
    <row r="33" spans="1:14" x14ac:dyDescent="0.3">
      <c r="A33" s="102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104"/>
    </row>
    <row r="34" spans="1:14" x14ac:dyDescent="0.3">
      <c r="A34" s="102"/>
      <c r="B34" s="103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104"/>
    </row>
    <row r="35" spans="1:14" x14ac:dyDescent="0.3">
      <c r="A35" s="102"/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104"/>
    </row>
    <row r="36" spans="1:14" x14ac:dyDescent="0.3">
      <c r="A36" s="102"/>
      <c r="B36" s="103"/>
      <c r="C36" s="99"/>
      <c r="D36" s="99"/>
      <c r="E36" s="99"/>
      <c r="F36" s="99"/>
      <c r="G36" s="99"/>
      <c r="H36" s="100"/>
      <c r="I36" s="100"/>
      <c r="J36" s="100"/>
      <c r="K36" s="99"/>
      <c r="L36" s="99"/>
      <c r="M36" s="99"/>
      <c r="N36" s="104"/>
    </row>
    <row r="37" spans="1:14" x14ac:dyDescent="0.3">
      <c r="A37" s="102"/>
      <c r="B37" s="103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104"/>
    </row>
    <row r="38" spans="1:14" x14ac:dyDescent="0.3">
      <c r="A38" s="102"/>
      <c r="B38" s="103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104"/>
    </row>
    <row r="39" spans="1:14" x14ac:dyDescent="0.3">
      <c r="A39" s="102"/>
      <c r="B39" s="100"/>
      <c r="C39" s="100"/>
      <c r="D39" s="100"/>
      <c r="E39" s="99"/>
      <c r="F39" s="99"/>
      <c r="G39" s="99"/>
      <c r="H39" s="99"/>
      <c r="I39" s="99"/>
      <c r="J39" s="99"/>
      <c r="K39" s="99"/>
      <c r="L39" s="99"/>
      <c r="M39" s="99"/>
      <c r="N39" s="104"/>
    </row>
    <row r="40" spans="1:14" x14ac:dyDescent="0.3">
      <c r="A40" s="102"/>
      <c r="B40" s="99"/>
      <c r="C40" s="99"/>
      <c r="D40" s="99"/>
      <c r="E40" s="100"/>
      <c r="F40" s="100"/>
      <c r="G40" s="101"/>
      <c r="H40" s="99"/>
      <c r="I40" s="99"/>
      <c r="J40" s="99"/>
      <c r="K40" s="99"/>
      <c r="L40" s="99"/>
      <c r="M40" s="99"/>
      <c r="N40" s="104"/>
    </row>
    <row r="41" spans="1:14" x14ac:dyDescent="0.3">
      <c r="A41" s="102"/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104"/>
    </row>
    <row r="42" spans="1:14" x14ac:dyDescent="0.3">
      <c r="A42" s="102"/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104"/>
    </row>
    <row r="43" spans="1:14" x14ac:dyDescent="0.3">
      <c r="A43" s="102"/>
      <c r="B43" s="99"/>
      <c r="C43" s="99"/>
      <c r="D43" s="99"/>
      <c r="E43" s="99"/>
      <c r="F43" s="99"/>
      <c r="G43" s="99"/>
      <c r="H43" s="100"/>
      <c r="I43" s="100"/>
      <c r="J43" s="100"/>
      <c r="K43" s="99"/>
      <c r="L43" s="99"/>
      <c r="M43" s="99"/>
      <c r="N43" s="104"/>
    </row>
    <row r="44" spans="1:14" x14ac:dyDescent="0.3">
      <c r="A44" s="102"/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104"/>
    </row>
    <row r="45" spans="1:14" x14ac:dyDescent="0.3">
      <c r="A45" s="102"/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104"/>
    </row>
  </sheetData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zoomScale="70" zoomScaleNormal="70" workbookViewId="0">
      <selection activeCell="N16" sqref="N16"/>
    </sheetView>
  </sheetViews>
  <sheetFormatPr baseColWidth="10" defaultRowHeight="14.4" x14ac:dyDescent="0.3"/>
  <cols>
    <col min="1" max="1" width="21.109375" bestFit="1" customWidth="1"/>
    <col min="2" max="7" width="6.88671875" bestFit="1" customWidth="1"/>
    <col min="8" max="10" width="11.5546875" bestFit="1" customWidth="1"/>
  </cols>
  <sheetData>
    <row r="1" spans="1:23" x14ac:dyDescent="0.3">
      <c r="A1" s="91" t="s">
        <v>130</v>
      </c>
      <c r="H1" s="14" t="s">
        <v>16</v>
      </c>
      <c r="I1" s="14" t="s">
        <v>15</v>
      </c>
      <c r="J1" s="14" t="s">
        <v>8</v>
      </c>
      <c r="L1" s="110"/>
      <c r="M1" s="13"/>
      <c r="N1" s="111"/>
      <c r="O1" s="14"/>
      <c r="P1" s="14"/>
      <c r="Q1" s="14"/>
    </row>
    <row r="2" spans="1:23" x14ac:dyDescent="0.3">
      <c r="A2" s="13" t="s">
        <v>112</v>
      </c>
      <c r="B2" s="23">
        <v>16.710619704313103</v>
      </c>
      <c r="C2" s="23">
        <v>0.27289782648843186</v>
      </c>
      <c r="D2" s="23">
        <v>227.45170432006404</v>
      </c>
      <c r="E2" s="23">
        <v>155.56477814913472</v>
      </c>
      <c r="F2" s="23"/>
      <c r="G2" s="27"/>
      <c r="H2" s="23">
        <f>AVERAGE(B2:G2)</f>
        <v>100.00000000000007</v>
      </c>
      <c r="I2" s="50">
        <f>STDEV(B2:G2)</f>
        <v>109.86961557958469</v>
      </c>
      <c r="J2" s="23">
        <f>I2/SQRT(4)</f>
        <v>54.934807789792345</v>
      </c>
      <c r="L2" s="110"/>
      <c r="M2" s="112"/>
      <c r="N2" s="112"/>
      <c r="O2" s="11"/>
      <c r="P2" s="109"/>
      <c r="Q2" s="11"/>
    </row>
    <row r="3" spans="1:23" x14ac:dyDescent="0.3">
      <c r="A3" s="13" t="s">
        <v>113</v>
      </c>
      <c r="B3" s="23">
        <v>454.24729814787554</v>
      </c>
      <c r="C3" s="23">
        <v>548.27581669763117</v>
      </c>
      <c r="D3" s="23">
        <v>375.21268384069799</v>
      </c>
      <c r="E3" s="23">
        <v>471.30153127542872</v>
      </c>
      <c r="F3" s="23"/>
      <c r="G3" s="27"/>
      <c r="H3" s="23">
        <f t="shared" ref="H3:H7" si="0">AVERAGE(B3:G3)</f>
        <v>462.25933249040838</v>
      </c>
      <c r="I3" s="50">
        <f t="shared" ref="I3:I7" si="1">STDEV(B3:G3)</f>
        <v>70.997438098594472</v>
      </c>
      <c r="J3" s="23">
        <f>I3/SQRT(4)</f>
        <v>35.498719049297236</v>
      </c>
      <c r="L3" s="13"/>
      <c r="M3" s="13"/>
      <c r="N3" s="112"/>
      <c r="O3" s="11"/>
      <c r="P3" s="109"/>
      <c r="Q3" s="11"/>
    </row>
    <row r="4" spans="1:23" x14ac:dyDescent="0.3">
      <c r="A4" s="13" t="s">
        <v>114</v>
      </c>
      <c r="B4" s="23">
        <v>345.76394462279211</v>
      </c>
      <c r="C4" s="23">
        <v>292.80255021699901</v>
      </c>
      <c r="D4" s="23">
        <v>387.56977621235848</v>
      </c>
      <c r="E4" s="23">
        <v>542.01994648219784</v>
      </c>
      <c r="F4" s="23"/>
      <c r="G4" s="27"/>
      <c r="H4" s="23">
        <f t="shared" si="0"/>
        <v>392.03905438358686</v>
      </c>
      <c r="I4" s="50">
        <f t="shared" si="1"/>
        <v>107.24351104634994</v>
      </c>
      <c r="J4" s="23">
        <f t="shared" ref="J4:J7" si="2">I4/SQRT(4)</f>
        <v>53.621755523174969</v>
      </c>
      <c r="L4" s="110"/>
      <c r="M4" s="13"/>
      <c r="N4" s="112"/>
      <c r="O4" s="11"/>
      <c r="P4" s="109"/>
      <c r="Q4" s="11"/>
    </row>
    <row r="5" spans="1:23" x14ac:dyDescent="0.3">
      <c r="A5" s="13" t="s">
        <v>115</v>
      </c>
      <c r="B5" s="23">
        <v>235.02977974466978</v>
      </c>
      <c r="C5" s="23">
        <v>198.46573302748203</v>
      </c>
      <c r="D5" s="23">
        <v>172.95357902197026</v>
      </c>
      <c r="E5" s="23">
        <v>195.67222237414057</v>
      </c>
      <c r="F5" s="23"/>
      <c r="G5" s="27"/>
      <c r="H5" s="23">
        <f t="shared" si="0"/>
        <v>200.53032854206566</v>
      </c>
      <c r="I5" s="50">
        <f t="shared" si="1"/>
        <v>25.681076025954827</v>
      </c>
      <c r="J5" s="23">
        <f t="shared" si="2"/>
        <v>12.840538012977413</v>
      </c>
      <c r="L5" s="110"/>
      <c r="M5" s="13"/>
      <c r="N5" s="112"/>
      <c r="O5" s="11"/>
      <c r="P5" s="109"/>
      <c r="Q5" s="11"/>
    </row>
    <row r="6" spans="1:23" x14ac:dyDescent="0.3">
      <c r="A6" s="13" t="s">
        <v>116</v>
      </c>
      <c r="B6" s="23">
        <v>104.80384688630735</v>
      </c>
      <c r="C6" s="23">
        <v>99.224450820918193</v>
      </c>
      <c r="D6" s="23">
        <v>125.12264080876847</v>
      </c>
      <c r="E6" s="23">
        <v>81.959970106521794</v>
      </c>
      <c r="F6" s="23"/>
      <c r="G6" s="27"/>
      <c r="H6" s="23">
        <f t="shared" si="0"/>
        <v>102.77772715562894</v>
      </c>
      <c r="I6" s="50">
        <f t="shared" si="1"/>
        <v>17.789557879046008</v>
      </c>
      <c r="J6" s="23">
        <f t="shared" si="2"/>
        <v>8.8947789395230039</v>
      </c>
      <c r="L6" s="110"/>
      <c r="M6" s="13"/>
      <c r="N6" s="112"/>
      <c r="O6" s="11"/>
      <c r="P6" s="109"/>
      <c r="Q6" s="11"/>
    </row>
    <row r="7" spans="1:23" x14ac:dyDescent="0.3">
      <c r="A7" s="13" t="s">
        <v>117</v>
      </c>
      <c r="B7" s="23">
        <v>54.455048758404843</v>
      </c>
      <c r="C7" s="23">
        <v>152.70092226613968</v>
      </c>
      <c r="D7" s="23">
        <v>92.651400706767078</v>
      </c>
      <c r="E7" s="23">
        <v>58.781168410284224</v>
      </c>
      <c r="F7" s="23"/>
      <c r="G7" s="27"/>
      <c r="H7" s="23">
        <f t="shared" si="0"/>
        <v>89.647135035398961</v>
      </c>
      <c r="I7" s="50">
        <f t="shared" si="1"/>
        <v>45.372519320964052</v>
      </c>
      <c r="J7" s="23">
        <f t="shared" si="2"/>
        <v>22.686259660482026</v>
      </c>
      <c r="L7" s="110"/>
      <c r="M7" s="13"/>
      <c r="N7" s="112"/>
      <c r="O7" s="11"/>
      <c r="P7" s="109"/>
      <c r="Q7" s="11"/>
    </row>
    <row r="8" spans="1:23" x14ac:dyDescent="0.3">
      <c r="A8" s="8"/>
      <c r="B8" s="23"/>
      <c r="C8" s="23"/>
      <c r="D8" s="23"/>
      <c r="E8" s="23"/>
      <c r="F8" s="23"/>
      <c r="G8" s="27"/>
      <c r="H8" s="23"/>
      <c r="I8" s="50"/>
      <c r="J8" s="166"/>
      <c r="L8" s="110"/>
      <c r="M8" s="13"/>
      <c r="N8" s="112"/>
      <c r="O8" s="14"/>
      <c r="P8" s="14"/>
      <c r="Q8" s="14"/>
    </row>
    <row r="9" spans="1:23" x14ac:dyDescent="0.3">
      <c r="A9" s="13" t="s">
        <v>118</v>
      </c>
      <c r="B9" s="23">
        <v>201.99459541290645</v>
      </c>
      <c r="C9" s="23">
        <v>140.36994026393609</v>
      </c>
      <c r="D9" s="23">
        <v>14.060499282068548</v>
      </c>
      <c r="E9" s="23">
        <v>43.574965041088944</v>
      </c>
      <c r="F9" s="23"/>
      <c r="G9" s="27"/>
      <c r="H9" s="23">
        <f>AVERAGE(B9:G9)</f>
        <v>100</v>
      </c>
      <c r="I9" s="50">
        <f>STDEV(B9:G9)</f>
        <v>86.798640396644316</v>
      </c>
      <c r="J9" s="23">
        <f>I9/SQRT(4)</f>
        <v>43.399320198322158</v>
      </c>
      <c r="L9" s="13"/>
      <c r="M9" s="13"/>
      <c r="N9" s="112"/>
      <c r="O9" s="11"/>
      <c r="P9" s="109"/>
      <c r="Q9" s="11"/>
    </row>
    <row r="10" spans="1:23" x14ac:dyDescent="0.3">
      <c r="A10" s="13" t="s">
        <v>119</v>
      </c>
      <c r="B10" s="23">
        <v>487.40661686232659</v>
      </c>
      <c r="C10" s="23">
        <v>608.03985029799549</v>
      </c>
      <c r="D10" s="23">
        <v>356.21876379376658</v>
      </c>
      <c r="E10" s="23">
        <v>367.93784008115836</v>
      </c>
      <c r="F10" s="23"/>
      <c r="G10" s="27"/>
      <c r="H10" s="23">
        <f t="shared" ref="H10:H14" si="3">AVERAGE(B10:G10)</f>
        <v>454.90076775881175</v>
      </c>
      <c r="I10" s="50">
        <f t="shared" ref="I10:I14" si="4">STDEV(B10:G10)</f>
        <v>118.05210364313623</v>
      </c>
      <c r="J10" s="23">
        <f>I10/SQRT(4)</f>
        <v>59.026051821568117</v>
      </c>
      <c r="L10" s="110"/>
      <c r="M10" s="13"/>
      <c r="N10" s="10"/>
      <c r="O10" s="11"/>
      <c r="P10" s="109"/>
      <c r="Q10" s="11"/>
    </row>
    <row r="11" spans="1:23" x14ac:dyDescent="0.3">
      <c r="A11" s="13" t="s">
        <v>120</v>
      </c>
      <c r="B11" s="23">
        <v>371.6371220020855</v>
      </c>
      <c r="C11" s="23">
        <v>574.33606395014499</v>
      </c>
      <c r="D11" s="23">
        <v>366.96594100357316</v>
      </c>
      <c r="E11" s="23">
        <v>392.63378612453221</v>
      </c>
      <c r="F11" s="23"/>
      <c r="G11" s="27"/>
      <c r="H11" s="23">
        <f t="shared" si="3"/>
        <v>426.39322827008397</v>
      </c>
      <c r="I11" s="50">
        <f t="shared" si="4"/>
        <v>99.258276243554192</v>
      </c>
      <c r="J11" s="23">
        <f t="shared" ref="J11:J14" si="5">I11/SQRT(4)</f>
        <v>49.629138121777096</v>
      </c>
      <c r="L11" s="110"/>
      <c r="M11" s="13"/>
      <c r="N11" s="10"/>
      <c r="O11" s="11"/>
      <c r="P11" s="109"/>
      <c r="Q11" s="11"/>
    </row>
    <row r="12" spans="1:23" x14ac:dyDescent="0.3">
      <c r="A12" s="13" t="s">
        <v>121</v>
      </c>
      <c r="B12" s="23">
        <v>618.01681503462009</v>
      </c>
      <c r="C12" s="23">
        <v>567.47816682591997</v>
      </c>
      <c r="D12" s="23">
        <v>602.09943833421505</v>
      </c>
      <c r="E12" s="23"/>
      <c r="F12" s="23"/>
      <c r="G12" s="27"/>
      <c r="H12" s="23">
        <f t="shared" si="3"/>
        <v>595.86480673158496</v>
      </c>
      <c r="I12" s="50">
        <f t="shared" si="4"/>
        <v>25.839731308705044</v>
      </c>
      <c r="J12" s="23">
        <f>I12/SQRT(3)</f>
        <v>14.918575826868459</v>
      </c>
      <c r="L12" s="110"/>
      <c r="M12" s="13"/>
      <c r="N12" s="114"/>
      <c r="O12" s="11"/>
      <c r="P12" s="109"/>
      <c r="Q12" s="11"/>
    </row>
    <row r="13" spans="1:23" x14ac:dyDescent="0.3">
      <c r="A13" s="13" t="s">
        <v>122</v>
      </c>
      <c r="B13" s="23">
        <v>466.19090098126662</v>
      </c>
      <c r="C13" s="23">
        <v>333.59215311447485</v>
      </c>
      <c r="D13" s="23">
        <v>389.15295471786976</v>
      </c>
      <c r="E13" s="23">
        <v>295.06008010680915</v>
      </c>
      <c r="F13" s="23"/>
      <c r="G13" s="27"/>
      <c r="H13" s="23">
        <f t="shared" si="3"/>
        <v>370.99902223010514</v>
      </c>
      <c r="I13" s="50">
        <f t="shared" si="4"/>
        <v>74.290097664011725</v>
      </c>
      <c r="J13" s="23">
        <f>I13/SQRT(4)</f>
        <v>37.145048832005862</v>
      </c>
      <c r="L13" s="110"/>
      <c r="M13" s="13"/>
      <c r="N13" s="10"/>
      <c r="O13" s="11"/>
      <c r="P13" s="109"/>
      <c r="Q13" s="11"/>
    </row>
    <row r="14" spans="1:23" x14ac:dyDescent="0.3">
      <c r="A14" s="13" t="s">
        <v>123</v>
      </c>
      <c r="B14" s="23">
        <v>521.77314211212524</v>
      </c>
      <c r="C14" s="23">
        <v>557.23776507820901</v>
      </c>
      <c r="D14" s="23">
        <v>390.84722926117792</v>
      </c>
      <c r="E14" s="23">
        <v>384.59180589733603</v>
      </c>
      <c r="F14" s="23"/>
      <c r="G14" s="27"/>
      <c r="H14" s="23">
        <f t="shared" si="3"/>
        <v>463.61248558721206</v>
      </c>
      <c r="I14" s="50">
        <f t="shared" si="4"/>
        <v>88.858324078313146</v>
      </c>
      <c r="J14" s="23">
        <f t="shared" si="5"/>
        <v>44.429162039156573</v>
      </c>
      <c r="L14" s="110"/>
      <c r="M14" s="13"/>
      <c r="N14" s="10"/>
      <c r="O14" s="11"/>
      <c r="P14" s="109"/>
      <c r="Q14" s="11"/>
    </row>
    <row r="15" spans="1:23" x14ac:dyDescent="0.3">
      <c r="A15" s="8"/>
      <c r="B15" s="23"/>
      <c r="C15" s="23"/>
      <c r="D15" s="23"/>
      <c r="E15" s="23"/>
      <c r="F15" s="23"/>
      <c r="G15" s="27"/>
      <c r="H15" s="23"/>
      <c r="I15" s="50"/>
      <c r="J15" s="166"/>
      <c r="L15" s="13"/>
      <c r="M15" s="13"/>
      <c r="N15" s="112"/>
      <c r="O15" s="3"/>
      <c r="P15" s="3"/>
      <c r="Q15" s="3"/>
      <c r="R15" s="3"/>
      <c r="U15" s="14"/>
      <c r="V15" s="14"/>
      <c r="W15" s="14"/>
    </row>
    <row r="16" spans="1:23" x14ac:dyDescent="0.3">
      <c r="A16" s="13" t="s">
        <v>124</v>
      </c>
      <c r="B16" s="23">
        <v>168.45346615620514</v>
      </c>
      <c r="C16" s="23">
        <v>171.49408862358706</v>
      </c>
      <c r="D16" s="23">
        <v>107.87221807879476</v>
      </c>
      <c r="E16" s="23">
        <v>88.715086887912094</v>
      </c>
      <c r="F16" s="23">
        <v>2.9927169026380085</v>
      </c>
      <c r="G16" s="27">
        <v>60.472423350862954</v>
      </c>
      <c r="H16" s="23">
        <f>AVERAGE(B16:G16)</f>
        <v>100</v>
      </c>
      <c r="I16" s="50">
        <f>STDEV(B16:G16)</f>
        <v>64.74479918577039</v>
      </c>
      <c r="J16" s="23">
        <f>I16/SQRT(6)</f>
        <v>26.431953584016874</v>
      </c>
      <c r="L16" s="110"/>
      <c r="M16" s="13"/>
      <c r="N16" s="10"/>
      <c r="O16" s="109"/>
      <c r="P16" s="109"/>
      <c r="Q16" s="109"/>
      <c r="R16" s="109"/>
      <c r="U16" s="11"/>
      <c r="V16" s="109"/>
      <c r="W16" s="11"/>
    </row>
    <row r="17" spans="1:23" x14ac:dyDescent="0.3">
      <c r="A17" s="13" t="s">
        <v>125</v>
      </c>
      <c r="B17" s="23">
        <v>483.32433875329315</v>
      </c>
      <c r="C17" s="23">
        <v>478.7765923868443</v>
      </c>
      <c r="D17" s="23">
        <v>408.32590371211199</v>
      </c>
      <c r="E17" s="23">
        <v>423.2176039824883</v>
      </c>
      <c r="F17" s="23"/>
      <c r="G17" s="27"/>
      <c r="H17" s="23">
        <f t="shared" ref="H17:H21" si="6">AVERAGE(B17:G17)</f>
        <v>448.41110970868442</v>
      </c>
      <c r="I17" s="50">
        <f t="shared" ref="I17:I21" si="7">STDEV(B17:G17)</f>
        <v>38.220991488807392</v>
      </c>
      <c r="J17" s="23">
        <f>I17/SQRT(4)</f>
        <v>19.110495744403696</v>
      </c>
      <c r="L17" s="113"/>
      <c r="M17" s="13"/>
      <c r="N17" s="10"/>
      <c r="O17" s="109"/>
      <c r="P17" s="109"/>
      <c r="Q17" s="109"/>
      <c r="R17" s="109"/>
      <c r="U17" s="11"/>
      <c r="V17" s="109"/>
      <c r="W17" s="11"/>
    </row>
    <row r="18" spans="1:23" x14ac:dyDescent="0.3">
      <c r="A18" s="13" t="s">
        <v>126</v>
      </c>
      <c r="B18" s="23">
        <v>546.73202679374049</v>
      </c>
      <c r="C18" s="23">
        <v>324.14935925762268</v>
      </c>
      <c r="D18" s="23">
        <v>296.28596421815587</v>
      </c>
      <c r="E18" s="23">
        <v>338.6956665940852</v>
      </c>
      <c r="F18" s="23"/>
      <c r="G18" s="27"/>
      <c r="H18" s="23">
        <f t="shared" si="6"/>
        <v>376.46575421590103</v>
      </c>
      <c r="I18" s="50">
        <f t="shared" si="7"/>
        <v>114.86657042270677</v>
      </c>
      <c r="J18" s="23">
        <f>I18/SQRT(4)</f>
        <v>57.433285211353386</v>
      </c>
      <c r="L18" s="110"/>
      <c r="M18" s="13"/>
      <c r="N18" s="114"/>
      <c r="O18" s="109"/>
      <c r="P18" s="109"/>
      <c r="Q18" s="109"/>
      <c r="R18" s="109"/>
      <c r="U18" s="11"/>
      <c r="V18" s="109"/>
      <c r="W18" s="11"/>
    </row>
    <row r="19" spans="1:23" x14ac:dyDescent="0.3">
      <c r="A19" s="13" t="s">
        <v>127</v>
      </c>
      <c r="B19" s="23">
        <v>461.33088461327503</v>
      </c>
      <c r="C19" s="23">
        <v>553.38474015688007</v>
      </c>
      <c r="D19" s="23">
        <v>673.96378111022</v>
      </c>
      <c r="E19" s="23">
        <v>693.18084368251505</v>
      </c>
      <c r="F19" s="23"/>
      <c r="G19" s="27"/>
      <c r="H19" s="23">
        <f t="shared" si="6"/>
        <v>595.46506239072255</v>
      </c>
      <c r="I19" s="50">
        <f t="shared" si="7"/>
        <v>108.73998639170438</v>
      </c>
      <c r="J19" s="23">
        <f>I19/SQRT(4)</f>
        <v>54.369993195852189</v>
      </c>
      <c r="L19" s="110"/>
      <c r="M19" s="13"/>
      <c r="N19" s="10"/>
      <c r="O19" s="109"/>
      <c r="P19" s="109"/>
      <c r="Q19" s="109"/>
      <c r="R19" s="109"/>
      <c r="S19" s="109"/>
      <c r="T19" s="109"/>
      <c r="U19" s="11"/>
      <c r="V19" s="109"/>
      <c r="W19" s="11"/>
    </row>
    <row r="20" spans="1:23" x14ac:dyDescent="0.3">
      <c r="A20" s="13" t="s">
        <v>128</v>
      </c>
      <c r="B20" s="23">
        <v>465.32437204533807</v>
      </c>
      <c r="C20" s="23">
        <v>643.91403537107317</v>
      </c>
      <c r="D20" s="23">
        <v>321.20426302194574</v>
      </c>
      <c r="E20" s="23">
        <v>419.87322423388309</v>
      </c>
      <c r="F20" s="23">
        <v>456.01176407352466</v>
      </c>
      <c r="G20" s="27">
        <v>565.54981948240402</v>
      </c>
      <c r="H20" s="23">
        <f t="shared" si="6"/>
        <v>478.64624637136149</v>
      </c>
      <c r="I20" s="50">
        <f t="shared" si="7"/>
        <v>112.95814399762354</v>
      </c>
      <c r="J20" s="23">
        <f t="shared" ref="J20:J21" si="8">I20/SQRT(6)</f>
        <v>46.114969181000681</v>
      </c>
      <c r="L20" s="110"/>
      <c r="M20" s="13"/>
      <c r="N20" s="10"/>
      <c r="O20" s="109"/>
      <c r="P20" s="109"/>
      <c r="Q20" s="109"/>
      <c r="R20" s="109"/>
      <c r="S20" s="109"/>
      <c r="T20" s="109"/>
      <c r="U20" s="11"/>
      <c r="V20" s="109"/>
      <c r="W20" s="11"/>
    </row>
    <row r="21" spans="1:23" x14ac:dyDescent="0.3">
      <c r="A21" s="13" t="s">
        <v>129</v>
      </c>
      <c r="B21" s="23">
        <v>488.46794120501357</v>
      </c>
      <c r="C21" s="23">
        <v>502.91812685416801</v>
      </c>
      <c r="D21" s="23">
        <v>422.95849124101466</v>
      </c>
      <c r="E21" s="23">
        <v>368.14113063550877</v>
      </c>
      <c r="F21" s="23">
        <v>494.06922376579104</v>
      </c>
      <c r="G21" s="27">
        <v>470.94378151341846</v>
      </c>
      <c r="H21" s="23">
        <f t="shared" si="6"/>
        <v>457.91644920248569</v>
      </c>
      <c r="I21" s="50">
        <f t="shared" si="7"/>
        <v>52.377372594374108</v>
      </c>
      <c r="J21" s="23">
        <f t="shared" si="8"/>
        <v>21.382972820642021</v>
      </c>
      <c r="L21" s="8"/>
      <c r="M21" s="8"/>
      <c r="N21" s="8"/>
      <c r="O21" s="109"/>
      <c r="P21" s="109"/>
      <c r="Q21" s="109"/>
      <c r="R21" s="109"/>
      <c r="S21" s="109"/>
      <c r="T21" s="109"/>
      <c r="U21" s="11"/>
      <c r="V21" s="109"/>
      <c r="W21" s="1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zoomScale="70" zoomScaleNormal="70" workbookViewId="0">
      <selection activeCell="F19" sqref="F19"/>
    </sheetView>
  </sheetViews>
  <sheetFormatPr baseColWidth="10" defaultRowHeight="14.4" x14ac:dyDescent="0.3"/>
  <cols>
    <col min="1" max="1" width="20.33203125" bestFit="1" customWidth="1"/>
    <col min="17" max="17" width="7.5546875" customWidth="1"/>
    <col min="18" max="18" width="6.44140625" customWidth="1"/>
    <col min="19" max="19" width="12.44140625" customWidth="1"/>
  </cols>
  <sheetData>
    <row r="1" spans="1:19" x14ac:dyDescent="0.3">
      <c r="A1" s="91" t="s">
        <v>131</v>
      </c>
      <c r="B1" s="3"/>
      <c r="C1" s="3"/>
      <c r="D1" s="3"/>
      <c r="E1" s="3"/>
      <c r="F1" s="14" t="s">
        <v>16</v>
      </c>
      <c r="G1" s="14" t="s">
        <v>15</v>
      </c>
      <c r="H1" s="14" t="s">
        <v>8</v>
      </c>
      <c r="N1" s="8"/>
      <c r="O1" s="111"/>
      <c r="P1" s="111"/>
    </row>
    <row r="2" spans="1:19" x14ac:dyDescent="0.3">
      <c r="A2" s="13" t="s">
        <v>112</v>
      </c>
      <c r="B2" s="50">
        <v>134.51372818174499</v>
      </c>
      <c r="C2" s="50">
        <v>125.491474740635</v>
      </c>
      <c r="D2" s="50">
        <v>84.419016366019505</v>
      </c>
      <c r="E2" s="50">
        <v>55.575780711601503</v>
      </c>
      <c r="F2" s="50">
        <f>AVERAGE(B2:E2)</f>
        <v>100.00000000000026</v>
      </c>
      <c r="G2" s="50">
        <f>STDEV(B2:E2)</f>
        <v>36.775404044197316</v>
      </c>
      <c r="H2" s="50">
        <f>G2/SQRT(4)</f>
        <v>18.387702022098658</v>
      </c>
      <c r="N2" s="8"/>
      <c r="O2" s="112"/>
      <c r="P2" s="8"/>
    </row>
    <row r="3" spans="1:19" x14ac:dyDescent="0.3">
      <c r="A3" s="13" t="s">
        <v>113</v>
      </c>
      <c r="B3" s="50">
        <v>181.54105799368187</v>
      </c>
      <c r="C3" s="50">
        <v>275.47368065889839</v>
      </c>
      <c r="D3" s="50">
        <v>181.7719318428756</v>
      </c>
      <c r="E3" s="50">
        <v>225.57897299226809</v>
      </c>
      <c r="F3" s="50">
        <f t="shared" ref="F3:F6" si="0">AVERAGE(B3:E3)</f>
        <v>216.09141087193098</v>
      </c>
      <c r="G3" s="50">
        <f t="shared" ref="G3:G6" si="1">STDEV(B3:E3)</f>
        <v>44.675949252652707</v>
      </c>
      <c r="H3" s="50">
        <f>G3/SQRT(4)</f>
        <v>22.337974626326353</v>
      </c>
      <c r="N3" s="13"/>
      <c r="O3" s="99"/>
      <c r="P3" s="99"/>
      <c r="R3" s="116"/>
      <c r="S3" s="126"/>
    </row>
    <row r="4" spans="1:19" x14ac:dyDescent="0.3">
      <c r="A4" s="13" t="s">
        <v>114</v>
      </c>
      <c r="B4" s="50">
        <v>165.91657303738373</v>
      </c>
      <c r="C4" s="50">
        <v>214.35565852206742</v>
      </c>
      <c r="D4" s="50">
        <v>179.33509914361741</v>
      </c>
      <c r="E4" s="50">
        <v>157.82420280903176</v>
      </c>
      <c r="F4" s="50">
        <f t="shared" si="0"/>
        <v>179.35788337802506</v>
      </c>
      <c r="G4" s="50">
        <f t="shared" si="1"/>
        <v>24.961390230214679</v>
      </c>
      <c r="H4" s="50">
        <f t="shared" ref="H4:H6" si="2">G4/SQRT(4)</f>
        <v>12.48069511510734</v>
      </c>
      <c r="N4" s="13"/>
      <c r="O4" s="99"/>
      <c r="P4" s="99"/>
      <c r="R4" s="116"/>
      <c r="S4" s="126"/>
    </row>
    <row r="5" spans="1:19" x14ac:dyDescent="0.3">
      <c r="A5" s="13" t="s">
        <v>115</v>
      </c>
      <c r="B5" s="50">
        <v>88.56958404691234</v>
      </c>
      <c r="C5" s="50">
        <v>156.71506352087113</v>
      </c>
      <c r="D5" s="50">
        <v>138.58121482157259</v>
      </c>
      <c r="E5" s="50">
        <v>106.76228564515895</v>
      </c>
      <c r="F5" s="50">
        <f t="shared" si="0"/>
        <v>122.65703700862875</v>
      </c>
      <c r="G5" s="50">
        <f t="shared" si="1"/>
        <v>30.703562112837506</v>
      </c>
      <c r="H5" s="50">
        <f t="shared" si="2"/>
        <v>15.351781056418753</v>
      </c>
      <c r="N5" s="13"/>
      <c r="O5" s="99"/>
      <c r="P5" s="99"/>
      <c r="R5" s="116"/>
      <c r="S5" s="126"/>
    </row>
    <row r="6" spans="1:19" x14ac:dyDescent="0.3">
      <c r="A6" s="13" t="s">
        <v>116</v>
      </c>
      <c r="B6" s="50">
        <v>130.37162213237153</v>
      </c>
      <c r="C6" s="50">
        <v>119.68301938422776</v>
      </c>
      <c r="D6" s="50">
        <v>12.079391621045872</v>
      </c>
      <c r="E6" s="50">
        <v>134.64968823173456</v>
      </c>
      <c r="F6" s="50">
        <f t="shared" si="0"/>
        <v>99.195930342344937</v>
      </c>
      <c r="G6" s="50">
        <f t="shared" si="1"/>
        <v>58.417762262448392</v>
      </c>
      <c r="H6" s="50">
        <f t="shared" si="2"/>
        <v>29.208881131224196</v>
      </c>
      <c r="N6" s="13"/>
      <c r="O6" s="99"/>
      <c r="P6" s="99"/>
      <c r="R6" s="116"/>
      <c r="S6" s="126"/>
    </row>
    <row r="7" spans="1:19" x14ac:dyDescent="0.3">
      <c r="A7" s="13"/>
      <c r="B7" s="50"/>
      <c r="C7" s="50"/>
      <c r="D7" s="50"/>
      <c r="E7" s="50"/>
      <c r="F7" s="50"/>
      <c r="G7" s="50"/>
      <c r="H7" s="50"/>
      <c r="N7" s="13"/>
      <c r="O7" s="99"/>
      <c r="P7" s="99"/>
      <c r="R7" s="116"/>
      <c r="S7" s="126"/>
    </row>
    <row r="8" spans="1:19" x14ac:dyDescent="0.3">
      <c r="A8" s="13" t="s">
        <v>118</v>
      </c>
      <c r="B8" s="173">
        <v>100.000021</v>
      </c>
      <c r="C8" s="50">
        <v>59.733142388163699</v>
      </c>
      <c r="D8" s="50">
        <v>140.266857611836</v>
      </c>
      <c r="E8" s="50"/>
      <c r="F8" s="50">
        <f>AVERAGE(B8:E8)</f>
        <v>100.00000699999991</v>
      </c>
      <c r="G8" s="50">
        <f>STDEV(B8:E8)</f>
        <v>40.26685761183797</v>
      </c>
      <c r="H8" s="172">
        <f>G8/SQRT(3)</f>
        <v>23.248081081614984</v>
      </c>
      <c r="L8" s="23"/>
      <c r="M8" s="23"/>
      <c r="N8" s="165"/>
      <c r="O8" s="99"/>
      <c r="P8" s="99"/>
      <c r="R8" s="116"/>
      <c r="S8" s="126"/>
    </row>
    <row r="9" spans="1:19" x14ac:dyDescent="0.3">
      <c r="A9" s="13" t="s">
        <v>119</v>
      </c>
      <c r="B9" s="173">
        <v>196.12536668563001</v>
      </c>
      <c r="C9" s="50">
        <v>213.21527168000551</v>
      </c>
      <c r="D9" s="50">
        <v>179.38387856262599</v>
      </c>
      <c r="E9" s="50"/>
      <c r="F9" s="50">
        <f t="shared" ref="F9:F12" si="3">AVERAGE(B9:E9)</f>
        <v>196.24150564275385</v>
      </c>
      <c r="G9" s="50">
        <f t="shared" ref="G9:G12" si="4">STDEV(B9:E9)</f>
        <v>16.915995573973468</v>
      </c>
      <c r="H9" s="172">
        <f t="shared" ref="H9:H12" si="5">G9/SQRT(3)</f>
        <v>9.7664545982441009</v>
      </c>
      <c r="L9" s="23"/>
      <c r="M9" s="23"/>
      <c r="N9" s="165"/>
      <c r="O9" s="99"/>
      <c r="P9" s="99"/>
      <c r="R9" s="116"/>
      <c r="S9" s="126"/>
    </row>
    <row r="10" spans="1:19" x14ac:dyDescent="0.3">
      <c r="A10" s="13" t="s">
        <v>120</v>
      </c>
      <c r="B10" s="173">
        <v>211.53141137546086</v>
      </c>
      <c r="C10" s="50">
        <v>152.77742722530689</v>
      </c>
      <c r="D10" s="50">
        <v>182.36232562574</v>
      </c>
      <c r="E10" s="50"/>
      <c r="F10" s="50">
        <f t="shared" si="3"/>
        <v>182.22372140883593</v>
      </c>
      <c r="G10" s="50">
        <f t="shared" si="4"/>
        <v>29.377237305877394</v>
      </c>
      <c r="H10" s="172">
        <f t="shared" si="5"/>
        <v>16.960955866595832</v>
      </c>
      <c r="L10" s="23"/>
      <c r="M10" s="23"/>
      <c r="N10" s="165"/>
      <c r="O10" s="99"/>
      <c r="P10" s="99"/>
      <c r="R10" s="116"/>
      <c r="S10" s="126"/>
    </row>
    <row r="11" spans="1:19" x14ac:dyDescent="0.3">
      <c r="A11" s="13" t="s">
        <v>121</v>
      </c>
      <c r="B11" s="173">
        <v>335.09120544020789</v>
      </c>
      <c r="C11" s="50">
        <v>264.70915054467628</v>
      </c>
      <c r="D11" s="50">
        <v>299.01212563256001</v>
      </c>
      <c r="E11" s="50"/>
      <c r="F11" s="50">
        <f t="shared" si="3"/>
        <v>299.60416053914804</v>
      </c>
      <c r="G11" s="50">
        <f t="shared" si="4"/>
        <v>35.194762278318777</v>
      </c>
      <c r="H11" s="172">
        <f t="shared" si="5"/>
        <v>20.319705475452235</v>
      </c>
      <c r="L11" s="23"/>
      <c r="M11" s="23"/>
      <c r="N11" s="165"/>
      <c r="O11" s="99"/>
      <c r="P11" s="99"/>
      <c r="R11" s="116"/>
      <c r="S11" s="126"/>
    </row>
    <row r="12" spans="1:19" x14ac:dyDescent="0.3">
      <c r="A12" s="13" t="s">
        <v>122</v>
      </c>
      <c r="B12" s="173">
        <v>200.00325236520001</v>
      </c>
      <c r="C12" s="50">
        <v>239.42894920364907</v>
      </c>
      <c r="D12" s="50">
        <v>160.90704155228087</v>
      </c>
      <c r="E12" s="50"/>
      <c r="F12" s="50">
        <f t="shared" si="3"/>
        <v>200.11308104037667</v>
      </c>
      <c r="G12" s="50">
        <f t="shared" si="4"/>
        <v>39.261069038627816</v>
      </c>
      <c r="H12" s="172">
        <f t="shared" si="5"/>
        <v>22.667388778124252</v>
      </c>
      <c r="L12" s="23"/>
      <c r="M12" s="23"/>
      <c r="N12" s="165"/>
      <c r="O12" s="99"/>
      <c r="P12" s="99"/>
      <c r="R12" s="116"/>
      <c r="S12" s="126"/>
    </row>
    <row r="13" spans="1:19" x14ac:dyDescent="0.3">
      <c r="A13" s="13"/>
      <c r="B13" s="173"/>
      <c r="C13" s="50"/>
      <c r="D13" s="50"/>
      <c r="E13" s="50"/>
      <c r="F13" s="50"/>
      <c r="G13" s="50"/>
      <c r="H13" s="172"/>
      <c r="L13" s="23"/>
      <c r="M13" s="23"/>
      <c r="N13" s="165"/>
      <c r="O13" s="99"/>
      <c r="P13" s="99"/>
      <c r="R13" s="116"/>
      <c r="S13" s="126"/>
    </row>
    <row r="14" spans="1:19" x14ac:dyDescent="0.3">
      <c r="A14" s="13" t="s">
        <v>124</v>
      </c>
      <c r="B14" s="173">
        <v>103.27714477588984</v>
      </c>
      <c r="C14" s="50">
        <v>96.722855224110234</v>
      </c>
      <c r="D14" s="50">
        <v>100.000012001245</v>
      </c>
      <c r="E14" s="50"/>
      <c r="F14" s="50">
        <f>AVERAGE(B14:E14)</f>
        <v>100.00000400041502</v>
      </c>
      <c r="G14" s="50">
        <f>STDEV(B14:E14)</f>
        <v>3.2771447758971268</v>
      </c>
      <c r="H14" s="172">
        <f>G14/SQRT(3)</f>
        <v>1.892060418537582</v>
      </c>
      <c r="L14" s="23"/>
      <c r="M14" s="23"/>
      <c r="N14" s="165"/>
      <c r="O14" s="99"/>
      <c r="P14" s="99"/>
      <c r="R14" s="116"/>
      <c r="S14" s="126"/>
    </row>
    <row r="15" spans="1:19" x14ac:dyDescent="0.3">
      <c r="A15" s="13" t="s">
        <v>125</v>
      </c>
      <c r="B15" s="173">
        <v>154.52983092525812</v>
      </c>
      <c r="C15" s="50">
        <v>226.15008952607008</v>
      </c>
      <c r="D15" s="50">
        <v>190.14251458452</v>
      </c>
      <c r="E15" s="50"/>
      <c r="F15" s="50">
        <f t="shared" ref="F15:F17" si="6">AVERAGE(B15:E15)</f>
        <v>190.2741450119494</v>
      </c>
      <c r="G15" s="50">
        <f t="shared" ref="G15:G18" si="7">STDEV(B15:E15)</f>
        <v>35.810310742003587</v>
      </c>
      <c r="H15" s="172">
        <f t="shared" ref="H15:H18" si="8">G15/SQRT(3)</f>
        <v>20.675092546659918</v>
      </c>
      <c r="L15" s="166"/>
      <c r="M15" s="166"/>
      <c r="N15" s="165"/>
      <c r="O15" s="99"/>
      <c r="P15" s="99"/>
      <c r="R15" s="116"/>
      <c r="S15" s="126"/>
    </row>
    <row r="16" spans="1:19" x14ac:dyDescent="0.3">
      <c r="A16" s="13" t="s">
        <v>126</v>
      </c>
      <c r="B16" s="173">
        <v>165.12124582369</v>
      </c>
      <c r="C16" s="50">
        <v>178.27013857164616</v>
      </c>
      <c r="D16" s="50">
        <v>152.83781151186815</v>
      </c>
      <c r="E16" s="50"/>
      <c r="F16" s="50">
        <f t="shared" si="6"/>
        <v>165.4097319690681</v>
      </c>
      <c r="G16" s="50">
        <f t="shared" si="7"/>
        <v>12.718617578610321</v>
      </c>
      <c r="H16" s="172">
        <f t="shared" si="8"/>
        <v>7.3430972827305752</v>
      </c>
      <c r="L16" s="23"/>
      <c r="M16" s="171"/>
      <c r="N16" s="165"/>
      <c r="O16" s="99"/>
      <c r="P16" s="99"/>
      <c r="R16" s="116"/>
      <c r="S16" s="126"/>
    </row>
    <row r="17" spans="1:16" x14ac:dyDescent="0.3">
      <c r="A17" s="13" t="s">
        <v>127</v>
      </c>
      <c r="B17" s="173">
        <v>288.02145236589001</v>
      </c>
      <c r="C17" s="50">
        <v>251.58305524145717</v>
      </c>
      <c r="D17" s="50">
        <v>325.95100652668123</v>
      </c>
      <c r="E17" s="50"/>
      <c r="F17" s="50">
        <f t="shared" si="6"/>
        <v>288.51850471134281</v>
      </c>
      <c r="G17" s="50">
        <f t="shared" si="7"/>
        <v>37.186467167048328</v>
      </c>
      <c r="H17" s="172">
        <f t="shared" si="8"/>
        <v>21.469616829106535</v>
      </c>
      <c r="L17" s="23"/>
      <c r="M17" s="171"/>
      <c r="N17" s="165"/>
      <c r="O17" s="99"/>
      <c r="P17" s="99"/>
    </row>
    <row r="18" spans="1:16" x14ac:dyDescent="0.3">
      <c r="A18" s="13" t="s">
        <v>128</v>
      </c>
      <c r="B18" s="173">
        <v>178.01235698745</v>
      </c>
      <c r="C18" s="50">
        <v>210.40176077430993</v>
      </c>
      <c r="D18" s="50">
        <v>146.3756151022551</v>
      </c>
      <c r="E18" s="50"/>
      <c r="F18" s="50">
        <f>AVERAGE(B18:E18)</f>
        <v>178.26324428800501</v>
      </c>
      <c r="G18" s="50">
        <f t="shared" si="7"/>
        <v>32.013810156446191</v>
      </c>
      <c r="H18" s="172">
        <f t="shared" si="8"/>
        <v>18.483181911609783</v>
      </c>
      <c r="L18" s="23"/>
      <c r="M18" s="171"/>
      <c r="N18" s="30"/>
      <c r="O18" s="8"/>
      <c r="P18" s="8"/>
    </row>
    <row r="19" spans="1:16" x14ac:dyDescent="0.3">
      <c r="J19" s="109"/>
      <c r="K19" s="109"/>
      <c r="L19" s="23"/>
      <c r="M19" s="171"/>
      <c r="N19" s="23"/>
    </row>
    <row r="20" spans="1:16" x14ac:dyDescent="0.3">
      <c r="B20" s="134"/>
      <c r="E20" s="11"/>
      <c r="J20" s="109"/>
      <c r="K20" s="109"/>
      <c r="L20" s="11"/>
      <c r="M20" s="109"/>
      <c r="N20" s="11"/>
    </row>
    <row r="21" spans="1:16" x14ac:dyDescent="0.3">
      <c r="A21" s="13"/>
      <c r="B21" s="11"/>
      <c r="C21" s="11"/>
      <c r="D21" s="11"/>
      <c r="E21" s="11"/>
      <c r="F21" s="11"/>
      <c r="G21" s="109"/>
      <c r="H21" s="11"/>
      <c r="J21" s="109"/>
      <c r="K21" s="109"/>
      <c r="L21" s="11"/>
      <c r="M21" s="109"/>
      <c r="N21" s="11"/>
    </row>
    <row r="22" spans="1:16" x14ac:dyDescent="0.3">
      <c r="E22" s="98"/>
      <c r="F22" s="98"/>
      <c r="G22" s="14"/>
      <c r="H22" s="14"/>
    </row>
    <row r="23" spans="1:16" x14ac:dyDescent="0.3">
      <c r="E23" s="98"/>
      <c r="F23" s="98"/>
      <c r="G23" s="109"/>
      <c r="H23" s="11"/>
    </row>
    <row r="24" spans="1:16" x14ac:dyDescent="0.3">
      <c r="E24" s="98"/>
      <c r="F24" s="98"/>
      <c r="G24" s="109"/>
      <c r="H24" s="11"/>
    </row>
    <row r="25" spans="1:16" x14ac:dyDescent="0.3">
      <c r="E25" s="98"/>
      <c r="F25" s="98"/>
      <c r="G25" s="109"/>
      <c r="H25" s="11"/>
    </row>
    <row r="26" spans="1:16" x14ac:dyDescent="0.3">
      <c r="E26" s="98"/>
      <c r="F26" s="98"/>
      <c r="G26" s="109"/>
      <c r="H26" s="11"/>
    </row>
    <row r="27" spans="1:16" x14ac:dyDescent="0.3">
      <c r="E27" s="98"/>
      <c r="F27" s="98"/>
      <c r="G27" s="109"/>
      <c r="H27" s="11"/>
    </row>
    <row r="28" spans="1:16" x14ac:dyDescent="0.3">
      <c r="E28" s="98"/>
      <c r="F28" s="98"/>
      <c r="G28" s="109"/>
      <c r="H28" s="11"/>
    </row>
    <row r="29" spans="1:16" x14ac:dyDescent="0.3">
      <c r="E29" s="98"/>
      <c r="F29" s="98"/>
    </row>
    <row r="30" spans="1:16" x14ac:dyDescent="0.3">
      <c r="E30" s="98"/>
      <c r="F30" s="98"/>
    </row>
    <row r="31" spans="1:16" x14ac:dyDescent="0.3">
      <c r="E31" s="98"/>
      <c r="F31" s="98"/>
    </row>
    <row r="32" spans="1:16" x14ac:dyDescent="0.3">
      <c r="E32" s="98"/>
      <c r="F32" s="98"/>
    </row>
    <row r="33" spans="5:6" x14ac:dyDescent="0.3">
      <c r="E33" s="98"/>
      <c r="F33" s="98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1"/>
  <sheetViews>
    <sheetView zoomScale="50" zoomScaleNormal="50" workbookViewId="0">
      <selection activeCell="B4" sqref="B4"/>
    </sheetView>
  </sheetViews>
  <sheetFormatPr baseColWidth="10" defaultRowHeight="14.4" x14ac:dyDescent="0.3"/>
  <cols>
    <col min="1" max="1" width="24.44140625" bestFit="1" customWidth="1"/>
    <col min="3" max="3" width="14" bestFit="1" customWidth="1"/>
    <col min="4" max="4" width="7.6640625" bestFit="1" customWidth="1"/>
    <col min="5" max="5" width="17.33203125" bestFit="1" customWidth="1"/>
    <col min="7" max="7" width="14" bestFit="1" customWidth="1"/>
    <col min="9" max="9" width="16.88671875" bestFit="1" customWidth="1"/>
    <col min="12" max="12" width="7.6640625" bestFit="1" customWidth="1"/>
    <col min="13" max="13" width="31.5546875" bestFit="1" customWidth="1"/>
    <col min="15" max="15" width="14" bestFit="1" customWidth="1"/>
    <col min="16" max="16" width="7.6640625" bestFit="1" customWidth="1"/>
  </cols>
  <sheetData>
    <row r="1" spans="1:19" x14ac:dyDescent="0.3">
      <c r="A1" s="130" t="s">
        <v>149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11"/>
      <c r="S1" s="11"/>
    </row>
    <row r="2" spans="1:19" x14ac:dyDescent="0.3">
      <c r="A2" s="13" t="s">
        <v>160</v>
      </c>
      <c r="B2" s="13"/>
      <c r="C2" s="13"/>
      <c r="D2" s="13"/>
      <c r="E2" s="13" t="s">
        <v>159</v>
      </c>
      <c r="F2" s="13"/>
      <c r="G2" s="13"/>
      <c r="H2" s="13"/>
      <c r="I2" s="13" t="s">
        <v>161</v>
      </c>
      <c r="J2" s="13"/>
      <c r="K2" s="13"/>
      <c r="L2" s="13"/>
      <c r="M2" s="13" t="s">
        <v>162</v>
      </c>
      <c r="N2" s="3"/>
      <c r="O2" s="3"/>
      <c r="P2" s="3"/>
      <c r="Q2" s="3"/>
      <c r="R2" s="11"/>
      <c r="S2" s="11"/>
    </row>
    <row r="3" spans="1:19" x14ac:dyDescent="0.3">
      <c r="A3" s="3"/>
      <c r="B3" s="14" t="s">
        <v>16</v>
      </c>
      <c r="C3" s="14" t="s">
        <v>15</v>
      </c>
      <c r="D3" s="14" t="s">
        <v>8</v>
      </c>
      <c r="E3" s="3"/>
      <c r="F3" s="14" t="s">
        <v>16</v>
      </c>
      <c r="G3" s="14" t="s">
        <v>15</v>
      </c>
      <c r="H3" s="14" t="s">
        <v>8</v>
      </c>
      <c r="I3" s="3"/>
      <c r="J3" s="14" t="s">
        <v>16</v>
      </c>
      <c r="K3" s="14" t="s">
        <v>15</v>
      </c>
      <c r="L3" s="14" t="s">
        <v>8</v>
      </c>
      <c r="M3" s="3"/>
      <c r="N3" s="14" t="s">
        <v>16</v>
      </c>
      <c r="O3" s="14" t="s">
        <v>15</v>
      </c>
      <c r="P3" s="14" t="s">
        <v>8</v>
      </c>
      <c r="Q3" s="3"/>
      <c r="R3" s="11"/>
      <c r="S3" s="11"/>
    </row>
    <row r="4" spans="1:19" x14ac:dyDescent="0.3">
      <c r="A4" s="23">
        <v>61.5</v>
      </c>
      <c r="B4" s="23">
        <f>AVERAGE(A4:A7)</f>
        <v>71.112499999999997</v>
      </c>
      <c r="C4" s="23">
        <f>STDEV(A4:A7)</f>
        <v>6.5810808382818102</v>
      </c>
      <c r="D4" s="23">
        <f>C4/SQRT(4)</f>
        <v>3.2905404191409051</v>
      </c>
      <c r="E4" s="23">
        <v>77.3</v>
      </c>
      <c r="F4" s="23">
        <f>AVERAGE(E4:E8)</f>
        <v>72.319999999999993</v>
      </c>
      <c r="G4" s="23">
        <f>STDEV(E4:E8)</f>
        <v>6.5579722475777507</v>
      </c>
      <c r="H4" s="23">
        <f>G4/SQRT(5)</f>
        <v>2.9328143480281859</v>
      </c>
      <c r="I4" s="23">
        <v>65.2</v>
      </c>
      <c r="J4" s="23">
        <f>AVERAGE(I4:I9)</f>
        <v>60.666666666666664</v>
      </c>
      <c r="K4" s="23">
        <f>STDEV(I4:I9)</f>
        <v>7.2734219365211095</v>
      </c>
      <c r="L4" s="23">
        <f>K4/SQRT(6)</f>
        <v>2.9693620714071032</v>
      </c>
      <c r="M4" s="23">
        <v>19.100000000000001</v>
      </c>
      <c r="N4" s="23">
        <f>AVERAGE(M4:M9)</f>
        <v>12.443333333333333</v>
      </c>
      <c r="O4" s="23">
        <f>STDEV(M4:M9)</f>
        <v>5.6460983578633019</v>
      </c>
      <c r="P4" s="23">
        <f>O4/SQRT(6)</f>
        <v>2.3050100023885176</v>
      </c>
      <c r="Q4" s="3"/>
      <c r="R4" s="11"/>
      <c r="S4" s="11"/>
    </row>
    <row r="5" spans="1:19" x14ac:dyDescent="0.3">
      <c r="A5" s="23">
        <v>75.3</v>
      </c>
      <c r="B5" s="23"/>
      <c r="C5" s="23"/>
      <c r="D5" s="23"/>
      <c r="E5" s="23">
        <v>78.099999999999994</v>
      </c>
      <c r="F5" s="23"/>
      <c r="G5" s="23"/>
      <c r="H5" s="23"/>
      <c r="I5" s="23">
        <v>55</v>
      </c>
      <c r="J5" s="23"/>
      <c r="K5" s="23"/>
      <c r="L5" s="23"/>
      <c r="M5" s="23">
        <v>16.47</v>
      </c>
      <c r="N5" s="23"/>
      <c r="O5" s="23"/>
      <c r="P5" s="23"/>
      <c r="Q5" s="3"/>
      <c r="R5" s="11"/>
      <c r="S5" s="11"/>
    </row>
    <row r="6" spans="1:19" x14ac:dyDescent="0.3">
      <c r="A6" s="23">
        <v>75.45</v>
      </c>
      <c r="B6" s="23"/>
      <c r="C6" s="23"/>
      <c r="D6" s="23"/>
      <c r="E6" s="23">
        <v>75.2</v>
      </c>
      <c r="F6" s="23"/>
      <c r="G6" s="23"/>
      <c r="H6" s="23"/>
      <c r="I6" s="23">
        <v>51</v>
      </c>
      <c r="J6" s="23"/>
      <c r="K6" s="23"/>
      <c r="L6" s="23"/>
      <c r="M6" s="23">
        <v>16.899999999999999</v>
      </c>
      <c r="N6" s="23"/>
      <c r="O6" s="23"/>
      <c r="P6" s="23"/>
      <c r="Q6" s="3"/>
      <c r="R6" s="11"/>
      <c r="S6" s="11"/>
    </row>
    <row r="7" spans="1:19" x14ac:dyDescent="0.3">
      <c r="A7" s="23">
        <v>72.2</v>
      </c>
      <c r="B7" s="23"/>
      <c r="C7" s="23"/>
      <c r="D7" s="23"/>
      <c r="E7" s="23">
        <v>68</v>
      </c>
      <c r="F7" s="23"/>
      <c r="G7" s="23"/>
      <c r="H7" s="23"/>
      <c r="I7" s="23">
        <v>57</v>
      </c>
      <c r="J7" s="23"/>
      <c r="K7" s="23"/>
      <c r="L7" s="23"/>
      <c r="M7" s="23">
        <v>7.8</v>
      </c>
      <c r="N7" s="23"/>
      <c r="O7" s="23"/>
      <c r="P7" s="23"/>
      <c r="Q7" s="3"/>
      <c r="R7" s="11"/>
      <c r="S7" s="11"/>
    </row>
    <row r="8" spans="1:19" x14ac:dyDescent="0.3">
      <c r="A8" s="23"/>
      <c r="B8" s="23"/>
      <c r="C8" s="23"/>
      <c r="D8" s="23"/>
      <c r="E8" s="23">
        <v>63</v>
      </c>
      <c r="F8" s="23"/>
      <c r="G8" s="23"/>
      <c r="H8" s="23"/>
      <c r="I8" s="23">
        <v>68.3</v>
      </c>
      <c r="J8" s="23"/>
      <c r="K8" s="23"/>
      <c r="L8" s="23"/>
      <c r="M8" s="23">
        <v>8.2799999999999994</v>
      </c>
      <c r="N8" s="23"/>
      <c r="O8" s="23"/>
      <c r="P8" s="23"/>
      <c r="Q8" s="3"/>
      <c r="R8" s="11"/>
      <c r="S8" s="11"/>
    </row>
    <row r="9" spans="1:19" x14ac:dyDescent="0.3">
      <c r="A9" s="23"/>
      <c r="B9" s="23"/>
      <c r="C9" s="23"/>
      <c r="D9" s="23"/>
      <c r="E9" s="23"/>
      <c r="F9" s="23"/>
      <c r="G9" s="23"/>
      <c r="H9" s="23"/>
      <c r="I9" s="23">
        <v>67.5</v>
      </c>
      <c r="J9" s="23"/>
      <c r="K9" s="23"/>
      <c r="L9" s="23"/>
      <c r="M9" s="23">
        <v>6.11</v>
      </c>
      <c r="N9" s="23"/>
      <c r="O9" s="23"/>
      <c r="P9" s="23"/>
      <c r="Q9" s="3"/>
      <c r="R9" s="11"/>
      <c r="S9" s="11"/>
    </row>
    <row r="10" spans="1:19" x14ac:dyDescent="0.3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3"/>
      <c r="R10" s="11"/>
      <c r="S10" s="11"/>
    </row>
    <row r="11" spans="1:19" x14ac:dyDescent="0.3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3"/>
      <c r="R11" s="11"/>
      <c r="S11" s="11"/>
    </row>
    <row r="12" spans="1:19" x14ac:dyDescent="0.3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3"/>
      <c r="R12" s="3"/>
      <c r="S12" s="3"/>
    </row>
    <row r="13" spans="1:19" x14ac:dyDescent="0.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3"/>
      <c r="R13" s="3"/>
      <c r="S13" s="3"/>
    </row>
    <row r="14" spans="1:19" x14ac:dyDescent="0.3">
      <c r="A14" s="165" t="s">
        <v>191</v>
      </c>
      <c r="B14" s="165"/>
      <c r="C14" s="165"/>
      <c r="D14" s="165"/>
      <c r="E14" s="165" t="s">
        <v>192</v>
      </c>
      <c r="F14" s="165"/>
      <c r="G14" s="165"/>
      <c r="H14" s="165"/>
      <c r="I14" s="165" t="s">
        <v>193</v>
      </c>
      <c r="J14" s="165"/>
      <c r="K14" s="165"/>
      <c r="L14" s="165"/>
      <c r="M14" s="165" t="s">
        <v>194</v>
      </c>
      <c r="N14" s="23"/>
      <c r="O14" s="23"/>
      <c r="P14" s="23"/>
      <c r="Q14" s="3"/>
      <c r="R14" s="3"/>
      <c r="S14" s="3"/>
    </row>
    <row r="15" spans="1:19" x14ac:dyDescent="0.3">
      <c r="A15" s="23"/>
      <c r="B15" s="166" t="s">
        <v>16</v>
      </c>
      <c r="C15" s="166" t="s">
        <v>15</v>
      </c>
      <c r="D15" s="166" t="s">
        <v>8</v>
      </c>
      <c r="E15" s="23"/>
      <c r="F15" s="166" t="s">
        <v>16</v>
      </c>
      <c r="G15" s="166" t="s">
        <v>15</v>
      </c>
      <c r="H15" s="165" t="s">
        <v>8</v>
      </c>
      <c r="I15" s="30"/>
      <c r="J15" s="165" t="s">
        <v>16</v>
      </c>
      <c r="K15" s="165" t="s">
        <v>15</v>
      </c>
      <c r="L15" s="165" t="s">
        <v>8</v>
      </c>
      <c r="M15" s="23"/>
      <c r="N15" s="166" t="s">
        <v>16</v>
      </c>
      <c r="O15" s="166" t="s">
        <v>15</v>
      </c>
      <c r="P15" s="166" t="s">
        <v>8</v>
      </c>
      <c r="Q15" s="3"/>
      <c r="R15" s="3"/>
      <c r="S15" s="3"/>
    </row>
    <row r="16" spans="1:19" x14ac:dyDescent="0.3">
      <c r="A16" s="23">
        <v>32.200000000000003</v>
      </c>
      <c r="B16" s="23">
        <f>AVERAGE(A16:A24)</f>
        <v>17.355555555555554</v>
      </c>
      <c r="C16" s="23">
        <f>STDEV(A16:A24)</f>
        <v>9.0685047156506382</v>
      </c>
      <c r="D16" s="23">
        <f>C16/SQRT(9)</f>
        <v>3.0228349052168793</v>
      </c>
      <c r="E16" s="23">
        <v>24</v>
      </c>
      <c r="F16" s="23">
        <f>AVERAGE(E16:E19)</f>
        <v>17.25</v>
      </c>
      <c r="G16" s="23">
        <f>STDEV(E16:E19)</f>
        <v>4.9916597106239795</v>
      </c>
      <c r="H16" s="30">
        <f>G16/SQRT(3)</f>
        <v>2.8819360776317642</v>
      </c>
      <c r="I16" s="175">
        <v>18</v>
      </c>
      <c r="J16" s="30">
        <f>AVERAGE(I16:I23)</f>
        <v>20</v>
      </c>
      <c r="K16" s="30">
        <f>STDEV(I16:I23)</f>
        <v>8.2462112512353212</v>
      </c>
      <c r="L16" s="30">
        <f>K16/SQRT(8)</f>
        <v>2.9154759474226499</v>
      </c>
      <c r="M16" s="23">
        <v>15.6</v>
      </c>
      <c r="N16" s="23">
        <f>AVERAGE(M16:M21)</f>
        <v>10.078333333333331</v>
      </c>
      <c r="O16" s="23">
        <f>STDEV(M16:M21)</f>
        <v>4.706380420946302</v>
      </c>
      <c r="P16" s="23">
        <f>O16/SQRT(6)</f>
        <v>1.921371761123924</v>
      </c>
      <c r="Q16" s="3"/>
      <c r="R16" s="3"/>
      <c r="S16" s="3"/>
    </row>
    <row r="17" spans="1:33" x14ac:dyDescent="0.3">
      <c r="A17" s="23">
        <v>25</v>
      </c>
      <c r="B17" s="23"/>
      <c r="C17" s="23"/>
      <c r="D17" s="23"/>
      <c r="E17" s="23">
        <v>12</v>
      </c>
      <c r="F17" s="23"/>
      <c r="G17" s="23"/>
      <c r="H17" s="23"/>
      <c r="I17" s="173">
        <v>23</v>
      </c>
      <c r="J17" s="23"/>
      <c r="K17" s="23"/>
      <c r="L17" s="23"/>
      <c r="M17" s="23">
        <v>3.6</v>
      </c>
      <c r="N17" s="23"/>
      <c r="O17" s="23"/>
      <c r="P17" s="23"/>
      <c r="Q17" s="3"/>
      <c r="R17" s="3"/>
      <c r="S17" s="3"/>
    </row>
    <row r="18" spans="1:33" x14ac:dyDescent="0.3">
      <c r="A18" s="23">
        <v>6</v>
      </c>
      <c r="B18" s="23"/>
      <c r="C18" s="23"/>
      <c r="D18" s="23"/>
      <c r="E18" s="23">
        <v>16</v>
      </c>
      <c r="F18" s="23"/>
      <c r="G18" s="23"/>
      <c r="H18" s="23"/>
      <c r="I18" s="173">
        <v>18</v>
      </c>
      <c r="J18" s="23"/>
      <c r="K18" s="23"/>
      <c r="L18" s="23"/>
      <c r="M18" s="23">
        <v>12</v>
      </c>
      <c r="N18" s="23"/>
      <c r="O18" s="23"/>
      <c r="P18" s="23"/>
      <c r="Q18" s="3"/>
      <c r="R18" s="3"/>
      <c r="S18" s="3"/>
    </row>
    <row r="19" spans="1:33" x14ac:dyDescent="0.3">
      <c r="A19" s="23">
        <v>9</v>
      </c>
      <c r="B19" s="23"/>
      <c r="C19" s="23"/>
      <c r="D19" s="23"/>
      <c r="E19" s="23">
        <v>17</v>
      </c>
      <c r="F19" s="23"/>
      <c r="G19" s="23"/>
      <c r="H19" s="23"/>
      <c r="I19" s="173">
        <v>8</v>
      </c>
      <c r="J19" s="23"/>
      <c r="K19" s="23"/>
      <c r="L19" s="23"/>
      <c r="M19" s="23">
        <v>8.1999999999999993</v>
      </c>
      <c r="N19" s="23"/>
      <c r="O19" s="23"/>
      <c r="P19" s="23"/>
      <c r="Q19" s="3"/>
      <c r="R19" s="3"/>
      <c r="S19" s="3"/>
    </row>
    <row r="20" spans="1:33" x14ac:dyDescent="0.3">
      <c r="A20" s="23">
        <v>18</v>
      </c>
      <c r="B20" s="23"/>
      <c r="C20" s="23"/>
      <c r="D20" s="23"/>
      <c r="E20" s="23"/>
      <c r="F20" s="23"/>
      <c r="G20" s="23"/>
      <c r="H20" s="23"/>
      <c r="I20" s="173">
        <v>32</v>
      </c>
      <c r="J20" s="23"/>
      <c r="K20" s="23"/>
      <c r="L20" s="23"/>
      <c r="M20" s="23">
        <v>14.45</v>
      </c>
      <c r="N20" s="23"/>
      <c r="O20" s="23"/>
      <c r="P20" s="23"/>
      <c r="Q20" s="3"/>
      <c r="R20" s="3"/>
      <c r="S20" s="3"/>
    </row>
    <row r="21" spans="1:33" x14ac:dyDescent="0.3">
      <c r="A21" s="23">
        <v>12</v>
      </c>
      <c r="B21" s="23"/>
      <c r="C21" s="23"/>
      <c r="D21" s="23"/>
      <c r="E21" s="23"/>
      <c r="F21" s="23"/>
      <c r="G21" s="23"/>
      <c r="H21" s="23"/>
      <c r="I21" s="173">
        <v>15</v>
      </c>
      <c r="J21" s="23"/>
      <c r="K21" s="23"/>
      <c r="L21" s="23"/>
      <c r="M21" s="23">
        <v>6.62</v>
      </c>
      <c r="N21" s="23"/>
      <c r="O21" s="23"/>
      <c r="P21" s="23"/>
      <c r="Q21" s="3"/>
      <c r="R21" s="3"/>
      <c r="S21" s="3"/>
    </row>
    <row r="22" spans="1:33" x14ac:dyDescent="0.3">
      <c r="A22" s="23">
        <v>8</v>
      </c>
      <c r="B22" s="23"/>
      <c r="C22" s="23"/>
      <c r="D22" s="23"/>
      <c r="E22" s="23"/>
      <c r="F22" s="23"/>
      <c r="G22" s="23"/>
      <c r="H22" s="23"/>
      <c r="I22" s="173">
        <v>15</v>
      </c>
      <c r="J22" s="23"/>
      <c r="K22" s="23"/>
      <c r="L22" s="23"/>
      <c r="M22" s="23"/>
      <c r="N22" s="23"/>
      <c r="O22" s="23"/>
      <c r="P22" s="23"/>
      <c r="Q22" s="3"/>
      <c r="R22" s="3"/>
      <c r="S22" s="3"/>
    </row>
    <row r="23" spans="1:33" x14ac:dyDescent="0.3">
      <c r="A23" s="23">
        <v>23</v>
      </c>
      <c r="B23" s="23"/>
      <c r="C23" s="23"/>
      <c r="D23" s="23"/>
      <c r="E23" s="23"/>
      <c r="F23" s="23"/>
      <c r="G23" s="23"/>
      <c r="H23" s="23"/>
      <c r="I23" s="173">
        <v>31</v>
      </c>
      <c r="J23" s="23"/>
      <c r="K23" s="23"/>
      <c r="L23" s="23"/>
      <c r="M23" s="23"/>
      <c r="N23" s="23"/>
      <c r="O23" s="23"/>
      <c r="P23" s="23"/>
      <c r="Q23" s="3"/>
      <c r="R23" s="3"/>
      <c r="S23" s="3"/>
    </row>
    <row r="24" spans="1:33" x14ac:dyDescent="0.3">
      <c r="A24" s="23">
        <v>23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3"/>
      <c r="R24" s="3"/>
      <c r="S24" s="3"/>
    </row>
    <row r="25" spans="1:33" x14ac:dyDescent="0.3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</row>
    <row r="26" spans="1:33" x14ac:dyDescent="0.3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spans="1:33" x14ac:dyDescent="0.3">
      <c r="A27" s="165" t="s">
        <v>195</v>
      </c>
      <c r="B27" s="165"/>
      <c r="C27" s="165"/>
      <c r="D27" s="165"/>
      <c r="E27" s="165" t="s">
        <v>196</v>
      </c>
      <c r="F27" s="165"/>
      <c r="G27" s="165"/>
      <c r="H27" s="165"/>
      <c r="I27" s="165" t="s">
        <v>197</v>
      </c>
      <c r="J27" s="165"/>
      <c r="K27" s="165"/>
      <c r="L27" s="165"/>
      <c r="M27" s="165" t="s">
        <v>198</v>
      </c>
      <c r="N27" s="23"/>
      <c r="O27" s="23"/>
      <c r="P27" s="23"/>
      <c r="Q27" s="16"/>
      <c r="R27" s="8"/>
      <c r="S27" s="8"/>
      <c r="T27" s="8"/>
      <c r="U27" s="16"/>
      <c r="V27" s="8"/>
      <c r="W27" s="8"/>
      <c r="X27" s="8"/>
      <c r="Y27" s="16"/>
      <c r="Z27" s="8"/>
      <c r="AA27" s="8"/>
      <c r="AB27" s="8"/>
      <c r="AC27" s="16"/>
      <c r="AD27" s="8"/>
      <c r="AE27" s="8"/>
      <c r="AF27" s="8"/>
      <c r="AG27" s="8"/>
    </row>
    <row r="28" spans="1:33" x14ac:dyDescent="0.3">
      <c r="A28" s="23"/>
      <c r="B28" s="166" t="s">
        <v>16</v>
      </c>
      <c r="C28" s="166" t="s">
        <v>15</v>
      </c>
      <c r="D28" s="166" t="s">
        <v>8</v>
      </c>
      <c r="E28" s="23"/>
      <c r="F28" s="166" t="s">
        <v>16</v>
      </c>
      <c r="G28" s="166" t="s">
        <v>15</v>
      </c>
      <c r="H28" s="166" t="s">
        <v>8</v>
      </c>
      <c r="I28" s="23"/>
      <c r="J28" s="166" t="s">
        <v>16</v>
      </c>
      <c r="K28" s="166" t="s">
        <v>15</v>
      </c>
      <c r="L28" s="166" t="s">
        <v>8</v>
      </c>
      <c r="M28" s="23"/>
      <c r="N28" s="166" t="s">
        <v>16</v>
      </c>
      <c r="O28" s="166" t="s">
        <v>15</v>
      </c>
      <c r="P28" s="166" t="s">
        <v>8</v>
      </c>
      <c r="Q28" s="16"/>
      <c r="R28" s="10"/>
      <c r="S28" s="10"/>
      <c r="T28" s="10"/>
      <c r="U28" s="16"/>
      <c r="V28" s="10"/>
      <c r="W28" s="10"/>
      <c r="X28" s="10"/>
      <c r="Y28" s="16"/>
      <c r="Z28" s="10"/>
      <c r="AA28" s="10"/>
      <c r="AB28" s="10"/>
      <c r="AC28" s="16"/>
      <c r="AD28" s="10"/>
      <c r="AE28" s="10"/>
      <c r="AF28" s="10"/>
      <c r="AG28" s="8"/>
    </row>
    <row r="29" spans="1:33" x14ac:dyDescent="0.3">
      <c r="A29" s="23">
        <v>2.02</v>
      </c>
      <c r="B29" s="23">
        <f>AVERAGE(A29:A39)</f>
        <v>13.376363636363635</v>
      </c>
      <c r="C29" s="23">
        <f>STDEV(A29:A39)</f>
        <v>12.811331135153189</v>
      </c>
      <c r="D29" s="23">
        <f>C29/SQRT(11)</f>
        <v>3.8627616763910049</v>
      </c>
      <c r="E29" s="23">
        <v>42.3</v>
      </c>
      <c r="F29" s="23">
        <f>AVERAGE(E29:E38)</f>
        <v>11.873999999999999</v>
      </c>
      <c r="G29" s="23">
        <f>STDEV(E29:E38)</f>
        <v>11.138062069618154</v>
      </c>
      <c r="H29" s="23">
        <f>G29/SQRT(10)</f>
        <v>3.522164486032227</v>
      </c>
      <c r="I29" s="23">
        <v>7.14</v>
      </c>
      <c r="J29" s="23">
        <f>AVERAGE(I29:I38)</f>
        <v>7.3610000000000015</v>
      </c>
      <c r="K29" s="23">
        <f>STDEV(I29:I38)</f>
        <v>3.2510458146400909</v>
      </c>
      <c r="L29" s="23">
        <f>K29/SQRT(10)</f>
        <v>1.0280709551820268</v>
      </c>
      <c r="M29" s="23">
        <v>10.7</v>
      </c>
      <c r="N29" s="23">
        <f>AVERAGE(M29:M34)</f>
        <v>10.023333333333333</v>
      </c>
      <c r="O29" s="23">
        <f>STDEV(M29:M34)</f>
        <v>2.6871447051967023</v>
      </c>
      <c r="P29" s="23">
        <f>O29/SQRT(6)</f>
        <v>1.0970222321255749</v>
      </c>
      <c r="Q29" s="16"/>
      <c r="R29" s="8"/>
      <c r="S29" s="8"/>
      <c r="T29" s="8"/>
      <c r="U29" s="16"/>
      <c r="V29" s="8"/>
      <c r="W29" s="8"/>
      <c r="X29" s="8"/>
      <c r="Y29" s="16"/>
      <c r="Z29" s="8"/>
      <c r="AA29" s="8"/>
      <c r="AB29" s="8"/>
      <c r="AC29" s="16"/>
      <c r="AD29" s="8"/>
      <c r="AE29" s="8"/>
      <c r="AF29" s="8"/>
      <c r="AG29" s="8"/>
    </row>
    <row r="30" spans="1:33" x14ac:dyDescent="0.3">
      <c r="A30" s="23">
        <v>12.9</v>
      </c>
      <c r="B30" s="23"/>
      <c r="C30" s="23"/>
      <c r="D30" s="23"/>
      <c r="E30" s="23">
        <v>8.98</v>
      </c>
      <c r="F30" s="23"/>
      <c r="G30" s="23"/>
      <c r="H30" s="23"/>
      <c r="I30" s="23">
        <v>11.11</v>
      </c>
      <c r="J30" s="23"/>
      <c r="K30" s="23"/>
      <c r="L30" s="23"/>
      <c r="M30" s="23">
        <v>9.75</v>
      </c>
      <c r="N30" s="23"/>
      <c r="O30" s="23"/>
      <c r="P30" s="23"/>
      <c r="Q30" s="16"/>
      <c r="R30" s="8"/>
      <c r="S30" s="8"/>
      <c r="T30" s="8"/>
      <c r="U30" s="16"/>
      <c r="V30" s="8"/>
      <c r="W30" s="8"/>
      <c r="X30" s="8"/>
      <c r="Y30" s="16"/>
      <c r="Z30" s="8"/>
      <c r="AA30" s="8"/>
      <c r="AB30" s="8"/>
      <c r="AC30" s="16"/>
      <c r="AD30" s="8"/>
      <c r="AE30" s="8"/>
      <c r="AF30" s="8"/>
      <c r="AG30" s="8"/>
    </row>
    <row r="31" spans="1:33" x14ac:dyDescent="0.3">
      <c r="A31" s="23">
        <v>2.08</v>
      </c>
      <c r="B31" s="23"/>
      <c r="C31" s="23"/>
      <c r="D31" s="23"/>
      <c r="E31" s="23">
        <v>4.32</v>
      </c>
      <c r="F31" s="23"/>
      <c r="G31" s="23"/>
      <c r="H31" s="23"/>
      <c r="I31" s="23">
        <v>6.55</v>
      </c>
      <c r="J31" s="23"/>
      <c r="K31" s="23"/>
      <c r="L31" s="23"/>
      <c r="M31" s="23">
        <v>11.25</v>
      </c>
      <c r="N31" s="23"/>
      <c r="O31" s="23"/>
      <c r="P31" s="23"/>
      <c r="Q31" s="16"/>
      <c r="R31" s="8"/>
      <c r="S31" s="8"/>
      <c r="T31" s="8"/>
      <c r="U31" s="16"/>
      <c r="V31" s="8"/>
      <c r="W31" s="8"/>
      <c r="X31" s="8"/>
      <c r="Y31" s="16"/>
      <c r="Z31" s="8"/>
      <c r="AA31" s="8"/>
      <c r="AB31" s="8"/>
      <c r="AC31" s="16"/>
      <c r="AD31" s="8"/>
      <c r="AE31" s="8"/>
      <c r="AF31" s="8"/>
      <c r="AG31" s="8"/>
    </row>
    <row r="32" spans="1:33" x14ac:dyDescent="0.3">
      <c r="A32" s="23">
        <v>10.6</v>
      </c>
      <c r="B32" s="23"/>
      <c r="C32" s="23"/>
      <c r="D32" s="23"/>
      <c r="E32" s="23">
        <v>12.5</v>
      </c>
      <c r="F32" s="23"/>
      <c r="G32" s="23"/>
      <c r="H32" s="23"/>
      <c r="I32" s="23">
        <v>11.59</v>
      </c>
      <c r="J32" s="23"/>
      <c r="K32" s="23"/>
      <c r="L32" s="23"/>
      <c r="M32" s="23">
        <v>10.48</v>
      </c>
      <c r="N32" s="23"/>
      <c r="O32" s="23"/>
      <c r="P32" s="23"/>
      <c r="Q32" s="16"/>
      <c r="R32" s="8"/>
      <c r="S32" s="8"/>
      <c r="T32" s="8"/>
      <c r="U32" s="16"/>
      <c r="V32" s="8"/>
      <c r="W32" s="8"/>
      <c r="X32" s="8"/>
      <c r="Y32" s="16"/>
      <c r="Z32" s="8"/>
      <c r="AA32" s="8"/>
      <c r="AB32" s="8"/>
      <c r="AC32" s="16"/>
      <c r="AD32" s="8"/>
      <c r="AE32" s="8"/>
      <c r="AF32" s="8"/>
      <c r="AG32" s="8"/>
    </row>
    <row r="33" spans="1:33" x14ac:dyDescent="0.3">
      <c r="A33" s="23">
        <v>32.5</v>
      </c>
      <c r="B33" s="23"/>
      <c r="C33" s="23"/>
      <c r="D33" s="23"/>
      <c r="E33" s="23">
        <v>13.7</v>
      </c>
      <c r="F33" s="23"/>
      <c r="G33" s="23"/>
      <c r="H33" s="23"/>
      <c r="I33" s="23">
        <v>6.54</v>
      </c>
      <c r="J33" s="23"/>
      <c r="K33" s="23"/>
      <c r="L33" s="23"/>
      <c r="M33" s="23">
        <v>12.96</v>
      </c>
      <c r="N33" s="23"/>
      <c r="O33" s="23"/>
      <c r="P33" s="23"/>
      <c r="Q33" s="16"/>
      <c r="R33" s="8"/>
      <c r="S33" s="8"/>
      <c r="T33" s="8"/>
      <c r="U33" s="16"/>
      <c r="V33" s="8"/>
      <c r="W33" s="8"/>
      <c r="X33" s="8"/>
      <c r="Y33" s="16"/>
      <c r="Z33" s="8"/>
      <c r="AA33" s="8"/>
      <c r="AB33" s="8"/>
      <c r="AC33" s="16"/>
      <c r="AD33" s="8"/>
      <c r="AE33" s="8"/>
      <c r="AF33" s="8"/>
      <c r="AG33" s="8"/>
    </row>
    <row r="34" spans="1:33" x14ac:dyDescent="0.3">
      <c r="A34" s="23">
        <v>36</v>
      </c>
      <c r="B34" s="23"/>
      <c r="C34" s="23"/>
      <c r="D34" s="23"/>
      <c r="E34" s="23">
        <v>10</v>
      </c>
      <c r="F34" s="23"/>
      <c r="G34" s="23"/>
      <c r="H34" s="23"/>
      <c r="I34" s="23">
        <v>3.53</v>
      </c>
      <c r="J34" s="23"/>
      <c r="K34" s="23"/>
      <c r="L34" s="23"/>
      <c r="M34" s="23">
        <v>5</v>
      </c>
      <c r="N34" s="23"/>
      <c r="O34" s="23"/>
      <c r="P34" s="23"/>
      <c r="Q34" s="16"/>
      <c r="R34" s="8"/>
      <c r="S34" s="8"/>
      <c r="T34" s="8"/>
      <c r="U34" s="16"/>
      <c r="V34" s="8"/>
      <c r="W34" s="8"/>
      <c r="X34" s="8"/>
      <c r="Y34" s="16"/>
      <c r="Z34" s="8"/>
      <c r="AA34" s="8"/>
      <c r="AB34" s="8"/>
      <c r="AC34" s="16"/>
      <c r="AD34" s="8"/>
      <c r="AE34" s="8"/>
      <c r="AF34" s="8"/>
      <c r="AG34" s="8"/>
    </row>
    <row r="35" spans="1:33" x14ac:dyDescent="0.3">
      <c r="A35" s="23">
        <v>29.1</v>
      </c>
      <c r="B35" s="23"/>
      <c r="C35" s="23"/>
      <c r="D35" s="23"/>
      <c r="E35" s="23">
        <v>4.16</v>
      </c>
      <c r="F35" s="23"/>
      <c r="G35" s="23"/>
      <c r="H35" s="23"/>
      <c r="I35" s="23">
        <v>1.7</v>
      </c>
      <c r="J35" s="23"/>
      <c r="K35" s="23"/>
      <c r="L35" s="23"/>
      <c r="M35" s="23"/>
      <c r="N35" s="23"/>
      <c r="O35" s="23"/>
      <c r="P35" s="23"/>
      <c r="Q35" s="16"/>
      <c r="R35" s="8"/>
      <c r="S35" s="8"/>
      <c r="T35" s="8"/>
      <c r="U35" s="16"/>
      <c r="V35" s="8"/>
      <c r="W35" s="8"/>
      <c r="X35" s="8"/>
      <c r="Y35" s="16"/>
      <c r="Z35" s="8"/>
      <c r="AA35" s="8"/>
      <c r="AB35" s="8"/>
      <c r="AC35" s="16"/>
      <c r="AD35" s="8"/>
      <c r="AE35" s="8"/>
      <c r="AF35" s="8"/>
      <c r="AG35" s="8"/>
    </row>
    <row r="36" spans="1:33" x14ac:dyDescent="0.3">
      <c r="A36" s="23">
        <v>4.62</v>
      </c>
      <c r="B36" s="23"/>
      <c r="C36" s="23"/>
      <c r="D36" s="23"/>
      <c r="E36" s="23">
        <v>7.2</v>
      </c>
      <c r="F36" s="23"/>
      <c r="G36" s="23"/>
      <c r="H36" s="23"/>
      <c r="I36" s="23">
        <v>11.11</v>
      </c>
      <c r="J36" s="23"/>
      <c r="K36" s="23"/>
      <c r="L36" s="23"/>
      <c r="M36" s="23"/>
      <c r="N36" s="23"/>
      <c r="O36" s="23"/>
      <c r="P36" s="23"/>
      <c r="Q36" s="16"/>
      <c r="R36" s="8"/>
      <c r="S36" s="8"/>
      <c r="T36" s="8"/>
      <c r="U36" s="16"/>
      <c r="V36" s="8"/>
      <c r="W36" s="8"/>
      <c r="X36" s="8"/>
      <c r="Y36" s="16"/>
      <c r="Z36" s="8"/>
      <c r="AA36" s="8"/>
      <c r="AB36" s="8"/>
      <c r="AC36" s="16"/>
      <c r="AD36" s="8"/>
      <c r="AE36" s="8"/>
      <c r="AF36" s="8"/>
      <c r="AG36" s="8"/>
    </row>
    <row r="37" spans="1:33" x14ac:dyDescent="0.3">
      <c r="A37" s="23">
        <v>5.05</v>
      </c>
      <c r="B37" s="23"/>
      <c r="C37" s="23"/>
      <c r="D37" s="23"/>
      <c r="E37" s="23">
        <v>9.09</v>
      </c>
      <c r="F37" s="23"/>
      <c r="G37" s="23"/>
      <c r="H37" s="23"/>
      <c r="I37" s="23">
        <v>7.86</v>
      </c>
      <c r="J37" s="23"/>
      <c r="K37" s="23"/>
      <c r="L37" s="23"/>
      <c r="M37" s="23"/>
      <c r="N37" s="23"/>
      <c r="O37" s="23"/>
      <c r="P37" s="23"/>
      <c r="Q37" s="16"/>
      <c r="R37" s="8"/>
      <c r="S37" s="8"/>
      <c r="T37" s="8"/>
      <c r="U37" s="16"/>
      <c r="V37" s="8"/>
      <c r="W37" s="8"/>
      <c r="X37" s="8"/>
      <c r="Y37" s="16"/>
      <c r="Z37" s="8"/>
      <c r="AA37" s="8"/>
      <c r="AB37" s="8"/>
      <c r="AC37" s="16"/>
      <c r="AD37" s="8"/>
      <c r="AE37" s="8"/>
      <c r="AF37" s="8"/>
      <c r="AG37" s="8"/>
    </row>
    <row r="38" spans="1:33" x14ac:dyDescent="0.3">
      <c r="A38" s="23">
        <v>5.38</v>
      </c>
      <c r="B38" s="23"/>
      <c r="C38" s="23"/>
      <c r="D38" s="23"/>
      <c r="E38" s="23">
        <v>6.49</v>
      </c>
      <c r="F38" s="23"/>
      <c r="G38" s="23"/>
      <c r="H38" s="23"/>
      <c r="I38" s="23">
        <v>6.48</v>
      </c>
      <c r="J38" s="23"/>
      <c r="K38" s="23"/>
      <c r="L38" s="23"/>
      <c r="M38" s="23"/>
      <c r="N38" s="23"/>
      <c r="O38" s="23"/>
      <c r="P38" s="23"/>
      <c r="Q38" s="16"/>
      <c r="R38" s="8"/>
      <c r="S38" s="8"/>
      <c r="T38" s="8"/>
      <c r="U38" s="16"/>
      <c r="V38" s="8"/>
      <c r="W38" s="8"/>
      <c r="X38" s="8"/>
      <c r="Y38" s="16"/>
      <c r="Z38" s="8"/>
      <c r="AA38" s="8"/>
      <c r="AB38" s="8"/>
      <c r="AC38" s="16"/>
      <c r="AD38" s="8"/>
      <c r="AE38" s="8"/>
      <c r="AF38" s="8"/>
      <c r="AG38" s="8"/>
    </row>
    <row r="39" spans="1:33" x14ac:dyDescent="0.3">
      <c r="A39" s="23">
        <v>6.89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16"/>
      <c r="R39" s="8"/>
      <c r="S39" s="8"/>
      <c r="T39" s="8"/>
      <c r="U39" s="16"/>
      <c r="V39" s="8"/>
      <c r="W39" s="8"/>
      <c r="X39" s="8"/>
      <c r="Y39" s="16"/>
      <c r="Z39" s="8"/>
      <c r="AA39" s="8"/>
      <c r="AB39" s="8"/>
      <c r="AC39" s="16"/>
      <c r="AD39" s="8"/>
      <c r="AE39" s="8"/>
      <c r="AF39" s="8"/>
      <c r="AG39" s="8"/>
    </row>
    <row r="40" spans="1:33" x14ac:dyDescent="0.3">
      <c r="Q40" s="16"/>
      <c r="R40" s="8"/>
      <c r="S40" s="8"/>
      <c r="T40" s="8"/>
      <c r="U40" s="16"/>
      <c r="V40" s="8"/>
      <c r="W40" s="8"/>
      <c r="X40" s="8"/>
      <c r="Y40" s="16"/>
      <c r="Z40" s="8"/>
      <c r="AA40" s="8"/>
      <c r="AB40" s="8"/>
      <c r="AC40" s="16"/>
      <c r="AD40" s="8"/>
      <c r="AE40" s="8"/>
      <c r="AF40" s="8"/>
      <c r="AG40" s="8"/>
    </row>
    <row r="41" spans="1:33" x14ac:dyDescent="0.3">
      <c r="Q41" s="16"/>
      <c r="R41" s="8"/>
      <c r="S41" s="8"/>
      <c r="T41" s="8"/>
      <c r="U41" s="16"/>
      <c r="V41" s="8"/>
      <c r="W41" s="8"/>
      <c r="X41" s="8"/>
      <c r="Y41" s="16"/>
      <c r="Z41" s="8"/>
      <c r="AA41" s="8"/>
      <c r="AB41" s="8"/>
      <c r="AC41" s="16"/>
      <c r="AD41" s="8"/>
      <c r="AE41" s="8"/>
      <c r="AF41" s="8"/>
      <c r="AG41" s="8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zoomScale="40" zoomScaleNormal="40" workbookViewId="0">
      <selection activeCell="B1" sqref="B1"/>
    </sheetView>
  </sheetViews>
  <sheetFormatPr baseColWidth="10" defaultRowHeight="14.4" x14ac:dyDescent="0.3"/>
  <cols>
    <col min="1" max="1" width="21.33203125" style="8" bestFit="1" customWidth="1"/>
    <col min="2" max="2" width="32.6640625" style="163" customWidth="1"/>
    <col min="3" max="7" width="6.88671875" style="163" bestFit="1" customWidth="1"/>
    <col min="8" max="8" width="6.33203125" style="163" bestFit="1" customWidth="1"/>
    <col min="9" max="9" width="13.109375" style="163" bestFit="1" customWidth="1"/>
    <col min="10" max="11" width="11.5546875" style="163" bestFit="1" customWidth="1"/>
    <col min="14" max="14" width="32" bestFit="1" customWidth="1"/>
    <col min="18" max="18" width="15.109375" bestFit="1" customWidth="1"/>
  </cols>
  <sheetData>
    <row r="1" spans="1:21" x14ac:dyDescent="0.3">
      <c r="A1" s="179" t="s">
        <v>130</v>
      </c>
      <c r="B1" s="180" t="s">
        <v>134</v>
      </c>
      <c r="I1" s="165" t="s">
        <v>16</v>
      </c>
      <c r="J1" s="165" t="s">
        <v>15</v>
      </c>
      <c r="K1" s="165" t="s">
        <v>8</v>
      </c>
      <c r="T1" s="117"/>
      <c r="U1" s="118"/>
    </row>
    <row r="2" spans="1:21" x14ac:dyDescent="0.3">
      <c r="A2" s="125" t="s">
        <v>137</v>
      </c>
      <c r="B2" s="30">
        <v>80.625086423319999</v>
      </c>
      <c r="C2" s="30">
        <v>119.723753120629</v>
      </c>
      <c r="D2" s="30">
        <v>99.651160456051002</v>
      </c>
      <c r="E2" s="30"/>
      <c r="F2" s="30"/>
      <c r="G2" s="30"/>
      <c r="H2" s="30"/>
      <c r="I2" s="172">
        <f>AVERAGE(B2:H2)</f>
        <v>100</v>
      </c>
      <c r="J2" s="172">
        <f>STDEV(B2:H2)</f>
        <v>19.551667477414362</v>
      </c>
      <c r="K2" s="172">
        <f>J2/SQRT(3)</f>
        <v>11.288160481191234</v>
      </c>
      <c r="Q2" s="119"/>
      <c r="R2" s="117"/>
      <c r="S2" s="119"/>
      <c r="T2" s="119"/>
    </row>
    <row r="3" spans="1:21" x14ac:dyDescent="0.3">
      <c r="A3" s="125" t="s">
        <v>147</v>
      </c>
      <c r="B3" s="30">
        <v>120.63903860064194</v>
      </c>
      <c r="C3" s="30">
        <v>176.06727301168891</v>
      </c>
      <c r="D3" s="30">
        <v>209.0198249802236</v>
      </c>
      <c r="E3" s="30">
        <v>161.5962017524439</v>
      </c>
      <c r="F3" s="30"/>
      <c r="G3" s="30"/>
      <c r="H3" s="30"/>
      <c r="I3" s="172">
        <f t="shared" ref="I3:I13" si="0">AVERAGE(B3:H3)</f>
        <v>166.83058458624959</v>
      </c>
      <c r="J3" s="172">
        <f t="shared" ref="J3:J13" si="1">STDEV(B3:H3)</f>
        <v>36.634710782173599</v>
      </c>
      <c r="K3" s="172">
        <f>J3/SQRT(4)</f>
        <v>18.317355391086799</v>
      </c>
      <c r="N3" s="127"/>
      <c r="Q3" s="119"/>
      <c r="R3" s="117"/>
      <c r="S3" s="119"/>
      <c r="T3" s="119"/>
    </row>
    <row r="4" spans="1:21" x14ac:dyDescent="0.3">
      <c r="A4" s="125" t="s">
        <v>138</v>
      </c>
      <c r="B4" s="30">
        <v>225.19362333320441</v>
      </c>
      <c r="C4" s="30">
        <v>162.94500784947232</v>
      </c>
      <c r="D4" s="30">
        <v>210.15049464251436</v>
      </c>
      <c r="E4" s="30">
        <v>169.07058233483102</v>
      </c>
      <c r="F4" s="30"/>
      <c r="G4" s="30"/>
      <c r="H4" s="30"/>
      <c r="I4" s="172">
        <f t="shared" si="0"/>
        <v>191.83992704000551</v>
      </c>
      <c r="J4" s="172">
        <f t="shared" si="1"/>
        <v>30.556534247606987</v>
      </c>
      <c r="K4" s="172">
        <f t="shared" ref="K4:K11" si="2">J4/SQRT(4)</f>
        <v>15.278267123803493</v>
      </c>
      <c r="Q4" s="119"/>
      <c r="R4" s="117"/>
      <c r="S4" s="119"/>
      <c r="T4" s="119"/>
    </row>
    <row r="5" spans="1:21" x14ac:dyDescent="0.3">
      <c r="A5" s="125" t="s">
        <v>139</v>
      </c>
      <c r="B5" s="30">
        <v>184.33821940219471</v>
      </c>
      <c r="C5" s="30">
        <v>137.45949457359265</v>
      </c>
      <c r="D5" s="30">
        <v>187.81177560123277</v>
      </c>
      <c r="E5" s="30">
        <v>164.74077220183617</v>
      </c>
      <c r="F5" s="30">
        <v>89.56413189288304</v>
      </c>
      <c r="G5" s="30">
        <v>80.614784257428894</v>
      </c>
      <c r="H5" s="30">
        <v>172.27372259258473</v>
      </c>
      <c r="I5" s="172">
        <f t="shared" si="0"/>
        <v>145.2575572173933</v>
      </c>
      <c r="J5" s="172">
        <f t="shared" si="1"/>
        <v>44.32622252139754</v>
      </c>
      <c r="K5" s="172">
        <f>J5/SQRT(7)</f>
        <v>16.753737335789761</v>
      </c>
      <c r="Q5" s="119"/>
      <c r="R5" s="117"/>
      <c r="S5" s="119"/>
      <c r="T5" s="119"/>
    </row>
    <row r="6" spans="1:21" x14ac:dyDescent="0.3">
      <c r="A6" s="125" t="s">
        <v>140</v>
      </c>
      <c r="B6" s="30">
        <v>100.20546237885316</v>
      </c>
      <c r="C6" s="30">
        <v>125.4245048454096</v>
      </c>
      <c r="D6" s="30">
        <v>111.11703469696789</v>
      </c>
      <c r="E6" s="30">
        <v>127.2258935054943</v>
      </c>
      <c r="F6" s="30"/>
      <c r="G6" s="30"/>
      <c r="H6" s="30"/>
      <c r="I6" s="172">
        <f t="shared" si="0"/>
        <v>115.99322385668124</v>
      </c>
      <c r="J6" s="172">
        <f t="shared" si="1"/>
        <v>12.756077789689293</v>
      </c>
      <c r="K6" s="172">
        <f t="shared" si="2"/>
        <v>6.3780388948446465</v>
      </c>
      <c r="Q6" s="119"/>
      <c r="R6" s="117"/>
      <c r="S6" s="119"/>
      <c r="T6" s="119"/>
    </row>
    <row r="7" spans="1:21" x14ac:dyDescent="0.3">
      <c r="A7" s="125" t="s">
        <v>141</v>
      </c>
      <c r="B7" s="30">
        <v>130.79402140745</v>
      </c>
      <c r="C7" s="30">
        <v>114.7635750029511</v>
      </c>
      <c r="D7" s="30">
        <v>107.85462463808564</v>
      </c>
      <c r="E7" s="30"/>
      <c r="F7" s="30"/>
      <c r="G7" s="30"/>
      <c r="H7" s="30"/>
      <c r="I7" s="172">
        <f t="shared" si="0"/>
        <v>117.80407368282891</v>
      </c>
      <c r="J7" s="172">
        <f t="shared" si="1"/>
        <v>11.768069306489281</v>
      </c>
      <c r="K7" s="172">
        <f>J7/SQRT(3)</f>
        <v>6.7942979819437594</v>
      </c>
      <c r="Q7" s="119"/>
      <c r="R7" s="120"/>
      <c r="S7" s="119"/>
      <c r="T7" s="119"/>
    </row>
    <row r="8" spans="1:21" x14ac:dyDescent="0.3">
      <c r="A8" s="125" t="s">
        <v>142</v>
      </c>
      <c r="B8" s="30">
        <v>99.374751507392148</v>
      </c>
      <c r="C8" s="30">
        <v>84.163411361759373</v>
      </c>
      <c r="D8" s="30">
        <v>116.46183713084851</v>
      </c>
      <c r="E8" s="30"/>
      <c r="F8" s="30"/>
      <c r="G8" s="30"/>
      <c r="H8" s="30"/>
      <c r="I8" s="172">
        <f t="shared" si="0"/>
        <v>100</v>
      </c>
      <c r="J8" s="172">
        <f t="shared" si="1"/>
        <v>16.158288230764857</v>
      </c>
      <c r="K8" s="172">
        <f>J8/SQRT(3)</f>
        <v>9.3289920596756524</v>
      </c>
      <c r="Q8" s="121"/>
      <c r="R8" s="122"/>
      <c r="S8" s="119"/>
      <c r="T8" s="119"/>
    </row>
    <row r="9" spans="1:21" x14ac:dyDescent="0.3">
      <c r="A9" s="125" t="s">
        <v>143</v>
      </c>
      <c r="B9" s="30">
        <v>82.685271753522187</v>
      </c>
      <c r="C9" s="30">
        <v>128.35718357538315</v>
      </c>
      <c r="D9" s="30">
        <v>87.631392829938491</v>
      </c>
      <c r="E9" s="30">
        <v>90.350738257395719</v>
      </c>
      <c r="F9" s="30"/>
      <c r="G9" s="30"/>
      <c r="H9" s="30"/>
      <c r="I9" s="172">
        <f t="shared" si="0"/>
        <v>97.256146604059893</v>
      </c>
      <c r="J9" s="172">
        <f t="shared" si="1"/>
        <v>20.97542565518269</v>
      </c>
      <c r="K9" s="172">
        <f t="shared" si="2"/>
        <v>10.487712827591345</v>
      </c>
      <c r="Q9" s="121"/>
      <c r="R9" s="122"/>
      <c r="S9" s="119"/>
      <c r="T9" s="119"/>
    </row>
    <row r="10" spans="1:21" x14ac:dyDescent="0.3">
      <c r="A10" s="125" t="s">
        <v>148</v>
      </c>
      <c r="B10" s="30">
        <v>142.18141861231439</v>
      </c>
      <c r="C10" s="30">
        <v>188.75659081034081</v>
      </c>
      <c r="D10" s="30">
        <v>171.25113152988408</v>
      </c>
      <c r="E10" s="30">
        <v>148.17487672881524</v>
      </c>
      <c r="F10" s="30"/>
      <c r="G10" s="30"/>
      <c r="H10" s="30"/>
      <c r="I10" s="172">
        <f t="shared" si="0"/>
        <v>162.59100442033863</v>
      </c>
      <c r="J10" s="172">
        <f t="shared" si="1"/>
        <v>21.478761937935751</v>
      </c>
      <c r="K10" s="172">
        <f t="shared" si="2"/>
        <v>10.739380968967875</v>
      </c>
      <c r="Q10" s="121"/>
      <c r="R10" s="122"/>
      <c r="S10" s="119"/>
      <c r="T10" s="119"/>
    </row>
    <row r="11" spans="1:21" x14ac:dyDescent="0.3">
      <c r="A11" s="125" t="s">
        <v>144</v>
      </c>
      <c r="B11" s="30">
        <v>202.19418193337194</v>
      </c>
      <c r="C11" s="30">
        <v>121.36070960685015</v>
      </c>
      <c r="D11" s="30">
        <v>175.89301986513578</v>
      </c>
      <c r="E11" s="30">
        <v>119.58839837918532</v>
      </c>
      <c r="F11" s="30"/>
      <c r="G11" s="30"/>
      <c r="H11" s="30"/>
      <c r="I11" s="172">
        <f t="shared" si="0"/>
        <v>154.75907744613579</v>
      </c>
      <c r="J11" s="172">
        <f t="shared" si="1"/>
        <v>41.02503422807137</v>
      </c>
      <c r="K11" s="172">
        <f t="shared" si="2"/>
        <v>20.512517114035685</v>
      </c>
      <c r="Q11" s="121"/>
      <c r="R11" s="122"/>
      <c r="S11" s="119"/>
      <c r="T11" s="119"/>
    </row>
    <row r="12" spans="1:21" x14ac:dyDescent="0.3">
      <c r="A12" s="125" t="s">
        <v>145</v>
      </c>
      <c r="B12" s="30">
        <v>112.76723714513118</v>
      </c>
      <c r="C12" s="30">
        <v>119.77766406289042</v>
      </c>
      <c r="D12" s="30">
        <v>87.645167980091259</v>
      </c>
      <c r="E12" s="30"/>
      <c r="F12" s="30"/>
      <c r="G12" s="30"/>
      <c r="H12" s="30"/>
      <c r="I12" s="172">
        <f t="shared" si="0"/>
        <v>106.73002306270428</v>
      </c>
      <c r="J12" s="172">
        <f t="shared" si="1"/>
        <v>16.895570174917687</v>
      </c>
      <c r="K12" s="172">
        <f>J12/SQRT(3)</f>
        <v>9.7546619886009402</v>
      </c>
      <c r="Q12" s="121"/>
      <c r="R12" s="122"/>
      <c r="S12" s="119"/>
      <c r="T12" s="119"/>
    </row>
    <row r="13" spans="1:21" x14ac:dyDescent="0.3">
      <c r="A13" s="125" t="s">
        <v>146</v>
      </c>
      <c r="B13" s="30">
        <v>160.90596822670676</v>
      </c>
      <c r="C13" s="30">
        <v>129.09888154550075</v>
      </c>
      <c r="D13" s="30">
        <v>196.99339683914249</v>
      </c>
      <c r="E13" s="30"/>
      <c r="F13" s="30"/>
      <c r="G13" s="30"/>
      <c r="H13" s="30"/>
      <c r="I13" s="172">
        <f t="shared" si="0"/>
        <v>162.33274887045002</v>
      </c>
      <c r="J13" s="172">
        <f t="shared" si="1"/>
        <v>33.969737693918759</v>
      </c>
      <c r="K13" s="172">
        <f>J13/SQRT(3)</f>
        <v>19.612437201884973</v>
      </c>
      <c r="Q13" s="121"/>
      <c r="R13" s="123"/>
      <c r="S13" s="119"/>
      <c r="T13" s="119"/>
    </row>
    <row r="14" spans="1:21" x14ac:dyDescent="0.3">
      <c r="B14" s="180" t="s">
        <v>135</v>
      </c>
      <c r="C14" s="30"/>
      <c r="D14" s="30"/>
      <c r="E14" s="30"/>
      <c r="F14" s="30"/>
      <c r="G14" s="30"/>
      <c r="H14" s="30"/>
      <c r="I14" s="165"/>
      <c r="J14" s="165"/>
      <c r="K14" s="165"/>
      <c r="Q14" s="121"/>
      <c r="R14" s="124"/>
      <c r="S14" s="117"/>
      <c r="T14" s="117"/>
    </row>
    <row r="15" spans="1:21" x14ac:dyDescent="0.3">
      <c r="A15" s="125" t="s">
        <v>137</v>
      </c>
      <c r="B15" s="30">
        <v>100.28453284215679</v>
      </c>
      <c r="C15" s="30">
        <v>110.37544902699233</v>
      </c>
      <c r="D15" s="30">
        <v>89.340018130850893</v>
      </c>
      <c r="E15" s="30"/>
      <c r="F15" s="30"/>
      <c r="G15" s="30"/>
      <c r="H15" s="30"/>
      <c r="I15" s="172">
        <f>AVERAGE(B15:H15)</f>
        <v>100</v>
      </c>
      <c r="J15" s="172">
        <f>STDEV(B15:H15)</f>
        <v>10.520601572642354</v>
      </c>
      <c r="K15" s="172">
        <f>J15/SQRT(3)</f>
        <v>6.0740721500018635</v>
      </c>
      <c r="Q15" s="121"/>
      <c r="R15" s="124"/>
      <c r="S15" s="117"/>
      <c r="T15" s="117"/>
    </row>
    <row r="16" spans="1:21" x14ac:dyDescent="0.3">
      <c r="A16" s="125" t="s">
        <v>147</v>
      </c>
      <c r="B16" s="30">
        <v>127.81839220381383</v>
      </c>
      <c r="C16" s="30">
        <v>212.41697310891186</v>
      </c>
      <c r="D16" s="30">
        <v>221.99825845776761</v>
      </c>
      <c r="E16" s="30">
        <v>137.17113831727011</v>
      </c>
      <c r="F16" s="30"/>
      <c r="G16" s="30"/>
      <c r="H16" s="30"/>
      <c r="I16" s="172">
        <f t="shared" ref="I16:I26" si="3">AVERAGE(B16:H16)</f>
        <v>174.85119052194085</v>
      </c>
      <c r="J16" s="172">
        <f t="shared" ref="J16:J26" si="4">STDEV(B16:H16)</f>
        <v>49.213495737440986</v>
      </c>
      <c r="K16" s="172">
        <f>J16/SQRT(4)</f>
        <v>24.606747868720493</v>
      </c>
      <c r="Q16" s="121"/>
      <c r="R16" s="124"/>
      <c r="S16" s="117"/>
      <c r="T16" s="117"/>
    </row>
    <row r="17" spans="1:20" x14ac:dyDescent="0.3">
      <c r="A17" s="125" t="s">
        <v>138</v>
      </c>
      <c r="B17" s="30">
        <v>141.47766115735715</v>
      </c>
      <c r="C17" s="30">
        <v>170.9951081409763</v>
      </c>
      <c r="D17" s="30">
        <v>207.06303503428882</v>
      </c>
      <c r="E17" s="30">
        <v>235.02313863150016</v>
      </c>
      <c r="F17" s="30">
        <v>151.32572431957857</v>
      </c>
      <c r="G17" s="30"/>
      <c r="H17" s="30"/>
      <c r="I17" s="172">
        <f t="shared" si="3"/>
        <v>181.17693345674019</v>
      </c>
      <c r="J17" s="172">
        <f t="shared" si="4"/>
        <v>39.180034907518213</v>
      </c>
      <c r="K17" s="172">
        <f>J17/SQRT(5)</f>
        <v>17.52184428280508</v>
      </c>
      <c r="Q17" s="121"/>
      <c r="R17" s="124"/>
      <c r="S17" s="117"/>
      <c r="T17" s="117"/>
    </row>
    <row r="18" spans="1:20" x14ac:dyDescent="0.3">
      <c r="A18" s="125" t="s">
        <v>139</v>
      </c>
      <c r="B18" s="30">
        <v>135.00260660265394</v>
      </c>
      <c r="C18" s="30">
        <v>132.66442493074564</v>
      </c>
      <c r="D18" s="30">
        <v>173.20220496116261</v>
      </c>
      <c r="E18" s="30">
        <v>205.22150116412976</v>
      </c>
      <c r="F18" s="30">
        <v>116.90197660346915</v>
      </c>
      <c r="G18" s="30">
        <v>133.49106203995797</v>
      </c>
      <c r="H18" s="30">
        <v>114.13549039433771</v>
      </c>
      <c r="I18" s="172">
        <f t="shared" si="3"/>
        <v>144.37418095663671</v>
      </c>
      <c r="J18" s="172">
        <f t="shared" si="4"/>
        <v>33.0301348084746</v>
      </c>
      <c r="K18" s="172">
        <f>J18/SQRT(7)</f>
        <v>12.484217496308833</v>
      </c>
      <c r="Q18" s="121"/>
      <c r="R18" s="117"/>
      <c r="S18" s="119"/>
      <c r="T18" s="119"/>
    </row>
    <row r="19" spans="1:20" x14ac:dyDescent="0.3">
      <c r="A19" s="125" t="s">
        <v>140</v>
      </c>
      <c r="B19" s="30">
        <v>124.44533587216578</v>
      </c>
      <c r="C19" s="30">
        <v>82.662443341645783</v>
      </c>
      <c r="D19" s="30">
        <v>134.4707750986048</v>
      </c>
      <c r="E19" s="30">
        <v>76.252812436081001</v>
      </c>
      <c r="F19" s="30">
        <v>114.88851594341884</v>
      </c>
      <c r="G19" s="30">
        <v>80.725824297410924</v>
      </c>
      <c r="H19" s="30"/>
      <c r="I19" s="172">
        <f t="shared" si="3"/>
        <v>102.24095116488785</v>
      </c>
      <c r="J19" s="172">
        <f t="shared" si="4"/>
        <v>25.350972972059417</v>
      </c>
      <c r="K19" s="172">
        <f>J19/SQRT(6)</f>
        <v>10.349491377438854</v>
      </c>
      <c r="Q19" s="121"/>
      <c r="R19" s="117"/>
      <c r="S19" s="119"/>
      <c r="T19" s="119"/>
    </row>
    <row r="20" spans="1:20" x14ac:dyDescent="0.3">
      <c r="A20" s="125" t="s">
        <v>141</v>
      </c>
      <c r="B20" s="30">
        <v>98.966853207059827</v>
      </c>
      <c r="C20" s="30">
        <v>126.8888888888889</v>
      </c>
      <c r="D20" s="30">
        <v>117.80116959064328</v>
      </c>
      <c r="E20" s="30">
        <v>95.902688860435333</v>
      </c>
      <c r="F20" s="30"/>
      <c r="G20" s="30"/>
      <c r="H20" s="30"/>
      <c r="I20" s="172">
        <f t="shared" si="3"/>
        <v>109.88990013675684</v>
      </c>
      <c r="J20" s="172">
        <f t="shared" si="4"/>
        <v>14.905355150458787</v>
      </c>
      <c r="K20" s="172">
        <f>J20/SQRT(4)</f>
        <v>7.4526775752293934</v>
      </c>
      <c r="Q20" s="121"/>
      <c r="R20" s="117"/>
      <c r="S20" s="119"/>
      <c r="T20" s="119"/>
    </row>
    <row r="21" spans="1:20" x14ac:dyDescent="0.3">
      <c r="A21" s="125" t="s">
        <v>142</v>
      </c>
      <c r="B21" s="30">
        <v>100.07124774302719</v>
      </c>
      <c r="C21" s="30">
        <v>116.81037062651868</v>
      </c>
      <c r="D21" s="30">
        <v>83.118381630454124</v>
      </c>
      <c r="E21" s="30"/>
      <c r="F21" s="30"/>
      <c r="G21" s="30"/>
      <c r="H21" s="30"/>
      <c r="I21" s="172">
        <f t="shared" si="3"/>
        <v>100</v>
      </c>
      <c r="J21" s="172">
        <f t="shared" si="4"/>
        <v>16.84610749723501</v>
      </c>
      <c r="K21" s="172">
        <f>J21/SQRT(3)</f>
        <v>9.7261046983260062</v>
      </c>
      <c r="Q21" s="121"/>
      <c r="R21" s="117"/>
      <c r="S21" s="119"/>
      <c r="T21" s="119"/>
    </row>
    <row r="22" spans="1:20" x14ac:dyDescent="0.3">
      <c r="A22" s="125" t="s">
        <v>143</v>
      </c>
      <c r="B22" s="30">
        <v>90.879902391665013</v>
      </c>
      <c r="C22" s="30">
        <v>73.51137069817824</v>
      </c>
      <c r="D22" s="30">
        <v>129.8098034041256</v>
      </c>
      <c r="E22" s="30">
        <v>97.736494748494337</v>
      </c>
      <c r="F22" s="30">
        <v>77.329318580361416</v>
      </c>
      <c r="G22" s="30">
        <v>91.753242625176043</v>
      </c>
      <c r="H22" s="30">
        <v>70.837819145976752</v>
      </c>
      <c r="I22" s="172">
        <f t="shared" si="3"/>
        <v>90.265421656282484</v>
      </c>
      <c r="J22" s="172">
        <f t="shared" si="4"/>
        <v>20.197520410411755</v>
      </c>
      <c r="K22" s="172">
        <f>J22/SQRT(7)</f>
        <v>7.6339451580143898</v>
      </c>
      <c r="Q22" s="121"/>
      <c r="R22" s="117"/>
      <c r="S22" s="119"/>
      <c r="T22" s="119"/>
    </row>
    <row r="23" spans="1:20" x14ac:dyDescent="0.3">
      <c r="A23" s="125" t="s">
        <v>148</v>
      </c>
      <c r="B23" s="30">
        <v>138.39343601452006</v>
      </c>
      <c r="C23" s="30">
        <v>156.78933835074895</v>
      </c>
      <c r="D23" s="30">
        <v>166.61625207536494</v>
      </c>
      <c r="E23" s="30">
        <v>148.35640405421924</v>
      </c>
      <c r="F23" s="30"/>
      <c r="G23" s="30"/>
      <c r="H23" s="30"/>
      <c r="I23" s="172">
        <f t="shared" si="3"/>
        <v>152.53885762371328</v>
      </c>
      <c r="J23" s="172">
        <f t="shared" si="4"/>
        <v>12.025327318082981</v>
      </c>
      <c r="K23" s="172">
        <f t="shared" ref="K23" si="5">J23/SQRT(4)</f>
        <v>6.0126636590414906</v>
      </c>
      <c r="Q23" s="121"/>
      <c r="R23" s="120"/>
      <c r="S23" s="119"/>
      <c r="T23" s="119"/>
    </row>
    <row r="24" spans="1:20" x14ac:dyDescent="0.3">
      <c r="A24" s="125" t="s">
        <v>144</v>
      </c>
      <c r="B24" s="30">
        <v>144.33112259463445</v>
      </c>
      <c r="C24" s="30">
        <v>157.66092282390341</v>
      </c>
      <c r="D24" s="30">
        <v>182.86761360397566</v>
      </c>
      <c r="E24" s="30"/>
      <c r="F24" s="30"/>
      <c r="G24" s="30"/>
      <c r="H24" s="30"/>
      <c r="I24" s="172">
        <f t="shared" si="3"/>
        <v>161.61988634083784</v>
      </c>
      <c r="J24" s="172">
        <f t="shared" si="4"/>
        <v>19.570905163649744</v>
      </c>
      <c r="K24" s="172">
        <f>J24/SQRT(3)</f>
        <v>11.299267364517817</v>
      </c>
      <c r="Q24" s="121"/>
      <c r="R24" s="122"/>
      <c r="S24" s="119"/>
      <c r="T24" s="119"/>
    </row>
    <row r="25" spans="1:20" x14ac:dyDescent="0.3">
      <c r="A25" s="125" t="s">
        <v>145</v>
      </c>
      <c r="B25" s="30">
        <v>90.891021897367281</v>
      </c>
      <c r="C25" s="30">
        <v>86.298894710017393</v>
      </c>
      <c r="D25" s="30">
        <v>166.4412508228952</v>
      </c>
      <c r="E25" s="30">
        <v>105.31910775799625</v>
      </c>
      <c r="F25" s="30">
        <v>120.4860737831938</v>
      </c>
      <c r="G25" s="30"/>
      <c r="H25" s="30"/>
      <c r="I25" s="172">
        <f t="shared" si="3"/>
        <v>113.88726979429399</v>
      </c>
      <c r="J25" s="172">
        <f t="shared" si="4"/>
        <v>32.283216978200919</v>
      </c>
      <c r="K25" s="172">
        <f>J25/SQRT(5)</f>
        <v>14.437493539126519</v>
      </c>
      <c r="Q25" s="121"/>
      <c r="R25" s="122"/>
      <c r="S25" s="119"/>
      <c r="T25" s="119"/>
    </row>
    <row r="26" spans="1:20" x14ac:dyDescent="0.3">
      <c r="A26" s="125" t="s">
        <v>146</v>
      </c>
      <c r="B26" s="30">
        <v>129.921789759603</v>
      </c>
      <c r="C26" s="30">
        <v>164.424515938535</v>
      </c>
      <c r="D26" s="30">
        <v>130.78135029362301</v>
      </c>
      <c r="E26" s="30"/>
      <c r="F26" s="30"/>
      <c r="G26" s="30"/>
      <c r="H26" s="30"/>
      <c r="I26" s="172">
        <f t="shared" si="3"/>
        <v>141.70921866392032</v>
      </c>
      <c r="J26" s="172">
        <f t="shared" si="4"/>
        <v>19.676718699607815</v>
      </c>
      <c r="K26" s="172">
        <f>J26/SQRT(3)</f>
        <v>11.360358837987116</v>
      </c>
      <c r="Q26" s="117"/>
      <c r="R26" s="122"/>
      <c r="S26" s="119"/>
      <c r="T26" s="119"/>
    </row>
    <row r="27" spans="1:20" x14ac:dyDescent="0.3">
      <c r="B27" s="180" t="s">
        <v>133</v>
      </c>
      <c r="C27" s="30"/>
      <c r="D27" s="30"/>
      <c r="E27" s="30"/>
      <c r="F27" s="30"/>
      <c r="G27" s="30"/>
      <c r="H27" s="30"/>
      <c r="Q27" s="119"/>
      <c r="R27" s="122"/>
      <c r="S27" s="119"/>
      <c r="T27" s="119"/>
    </row>
    <row r="28" spans="1:20" x14ac:dyDescent="0.3">
      <c r="A28" s="125" t="s">
        <v>137</v>
      </c>
      <c r="B28" s="30">
        <v>99.950496577025618</v>
      </c>
      <c r="C28" s="30">
        <v>85.254292205055975</v>
      </c>
      <c r="D28" s="30">
        <v>114.79521121791842</v>
      </c>
      <c r="E28" s="30"/>
      <c r="F28" s="30"/>
      <c r="G28" s="30"/>
      <c r="H28" s="30"/>
      <c r="I28" s="172">
        <f>AVERAGE(B28:H28)</f>
        <v>100</v>
      </c>
      <c r="J28" s="172">
        <f>STDEV(B28:H28)</f>
        <v>14.770521723107466</v>
      </c>
      <c r="K28" s="172">
        <f>J28/SQRT(3)</f>
        <v>8.5277646929073114</v>
      </c>
      <c r="R28" s="122"/>
      <c r="S28" s="119"/>
      <c r="T28" s="119"/>
    </row>
    <row r="29" spans="1:20" x14ac:dyDescent="0.3">
      <c r="A29" s="125" t="s">
        <v>147</v>
      </c>
      <c r="B29" s="30">
        <v>159.99921642412801</v>
      </c>
      <c r="C29" s="30">
        <v>144.268137089579</v>
      </c>
      <c r="D29" s="30">
        <v>161.76216679350102</v>
      </c>
      <c r="E29" s="30">
        <v>142.51335877862601</v>
      </c>
      <c r="F29" s="30">
        <v>250.06579540333499</v>
      </c>
      <c r="G29" s="30"/>
      <c r="H29" s="30"/>
      <c r="I29" s="172">
        <f t="shared" ref="I29:I39" si="6">AVERAGE(B29:H29)</f>
        <v>171.72173489783381</v>
      </c>
      <c r="J29" s="172">
        <f t="shared" ref="J29:J39" si="7">STDEV(B29:H29)</f>
        <v>44.668869251469083</v>
      </c>
      <c r="K29" s="172">
        <f>J29/SQRT(5)</f>
        <v>19.976525624867001</v>
      </c>
      <c r="R29" s="123"/>
      <c r="S29" s="119"/>
      <c r="T29" s="119"/>
    </row>
    <row r="30" spans="1:20" x14ac:dyDescent="0.3">
      <c r="A30" s="125" t="s">
        <v>138</v>
      </c>
      <c r="B30" s="30">
        <v>179.26883064671341</v>
      </c>
      <c r="C30" s="30">
        <v>210.86838716841001</v>
      </c>
      <c r="D30" s="30">
        <v>130.80794154143112</v>
      </c>
      <c r="E30" s="30">
        <v>152.07088459285299</v>
      </c>
      <c r="F30" s="30"/>
      <c r="G30" s="30"/>
      <c r="H30" s="30"/>
      <c r="I30" s="172">
        <f t="shared" si="6"/>
        <v>168.25401098735188</v>
      </c>
      <c r="J30" s="172">
        <f t="shared" si="7"/>
        <v>34.647813814044341</v>
      </c>
      <c r="K30" s="172">
        <f>J30/SQRT(4)</f>
        <v>17.32390690702217</v>
      </c>
      <c r="S30" s="16"/>
      <c r="T30" s="16"/>
    </row>
    <row r="31" spans="1:20" x14ac:dyDescent="0.3">
      <c r="A31" s="125" t="s">
        <v>139</v>
      </c>
      <c r="B31" s="30">
        <v>189.60221757837317</v>
      </c>
      <c r="C31" s="30">
        <v>110.52872572106601</v>
      </c>
      <c r="D31" s="30">
        <v>220.27051200354663</v>
      </c>
      <c r="E31" s="30">
        <v>78.196600147819638</v>
      </c>
      <c r="F31" s="30">
        <v>110.99813590916793</v>
      </c>
      <c r="G31" s="30"/>
      <c r="H31" s="30"/>
      <c r="I31" s="172">
        <f t="shared" si="6"/>
        <v>141.91923827199466</v>
      </c>
      <c r="J31" s="172">
        <f t="shared" si="7"/>
        <v>60.030496562031118</v>
      </c>
      <c r="K31" s="172">
        <f>J31/SQRT(5)</f>
        <v>26.846454207153798</v>
      </c>
      <c r="R31" s="119"/>
      <c r="S31" s="119"/>
      <c r="T31" s="117"/>
    </row>
    <row r="32" spans="1:20" x14ac:dyDescent="0.3">
      <c r="A32" s="125" t="s">
        <v>140</v>
      </c>
      <c r="B32" s="30">
        <v>119.30842869306285</v>
      </c>
      <c r="C32" s="30">
        <v>125.30314311627862</v>
      </c>
      <c r="D32" s="30">
        <v>141.64333673630779</v>
      </c>
      <c r="E32" s="30">
        <v>131.5428157031364</v>
      </c>
      <c r="F32" s="30">
        <v>64.131019639494212</v>
      </c>
      <c r="G32" s="30">
        <v>52.819762717373635</v>
      </c>
      <c r="H32" s="30"/>
      <c r="I32" s="172">
        <f t="shared" si="6"/>
        <v>105.79141776760893</v>
      </c>
      <c r="J32" s="172">
        <f t="shared" si="7"/>
        <v>37.559277444506087</v>
      </c>
      <c r="K32" s="172">
        <f>J32/SQRT(6)</f>
        <v>15.333510807777541</v>
      </c>
      <c r="R32" s="117"/>
      <c r="S32" s="119"/>
      <c r="T32" s="119"/>
    </row>
    <row r="33" spans="1:21" x14ac:dyDescent="0.3">
      <c r="A33" s="125" t="s">
        <v>141</v>
      </c>
      <c r="B33" s="30">
        <v>130.61851709565886</v>
      </c>
      <c r="C33" s="30">
        <v>88.346390598768878</v>
      </c>
      <c r="D33" s="30">
        <v>71.046325878594246</v>
      </c>
      <c r="E33" s="30">
        <v>95.452657807308967</v>
      </c>
      <c r="F33" s="30">
        <v>102.30535382536732</v>
      </c>
      <c r="G33" s="30"/>
      <c r="H33" s="30"/>
      <c r="I33" s="172">
        <f t="shared" si="6"/>
        <v>97.553849041139657</v>
      </c>
      <c r="J33" s="172">
        <f t="shared" si="7"/>
        <v>21.838556219746284</v>
      </c>
      <c r="K33" s="172">
        <f>J33/SQRT(5)</f>
        <v>9.766499247560704</v>
      </c>
      <c r="R33" s="117"/>
      <c r="S33" s="119"/>
      <c r="T33" s="119"/>
    </row>
    <row r="34" spans="1:21" x14ac:dyDescent="0.3">
      <c r="A34" s="125" t="s">
        <v>142</v>
      </c>
      <c r="B34" s="30">
        <v>100.18920358926864</v>
      </c>
      <c r="C34" s="30">
        <v>122.85594945853478</v>
      </c>
      <c r="D34" s="30">
        <v>76.954846952196561</v>
      </c>
      <c r="E34" s="30"/>
      <c r="F34" s="30"/>
      <c r="G34" s="30"/>
      <c r="H34" s="30"/>
      <c r="I34" s="172">
        <f t="shared" si="6"/>
        <v>100</v>
      </c>
      <c r="J34" s="172">
        <f t="shared" si="7"/>
        <v>22.95113616627696</v>
      </c>
      <c r="K34" s="172">
        <f>J34/SQRT(3)</f>
        <v>13.25084464380776</v>
      </c>
      <c r="R34" s="117"/>
      <c r="S34" s="119"/>
      <c r="T34" s="119"/>
    </row>
    <row r="35" spans="1:21" x14ac:dyDescent="0.3">
      <c r="A35" s="125" t="s">
        <v>143</v>
      </c>
      <c r="B35" s="30">
        <v>140.18629326512294</v>
      </c>
      <c r="C35" s="30">
        <v>107.07528728237307</v>
      </c>
      <c r="D35" s="30">
        <v>92.154446195116691</v>
      </c>
      <c r="E35" s="30"/>
      <c r="F35" s="30"/>
      <c r="G35" s="30"/>
      <c r="H35" s="30"/>
      <c r="I35" s="172">
        <f t="shared" si="6"/>
        <v>113.1386755808709</v>
      </c>
      <c r="J35" s="172">
        <f t="shared" si="7"/>
        <v>24.583288866278419</v>
      </c>
      <c r="K35" s="172">
        <f>J35/SQRT(3)</f>
        <v>14.193168444512176</v>
      </c>
      <c r="Q35" s="119"/>
      <c r="R35" s="117"/>
      <c r="S35" s="119"/>
      <c r="T35" s="119"/>
    </row>
    <row r="36" spans="1:21" x14ac:dyDescent="0.3">
      <c r="A36" s="125" t="s">
        <v>148</v>
      </c>
      <c r="B36" s="30">
        <v>193.46433875599965</v>
      </c>
      <c r="C36" s="30">
        <v>204.55887748796249</v>
      </c>
      <c r="D36" s="30">
        <v>126.12676056338029</v>
      </c>
      <c r="E36" s="30">
        <v>201.82160973503855</v>
      </c>
      <c r="F36" s="30">
        <v>149.73724685977953</v>
      </c>
      <c r="G36" s="30">
        <v>141.89921430506638</v>
      </c>
      <c r="H36" s="30"/>
      <c r="I36" s="172">
        <f t="shared" si="6"/>
        <v>169.60134128453782</v>
      </c>
      <c r="J36" s="172">
        <f t="shared" si="7"/>
        <v>34.297658637702966</v>
      </c>
      <c r="K36" s="172">
        <f>J36/SQRT(6)</f>
        <v>14.001960505755383</v>
      </c>
      <c r="Q36" s="119"/>
      <c r="R36" s="117"/>
      <c r="S36" s="119"/>
      <c r="T36" s="119"/>
    </row>
    <row r="37" spans="1:21" x14ac:dyDescent="0.3">
      <c r="A37" s="125" t="s">
        <v>144</v>
      </c>
      <c r="B37" s="30">
        <v>139.20168683005937</v>
      </c>
      <c r="C37" s="30">
        <v>153.08542326898586</v>
      </c>
      <c r="D37" s="30">
        <v>156.87124915165055</v>
      </c>
      <c r="E37" s="30">
        <v>197.51884422110501</v>
      </c>
      <c r="F37" s="30"/>
      <c r="G37" s="30"/>
      <c r="H37" s="30"/>
      <c r="I37" s="172">
        <f t="shared" si="6"/>
        <v>161.6693008679502</v>
      </c>
      <c r="J37" s="172">
        <f t="shared" si="7"/>
        <v>25.077796913416297</v>
      </c>
      <c r="K37" s="172">
        <f>J37/SQRT(4)</f>
        <v>12.538898456708148</v>
      </c>
      <c r="Q37" s="8"/>
      <c r="R37" s="120"/>
      <c r="S37" s="119"/>
      <c r="T37" s="119"/>
    </row>
    <row r="38" spans="1:21" x14ac:dyDescent="0.3">
      <c r="A38" s="125" t="s">
        <v>145</v>
      </c>
      <c r="B38" s="30">
        <v>120.84123212334123</v>
      </c>
      <c r="C38" s="30">
        <v>100.7247154558804</v>
      </c>
      <c r="D38" s="30">
        <v>82.673848370752552</v>
      </c>
      <c r="E38" s="30">
        <v>105.12524504059142</v>
      </c>
      <c r="F38" s="30"/>
      <c r="G38" s="30"/>
      <c r="H38" s="30"/>
      <c r="I38" s="172">
        <f t="shared" si="6"/>
        <v>102.34126024764142</v>
      </c>
      <c r="J38" s="172">
        <f t="shared" si="7"/>
        <v>15.699467482773757</v>
      </c>
      <c r="K38" s="172">
        <f>J38/SQRT(4)</f>
        <v>7.8497337413868786</v>
      </c>
      <c r="Q38" s="8"/>
      <c r="R38" s="122"/>
      <c r="S38" s="119"/>
      <c r="T38" s="119"/>
    </row>
    <row r="39" spans="1:21" x14ac:dyDescent="0.3">
      <c r="A39" s="125" t="s">
        <v>146</v>
      </c>
      <c r="B39" s="30">
        <v>130.57948316366483</v>
      </c>
      <c r="C39" s="30">
        <v>161.33365901319004</v>
      </c>
      <c r="D39" s="30">
        <v>193.08931985796124</v>
      </c>
      <c r="E39" s="30"/>
      <c r="F39" s="30"/>
      <c r="G39" s="30"/>
      <c r="H39" s="30"/>
      <c r="I39" s="172">
        <f t="shared" si="6"/>
        <v>161.66748734493871</v>
      </c>
      <c r="J39" s="172">
        <f t="shared" si="7"/>
        <v>31.256255404370048</v>
      </c>
      <c r="K39" s="172">
        <f>J39/SQRT(3)</f>
        <v>18.045807471572743</v>
      </c>
      <c r="Q39" s="119"/>
      <c r="R39" s="122"/>
      <c r="S39" s="119"/>
      <c r="T39" s="119"/>
    </row>
    <row r="40" spans="1:21" x14ac:dyDescent="0.3">
      <c r="B40" s="180" t="s">
        <v>136</v>
      </c>
      <c r="C40" s="30"/>
      <c r="D40" s="30"/>
      <c r="E40" s="30"/>
      <c r="F40" s="30"/>
      <c r="G40" s="30"/>
      <c r="H40" s="30"/>
      <c r="Q40" s="119"/>
      <c r="R40" s="122"/>
      <c r="S40" s="119"/>
      <c r="T40" s="119"/>
    </row>
    <row r="41" spans="1:21" x14ac:dyDescent="0.3">
      <c r="A41" s="125" t="s">
        <v>137</v>
      </c>
      <c r="B41" s="30">
        <v>94.268887782353232</v>
      </c>
      <c r="C41" s="30">
        <v>105.29619431841026</v>
      </c>
      <c r="D41" s="30">
        <v>100.43491789923657</v>
      </c>
      <c r="E41" s="30"/>
      <c r="F41" s="30"/>
      <c r="G41" s="30"/>
      <c r="H41" s="30"/>
      <c r="I41" s="172">
        <f>AVERAGE(B41:H41)</f>
        <v>100.00000000000001</v>
      </c>
      <c r="J41" s="172">
        <f>STDEV(B41:H41)</f>
        <v>5.5265031931908579</v>
      </c>
      <c r="K41" s="172">
        <f>J41/SQRT(3)</f>
        <v>3.1907281062660684</v>
      </c>
      <c r="Q41" s="119"/>
      <c r="R41" s="122"/>
      <c r="S41" s="119"/>
      <c r="T41" s="119"/>
    </row>
    <row r="42" spans="1:21" x14ac:dyDescent="0.3">
      <c r="A42" s="125" t="s">
        <v>147</v>
      </c>
      <c r="B42" s="30">
        <v>184.1126165966231</v>
      </c>
      <c r="C42" s="30">
        <v>234.45620827176768</v>
      </c>
      <c r="D42" s="30">
        <v>139.57489216254282</v>
      </c>
      <c r="E42" s="30">
        <v>154.75812360484778</v>
      </c>
      <c r="F42" s="30">
        <v>176.36183676147721</v>
      </c>
      <c r="G42" s="30">
        <v>176.79636466912805</v>
      </c>
      <c r="H42" s="30">
        <v>178.36904312159317</v>
      </c>
      <c r="I42" s="172">
        <f t="shared" ref="I42:I52" si="8">AVERAGE(B42:H42)</f>
        <v>177.77558359828285</v>
      </c>
      <c r="J42" s="172">
        <f t="shared" ref="J42:J52" si="9">STDEV(B42:H42)</f>
        <v>29.567034670817762</v>
      </c>
      <c r="K42" s="172">
        <f>J42/SQRT(7)</f>
        <v>11.175288677801184</v>
      </c>
      <c r="R42" s="122"/>
      <c r="S42" s="14"/>
      <c r="T42" s="79"/>
    </row>
    <row r="43" spans="1:21" x14ac:dyDescent="0.3">
      <c r="A43" s="125" t="s">
        <v>138</v>
      </c>
      <c r="B43" s="30">
        <v>158.35425216559827</v>
      </c>
      <c r="C43" s="30">
        <v>207.74176964681143</v>
      </c>
      <c r="D43" s="30">
        <v>145.7766559761902</v>
      </c>
      <c r="E43" s="30">
        <v>142.75688057131742</v>
      </c>
      <c r="F43" s="30">
        <v>155.68371623963949</v>
      </c>
      <c r="G43" s="30">
        <v>147.41091967513262</v>
      </c>
      <c r="H43" s="30"/>
      <c r="I43" s="172">
        <f t="shared" si="8"/>
        <v>159.62069904578158</v>
      </c>
      <c r="J43" s="172">
        <f t="shared" si="9"/>
        <v>24.322276914128707</v>
      </c>
      <c r="K43" s="172">
        <f>J43/SQRT(6)</f>
        <v>9.9295279703817272</v>
      </c>
      <c r="R43" s="123"/>
      <c r="S43" s="14"/>
      <c r="T43" s="115"/>
    </row>
    <row r="44" spans="1:21" x14ac:dyDescent="0.3">
      <c r="A44" s="125" t="s">
        <v>139</v>
      </c>
      <c r="B44" s="30">
        <v>240.1385579824568</v>
      </c>
      <c r="C44" s="30">
        <v>250.98580107605798</v>
      </c>
      <c r="D44" s="30">
        <v>240.24332751991028</v>
      </c>
      <c r="E44" s="30">
        <v>351.71562158691569</v>
      </c>
      <c r="F44" s="30">
        <v>405.62379459790935</v>
      </c>
      <c r="G44" s="30">
        <v>393.43317972350212</v>
      </c>
      <c r="H44" s="30">
        <v>314.09001956947139</v>
      </c>
      <c r="I44" s="172">
        <f t="shared" si="8"/>
        <v>313.74718600803192</v>
      </c>
      <c r="J44" s="172">
        <f t="shared" si="9"/>
        <v>71.871328551547506</v>
      </c>
      <c r="K44" s="172">
        <f>J44/SQRT(7)</f>
        <v>27.164808820458678</v>
      </c>
    </row>
    <row r="45" spans="1:21" x14ac:dyDescent="0.3">
      <c r="A45" s="125" t="s">
        <v>140</v>
      </c>
      <c r="B45" s="30">
        <v>194.11921754980767</v>
      </c>
      <c r="C45" s="30">
        <v>222.3916647276215</v>
      </c>
      <c r="D45" s="30">
        <v>184.41328632731117</v>
      </c>
      <c r="E45" s="30">
        <v>179.65072144338478</v>
      </c>
      <c r="F45" s="30">
        <v>160.89084235422973</v>
      </c>
      <c r="G45" s="30">
        <v>172.30124372981516</v>
      </c>
      <c r="H45" s="30">
        <v>172.41379310344826</v>
      </c>
      <c r="I45" s="172">
        <f t="shared" si="8"/>
        <v>183.74010989080261</v>
      </c>
      <c r="J45" s="172">
        <f t="shared" si="9"/>
        <v>20.000279037485612</v>
      </c>
      <c r="K45" s="172">
        <f>J45/SQRT(7)</f>
        <v>7.559394926440743</v>
      </c>
    </row>
    <row r="46" spans="1:21" x14ac:dyDescent="0.3">
      <c r="A46" s="125" t="s">
        <v>141</v>
      </c>
      <c r="B46" s="30">
        <v>165.95281785692168</v>
      </c>
      <c r="C46" s="30">
        <v>258.73629160130679</v>
      </c>
      <c r="D46" s="30">
        <v>221.19642944157772</v>
      </c>
      <c r="E46" s="30">
        <v>181.73314482351947</v>
      </c>
      <c r="F46" s="30">
        <v>143.76946550476612</v>
      </c>
      <c r="G46" s="30">
        <v>160.65711236468971</v>
      </c>
      <c r="H46" s="30"/>
      <c r="I46" s="172">
        <f t="shared" si="8"/>
        <v>188.67421026546356</v>
      </c>
      <c r="J46" s="172">
        <f t="shared" si="9"/>
        <v>43.202370121341197</v>
      </c>
      <c r="K46" s="172">
        <f>J46/SQRT(6)</f>
        <v>17.637293746024618</v>
      </c>
    </row>
    <row r="47" spans="1:21" x14ac:dyDescent="0.3">
      <c r="A47" s="125" t="s">
        <v>142</v>
      </c>
      <c r="B47" s="30">
        <v>112.24164557313196</v>
      </c>
      <c r="C47" s="30">
        <v>87.60377290770856</v>
      </c>
      <c r="D47" s="30">
        <v>100.15458151915942</v>
      </c>
      <c r="E47" s="30"/>
      <c r="F47" s="30"/>
      <c r="G47" s="30"/>
      <c r="H47" s="30"/>
      <c r="I47" s="172">
        <f t="shared" si="8"/>
        <v>99.999999999999986</v>
      </c>
      <c r="J47" s="172">
        <f t="shared" si="9"/>
        <v>12.319663711074014</v>
      </c>
      <c r="K47" s="172">
        <f>J47/SQRT(3)</f>
        <v>7.1127611599142462</v>
      </c>
      <c r="T47" s="117"/>
      <c r="U47" s="118"/>
    </row>
    <row r="48" spans="1:21" x14ac:dyDescent="0.3">
      <c r="A48" s="125" t="s">
        <v>143</v>
      </c>
      <c r="B48" s="30">
        <v>60.530696107947612</v>
      </c>
      <c r="C48" s="30">
        <v>122.20659670485162</v>
      </c>
      <c r="D48" s="30">
        <v>135.63520113252264</v>
      </c>
      <c r="E48" s="30">
        <v>54.173660918663202</v>
      </c>
      <c r="F48" s="30">
        <v>54.61318960050729</v>
      </c>
      <c r="G48" s="30"/>
      <c r="H48" s="30"/>
      <c r="I48" s="172">
        <f t="shared" si="8"/>
        <v>85.431868892898464</v>
      </c>
      <c r="J48" s="172">
        <f t="shared" si="9"/>
        <v>40.061484429433946</v>
      </c>
      <c r="K48" s="172">
        <f>J48/SQRT(5)</f>
        <v>17.916040492752735</v>
      </c>
      <c r="Q48" s="119"/>
      <c r="R48" s="117"/>
      <c r="S48" s="119"/>
      <c r="T48" s="119"/>
      <c r="U48" s="3"/>
    </row>
    <row r="49" spans="1:21" x14ac:dyDescent="0.3">
      <c r="A49" s="125" t="s">
        <v>148</v>
      </c>
      <c r="B49" s="30">
        <v>145.91220071621765</v>
      </c>
      <c r="C49" s="30">
        <v>112.09477668961281</v>
      </c>
      <c r="D49" s="30">
        <v>149.18691759546866</v>
      </c>
      <c r="E49" s="30">
        <v>166.01283880171184</v>
      </c>
      <c r="F49" s="30">
        <v>242.57152325196071</v>
      </c>
      <c r="G49" s="30">
        <v>245.11038361453873</v>
      </c>
      <c r="H49" s="30"/>
      <c r="I49" s="172">
        <f t="shared" si="8"/>
        <v>176.81477344491839</v>
      </c>
      <c r="J49" s="172">
        <f t="shared" si="9"/>
        <v>54.793918833681282</v>
      </c>
      <c r="K49" s="172">
        <f>J49/SQRT(6)</f>
        <v>22.369523691666053</v>
      </c>
      <c r="Q49" s="119"/>
      <c r="R49" s="117"/>
      <c r="S49" s="119"/>
      <c r="T49" s="119"/>
      <c r="U49" s="3"/>
    </row>
    <row r="50" spans="1:21" x14ac:dyDescent="0.3">
      <c r="A50" s="125" t="s">
        <v>144</v>
      </c>
      <c r="B50" s="30">
        <v>163.7930233600934</v>
      </c>
      <c r="C50" s="30">
        <v>191.11499523797013</v>
      </c>
      <c r="D50" s="30">
        <v>213.51529826106099</v>
      </c>
      <c r="E50" s="30">
        <v>185.64079624245139</v>
      </c>
      <c r="F50" s="30">
        <v>138.34498834498834</v>
      </c>
      <c r="G50" s="30">
        <v>166.28352490421454</v>
      </c>
      <c r="H50" s="30"/>
      <c r="I50" s="172">
        <f t="shared" si="8"/>
        <v>176.44877105846311</v>
      </c>
      <c r="J50" s="172">
        <f t="shared" si="9"/>
        <v>26.034274845996929</v>
      </c>
      <c r="K50" s="172">
        <f>J50/SQRT(6)</f>
        <v>10.628448199344598</v>
      </c>
      <c r="Q50" s="119"/>
      <c r="R50" s="117"/>
      <c r="S50" s="119"/>
      <c r="T50" s="119"/>
      <c r="U50" s="3"/>
    </row>
    <row r="51" spans="1:21" x14ac:dyDescent="0.3">
      <c r="A51" s="125" t="s">
        <v>145</v>
      </c>
      <c r="B51" s="30">
        <v>91.518832647874021</v>
      </c>
      <c r="C51" s="30">
        <v>101.35665042594097</v>
      </c>
      <c r="D51" s="30">
        <v>111.22030317979288</v>
      </c>
      <c r="E51" s="30">
        <v>52.242328874901645</v>
      </c>
      <c r="F51" s="30">
        <v>57.624736472241736</v>
      </c>
      <c r="G51" s="30"/>
      <c r="H51" s="30"/>
      <c r="I51" s="172">
        <f t="shared" si="8"/>
        <v>82.792570320150247</v>
      </c>
      <c r="J51" s="172">
        <f t="shared" si="9"/>
        <v>26.43693360095202</v>
      </c>
      <c r="K51" s="172">
        <f>J51/SQRT(5)</f>
        <v>11.822956129675402</v>
      </c>
      <c r="Q51" s="119"/>
      <c r="R51" s="117"/>
      <c r="S51" s="119"/>
      <c r="T51" s="119"/>
      <c r="U51" s="3"/>
    </row>
    <row r="52" spans="1:21" x14ac:dyDescent="0.3">
      <c r="A52" s="125" t="s">
        <v>146</v>
      </c>
      <c r="B52" s="30">
        <v>143.3124982746638</v>
      </c>
      <c r="C52" s="30">
        <v>155.61922629921403</v>
      </c>
      <c r="D52" s="30">
        <v>212.02439732791169</v>
      </c>
      <c r="E52" s="30">
        <v>216.50935585361819</v>
      </c>
      <c r="F52" s="30">
        <v>157.84270650263616</v>
      </c>
      <c r="G52" s="30">
        <v>161.8691230090194</v>
      </c>
      <c r="H52" s="30">
        <v>190.34334803830075</v>
      </c>
      <c r="I52" s="172">
        <f t="shared" si="8"/>
        <v>176.78866504362344</v>
      </c>
      <c r="J52" s="172">
        <f t="shared" si="9"/>
        <v>29.306883426296075</v>
      </c>
      <c r="K52" s="172">
        <f>J52/SQRT(7)</f>
        <v>11.076960749762851</v>
      </c>
      <c r="Q52" s="119"/>
      <c r="R52" s="117"/>
      <c r="S52" s="119"/>
      <c r="T52" s="119"/>
      <c r="U52" s="3"/>
    </row>
    <row r="53" spans="1:21" x14ac:dyDescent="0.3">
      <c r="Q53" s="119"/>
      <c r="R53" s="120"/>
      <c r="S53" s="119"/>
      <c r="T53" s="119"/>
      <c r="U53" s="3"/>
    </row>
    <row r="54" spans="1:21" x14ac:dyDescent="0.3">
      <c r="Q54" s="121"/>
      <c r="R54" s="122"/>
      <c r="S54" s="119"/>
      <c r="T54" s="119"/>
      <c r="U54" s="3"/>
    </row>
    <row r="55" spans="1:21" x14ac:dyDescent="0.3">
      <c r="Q55" s="121"/>
      <c r="R55" s="122"/>
      <c r="S55" s="119"/>
      <c r="T55" s="119"/>
      <c r="U55" s="3"/>
    </row>
    <row r="56" spans="1:21" x14ac:dyDescent="0.3">
      <c r="Q56" s="121"/>
      <c r="R56" s="122"/>
      <c r="S56" s="119"/>
      <c r="T56" s="119"/>
      <c r="U56" s="3"/>
    </row>
    <row r="57" spans="1:21" x14ac:dyDescent="0.3">
      <c r="Q57" s="121"/>
      <c r="R57" s="122"/>
      <c r="S57" s="119"/>
      <c r="T57" s="119"/>
      <c r="U57" s="3"/>
    </row>
    <row r="58" spans="1:21" x14ac:dyDescent="0.3">
      <c r="Q58" s="121"/>
      <c r="R58" s="122"/>
      <c r="S58" s="119"/>
      <c r="T58" s="119"/>
      <c r="U58" s="3"/>
    </row>
    <row r="59" spans="1:21" x14ac:dyDescent="0.3">
      <c r="Q59" s="121"/>
      <c r="R59" s="123"/>
      <c r="S59" s="117"/>
      <c r="T59" s="119"/>
      <c r="U59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9"/>
  <sheetViews>
    <sheetView workbookViewId="0">
      <selection activeCell="F13" sqref="F13"/>
    </sheetView>
  </sheetViews>
  <sheetFormatPr baseColWidth="10" defaultRowHeight="14.4" x14ac:dyDescent="0.3"/>
  <sheetData>
    <row r="2" spans="1:4" x14ac:dyDescent="0.3">
      <c r="A2" s="238" t="s">
        <v>239</v>
      </c>
      <c r="B2" s="238"/>
      <c r="C2" s="238"/>
      <c r="D2" s="238"/>
    </row>
    <row r="3" spans="1:4" x14ac:dyDescent="0.3">
      <c r="A3" s="196"/>
      <c r="B3" s="196"/>
      <c r="C3" s="196"/>
      <c r="D3" s="196"/>
    </row>
    <row r="4" spans="1:4" x14ac:dyDescent="0.3">
      <c r="A4" s="199" t="s">
        <v>225</v>
      </c>
      <c r="B4" s="199" t="s">
        <v>226</v>
      </c>
      <c r="C4" s="199" t="s">
        <v>227</v>
      </c>
      <c r="D4" s="199" t="s">
        <v>240</v>
      </c>
    </row>
    <row r="5" spans="1:4" x14ac:dyDescent="0.3">
      <c r="A5" s="200" t="s">
        <v>167</v>
      </c>
      <c r="B5" s="201" t="s">
        <v>229</v>
      </c>
      <c r="C5" s="200" t="s">
        <v>232</v>
      </c>
      <c r="D5" s="202">
        <v>23</v>
      </c>
    </row>
    <row r="6" spans="1:4" x14ac:dyDescent="0.3">
      <c r="A6" s="203" t="s">
        <v>168</v>
      </c>
      <c r="B6" s="201" t="s">
        <v>229</v>
      </c>
      <c r="C6" s="203" t="s">
        <v>232</v>
      </c>
      <c r="D6" s="202">
        <v>21</v>
      </c>
    </row>
    <row r="7" spans="1:4" x14ac:dyDescent="0.3">
      <c r="A7" s="203" t="s">
        <v>171</v>
      </c>
      <c r="B7" s="201" t="s">
        <v>229</v>
      </c>
      <c r="C7" s="203" t="s">
        <v>232</v>
      </c>
      <c r="D7" s="202">
        <v>14</v>
      </c>
    </row>
    <row r="8" spans="1:4" x14ac:dyDescent="0.3">
      <c r="A8" s="203" t="s">
        <v>172</v>
      </c>
      <c r="B8" s="201" t="s">
        <v>229</v>
      </c>
      <c r="C8" s="203" t="s">
        <v>232</v>
      </c>
      <c r="D8" s="202">
        <v>24</v>
      </c>
    </row>
    <row r="9" spans="1:4" x14ac:dyDescent="0.3">
      <c r="A9" s="204">
        <v>2</v>
      </c>
      <c r="B9" s="201" t="s">
        <v>229</v>
      </c>
      <c r="C9" s="204" t="s">
        <v>232</v>
      </c>
      <c r="D9" s="202">
        <v>20.54</v>
      </c>
    </row>
    <row r="10" spans="1:4" x14ac:dyDescent="0.3">
      <c r="A10" s="204" t="s">
        <v>241</v>
      </c>
      <c r="B10" s="201" t="s">
        <v>229</v>
      </c>
      <c r="C10" s="204" t="s">
        <v>242</v>
      </c>
      <c r="D10" s="202">
        <v>19</v>
      </c>
    </row>
    <row r="11" spans="1:4" x14ac:dyDescent="0.3">
      <c r="A11" s="204" t="s">
        <v>243</v>
      </c>
      <c r="B11" s="201" t="s">
        <v>229</v>
      </c>
      <c r="C11" s="204" t="s">
        <v>242</v>
      </c>
      <c r="D11" s="202">
        <v>32</v>
      </c>
    </row>
    <row r="12" spans="1:4" x14ac:dyDescent="0.3">
      <c r="A12" s="204" t="s">
        <v>244</v>
      </c>
      <c r="B12" s="201" t="s">
        <v>229</v>
      </c>
      <c r="C12" s="204" t="s">
        <v>242</v>
      </c>
      <c r="D12" s="202">
        <v>46</v>
      </c>
    </row>
    <row r="13" spans="1:4" x14ac:dyDescent="0.3">
      <c r="A13" s="204" t="s">
        <v>245</v>
      </c>
      <c r="B13" s="201" t="s">
        <v>229</v>
      </c>
      <c r="C13" s="204" t="s">
        <v>242</v>
      </c>
      <c r="D13" s="202">
        <v>17</v>
      </c>
    </row>
    <row r="14" spans="1:4" x14ac:dyDescent="0.3">
      <c r="A14" s="204">
        <v>7</v>
      </c>
      <c r="B14" s="201" t="s">
        <v>229</v>
      </c>
      <c r="C14" s="204" t="s">
        <v>242</v>
      </c>
      <c r="D14" s="202">
        <v>28.16</v>
      </c>
    </row>
    <row r="15" spans="1:4" x14ac:dyDescent="0.3">
      <c r="A15" s="204">
        <v>8</v>
      </c>
      <c r="B15" s="201" t="s">
        <v>229</v>
      </c>
      <c r="C15" s="204" t="s">
        <v>242</v>
      </c>
      <c r="D15" s="202">
        <v>27.91</v>
      </c>
    </row>
    <row r="16" spans="1:4" x14ac:dyDescent="0.3">
      <c r="A16" s="203" t="s">
        <v>170</v>
      </c>
      <c r="B16" s="201" t="s">
        <v>233</v>
      </c>
      <c r="C16" s="203" t="s">
        <v>232</v>
      </c>
      <c r="D16" s="202">
        <v>22</v>
      </c>
    </row>
    <row r="17" spans="1:4" x14ac:dyDescent="0.3">
      <c r="A17" s="203" t="s">
        <v>169</v>
      </c>
      <c r="B17" s="201" t="s">
        <v>233</v>
      </c>
      <c r="C17" s="203" t="s">
        <v>232</v>
      </c>
      <c r="D17" s="202">
        <v>19</v>
      </c>
    </row>
    <row r="18" spans="1:4" x14ac:dyDescent="0.3">
      <c r="A18" s="203" t="s">
        <v>173</v>
      </c>
      <c r="B18" s="201" t="s">
        <v>233</v>
      </c>
      <c r="C18" s="203" t="s">
        <v>232</v>
      </c>
      <c r="D18" s="202">
        <v>18</v>
      </c>
    </row>
    <row r="19" spans="1:4" x14ac:dyDescent="0.3">
      <c r="A19" s="203" t="s">
        <v>174</v>
      </c>
      <c r="B19" s="201" t="s">
        <v>233</v>
      </c>
      <c r="C19" s="203" t="s">
        <v>232</v>
      </c>
      <c r="D19" s="202">
        <v>21</v>
      </c>
    </row>
    <row r="20" spans="1:4" x14ac:dyDescent="0.3">
      <c r="A20" s="204">
        <v>1</v>
      </c>
      <c r="B20" s="201" t="s">
        <v>233</v>
      </c>
      <c r="C20" s="204" t="s">
        <v>232</v>
      </c>
      <c r="D20" s="202">
        <v>19.39</v>
      </c>
    </row>
    <row r="21" spans="1:4" x14ac:dyDescent="0.3">
      <c r="A21" s="204">
        <v>4</v>
      </c>
      <c r="B21" s="201" t="s">
        <v>233</v>
      </c>
      <c r="C21" s="204" t="s">
        <v>232</v>
      </c>
      <c r="D21" s="202">
        <v>24.84</v>
      </c>
    </row>
    <row r="22" spans="1:4" x14ac:dyDescent="0.3">
      <c r="A22" s="204">
        <v>5</v>
      </c>
      <c r="B22" s="201" t="s">
        <v>233</v>
      </c>
      <c r="C22" s="204" t="s">
        <v>232</v>
      </c>
      <c r="D22" s="202">
        <v>24.05</v>
      </c>
    </row>
    <row r="23" spans="1:4" x14ac:dyDescent="0.3">
      <c r="A23" s="204" t="s">
        <v>246</v>
      </c>
      <c r="B23" s="201" t="s">
        <v>233</v>
      </c>
      <c r="C23" s="204" t="s">
        <v>242</v>
      </c>
      <c r="D23" s="202">
        <v>24</v>
      </c>
    </row>
    <row r="24" spans="1:4" x14ac:dyDescent="0.3">
      <c r="A24" s="204" t="s">
        <v>247</v>
      </c>
      <c r="B24" s="201" t="s">
        <v>233</v>
      </c>
      <c r="C24" s="204" t="s">
        <v>242</v>
      </c>
      <c r="D24" s="202">
        <v>17</v>
      </c>
    </row>
    <row r="25" spans="1:4" x14ac:dyDescent="0.3">
      <c r="A25" s="204" t="s">
        <v>248</v>
      </c>
      <c r="B25" s="201" t="s">
        <v>233</v>
      </c>
      <c r="C25" s="204" t="s">
        <v>242</v>
      </c>
      <c r="D25" s="202">
        <v>12</v>
      </c>
    </row>
    <row r="26" spans="1:4" x14ac:dyDescent="0.3">
      <c r="A26" s="204" t="s">
        <v>249</v>
      </c>
      <c r="B26" s="201" t="s">
        <v>233</v>
      </c>
      <c r="C26" s="204" t="s">
        <v>242</v>
      </c>
      <c r="D26" s="202">
        <v>5</v>
      </c>
    </row>
    <row r="27" spans="1:4" x14ac:dyDescent="0.3">
      <c r="A27" s="204">
        <v>6</v>
      </c>
      <c r="B27" s="201" t="s">
        <v>233</v>
      </c>
      <c r="C27" s="204" t="s">
        <v>242</v>
      </c>
      <c r="D27" s="202">
        <v>16.38</v>
      </c>
    </row>
    <row r="28" spans="1:4" x14ac:dyDescent="0.3">
      <c r="A28" s="204">
        <v>9</v>
      </c>
      <c r="B28" s="201" t="s">
        <v>233</v>
      </c>
      <c r="C28" s="204" t="s">
        <v>242</v>
      </c>
      <c r="D28" s="202">
        <v>11.81</v>
      </c>
    </row>
    <row r="29" spans="1:4" x14ac:dyDescent="0.3">
      <c r="A29" s="204">
        <v>10</v>
      </c>
      <c r="B29" s="201" t="s">
        <v>233</v>
      </c>
      <c r="C29" s="204" t="s">
        <v>242</v>
      </c>
      <c r="D29" s="202">
        <v>17.41</v>
      </c>
    </row>
  </sheetData>
  <mergeCells count="1">
    <mergeCell ref="A2:D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52"/>
  <sheetViews>
    <sheetView zoomScaleNormal="100" workbookViewId="0">
      <selection activeCell="G31" sqref="G31"/>
    </sheetView>
  </sheetViews>
  <sheetFormatPr baseColWidth="10" defaultRowHeight="13.8" x14ac:dyDescent="0.3"/>
  <cols>
    <col min="1" max="16384" width="11.5546875" style="196"/>
  </cols>
  <sheetData>
    <row r="2" spans="1:23" x14ac:dyDescent="0.3">
      <c r="A2" s="238" t="s">
        <v>600</v>
      </c>
      <c r="B2" s="238"/>
      <c r="C2" s="238"/>
      <c r="D2" s="238"/>
    </row>
    <row r="4" spans="1:23" ht="14.4" x14ac:dyDescent="0.3">
      <c r="A4" s="14" t="s">
        <v>225</v>
      </c>
      <c r="B4" s="14" t="s">
        <v>601</v>
      </c>
      <c r="C4" s="14" t="s">
        <v>602</v>
      </c>
      <c r="D4" s="211" t="s">
        <v>603</v>
      </c>
      <c r="L4" s="211"/>
      <c r="P4"/>
      <c r="W4" s="220"/>
    </row>
    <row r="5" spans="1:23" ht="14.4" x14ac:dyDescent="0.3">
      <c r="A5" s="3" t="s">
        <v>604</v>
      </c>
      <c r="B5" s="3" t="s">
        <v>232</v>
      </c>
      <c r="C5" s="3" t="s">
        <v>232</v>
      </c>
      <c r="D5" s="3">
        <v>0.27</v>
      </c>
      <c r="L5" s="221"/>
      <c r="P5"/>
      <c r="W5" s="201"/>
    </row>
    <row r="6" spans="1:23" ht="14.4" x14ac:dyDescent="0.3">
      <c r="A6" s="3" t="s">
        <v>605</v>
      </c>
      <c r="B6" s="3" t="s">
        <v>232</v>
      </c>
      <c r="C6" s="3" t="s">
        <v>232</v>
      </c>
      <c r="D6" s="3">
        <v>0.28999999999999998</v>
      </c>
      <c r="L6" s="221"/>
      <c r="P6"/>
      <c r="W6" s="201"/>
    </row>
    <row r="7" spans="1:23" ht="14.4" x14ac:dyDescent="0.3">
      <c r="A7" s="3" t="s">
        <v>606</v>
      </c>
      <c r="B7" s="3" t="s">
        <v>232</v>
      </c>
      <c r="C7" s="3" t="s">
        <v>232</v>
      </c>
      <c r="D7" s="3">
        <v>0.19</v>
      </c>
      <c r="L7" s="221"/>
      <c r="P7"/>
      <c r="W7" s="201"/>
    </row>
    <row r="8" spans="1:23" ht="14.4" x14ac:dyDescent="0.3">
      <c r="A8" s="3" t="s">
        <v>607</v>
      </c>
      <c r="B8" s="3" t="s">
        <v>232</v>
      </c>
      <c r="C8" s="3" t="s">
        <v>232</v>
      </c>
      <c r="D8" s="3">
        <v>0.45</v>
      </c>
      <c r="L8" s="221"/>
      <c r="P8"/>
      <c r="W8" s="201"/>
    </row>
    <row r="9" spans="1:23" ht="14.4" x14ac:dyDescent="0.3">
      <c r="A9" s="3" t="s">
        <v>608</v>
      </c>
      <c r="B9" s="3" t="s">
        <v>232</v>
      </c>
      <c r="C9" s="3" t="s">
        <v>232</v>
      </c>
      <c r="D9" s="3">
        <v>0.28999999999999998</v>
      </c>
      <c r="L9" s="221"/>
      <c r="P9"/>
      <c r="W9" s="201"/>
    </row>
    <row r="10" spans="1:23" ht="14.4" x14ac:dyDescent="0.3">
      <c r="A10" s="3" t="s">
        <v>609</v>
      </c>
      <c r="B10" s="3" t="s">
        <v>232</v>
      </c>
      <c r="C10" s="3" t="s">
        <v>232</v>
      </c>
      <c r="D10" s="3">
        <v>0.39</v>
      </c>
      <c r="L10" s="221"/>
      <c r="P10"/>
      <c r="W10" s="201"/>
    </row>
    <row r="11" spans="1:23" ht="14.4" x14ac:dyDescent="0.3">
      <c r="A11" s="3" t="s">
        <v>610</v>
      </c>
      <c r="B11" s="3" t="s">
        <v>232</v>
      </c>
      <c r="C11" s="3" t="s">
        <v>232</v>
      </c>
      <c r="D11" s="3">
        <v>0.48</v>
      </c>
      <c r="L11" s="221"/>
      <c r="P11"/>
      <c r="W11" s="201"/>
    </row>
    <row r="12" spans="1:23" ht="14.4" x14ac:dyDescent="0.3">
      <c r="A12" s="3" t="s">
        <v>611</v>
      </c>
      <c r="B12" s="3" t="s">
        <v>232</v>
      </c>
      <c r="C12" s="3" t="s">
        <v>232</v>
      </c>
      <c r="D12" s="3">
        <v>0.36</v>
      </c>
      <c r="L12" s="221"/>
      <c r="P12"/>
      <c r="W12" s="201"/>
    </row>
    <row r="13" spans="1:23" ht="14.4" x14ac:dyDescent="0.3">
      <c r="A13" s="3" t="s">
        <v>612</v>
      </c>
      <c r="B13" s="3" t="s">
        <v>185</v>
      </c>
      <c r="C13" s="3" t="s">
        <v>232</v>
      </c>
      <c r="D13" s="3">
        <v>0.45</v>
      </c>
      <c r="L13" s="221"/>
      <c r="P13"/>
      <c r="W13" s="201"/>
    </row>
    <row r="14" spans="1:23" ht="14.4" x14ac:dyDescent="0.3">
      <c r="A14" s="3" t="s">
        <v>613</v>
      </c>
      <c r="B14" s="3" t="s">
        <v>185</v>
      </c>
      <c r="C14" s="3" t="s">
        <v>232</v>
      </c>
      <c r="D14" s="3">
        <v>0.23</v>
      </c>
      <c r="L14" s="221"/>
      <c r="P14"/>
      <c r="W14" s="201"/>
    </row>
    <row r="15" spans="1:23" ht="14.4" x14ac:dyDescent="0.3">
      <c r="A15" s="3" t="s">
        <v>614</v>
      </c>
      <c r="B15" s="3" t="s">
        <v>185</v>
      </c>
      <c r="C15" s="3" t="s">
        <v>232</v>
      </c>
      <c r="D15" s="3">
        <v>0.4</v>
      </c>
      <c r="L15" s="221"/>
      <c r="P15"/>
      <c r="W15" s="201"/>
    </row>
    <row r="16" spans="1:23" ht="14.4" x14ac:dyDescent="0.3">
      <c r="A16" s="3" t="s">
        <v>615</v>
      </c>
      <c r="B16" s="3" t="s">
        <v>185</v>
      </c>
      <c r="C16" s="3" t="s">
        <v>232</v>
      </c>
      <c r="D16" s="3">
        <v>0.43</v>
      </c>
      <c r="L16" s="221"/>
      <c r="P16"/>
      <c r="W16" s="201"/>
    </row>
    <row r="17" spans="1:23" ht="14.4" x14ac:dyDescent="0.3">
      <c r="A17" s="3" t="s">
        <v>616</v>
      </c>
      <c r="B17" s="3" t="s">
        <v>185</v>
      </c>
      <c r="C17" s="3" t="s">
        <v>232</v>
      </c>
      <c r="D17" s="3">
        <v>0.26</v>
      </c>
      <c r="L17" s="221"/>
      <c r="P17"/>
      <c r="W17" s="201"/>
    </row>
    <row r="18" spans="1:23" ht="14.4" x14ac:dyDescent="0.3">
      <c r="A18" s="3" t="s">
        <v>617</v>
      </c>
      <c r="B18" s="3" t="s">
        <v>185</v>
      </c>
      <c r="C18" s="3" t="s">
        <v>232</v>
      </c>
      <c r="D18" s="3">
        <v>0.26</v>
      </c>
      <c r="L18" s="221"/>
      <c r="P18"/>
      <c r="W18" s="201"/>
    </row>
    <row r="19" spans="1:23" ht="14.4" x14ac:dyDescent="0.3">
      <c r="A19" s="3" t="s">
        <v>618</v>
      </c>
      <c r="B19" s="3" t="s">
        <v>185</v>
      </c>
      <c r="C19" s="3" t="s">
        <v>232</v>
      </c>
      <c r="D19" s="3">
        <v>0.25</v>
      </c>
      <c r="L19" s="221"/>
      <c r="P19"/>
      <c r="W19" s="201"/>
    </row>
    <row r="20" spans="1:23" ht="14.4" x14ac:dyDescent="0.3">
      <c r="A20" s="3" t="s">
        <v>619</v>
      </c>
      <c r="B20" s="3" t="s">
        <v>185</v>
      </c>
      <c r="C20" s="3" t="s">
        <v>232</v>
      </c>
      <c r="D20" s="3">
        <v>0.32</v>
      </c>
      <c r="L20" s="221"/>
      <c r="P20"/>
      <c r="W20" s="201"/>
    </row>
    <row r="21" spans="1:23" ht="14.4" x14ac:dyDescent="0.3">
      <c r="A21" s="3" t="s">
        <v>620</v>
      </c>
      <c r="B21" s="3" t="s">
        <v>232</v>
      </c>
      <c r="C21" s="3" t="s">
        <v>621</v>
      </c>
      <c r="D21" s="3">
        <v>7.0000000000000007E-2</v>
      </c>
      <c r="L21" s="221"/>
      <c r="P21"/>
      <c r="W21" s="201"/>
    </row>
    <row r="22" spans="1:23" ht="14.4" x14ac:dyDescent="0.3">
      <c r="A22" s="3" t="s">
        <v>622</v>
      </c>
      <c r="B22" s="3" t="s">
        <v>232</v>
      </c>
      <c r="C22" s="3" t="s">
        <v>621</v>
      </c>
      <c r="D22" s="3">
        <v>-0.08</v>
      </c>
      <c r="L22" s="221"/>
      <c r="P22"/>
      <c r="W22" s="201"/>
    </row>
    <row r="23" spans="1:23" ht="14.4" x14ac:dyDescent="0.3">
      <c r="A23" s="3" t="s">
        <v>623</v>
      </c>
      <c r="B23" s="3" t="s">
        <v>232</v>
      </c>
      <c r="C23" s="3" t="s">
        <v>621</v>
      </c>
      <c r="D23" s="3">
        <v>-0.1</v>
      </c>
      <c r="L23" s="221"/>
      <c r="P23"/>
      <c r="W23" s="201"/>
    </row>
    <row r="24" spans="1:23" ht="14.4" x14ac:dyDescent="0.3">
      <c r="A24" s="3" t="s">
        <v>624</v>
      </c>
      <c r="B24" s="3" t="s">
        <v>232</v>
      </c>
      <c r="C24" s="3" t="s">
        <v>621</v>
      </c>
      <c r="D24" s="3">
        <v>-0.04</v>
      </c>
      <c r="L24" s="221"/>
      <c r="P24"/>
      <c r="W24" s="201"/>
    </row>
    <row r="25" spans="1:23" ht="14.4" x14ac:dyDescent="0.3">
      <c r="A25" s="3" t="s">
        <v>314</v>
      </c>
      <c r="B25" s="3" t="s">
        <v>232</v>
      </c>
      <c r="C25" s="3" t="s">
        <v>621</v>
      </c>
      <c r="D25" s="3">
        <v>0.08</v>
      </c>
      <c r="L25" s="221"/>
      <c r="P25"/>
      <c r="W25" s="201"/>
    </row>
    <row r="26" spans="1:23" ht="14.4" x14ac:dyDescent="0.3">
      <c r="A26" s="3" t="s">
        <v>306</v>
      </c>
      <c r="B26" s="3" t="s">
        <v>232</v>
      </c>
      <c r="C26" s="3" t="s">
        <v>621</v>
      </c>
      <c r="D26" s="3">
        <v>-0.13</v>
      </c>
      <c r="L26" s="221"/>
      <c r="P26"/>
      <c r="W26" s="201"/>
    </row>
    <row r="27" spans="1:23" ht="14.4" x14ac:dyDescent="0.3">
      <c r="A27" s="3" t="s">
        <v>625</v>
      </c>
      <c r="B27" s="3" t="s">
        <v>232</v>
      </c>
      <c r="C27" s="3" t="s">
        <v>621</v>
      </c>
      <c r="D27" s="3">
        <v>-0.06</v>
      </c>
      <c r="L27" s="221"/>
      <c r="P27"/>
      <c r="W27" s="201"/>
    </row>
    <row r="28" spans="1:23" ht="14.4" x14ac:dyDescent="0.3">
      <c r="A28" s="3" t="s">
        <v>626</v>
      </c>
      <c r="B28" s="3" t="s">
        <v>232</v>
      </c>
      <c r="C28" s="3" t="s">
        <v>621</v>
      </c>
      <c r="D28" s="3">
        <v>-0.19</v>
      </c>
      <c r="L28" s="221"/>
      <c r="P28"/>
      <c r="W28" s="201"/>
    </row>
    <row r="29" spans="1:23" ht="14.4" x14ac:dyDescent="0.3">
      <c r="A29" s="3" t="s">
        <v>627</v>
      </c>
      <c r="B29" s="3" t="s">
        <v>185</v>
      </c>
      <c r="C29" s="3" t="s">
        <v>621</v>
      </c>
      <c r="D29" s="3">
        <v>0.56999999999999995</v>
      </c>
      <c r="L29" s="221"/>
      <c r="P29"/>
      <c r="W29" s="201"/>
    </row>
    <row r="30" spans="1:23" ht="14.4" x14ac:dyDescent="0.3">
      <c r="A30" s="3" t="s">
        <v>628</v>
      </c>
      <c r="B30" s="3" t="s">
        <v>185</v>
      </c>
      <c r="C30" s="3" t="s">
        <v>621</v>
      </c>
      <c r="D30" s="3">
        <v>0.25</v>
      </c>
      <c r="L30" s="221"/>
      <c r="P30"/>
      <c r="W30" s="201"/>
    </row>
    <row r="31" spans="1:23" ht="14.4" x14ac:dyDescent="0.3">
      <c r="A31" s="3" t="s">
        <v>629</v>
      </c>
      <c r="B31" s="3" t="s">
        <v>185</v>
      </c>
      <c r="C31" s="3" t="s">
        <v>621</v>
      </c>
      <c r="D31" s="3">
        <v>0.15</v>
      </c>
      <c r="L31" s="221"/>
      <c r="P31"/>
      <c r="W31" s="201"/>
    </row>
    <row r="32" spans="1:23" ht="14.4" x14ac:dyDescent="0.3">
      <c r="A32" s="3" t="s">
        <v>630</v>
      </c>
      <c r="B32" s="3" t="s">
        <v>185</v>
      </c>
      <c r="C32" s="3" t="s">
        <v>621</v>
      </c>
      <c r="D32" s="3">
        <v>-0.06</v>
      </c>
      <c r="L32" s="221"/>
      <c r="P32"/>
      <c r="W32" s="201"/>
    </row>
    <row r="33" spans="1:23" ht="14.4" x14ac:dyDescent="0.3">
      <c r="A33" s="3" t="s">
        <v>315</v>
      </c>
      <c r="B33" s="3" t="s">
        <v>185</v>
      </c>
      <c r="C33" s="3" t="s">
        <v>621</v>
      </c>
      <c r="D33" s="3">
        <v>0.16</v>
      </c>
      <c r="L33" s="221"/>
      <c r="P33"/>
      <c r="W33" s="201"/>
    </row>
    <row r="34" spans="1:23" ht="14.4" x14ac:dyDescent="0.3">
      <c r="A34" s="3" t="s">
        <v>631</v>
      </c>
      <c r="B34" s="3" t="s">
        <v>185</v>
      </c>
      <c r="C34" s="3" t="s">
        <v>621</v>
      </c>
      <c r="D34" s="3">
        <v>0.37</v>
      </c>
      <c r="L34" s="221"/>
      <c r="P34"/>
      <c r="W34" s="201"/>
    </row>
    <row r="35" spans="1:23" ht="14.4" x14ac:dyDescent="0.3">
      <c r="A35" s="3" t="s">
        <v>632</v>
      </c>
      <c r="B35" s="3" t="s">
        <v>185</v>
      </c>
      <c r="C35" s="3" t="s">
        <v>621</v>
      </c>
      <c r="D35" s="3">
        <v>0.17</v>
      </c>
      <c r="L35" s="221"/>
      <c r="P35"/>
      <c r="W35" s="201"/>
    </row>
    <row r="36" spans="1:23" ht="14.4" x14ac:dyDescent="0.3">
      <c r="A36" s="3" t="s">
        <v>633</v>
      </c>
      <c r="B36" s="3" t="s">
        <v>185</v>
      </c>
      <c r="C36" s="3" t="s">
        <v>621</v>
      </c>
      <c r="D36" s="3">
        <v>0.46</v>
      </c>
      <c r="L36" s="221"/>
      <c r="P36"/>
      <c r="W36" s="201"/>
    </row>
    <row r="37" spans="1:23" ht="14.4" x14ac:dyDescent="0.3">
      <c r="A37" s="3" t="s">
        <v>634</v>
      </c>
      <c r="B37" s="3" t="s">
        <v>185</v>
      </c>
      <c r="C37" s="3" t="s">
        <v>621</v>
      </c>
      <c r="D37" s="3">
        <v>0</v>
      </c>
      <c r="L37" s="221"/>
      <c r="P37"/>
      <c r="W37" s="201"/>
    </row>
    <row r="38" spans="1:23" ht="14.4" x14ac:dyDescent="0.3">
      <c r="L38" s="221"/>
      <c r="P38"/>
      <c r="W38" s="201"/>
    </row>
    <row r="39" spans="1:23" ht="14.4" x14ac:dyDescent="0.3">
      <c r="L39" s="221"/>
      <c r="P39"/>
      <c r="W39" s="201"/>
    </row>
    <row r="40" spans="1:23" ht="14.4" x14ac:dyDescent="0.3">
      <c r="L40" s="221"/>
      <c r="P40"/>
      <c r="W40" s="201"/>
    </row>
    <row r="41" spans="1:23" ht="14.4" x14ac:dyDescent="0.3">
      <c r="L41" s="221"/>
      <c r="P41"/>
      <c r="W41" s="201"/>
    </row>
    <row r="42" spans="1:23" ht="14.4" x14ac:dyDescent="0.3">
      <c r="L42" s="221"/>
      <c r="P42"/>
      <c r="W42" s="201"/>
    </row>
    <row r="43" spans="1:23" ht="14.4" x14ac:dyDescent="0.3">
      <c r="L43" s="221"/>
      <c r="P43"/>
      <c r="W43" s="201"/>
    </row>
    <row r="44" spans="1:23" ht="14.4" x14ac:dyDescent="0.3">
      <c r="L44" s="221"/>
      <c r="P44"/>
      <c r="W44" s="201"/>
    </row>
    <row r="45" spans="1:23" x14ac:dyDescent="0.3">
      <c r="L45" s="221"/>
      <c r="M45" s="221"/>
      <c r="N45" s="221"/>
      <c r="O45" s="221"/>
      <c r="P45" s="221"/>
      <c r="W45" s="201"/>
    </row>
    <row r="46" spans="1:23" x14ac:dyDescent="0.3">
      <c r="L46" s="221"/>
      <c r="M46" s="221"/>
      <c r="N46" s="221"/>
      <c r="O46" s="221"/>
      <c r="P46" s="221"/>
      <c r="W46" s="201"/>
    </row>
    <row r="47" spans="1:23" x14ac:dyDescent="0.3">
      <c r="L47" s="221"/>
      <c r="M47" s="221"/>
      <c r="N47" s="221"/>
      <c r="O47" s="221"/>
      <c r="P47" s="221"/>
      <c r="W47" s="201"/>
    </row>
    <row r="48" spans="1:23" x14ac:dyDescent="0.3">
      <c r="L48" s="221"/>
      <c r="M48" s="221"/>
      <c r="N48" s="221"/>
      <c r="O48" s="221"/>
      <c r="P48" s="221"/>
      <c r="W48" s="201"/>
    </row>
    <row r="49" spans="12:28" x14ac:dyDescent="0.3">
      <c r="L49" s="221"/>
      <c r="M49" s="221"/>
      <c r="N49" s="221"/>
      <c r="O49" s="221"/>
      <c r="P49" s="221"/>
      <c r="W49" s="201"/>
    </row>
    <row r="50" spans="12:28" x14ac:dyDescent="0.3">
      <c r="L50" s="221"/>
      <c r="M50" s="221"/>
      <c r="N50" s="221"/>
      <c r="O50" s="221"/>
      <c r="P50" s="221"/>
      <c r="W50" s="201"/>
    </row>
    <row r="51" spans="12:28" x14ac:dyDescent="0.3">
      <c r="L51" s="221"/>
      <c r="M51" s="221"/>
      <c r="N51" s="221"/>
      <c r="O51" s="221"/>
      <c r="P51" s="221"/>
      <c r="W51" s="201"/>
      <c r="X51" s="201"/>
      <c r="Y51" s="201"/>
      <c r="Z51" s="222"/>
      <c r="AA51" s="222"/>
      <c r="AB51" s="221"/>
    </row>
    <row r="52" spans="12:28" x14ac:dyDescent="0.3">
      <c r="L52" s="221"/>
      <c r="M52" s="221"/>
      <c r="N52" s="221"/>
      <c r="O52" s="221"/>
      <c r="P52" s="221"/>
      <c r="W52" s="201"/>
      <c r="X52" s="201"/>
      <c r="Y52" s="201"/>
      <c r="Z52" s="222"/>
      <c r="AA52" s="222"/>
      <c r="AB52" s="221"/>
    </row>
  </sheetData>
  <mergeCells count="1">
    <mergeCell ref="A2:D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6"/>
  <sheetViews>
    <sheetView workbookViewId="0">
      <selection activeCell="G31" sqref="G31"/>
    </sheetView>
  </sheetViews>
  <sheetFormatPr baseColWidth="10" defaultRowHeight="14.4" x14ac:dyDescent="0.3"/>
  <sheetData>
    <row r="2" spans="1:6" x14ac:dyDescent="0.3">
      <c r="A2" s="238" t="s">
        <v>635</v>
      </c>
      <c r="B2" s="238"/>
      <c r="C2" s="238"/>
      <c r="D2" s="238"/>
      <c r="E2" s="238"/>
      <c r="F2" s="238"/>
    </row>
    <row r="3" spans="1:6" x14ac:dyDescent="0.3">
      <c r="A3" s="196"/>
      <c r="B3" s="196"/>
      <c r="C3" s="196"/>
      <c r="D3" s="196"/>
      <c r="E3" s="196"/>
      <c r="F3" s="196"/>
    </row>
    <row r="4" spans="1:6" x14ac:dyDescent="0.3">
      <c r="A4" s="220" t="s">
        <v>636</v>
      </c>
      <c r="B4" s="220" t="s">
        <v>637</v>
      </c>
      <c r="C4" s="220" t="s">
        <v>638</v>
      </c>
      <c r="D4" s="211" t="s">
        <v>639</v>
      </c>
      <c r="E4" s="211" t="s">
        <v>640</v>
      </c>
      <c r="F4" s="211" t="s">
        <v>603</v>
      </c>
    </row>
    <row r="5" spans="1:6" x14ac:dyDescent="0.3">
      <c r="A5" s="201" t="s">
        <v>641</v>
      </c>
      <c r="B5" s="201" t="s">
        <v>232</v>
      </c>
      <c r="C5" s="201" t="s">
        <v>232</v>
      </c>
      <c r="D5" s="222">
        <v>6.71</v>
      </c>
      <c r="E5" s="222">
        <v>14.32</v>
      </c>
      <c r="F5" s="221">
        <v>0.3618640038040894</v>
      </c>
    </row>
    <row r="6" spans="1:6" x14ac:dyDescent="0.3">
      <c r="A6" s="201" t="s">
        <v>642</v>
      </c>
      <c r="B6" s="201" t="s">
        <v>232</v>
      </c>
      <c r="C6" s="201" t="s">
        <v>232</v>
      </c>
      <c r="D6" s="222">
        <v>10.47</v>
      </c>
      <c r="E6" s="222">
        <v>16.46</v>
      </c>
      <c r="F6" s="221">
        <v>0.22242851838098776</v>
      </c>
    </row>
    <row r="7" spans="1:6" x14ac:dyDescent="0.3">
      <c r="A7" s="201" t="s">
        <v>643</v>
      </c>
      <c r="B7" s="201" t="s">
        <v>232</v>
      </c>
      <c r="C7" s="201" t="s">
        <v>232</v>
      </c>
      <c r="D7" s="222">
        <v>3.23</v>
      </c>
      <c r="E7" s="222">
        <v>8.07</v>
      </c>
      <c r="F7" s="221">
        <v>0.42831858407079643</v>
      </c>
    </row>
    <row r="8" spans="1:6" x14ac:dyDescent="0.3">
      <c r="A8" s="201" t="s">
        <v>644</v>
      </c>
      <c r="B8" s="201" t="s">
        <v>232</v>
      </c>
      <c r="C8" s="201" t="s">
        <v>232</v>
      </c>
      <c r="D8" s="222">
        <v>6.54</v>
      </c>
      <c r="E8" s="222">
        <v>10.35</v>
      </c>
      <c r="F8" s="221">
        <v>0.22557726465364117</v>
      </c>
    </row>
    <row r="9" spans="1:6" x14ac:dyDescent="0.3">
      <c r="A9" s="201" t="s">
        <v>645</v>
      </c>
      <c r="B9" s="201" t="s">
        <v>232</v>
      </c>
      <c r="C9" s="201" t="s">
        <v>232</v>
      </c>
      <c r="D9" s="222">
        <v>10.7</v>
      </c>
      <c r="E9" s="222">
        <v>17.95</v>
      </c>
      <c r="F9" s="221">
        <v>0.25305410122164052</v>
      </c>
    </row>
    <row r="10" spans="1:6" x14ac:dyDescent="0.3">
      <c r="A10" s="201" t="s">
        <v>646</v>
      </c>
      <c r="B10" s="201" t="s">
        <v>232</v>
      </c>
      <c r="C10" s="201" t="s">
        <v>242</v>
      </c>
      <c r="D10" s="222">
        <v>10.85</v>
      </c>
      <c r="E10" s="222">
        <v>10.039999999999999</v>
      </c>
      <c r="F10" s="221">
        <v>-3.8774533269506965E-2</v>
      </c>
    </row>
    <row r="11" spans="1:6" x14ac:dyDescent="0.3">
      <c r="A11" s="201" t="s">
        <v>647</v>
      </c>
      <c r="B11" s="201" t="s">
        <v>232</v>
      </c>
      <c r="C11" s="201" t="s">
        <v>242</v>
      </c>
      <c r="D11" s="222">
        <v>10.029999999999999</v>
      </c>
      <c r="E11" s="222">
        <v>12.71</v>
      </c>
      <c r="F11" s="221">
        <v>0.117854001759015</v>
      </c>
    </row>
    <row r="12" spans="1:6" x14ac:dyDescent="0.3">
      <c r="A12" s="201" t="s">
        <v>648</v>
      </c>
      <c r="B12" s="201" t="s">
        <v>232</v>
      </c>
      <c r="C12" s="201" t="s">
        <v>242</v>
      </c>
      <c r="D12" s="222">
        <v>9.91</v>
      </c>
      <c r="E12" s="222">
        <v>10.7</v>
      </c>
      <c r="F12" s="221">
        <v>3.8330907326540473E-2</v>
      </c>
    </row>
    <row r="13" spans="1:6" x14ac:dyDescent="0.3">
      <c r="A13" s="201" t="s">
        <v>649</v>
      </c>
      <c r="B13" s="201" t="s">
        <v>232</v>
      </c>
      <c r="C13" s="201" t="s">
        <v>242</v>
      </c>
      <c r="D13" s="222">
        <v>9.3800000000000008</v>
      </c>
      <c r="E13" s="222">
        <v>10.3</v>
      </c>
      <c r="F13" s="221">
        <v>4.6747967479674794E-2</v>
      </c>
    </row>
    <row r="14" spans="1:6" x14ac:dyDescent="0.3">
      <c r="A14" s="201" t="s">
        <v>650</v>
      </c>
      <c r="B14" s="201" t="s">
        <v>232</v>
      </c>
      <c r="C14" s="201" t="s">
        <v>242</v>
      </c>
      <c r="D14" s="222">
        <v>6.56</v>
      </c>
      <c r="E14" s="222">
        <v>10.56</v>
      </c>
      <c r="F14" s="221">
        <v>0.23364485981308414</v>
      </c>
    </row>
    <row r="15" spans="1:6" x14ac:dyDescent="0.3">
      <c r="A15" s="201" t="s">
        <v>651</v>
      </c>
      <c r="B15" s="201" t="s">
        <v>652</v>
      </c>
      <c r="C15" s="201" t="s">
        <v>232</v>
      </c>
      <c r="D15" s="222">
        <v>6.19</v>
      </c>
      <c r="E15" s="222">
        <v>20.78</v>
      </c>
      <c r="F15" s="221">
        <v>0.54097144975899136</v>
      </c>
    </row>
    <row r="16" spans="1:6" x14ac:dyDescent="0.3">
      <c r="A16" s="201" t="s">
        <v>653</v>
      </c>
      <c r="B16" s="201" t="s">
        <v>652</v>
      </c>
      <c r="C16" s="201" t="s">
        <v>232</v>
      </c>
      <c r="D16" s="222">
        <v>2.71</v>
      </c>
      <c r="E16" s="222">
        <v>4.24</v>
      </c>
      <c r="F16" s="221">
        <v>0.22014388489208636</v>
      </c>
    </row>
    <row r="17" spans="1:6" x14ac:dyDescent="0.3">
      <c r="A17" s="201" t="s">
        <v>654</v>
      </c>
      <c r="B17" s="201" t="s">
        <v>652</v>
      </c>
      <c r="C17" s="201" t="s">
        <v>232</v>
      </c>
      <c r="D17" s="222">
        <v>6.67</v>
      </c>
      <c r="E17" s="222">
        <v>14.55</v>
      </c>
      <c r="F17" s="221">
        <v>0.3713477851083884</v>
      </c>
    </row>
    <row r="18" spans="1:6" x14ac:dyDescent="0.3">
      <c r="A18" s="201" t="s">
        <v>655</v>
      </c>
      <c r="B18" s="201" t="s">
        <v>652</v>
      </c>
      <c r="C18" s="201" t="s">
        <v>232</v>
      </c>
      <c r="D18" s="222">
        <v>11.53</v>
      </c>
      <c r="E18" s="222">
        <v>23.25</v>
      </c>
      <c r="F18" s="221">
        <v>0.33697527314548592</v>
      </c>
    </row>
    <row r="19" spans="1:6" x14ac:dyDescent="0.3">
      <c r="A19" s="201" t="s">
        <v>656</v>
      </c>
      <c r="B19" s="201" t="s">
        <v>652</v>
      </c>
      <c r="C19" s="201" t="s">
        <v>232</v>
      </c>
      <c r="D19" s="222">
        <v>9.7100000000000009</v>
      </c>
      <c r="E19" s="222">
        <v>17.57</v>
      </c>
      <c r="F19" s="221">
        <v>0.28812316715542519</v>
      </c>
    </row>
    <row r="20" spans="1:6" x14ac:dyDescent="0.3">
      <c r="A20" s="201" t="s">
        <v>657</v>
      </c>
      <c r="B20" s="201" t="s">
        <v>652</v>
      </c>
      <c r="C20" s="201" t="s">
        <v>232</v>
      </c>
      <c r="D20" s="222">
        <v>6.81</v>
      </c>
      <c r="E20" s="222">
        <v>17.86</v>
      </c>
      <c r="F20" s="221">
        <v>0.44791244426428867</v>
      </c>
    </row>
    <row r="21" spans="1:6" x14ac:dyDescent="0.3">
      <c r="A21" s="201" t="s">
        <v>658</v>
      </c>
      <c r="B21" s="201" t="s">
        <v>652</v>
      </c>
      <c r="C21" s="201" t="s">
        <v>242</v>
      </c>
      <c r="D21" s="222">
        <v>10.83</v>
      </c>
      <c r="E21" s="222">
        <v>11.37</v>
      </c>
      <c r="F21" s="221">
        <v>2.4324324324324288E-2</v>
      </c>
    </row>
    <row r="22" spans="1:6" x14ac:dyDescent="0.3">
      <c r="A22" s="201" t="s">
        <v>659</v>
      </c>
      <c r="B22" s="201" t="s">
        <v>652</v>
      </c>
      <c r="C22" s="201" t="s">
        <v>242</v>
      </c>
      <c r="D22" s="222">
        <v>10.7</v>
      </c>
      <c r="E22" s="222">
        <v>17.02</v>
      </c>
      <c r="F22" s="221">
        <v>0.22799422799422803</v>
      </c>
    </row>
    <row r="23" spans="1:6" x14ac:dyDescent="0.3">
      <c r="A23" s="201" t="s">
        <v>660</v>
      </c>
      <c r="B23" s="201" t="s">
        <v>652</v>
      </c>
      <c r="C23" s="201" t="s">
        <v>242</v>
      </c>
      <c r="D23" s="222">
        <v>14.6</v>
      </c>
      <c r="E23" s="222">
        <v>17.79</v>
      </c>
      <c r="F23" s="221">
        <v>9.8487187403519583E-2</v>
      </c>
    </row>
    <row r="24" spans="1:6" x14ac:dyDescent="0.3">
      <c r="A24" s="201" t="s">
        <v>661</v>
      </c>
      <c r="B24" s="201" t="s">
        <v>652</v>
      </c>
      <c r="C24" s="201" t="s">
        <v>242</v>
      </c>
      <c r="D24" s="222">
        <v>18.899999999999999</v>
      </c>
      <c r="E24" s="222">
        <v>19.05</v>
      </c>
      <c r="F24" s="221">
        <v>3.9525691699605304E-3</v>
      </c>
    </row>
    <row r="25" spans="1:6" x14ac:dyDescent="0.3">
      <c r="A25" s="201" t="s">
        <v>662</v>
      </c>
      <c r="B25" s="201" t="s">
        <v>663</v>
      </c>
      <c r="C25" s="201" t="s">
        <v>232</v>
      </c>
      <c r="D25" s="223">
        <v>3.87</v>
      </c>
      <c r="E25" s="223">
        <v>15.67</v>
      </c>
      <c r="F25" s="221">
        <v>0.60388945752302969</v>
      </c>
    </row>
    <row r="26" spans="1:6" x14ac:dyDescent="0.3">
      <c r="A26" s="201" t="s">
        <v>664</v>
      </c>
      <c r="B26" s="201" t="s">
        <v>663</v>
      </c>
      <c r="C26" s="201" t="s">
        <v>232</v>
      </c>
      <c r="D26" s="222">
        <v>8.48</v>
      </c>
      <c r="E26" s="222">
        <v>14.28</v>
      </c>
      <c r="F26" s="221">
        <v>0.25483304042179261</v>
      </c>
    </row>
    <row r="27" spans="1:6" x14ac:dyDescent="0.3">
      <c r="A27" s="201" t="s">
        <v>665</v>
      </c>
      <c r="B27" s="201" t="s">
        <v>663</v>
      </c>
      <c r="C27" s="201" t="s">
        <v>232</v>
      </c>
      <c r="D27" s="222">
        <v>9.73</v>
      </c>
      <c r="E27" s="222">
        <v>15.39</v>
      </c>
      <c r="F27" s="221">
        <v>0.22531847133757962</v>
      </c>
    </row>
    <row r="28" spans="1:6" x14ac:dyDescent="0.3">
      <c r="A28" s="201" t="s">
        <v>666</v>
      </c>
      <c r="B28" s="201" t="s">
        <v>663</v>
      </c>
      <c r="C28" s="201" t="s">
        <v>232</v>
      </c>
      <c r="D28" s="222">
        <v>11.87</v>
      </c>
      <c r="E28" s="222">
        <v>18.920000000000002</v>
      </c>
      <c r="F28" s="221">
        <v>0.22897044494965907</v>
      </c>
    </row>
    <row r="29" spans="1:6" x14ac:dyDescent="0.3">
      <c r="A29" s="201" t="s">
        <v>667</v>
      </c>
      <c r="B29" s="201" t="s">
        <v>663</v>
      </c>
      <c r="C29" s="201" t="s">
        <v>232</v>
      </c>
      <c r="D29" s="222">
        <v>10.35</v>
      </c>
      <c r="E29" s="222">
        <v>19.04</v>
      </c>
      <c r="F29" s="221">
        <v>0.29567880231371213</v>
      </c>
    </row>
    <row r="30" spans="1:6" x14ac:dyDescent="0.3">
      <c r="A30" s="201" t="s">
        <v>668</v>
      </c>
      <c r="B30" s="201" t="s">
        <v>663</v>
      </c>
      <c r="C30" s="201" t="s">
        <v>232</v>
      </c>
      <c r="D30" s="222">
        <v>9.2100000000000009</v>
      </c>
      <c r="E30" s="222">
        <v>14.67</v>
      </c>
      <c r="F30" s="221">
        <v>0.22864321608040195</v>
      </c>
    </row>
    <row r="31" spans="1:6" x14ac:dyDescent="0.3">
      <c r="A31" s="201" t="s">
        <v>669</v>
      </c>
      <c r="B31" s="201" t="s">
        <v>663</v>
      </c>
      <c r="C31" s="201" t="s">
        <v>242</v>
      </c>
      <c r="D31" s="222">
        <v>10.119999999999999</v>
      </c>
      <c r="E31" s="222">
        <v>13.52</v>
      </c>
      <c r="F31" s="221">
        <v>0.14382402707275804</v>
      </c>
    </row>
    <row r="32" spans="1:6" x14ac:dyDescent="0.3">
      <c r="A32" s="201" t="s">
        <v>670</v>
      </c>
      <c r="B32" s="201" t="s">
        <v>663</v>
      </c>
      <c r="C32" s="201" t="s">
        <v>242</v>
      </c>
      <c r="D32" s="222">
        <v>7.9</v>
      </c>
      <c r="E32" s="222">
        <v>14.38</v>
      </c>
      <c r="F32" s="221">
        <v>0.29084380610412924</v>
      </c>
    </row>
    <row r="33" spans="1:6" x14ac:dyDescent="0.3">
      <c r="A33" s="201" t="s">
        <v>671</v>
      </c>
      <c r="B33" s="201" t="s">
        <v>663</v>
      </c>
      <c r="C33" s="201" t="s">
        <v>242</v>
      </c>
      <c r="D33" s="222">
        <v>8.8000000000000007</v>
      </c>
      <c r="E33" s="222">
        <v>12.81</v>
      </c>
      <c r="F33" s="221">
        <v>0.18556223970384081</v>
      </c>
    </row>
    <row r="34" spans="1:6" x14ac:dyDescent="0.3">
      <c r="A34" s="201" t="s">
        <v>672</v>
      </c>
      <c r="B34" s="201" t="s">
        <v>663</v>
      </c>
      <c r="C34" s="201" t="s">
        <v>242</v>
      </c>
      <c r="D34" s="222">
        <v>4.63</v>
      </c>
      <c r="E34" s="222">
        <v>9.65</v>
      </c>
      <c r="F34" s="221">
        <v>0.35154061624649863</v>
      </c>
    </row>
    <row r="35" spans="1:6" x14ac:dyDescent="0.3">
      <c r="A35" s="201" t="s">
        <v>673</v>
      </c>
      <c r="B35" s="201" t="s">
        <v>663</v>
      </c>
      <c r="C35" s="201" t="s">
        <v>242</v>
      </c>
      <c r="D35" s="222">
        <v>7.05</v>
      </c>
      <c r="E35" s="222">
        <v>10.39</v>
      </c>
      <c r="F35" s="221">
        <v>0.19151376146788993</v>
      </c>
    </row>
    <row r="36" spans="1:6" x14ac:dyDescent="0.3">
      <c r="A36" s="201" t="s">
        <v>674</v>
      </c>
      <c r="B36" s="201" t="s">
        <v>663</v>
      </c>
      <c r="C36" s="201" t="s">
        <v>242</v>
      </c>
      <c r="D36" s="222">
        <v>12.31</v>
      </c>
      <c r="E36" s="222">
        <v>21</v>
      </c>
      <c r="F36" s="221">
        <v>0.26088261783248273</v>
      </c>
    </row>
    <row r="37" spans="1:6" x14ac:dyDescent="0.3">
      <c r="A37" s="201" t="s">
        <v>675</v>
      </c>
      <c r="B37" s="201" t="s">
        <v>676</v>
      </c>
      <c r="C37" s="201" t="s">
        <v>232</v>
      </c>
      <c r="D37" s="222">
        <v>6.97</v>
      </c>
      <c r="E37" s="222">
        <v>17.23</v>
      </c>
      <c r="F37" s="221">
        <v>0.42396694214876041</v>
      </c>
    </row>
    <row r="38" spans="1:6" x14ac:dyDescent="0.3">
      <c r="A38" s="201" t="s">
        <v>677</v>
      </c>
      <c r="B38" s="201" t="s">
        <v>676</v>
      </c>
      <c r="C38" s="201" t="s">
        <v>232</v>
      </c>
      <c r="D38" s="222">
        <v>10.38</v>
      </c>
      <c r="E38" s="222">
        <v>18.46</v>
      </c>
      <c r="F38" s="221">
        <v>0.28016643550624132</v>
      </c>
    </row>
    <row r="39" spans="1:6" x14ac:dyDescent="0.3">
      <c r="A39" s="201" t="s">
        <v>678</v>
      </c>
      <c r="B39" s="201" t="s">
        <v>676</v>
      </c>
      <c r="C39" s="201" t="s">
        <v>232</v>
      </c>
      <c r="D39" s="222">
        <v>7.4</v>
      </c>
      <c r="E39" s="222">
        <v>16.38</v>
      </c>
      <c r="F39" s="221">
        <v>0.377628259041211</v>
      </c>
    </row>
    <row r="40" spans="1:6" x14ac:dyDescent="0.3">
      <c r="A40" s="201" t="s">
        <v>679</v>
      </c>
      <c r="B40" s="201" t="s">
        <v>676</v>
      </c>
      <c r="C40" s="201" t="s">
        <v>232</v>
      </c>
      <c r="D40" s="222">
        <v>13.67</v>
      </c>
      <c r="E40" s="222">
        <v>27.86</v>
      </c>
      <c r="F40" s="221">
        <v>0.34168071273777989</v>
      </c>
    </row>
    <row r="41" spans="1:6" x14ac:dyDescent="0.3">
      <c r="A41" s="201" t="s">
        <v>680</v>
      </c>
      <c r="B41" s="201" t="s">
        <v>676</v>
      </c>
      <c r="C41" s="201" t="s">
        <v>232</v>
      </c>
      <c r="D41" s="222">
        <v>7.02</v>
      </c>
      <c r="E41" s="222">
        <v>9.89</v>
      </c>
      <c r="F41" s="221">
        <v>0.16972205795387352</v>
      </c>
    </row>
    <row r="42" spans="1:6" x14ac:dyDescent="0.3">
      <c r="A42" s="201" t="s">
        <v>681</v>
      </c>
      <c r="B42" s="201" t="s">
        <v>676</v>
      </c>
      <c r="C42" s="201" t="s">
        <v>242</v>
      </c>
      <c r="D42" s="222">
        <v>10.09</v>
      </c>
      <c r="E42" s="222">
        <v>13.58</v>
      </c>
      <c r="F42" s="221">
        <v>0.14744402196873679</v>
      </c>
    </row>
    <row r="43" spans="1:6" x14ac:dyDescent="0.3">
      <c r="A43" s="201" t="s">
        <v>682</v>
      </c>
      <c r="B43" s="201" t="s">
        <v>676</v>
      </c>
      <c r="C43" s="201" t="s">
        <v>242</v>
      </c>
      <c r="D43" s="222">
        <v>7.81</v>
      </c>
      <c r="E43" s="222">
        <v>13.35</v>
      </c>
      <c r="F43" s="221">
        <v>0.26181474480151229</v>
      </c>
    </row>
    <row r="44" spans="1:6" x14ac:dyDescent="0.3">
      <c r="A44" s="201" t="s">
        <v>683</v>
      </c>
      <c r="B44" s="201" t="s">
        <v>676</v>
      </c>
      <c r="C44" s="201" t="s">
        <v>242</v>
      </c>
      <c r="D44" s="222">
        <v>4.4000000000000004</v>
      </c>
      <c r="E44" s="222">
        <v>7.21</v>
      </c>
      <c r="F44" s="221">
        <v>0.2420327304048234</v>
      </c>
    </row>
    <row r="45" spans="1:6" x14ac:dyDescent="0.3">
      <c r="A45" s="201" t="s">
        <v>684</v>
      </c>
      <c r="B45" s="201" t="s">
        <v>676</v>
      </c>
      <c r="C45" s="201" t="s">
        <v>242</v>
      </c>
      <c r="D45" s="222">
        <v>3.68</v>
      </c>
      <c r="E45" s="222">
        <v>9.1999999999999993</v>
      </c>
      <c r="F45" s="221">
        <v>0.42857142857142855</v>
      </c>
    </row>
    <row r="46" spans="1:6" x14ac:dyDescent="0.3">
      <c r="A46" s="201" t="s">
        <v>685</v>
      </c>
      <c r="B46" s="201" t="s">
        <v>676</v>
      </c>
      <c r="C46" s="201" t="s">
        <v>242</v>
      </c>
      <c r="D46" s="222">
        <v>8.77</v>
      </c>
      <c r="E46" s="222">
        <v>16.13</v>
      </c>
      <c r="F46" s="221">
        <v>0.29558232931726908</v>
      </c>
    </row>
  </sheetData>
  <mergeCells count="1">
    <mergeCell ref="A2:F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4"/>
  <sheetViews>
    <sheetView workbookViewId="0">
      <selection activeCell="G31" sqref="G31"/>
    </sheetView>
  </sheetViews>
  <sheetFormatPr baseColWidth="10" defaultRowHeight="14.4" x14ac:dyDescent="0.3"/>
  <sheetData>
    <row r="2" spans="1:3" x14ac:dyDescent="0.3">
      <c r="A2" s="238" t="s">
        <v>686</v>
      </c>
      <c r="B2" s="238"/>
      <c r="C2" s="238"/>
    </row>
    <row r="3" spans="1:3" x14ac:dyDescent="0.3">
      <c r="A3" s="196"/>
      <c r="B3" s="196"/>
      <c r="C3" s="196"/>
    </row>
    <row r="4" spans="1:3" x14ac:dyDescent="0.3">
      <c r="A4" s="14" t="s">
        <v>602</v>
      </c>
      <c r="B4" s="14" t="s">
        <v>687</v>
      </c>
      <c r="C4" s="199" t="s">
        <v>688</v>
      </c>
    </row>
    <row r="5" spans="1:3" x14ac:dyDescent="0.3">
      <c r="A5" s="3" t="s">
        <v>232</v>
      </c>
      <c r="B5" s="3" t="s">
        <v>185</v>
      </c>
      <c r="C5" s="3">
        <v>16.11</v>
      </c>
    </row>
    <row r="6" spans="1:3" x14ac:dyDescent="0.3">
      <c r="A6" s="3" t="s">
        <v>232</v>
      </c>
      <c r="B6" s="3" t="s">
        <v>185</v>
      </c>
      <c r="C6" s="3">
        <v>19.260000000000002</v>
      </c>
    </row>
    <row r="7" spans="1:3" x14ac:dyDescent="0.3">
      <c r="A7" s="3" t="s">
        <v>232</v>
      </c>
      <c r="B7" s="3" t="s">
        <v>185</v>
      </c>
      <c r="C7" s="3">
        <v>18.82</v>
      </c>
    </row>
    <row r="8" spans="1:3" x14ac:dyDescent="0.3">
      <c r="A8" s="3" t="s">
        <v>232</v>
      </c>
      <c r="B8" s="3" t="s">
        <v>185</v>
      </c>
      <c r="C8" s="3">
        <v>20.53</v>
      </c>
    </row>
    <row r="9" spans="1:3" x14ac:dyDescent="0.3">
      <c r="A9" s="3" t="s">
        <v>232</v>
      </c>
      <c r="B9" s="3" t="s">
        <v>185</v>
      </c>
      <c r="C9" s="3">
        <v>10.79</v>
      </c>
    </row>
    <row r="10" spans="1:3" x14ac:dyDescent="0.3">
      <c r="A10" s="3" t="s">
        <v>232</v>
      </c>
      <c r="B10" s="3" t="s">
        <v>185</v>
      </c>
      <c r="C10" s="3">
        <v>28.85</v>
      </c>
    </row>
    <row r="11" spans="1:3" x14ac:dyDescent="0.3">
      <c r="A11" s="3" t="s">
        <v>232</v>
      </c>
      <c r="B11" s="3" t="s">
        <v>185</v>
      </c>
      <c r="C11" s="3">
        <v>13.2</v>
      </c>
    </row>
    <row r="12" spans="1:3" x14ac:dyDescent="0.3">
      <c r="A12" s="3" t="s">
        <v>232</v>
      </c>
      <c r="B12" s="3" t="s">
        <v>185</v>
      </c>
      <c r="C12" s="3">
        <v>23.18</v>
      </c>
    </row>
    <row r="13" spans="1:3" x14ac:dyDescent="0.3">
      <c r="A13" s="3" t="s">
        <v>232</v>
      </c>
      <c r="B13" s="3" t="s">
        <v>185</v>
      </c>
      <c r="C13" s="3">
        <v>14.21</v>
      </c>
    </row>
    <row r="14" spans="1:3" x14ac:dyDescent="0.3">
      <c r="A14" s="3" t="s">
        <v>242</v>
      </c>
      <c r="B14" s="3" t="s">
        <v>185</v>
      </c>
      <c r="C14" s="3">
        <v>16.71</v>
      </c>
    </row>
    <row r="15" spans="1:3" x14ac:dyDescent="0.3">
      <c r="A15" s="3" t="s">
        <v>242</v>
      </c>
      <c r="B15" s="3" t="s">
        <v>185</v>
      </c>
      <c r="C15" s="3">
        <v>18.48</v>
      </c>
    </row>
    <row r="16" spans="1:3" x14ac:dyDescent="0.3">
      <c r="A16" s="3" t="s">
        <v>242</v>
      </c>
      <c r="B16" s="3" t="s">
        <v>185</v>
      </c>
      <c r="C16" s="3">
        <v>14.17</v>
      </c>
    </row>
    <row r="17" spans="1:3" x14ac:dyDescent="0.3">
      <c r="A17" s="3" t="s">
        <v>242</v>
      </c>
      <c r="B17" s="3" t="s">
        <v>185</v>
      </c>
      <c r="C17" s="3">
        <v>14.34</v>
      </c>
    </row>
    <row r="18" spans="1:3" x14ac:dyDescent="0.3">
      <c r="A18" s="3" t="s">
        <v>242</v>
      </c>
      <c r="B18" s="3" t="s">
        <v>185</v>
      </c>
      <c r="C18" s="3">
        <v>17.399999999999999</v>
      </c>
    </row>
    <row r="19" spans="1:3" x14ac:dyDescent="0.3">
      <c r="A19" s="3" t="s">
        <v>242</v>
      </c>
      <c r="B19" s="3" t="s">
        <v>185</v>
      </c>
      <c r="C19" s="3">
        <v>14.85</v>
      </c>
    </row>
    <row r="20" spans="1:3" x14ac:dyDescent="0.3">
      <c r="A20" s="3" t="s">
        <v>242</v>
      </c>
      <c r="B20" s="3" t="s">
        <v>185</v>
      </c>
      <c r="C20" s="3">
        <v>21.21</v>
      </c>
    </row>
    <row r="21" spans="1:3" x14ac:dyDescent="0.3">
      <c r="A21" s="3" t="s">
        <v>242</v>
      </c>
      <c r="B21" s="3" t="s">
        <v>185</v>
      </c>
      <c r="C21" s="3">
        <v>14.98</v>
      </c>
    </row>
    <row r="22" spans="1:3" x14ac:dyDescent="0.3">
      <c r="A22" s="3" t="s">
        <v>242</v>
      </c>
      <c r="B22" s="3" t="s">
        <v>185</v>
      </c>
      <c r="C22" s="3">
        <v>23.9</v>
      </c>
    </row>
    <row r="23" spans="1:3" x14ac:dyDescent="0.3">
      <c r="A23" s="3" t="s">
        <v>232</v>
      </c>
      <c r="B23" s="3" t="s">
        <v>232</v>
      </c>
      <c r="C23" s="3">
        <v>26.24</v>
      </c>
    </row>
    <row r="24" spans="1:3" x14ac:dyDescent="0.3">
      <c r="A24" s="3" t="s">
        <v>232</v>
      </c>
      <c r="B24" s="3" t="s">
        <v>232</v>
      </c>
      <c r="C24" s="3">
        <v>19.04</v>
      </c>
    </row>
    <row r="25" spans="1:3" x14ac:dyDescent="0.3">
      <c r="A25" s="3" t="s">
        <v>232</v>
      </c>
      <c r="B25" s="3" t="s">
        <v>232</v>
      </c>
      <c r="C25" s="3">
        <v>25.22</v>
      </c>
    </row>
    <row r="26" spans="1:3" x14ac:dyDescent="0.3">
      <c r="A26" s="3" t="s">
        <v>232</v>
      </c>
      <c r="B26" s="3" t="s">
        <v>232</v>
      </c>
      <c r="C26" s="3">
        <v>10.74</v>
      </c>
    </row>
    <row r="27" spans="1:3" x14ac:dyDescent="0.3">
      <c r="A27" s="3" t="s">
        <v>232</v>
      </c>
      <c r="B27" s="3" t="s">
        <v>232</v>
      </c>
      <c r="C27" s="3">
        <v>25.2</v>
      </c>
    </row>
    <row r="28" spans="1:3" x14ac:dyDescent="0.3">
      <c r="A28" s="3" t="s">
        <v>232</v>
      </c>
      <c r="B28" s="3" t="s">
        <v>232</v>
      </c>
      <c r="C28" s="3">
        <v>21.71</v>
      </c>
    </row>
    <row r="29" spans="1:3" x14ac:dyDescent="0.3">
      <c r="A29" s="3" t="s">
        <v>232</v>
      </c>
      <c r="B29" s="3" t="s">
        <v>232</v>
      </c>
      <c r="C29" s="3">
        <v>17.57</v>
      </c>
    </row>
    <row r="30" spans="1:3" x14ac:dyDescent="0.3">
      <c r="A30" s="3" t="s">
        <v>232</v>
      </c>
      <c r="B30" s="3" t="s">
        <v>232</v>
      </c>
      <c r="C30" s="3">
        <v>16.68</v>
      </c>
    </row>
    <row r="31" spans="1:3" x14ac:dyDescent="0.3">
      <c r="A31" s="3" t="s">
        <v>232</v>
      </c>
      <c r="B31" s="3" t="s">
        <v>232</v>
      </c>
      <c r="C31" s="3">
        <v>12.97</v>
      </c>
    </row>
    <row r="32" spans="1:3" x14ac:dyDescent="0.3">
      <c r="A32" s="3" t="s">
        <v>232</v>
      </c>
      <c r="B32" s="3" t="s">
        <v>232</v>
      </c>
      <c r="C32" s="3">
        <v>14.29</v>
      </c>
    </row>
    <row r="33" spans="1:3" x14ac:dyDescent="0.3">
      <c r="A33" s="3" t="s">
        <v>232</v>
      </c>
      <c r="B33" s="3" t="s">
        <v>232</v>
      </c>
      <c r="C33" s="3">
        <v>21.17</v>
      </c>
    </row>
    <row r="34" spans="1:3" x14ac:dyDescent="0.3">
      <c r="A34" s="3" t="s">
        <v>242</v>
      </c>
      <c r="B34" s="3" t="s">
        <v>232</v>
      </c>
      <c r="C34" s="3">
        <v>20.88</v>
      </c>
    </row>
    <row r="35" spans="1:3" x14ac:dyDescent="0.3">
      <c r="A35" s="3" t="s">
        <v>242</v>
      </c>
      <c r="B35" s="3" t="s">
        <v>232</v>
      </c>
      <c r="C35" s="3">
        <v>21.33</v>
      </c>
    </row>
    <row r="36" spans="1:3" x14ac:dyDescent="0.3">
      <c r="A36" s="3" t="s">
        <v>242</v>
      </c>
      <c r="B36" s="3" t="s">
        <v>232</v>
      </c>
      <c r="C36" s="3">
        <v>28.53</v>
      </c>
    </row>
    <row r="37" spans="1:3" x14ac:dyDescent="0.3">
      <c r="A37" s="3" t="s">
        <v>242</v>
      </c>
      <c r="B37" s="3" t="s">
        <v>232</v>
      </c>
      <c r="C37" s="3">
        <v>30.72</v>
      </c>
    </row>
    <row r="38" spans="1:3" x14ac:dyDescent="0.3">
      <c r="A38" s="3" t="s">
        <v>242</v>
      </c>
      <c r="B38" s="3" t="s">
        <v>232</v>
      </c>
      <c r="C38" s="3">
        <v>25.22</v>
      </c>
    </row>
    <row r="39" spans="1:3" x14ac:dyDescent="0.3">
      <c r="A39" s="3" t="s">
        <v>242</v>
      </c>
      <c r="B39" s="3" t="s">
        <v>232</v>
      </c>
      <c r="C39" s="3">
        <v>36.79</v>
      </c>
    </row>
    <row r="40" spans="1:3" x14ac:dyDescent="0.3">
      <c r="A40" s="3" t="s">
        <v>242</v>
      </c>
      <c r="B40" s="3" t="s">
        <v>232</v>
      </c>
      <c r="C40" s="3">
        <v>29.95</v>
      </c>
    </row>
    <row r="41" spans="1:3" x14ac:dyDescent="0.3">
      <c r="A41" s="3" t="s">
        <v>242</v>
      </c>
      <c r="B41" s="3" t="s">
        <v>232</v>
      </c>
      <c r="C41" s="3">
        <v>22.63</v>
      </c>
    </row>
    <row r="42" spans="1:3" x14ac:dyDescent="0.3">
      <c r="A42" s="3" t="s">
        <v>242</v>
      </c>
      <c r="B42" s="3" t="s">
        <v>232</v>
      </c>
      <c r="C42" s="3">
        <v>22.99</v>
      </c>
    </row>
    <row r="43" spans="1:3" x14ac:dyDescent="0.3">
      <c r="A43" s="3" t="s">
        <v>242</v>
      </c>
      <c r="B43" s="3" t="s">
        <v>232</v>
      </c>
      <c r="C43" s="3">
        <v>26.38</v>
      </c>
    </row>
    <row r="44" spans="1:3" x14ac:dyDescent="0.3">
      <c r="A44" s="3" t="s">
        <v>242</v>
      </c>
      <c r="B44" s="3" t="s">
        <v>232</v>
      </c>
      <c r="C44" s="3">
        <v>29.95</v>
      </c>
    </row>
  </sheetData>
  <mergeCells count="1">
    <mergeCell ref="A2:C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1"/>
  <sheetViews>
    <sheetView workbookViewId="0">
      <selection activeCell="G31" sqref="G31"/>
    </sheetView>
  </sheetViews>
  <sheetFormatPr baseColWidth="10" defaultRowHeight="14.4" x14ac:dyDescent="0.3"/>
  <sheetData>
    <row r="2" spans="1:4" x14ac:dyDescent="0.3">
      <c r="A2" s="238" t="s">
        <v>689</v>
      </c>
      <c r="B2" s="238"/>
      <c r="C2" s="238"/>
      <c r="D2" s="238"/>
    </row>
    <row r="3" spans="1:4" x14ac:dyDescent="0.3">
      <c r="A3" s="196"/>
      <c r="B3" s="196"/>
      <c r="C3" s="196"/>
      <c r="D3" s="197"/>
    </row>
    <row r="4" spans="1:4" x14ac:dyDescent="0.3">
      <c r="A4" s="197" t="s">
        <v>225</v>
      </c>
      <c r="B4" s="197" t="s">
        <v>637</v>
      </c>
      <c r="C4" s="197" t="s">
        <v>638</v>
      </c>
      <c r="D4" s="199" t="s">
        <v>688</v>
      </c>
    </row>
    <row r="5" spans="1:4" x14ac:dyDescent="0.3">
      <c r="A5" s="59" t="s">
        <v>646</v>
      </c>
      <c r="B5" s="59" t="s">
        <v>232</v>
      </c>
      <c r="C5" s="59" t="s">
        <v>232</v>
      </c>
      <c r="D5" s="224">
        <v>8.8874313355743215</v>
      </c>
    </row>
    <row r="6" spans="1:4" x14ac:dyDescent="0.3">
      <c r="A6" s="59" t="s">
        <v>647</v>
      </c>
      <c r="B6" s="59" t="s">
        <v>232</v>
      </c>
      <c r="C6" s="59" t="s">
        <v>232</v>
      </c>
      <c r="D6" s="224">
        <v>9.0707483584815396</v>
      </c>
    </row>
    <row r="7" spans="1:4" x14ac:dyDescent="0.3">
      <c r="A7" s="59" t="s">
        <v>648</v>
      </c>
      <c r="B7" s="59" t="s">
        <v>232</v>
      </c>
      <c r="C7" s="59" t="s">
        <v>232</v>
      </c>
      <c r="D7" s="224">
        <v>10.232635843461555</v>
      </c>
    </row>
    <row r="8" spans="1:4" x14ac:dyDescent="0.3">
      <c r="A8" s="59" t="s">
        <v>649</v>
      </c>
      <c r="B8" s="59" t="s">
        <v>232</v>
      </c>
      <c r="C8" s="59" t="s">
        <v>232</v>
      </c>
      <c r="D8" s="224">
        <v>9.7478074776551544</v>
      </c>
    </row>
    <row r="9" spans="1:4" x14ac:dyDescent="0.3">
      <c r="A9" s="59" t="s">
        <v>645</v>
      </c>
      <c r="B9" s="59" t="s">
        <v>232</v>
      </c>
      <c r="C9" s="59" t="s">
        <v>232</v>
      </c>
      <c r="D9" s="224">
        <v>5.5437100213219619</v>
      </c>
    </row>
    <row r="10" spans="1:4" x14ac:dyDescent="0.3">
      <c r="A10" s="59" t="s">
        <v>675</v>
      </c>
      <c r="B10" s="59" t="s">
        <v>232</v>
      </c>
      <c r="C10" s="59" t="s">
        <v>242</v>
      </c>
      <c r="D10" s="224">
        <v>9.4224094224094213</v>
      </c>
    </row>
    <row r="11" spans="1:4" x14ac:dyDescent="0.3">
      <c r="A11" s="59" t="s">
        <v>650</v>
      </c>
      <c r="B11" s="59" t="s">
        <v>232</v>
      </c>
      <c r="C11" s="59" t="s">
        <v>242</v>
      </c>
      <c r="D11" s="224">
        <v>16.932921068453147</v>
      </c>
    </row>
    <row r="12" spans="1:4" x14ac:dyDescent="0.3">
      <c r="A12" s="59" t="s">
        <v>655</v>
      </c>
      <c r="B12" s="59" t="s">
        <v>232</v>
      </c>
      <c r="C12" s="59" t="s">
        <v>242</v>
      </c>
      <c r="D12" s="224">
        <v>22.780081097088704</v>
      </c>
    </row>
    <row r="13" spans="1:4" x14ac:dyDescent="0.3">
      <c r="A13" s="59" t="s">
        <v>674</v>
      </c>
      <c r="B13" s="59" t="s">
        <v>232</v>
      </c>
      <c r="C13" s="59" t="s">
        <v>242</v>
      </c>
      <c r="D13" s="224">
        <v>16.816163023600105</v>
      </c>
    </row>
    <row r="14" spans="1:4" x14ac:dyDescent="0.3">
      <c r="A14" s="59" t="s">
        <v>666</v>
      </c>
      <c r="B14" s="59" t="s">
        <v>232</v>
      </c>
      <c r="C14" s="59" t="s">
        <v>242</v>
      </c>
      <c r="D14" s="224">
        <v>19.370954428949997</v>
      </c>
    </row>
    <row r="15" spans="1:4" x14ac:dyDescent="0.3">
      <c r="A15" s="59" t="s">
        <v>668</v>
      </c>
      <c r="B15" s="59" t="s">
        <v>232</v>
      </c>
      <c r="C15" s="59" t="s">
        <v>242</v>
      </c>
      <c r="D15" s="224">
        <v>16.039119804400976</v>
      </c>
    </row>
    <row r="16" spans="1:4" x14ac:dyDescent="0.3">
      <c r="A16" s="59" t="s">
        <v>651</v>
      </c>
      <c r="B16" s="59" t="s">
        <v>652</v>
      </c>
      <c r="C16" s="59" t="s">
        <v>232</v>
      </c>
      <c r="D16" s="224">
        <v>9.4076200417536544</v>
      </c>
    </row>
    <row r="17" spans="1:4" x14ac:dyDescent="0.3">
      <c r="A17" s="59" t="s">
        <v>653</v>
      </c>
      <c r="B17" s="59" t="s">
        <v>652</v>
      </c>
      <c r="C17" s="59" t="s">
        <v>232</v>
      </c>
      <c r="D17" s="224">
        <v>7.5040244355471168</v>
      </c>
    </row>
    <row r="18" spans="1:4" x14ac:dyDescent="0.3">
      <c r="A18" s="59" t="s">
        <v>654</v>
      </c>
      <c r="B18" s="59" t="s">
        <v>652</v>
      </c>
      <c r="C18" s="59" t="s">
        <v>232</v>
      </c>
      <c r="D18" s="224">
        <v>10.635964912280702</v>
      </c>
    </row>
    <row r="19" spans="1:4" x14ac:dyDescent="0.3">
      <c r="A19" s="59" t="s">
        <v>656</v>
      </c>
      <c r="B19" s="59" t="s">
        <v>652</v>
      </c>
      <c r="C19" s="59" t="s">
        <v>232</v>
      </c>
      <c r="D19" s="224">
        <v>9.1397368185480268</v>
      </c>
    </row>
    <row r="20" spans="1:4" x14ac:dyDescent="0.3">
      <c r="A20" s="59" t="s">
        <v>657</v>
      </c>
      <c r="B20" s="59" t="s">
        <v>652</v>
      </c>
      <c r="C20" s="59" t="s">
        <v>232</v>
      </c>
      <c r="D20" s="224">
        <v>10.393219396970959</v>
      </c>
    </row>
    <row r="21" spans="1:4" x14ac:dyDescent="0.3">
      <c r="A21" s="59" t="s">
        <v>690</v>
      </c>
      <c r="B21" s="59" t="s">
        <v>652</v>
      </c>
      <c r="C21" s="59" t="s">
        <v>242</v>
      </c>
      <c r="D21" s="224">
        <v>21.433774692548312</v>
      </c>
    </row>
    <row r="22" spans="1:4" x14ac:dyDescent="0.3">
      <c r="A22" s="59" t="s">
        <v>658</v>
      </c>
      <c r="B22" s="59" t="s">
        <v>652</v>
      </c>
      <c r="C22" s="59" t="s">
        <v>242</v>
      </c>
      <c r="D22" s="224">
        <v>24.391688883246584</v>
      </c>
    </row>
    <row r="23" spans="1:4" x14ac:dyDescent="0.3">
      <c r="A23" s="59" t="s">
        <v>659</v>
      </c>
      <c r="B23" s="59" t="s">
        <v>652</v>
      </c>
      <c r="C23" s="59" t="s">
        <v>242</v>
      </c>
      <c r="D23" s="224">
        <v>20.875262278936326</v>
      </c>
    </row>
    <row r="24" spans="1:4" x14ac:dyDescent="0.3">
      <c r="A24" s="59" t="s">
        <v>661</v>
      </c>
      <c r="B24" s="59" t="s">
        <v>652</v>
      </c>
      <c r="C24" s="59" t="s">
        <v>242</v>
      </c>
      <c r="D24" s="224">
        <v>10.681750773272318</v>
      </c>
    </row>
    <row r="25" spans="1:4" x14ac:dyDescent="0.3">
      <c r="A25" s="59" t="s">
        <v>669</v>
      </c>
      <c r="B25" s="59" t="s">
        <v>663</v>
      </c>
      <c r="C25" s="59" t="s">
        <v>232</v>
      </c>
      <c r="D25" s="224">
        <v>12.689561100858542</v>
      </c>
    </row>
    <row r="26" spans="1:4" x14ac:dyDescent="0.3">
      <c r="A26" s="59" t="s">
        <v>670</v>
      </c>
      <c r="B26" s="59" t="s">
        <v>663</v>
      </c>
      <c r="C26" s="59" t="s">
        <v>232</v>
      </c>
      <c r="D26" s="224">
        <v>12.042893645540989</v>
      </c>
    </row>
    <row r="27" spans="1:4" x14ac:dyDescent="0.3">
      <c r="A27" s="59" t="s">
        <v>671</v>
      </c>
      <c r="B27" s="59" t="s">
        <v>663</v>
      </c>
      <c r="C27" s="59" t="s">
        <v>232</v>
      </c>
      <c r="D27" s="224">
        <v>13.60333215171925</v>
      </c>
    </row>
    <row r="28" spans="1:4" x14ac:dyDescent="0.3">
      <c r="A28" s="59" t="s">
        <v>672</v>
      </c>
      <c r="B28" s="59" t="s">
        <v>663</v>
      </c>
      <c r="C28" s="59" t="s">
        <v>232</v>
      </c>
      <c r="D28" s="224">
        <v>5.9014683463050623</v>
      </c>
    </row>
    <row r="29" spans="1:4" x14ac:dyDescent="0.3">
      <c r="A29" s="59" t="s">
        <v>662</v>
      </c>
      <c r="B29" s="59" t="s">
        <v>663</v>
      </c>
      <c r="C29" s="59" t="s">
        <v>242</v>
      </c>
      <c r="D29" s="224">
        <v>7.7974899287263701</v>
      </c>
    </row>
    <row r="30" spans="1:4" x14ac:dyDescent="0.3">
      <c r="A30" s="59" t="s">
        <v>664</v>
      </c>
      <c r="B30" s="59" t="s">
        <v>663</v>
      </c>
      <c r="C30" s="59" t="s">
        <v>242</v>
      </c>
      <c r="D30" s="224">
        <v>10.85265194897516</v>
      </c>
    </row>
    <row r="31" spans="1:4" x14ac:dyDescent="0.3">
      <c r="A31" s="59" t="s">
        <v>691</v>
      </c>
      <c r="B31" s="59" t="s">
        <v>663</v>
      </c>
      <c r="C31" s="59" t="s">
        <v>242</v>
      </c>
      <c r="D31" s="224">
        <v>11.665012899384799</v>
      </c>
    </row>
    <row r="32" spans="1:4" x14ac:dyDescent="0.3">
      <c r="A32" s="59" t="s">
        <v>665</v>
      </c>
      <c r="B32" s="59" t="s">
        <v>663</v>
      </c>
      <c r="C32" s="59" t="s">
        <v>242</v>
      </c>
      <c r="D32" s="224">
        <v>13.081679140904653</v>
      </c>
    </row>
    <row r="33" spans="1:4" x14ac:dyDescent="0.3">
      <c r="A33" s="59" t="s">
        <v>677</v>
      </c>
      <c r="B33" s="59" t="s">
        <v>676</v>
      </c>
      <c r="C33" s="59" t="s">
        <v>232</v>
      </c>
      <c r="D33" s="224">
        <v>3.776493256262043</v>
      </c>
    </row>
    <row r="34" spans="1:4" x14ac:dyDescent="0.3">
      <c r="A34" s="59" t="s">
        <v>678</v>
      </c>
      <c r="B34" s="59" t="s">
        <v>676</v>
      </c>
      <c r="C34" s="59" t="s">
        <v>232</v>
      </c>
      <c r="D34" s="224">
        <v>9.4334382521755238</v>
      </c>
    </row>
    <row r="35" spans="1:4" x14ac:dyDescent="0.3">
      <c r="A35" s="59" t="s">
        <v>692</v>
      </c>
      <c r="B35" s="59" t="s">
        <v>676</v>
      </c>
      <c r="C35" s="59" t="s">
        <v>232</v>
      </c>
      <c r="D35" s="224">
        <v>5.312767780634104</v>
      </c>
    </row>
    <row r="36" spans="1:4" x14ac:dyDescent="0.3">
      <c r="A36" s="59" t="s">
        <v>685</v>
      </c>
      <c r="B36" s="59" t="s">
        <v>676</v>
      </c>
      <c r="C36" s="59" t="s">
        <v>232</v>
      </c>
      <c r="D36" s="224">
        <v>9.4153794351614124</v>
      </c>
    </row>
    <row r="37" spans="1:4" x14ac:dyDescent="0.3">
      <c r="A37" s="59" t="s">
        <v>693</v>
      </c>
      <c r="B37" s="59" t="s">
        <v>676</v>
      </c>
      <c r="C37" s="59" t="s">
        <v>242</v>
      </c>
      <c r="D37" s="224">
        <v>5.4817341636587207</v>
      </c>
    </row>
    <row r="38" spans="1:4" x14ac:dyDescent="0.3">
      <c r="A38" s="59" t="s">
        <v>682</v>
      </c>
      <c r="B38" s="59" t="s">
        <v>676</v>
      </c>
      <c r="C38" s="59" t="s">
        <v>242</v>
      </c>
      <c r="D38" s="224">
        <v>5.7575396352366193</v>
      </c>
    </row>
    <row r="39" spans="1:4" x14ac:dyDescent="0.3">
      <c r="A39" s="59" t="s">
        <v>681</v>
      </c>
      <c r="B39" s="59" t="s">
        <v>676</v>
      </c>
      <c r="C39" s="59" t="s">
        <v>242</v>
      </c>
      <c r="D39" s="224">
        <v>12.795656249208346</v>
      </c>
    </row>
    <row r="40" spans="1:4" x14ac:dyDescent="0.3">
      <c r="A40" s="59" t="s">
        <v>684</v>
      </c>
      <c r="B40" s="59" t="s">
        <v>676</v>
      </c>
      <c r="C40" s="59" t="s">
        <v>242</v>
      </c>
      <c r="D40" s="224">
        <v>8.8905075908602971</v>
      </c>
    </row>
    <row r="41" spans="1:4" x14ac:dyDescent="0.3">
      <c r="A41" s="59" t="s">
        <v>680</v>
      </c>
      <c r="B41" s="59" t="s">
        <v>676</v>
      </c>
      <c r="C41" s="59" t="s">
        <v>242</v>
      </c>
      <c r="D41" s="224">
        <v>8.1196197991391674</v>
      </c>
    </row>
  </sheetData>
  <mergeCells count="1">
    <mergeCell ref="A2:D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zoomScale="50" zoomScaleNormal="50" workbookViewId="0">
      <selection activeCell="P23" sqref="P23"/>
    </sheetView>
  </sheetViews>
  <sheetFormatPr baseColWidth="10" defaultRowHeight="14.4" x14ac:dyDescent="0.3"/>
  <cols>
    <col min="1" max="1" width="24.109375" bestFit="1" customWidth="1"/>
    <col min="5" max="5" width="14.44140625" bestFit="1" customWidth="1"/>
    <col min="9" max="9" width="16.44140625" bestFit="1" customWidth="1"/>
  </cols>
  <sheetData>
    <row r="1" spans="1:17" x14ac:dyDescent="0.3">
      <c r="A1" s="130" t="s">
        <v>149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N1" s="128"/>
      <c r="Q1" s="3"/>
    </row>
    <row r="2" spans="1:17" x14ac:dyDescent="0.3">
      <c r="A2" s="85" t="s">
        <v>152</v>
      </c>
      <c r="B2" s="16"/>
      <c r="C2" s="16"/>
      <c r="D2" s="16"/>
      <c r="E2" s="182" t="s">
        <v>155</v>
      </c>
      <c r="F2" s="16"/>
      <c r="G2" s="16"/>
      <c r="H2" s="16"/>
      <c r="I2" s="13" t="s">
        <v>156</v>
      </c>
      <c r="J2" s="16"/>
      <c r="K2" s="16"/>
      <c r="L2" s="16"/>
      <c r="O2" s="11"/>
      <c r="P2" s="11"/>
      <c r="Q2" s="3"/>
    </row>
    <row r="3" spans="1:17" x14ac:dyDescent="0.3">
      <c r="A3" s="3"/>
      <c r="B3" s="14" t="s">
        <v>16</v>
      </c>
      <c r="C3" s="14" t="s">
        <v>15</v>
      </c>
      <c r="D3" s="14" t="s">
        <v>8</v>
      </c>
      <c r="E3" s="3"/>
      <c r="F3" s="14" t="s">
        <v>16</v>
      </c>
      <c r="G3" s="14" t="s">
        <v>15</v>
      </c>
      <c r="H3" s="14" t="s">
        <v>8</v>
      </c>
      <c r="I3" s="3"/>
      <c r="J3" s="14" t="s">
        <v>16</v>
      </c>
      <c r="K3" s="14" t="s">
        <v>15</v>
      </c>
      <c r="L3" s="14" t="s">
        <v>8</v>
      </c>
      <c r="O3" s="11"/>
      <c r="P3" s="11"/>
      <c r="Q3" s="3"/>
    </row>
    <row r="4" spans="1:17" x14ac:dyDescent="0.3">
      <c r="A4" s="23">
        <v>36.31</v>
      </c>
      <c r="B4" s="23">
        <f>AVERAGE(A4:A14)</f>
        <v>63.655454545454546</v>
      </c>
      <c r="C4" s="23">
        <f>STDEV(A4:A14)</f>
        <v>13.221243786903184</v>
      </c>
      <c r="D4" s="23">
        <f>C4/SQRT(11)</f>
        <v>3.9863549911795824</v>
      </c>
      <c r="E4" s="23">
        <v>67.3</v>
      </c>
      <c r="F4" s="23">
        <f>AVERAGE(E4:E12)</f>
        <v>61.544444444444451</v>
      </c>
      <c r="G4" s="23">
        <f>STDEV(E4:E12)</f>
        <v>8.1406558567340053</v>
      </c>
      <c r="H4" s="23">
        <f>G4/SQRT(9)</f>
        <v>2.7135519522446683</v>
      </c>
      <c r="I4" s="23">
        <v>46.15</v>
      </c>
      <c r="J4" s="23">
        <f>AVERAGE(I4:I10)</f>
        <v>59.860000000000007</v>
      </c>
      <c r="K4" s="23">
        <f>STDEV(I4:I10)</f>
        <v>7.3201525485014738</v>
      </c>
      <c r="L4" s="23">
        <f>K4/SQRT(7)</f>
        <v>2.7667576003415109</v>
      </c>
      <c r="O4" s="11"/>
      <c r="P4" s="11"/>
      <c r="Q4" s="3"/>
    </row>
    <row r="5" spans="1:17" x14ac:dyDescent="0.3">
      <c r="A5" s="23">
        <v>73.22</v>
      </c>
      <c r="B5" s="23"/>
      <c r="C5" s="23"/>
      <c r="D5" s="23"/>
      <c r="E5" s="23">
        <v>73.7</v>
      </c>
      <c r="F5" s="23"/>
      <c r="G5" s="23"/>
      <c r="H5" s="23"/>
      <c r="I5" s="23">
        <v>60</v>
      </c>
      <c r="J5" s="23"/>
      <c r="K5" s="23"/>
      <c r="L5" s="23"/>
      <c r="Q5" s="3"/>
    </row>
    <row r="6" spans="1:17" x14ac:dyDescent="0.3">
      <c r="A6" s="23">
        <v>54</v>
      </c>
      <c r="B6" s="23"/>
      <c r="C6" s="23"/>
      <c r="D6" s="23"/>
      <c r="E6" s="23">
        <v>69.3</v>
      </c>
      <c r="F6" s="23"/>
      <c r="G6" s="23"/>
      <c r="H6" s="23"/>
      <c r="I6" s="23">
        <v>66.5</v>
      </c>
      <c r="J6" s="23"/>
      <c r="K6" s="23"/>
      <c r="L6" s="23"/>
      <c r="N6" s="128"/>
      <c r="Q6" s="3"/>
    </row>
    <row r="7" spans="1:17" x14ac:dyDescent="0.3">
      <c r="A7" s="23">
        <v>65.12</v>
      </c>
      <c r="B7" s="23"/>
      <c r="C7" s="23"/>
      <c r="D7" s="23"/>
      <c r="E7" s="23">
        <v>60</v>
      </c>
      <c r="F7" s="23"/>
      <c r="G7" s="23"/>
      <c r="H7" s="23"/>
      <c r="I7" s="23">
        <v>63</v>
      </c>
      <c r="J7" s="23"/>
      <c r="K7" s="23"/>
      <c r="L7" s="23"/>
      <c r="O7" s="11"/>
      <c r="P7" s="11"/>
      <c r="Q7" s="11"/>
    </row>
    <row r="8" spans="1:17" x14ac:dyDescent="0.3">
      <c r="A8" s="23">
        <v>51</v>
      </c>
      <c r="B8" s="23"/>
      <c r="C8" s="23"/>
      <c r="D8" s="23"/>
      <c r="E8" s="23">
        <v>49.6</v>
      </c>
      <c r="F8" s="23"/>
      <c r="G8" s="23"/>
      <c r="H8" s="23"/>
      <c r="I8" s="23">
        <v>61.14</v>
      </c>
      <c r="J8" s="23"/>
      <c r="K8" s="23"/>
      <c r="L8" s="23"/>
      <c r="O8" s="11"/>
      <c r="P8" s="11"/>
      <c r="Q8" s="11"/>
    </row>
    <row r="9" spans="1:17" x14ac:dyDescent="0.3">
      <c r="A9" s="23">
        <v>80.88</v>
      </c>
      <c r="B9" s="23"/>
      <c r="C9" s="23"/>
      <c r="D9" s="23"/>
      <c r="E9" s="23">
        <v>60</v>
      </c>
      <c r="F9" s="23"/>
      <c r="G9" s="23"/>
      <c r="H9" s="23"/>
      <c r="I9" s="23">
        <v>67.23</v>
      </c>
      <c r="J9" s="23"/>
      <c r="K9" s="23"/>
      <c r="L9" s="23"/>
      <c r="O9" s="11"/>
      <c r="P9" s="11"/>
      <c r="Q9" s="11"/>
    </row>
    <row r="10" spans="1:17" x14ac:dyDescent="0.3">
      <c r="A10" s="23">
        <v>55.55</v>
      </c>
      <c r="B10" s="23"/>
      <c r="C10" s="23"/>
      <c r="D10" s="23"/>
      <c r="E10" s="23">
        <v>66</v>
      </c>
      <c r="F10" s="23"/>
      <c r="G10" s="23"/>
      <c r="H10" s="23"/>
      <c r="I10" s="23">
        <v>55</v>
      </c>
      <c r="J10" s="23"/>
      <c r="K10" s="23"/>
      <c r="L10" s="23"/>
      <c r="Q10" s="3"/>
    </row>
    <row r="11" spans="1:17" x14ac:dyDescent="0.3">
      <c r="A11" s="23">
        <v>77.23</v>
      </c>
      <c r="B11" s="23"/>
      <c r="C11" s="23"/>
      <c r="D11" s="23"/>
      <c r="E11" s="23">
        <v>56</v>
      </c>
      <c r="F11" s="23"/>
      <c r="G11" s="23"/>
      <c r="H11" s="23"/>
      <c r="I11" s="23"/>
      <c r="J11" s="23"/>
      <c r="K11" s="23"/>
      <c r="L11" s="23"/>
      <c r="N11" s="128"/>
      <c r="O11" s="11"/>
      <c r="P11" s="11"/>
      <c r="Q11" s="3"/>
    </row>
    <row r="12" spans="1:17" x14ac:dyDescent="0.3">
      <c r="A12" s="23">
        <v>69.3</v>
      </c>
      <c r="B12" s="23"/>
      <c r="C12" s="23"/>
      <c r="D12" s="23"/>
      <c r="E12" s="23">
        <v>52</v>
      </c>
      <c r="F12" s="23"/>
      <c r="G12" s="23"/>
      <c r="H12" s="23"/>
      <c r="I12" s="23"/>
      <c r="J12" s="23"/>
      <c r="K12" s="23"/>
      <c r="L12" s="23"/>
      <c r="O12" s="11"/>
      <c r="P12" s="11"/>
      <c r="Q12" s="3"/>
    </row>
    <row r="13" spans="1:17" x14ac:dyDescent="0.3">
      <c r="A13" s="23">
        <v>72.099999999999994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O13" s="11"/>
      <c r="P13" s="11"/>
      <c r="Q13" s="3"/>
    </row>
    <row r="14" spans="1:17" x14ac:dyDescent="0.3">
      <c r="A14" s="23">
        <v>65.5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O14" s="11"/>
      <c r="P14" s="11"/>
      <c r="Q14" s="3"/>
    </row>
    <row r="15" spans="1:17" x14ac:dyDescent="0.3">
      <c r="A15" s="183" t="s">
        <v>153</v>
      </c>
      <c r="B15" s="30"/>
      <c r="C15" s="30"/>
      <c r="D15" s="30"/>
      <c r="E15" s="184" t="s">
        <v>150</v>
      </c>
      <c r="F15" s="30"/>
      <c r="G15" s="30"/>
      <c r="H15" s="30"/>
      <c r="I15" s="165" t="s">
        <v>157</v>
      </c>
      <c r="J15" s="30"/>
      <c r="K15" s="30"/>
      <c r="L15" s="30"/>
    </row>
    <row r="16" spans="1:17" x14ac:dyDescent="0.3">
      <c r="A16" s="23"/>
      <c r="B16" s="166" t="s">
        <v>16</v>
      </c>
      <c r="C16" s="166" t="s">
        <v>15</v>
      </c>
      <c r="D16" s="166" t="s">
        <v>8</v>
      </c>
      <c r="E16" s="23"/>
      <c r="F16" s="166" t="s">
        <v>16</v>
      </c>
      <c r="G16" s="166" t="s">
        <v>15</v>
      </c>
      <c r="H16" s="166" t="s">
        <v>8</v>
      </c>
      <c r="I16" s="23"/>
      <c r="J16" s="166" t="s">
        <v>16</v>
      </c>
      <c r="K16" s="166" t="s">
        <v>15</v>
      </c>
      <c r="L16" s="166" t="s">
        <v>8</v>
      </c>
    </row>
    <row r="17" spans="1:12" x14ac:dyDescent="0.3">
      <c r="A17" s="23">
        <v>68.400000000000006</v>
      </c>
      <c r="B17" s="23">
        <f>AVERAGE(A17:A26)</f>
        <v>68.42</v>
      </c>
      <c r="C17" s="23">
        <f>STDEV(A17:A26)</f>
        <v>8.8719032155826589</v>
      </c>
      <c r="D17" s="23">
        <f>C17/SQRT(10)</f>
        <v>2.8055421341813052</v>
      </c>
      <c r="E17" s="23">
        <v>77.31</v>
      </c>
      <c r="F17" s="23">
        <f>AVERAGE(E17:E25)</f>
        <v>67.167777777777786</v>
      </c>
      <c r="G17" s="23">
        <f>STDEV(E17:E25)</f>
        <v>7.9987511177959778</v>
      </c>
      <c r="H17" s="23">
        <f>G17/SQRT(9)</f>
        <v>2.6662503725986593</v>
      </c>
      <c r="I17" s="23">
        <v>61</v>
      </c>
      <c r="J17" s="23">
        <f>AVERAGE(I17:I25)</f>
        <v>60.576666666666661</v>
      </c>
      <c r="K17" s="23">
        <f>STDEV(I17:I25)</f>
        <v>9.8090328269407401</v>
      </c>
      <c r="L17" s="23">
        <f>K17/SQRT(9)</f>
        <v>3.2696776089802468</v>
      </c>
    </row>
    <row r="18" spans="1:12" x14ac:dyDescent="0.3">
      <c r="A18" s="23">
        <v>64.2</v>
      </c>
      <c r="B18" s="23"/>
      <c r="C18" s="23"/>
      <c r="D18" s="23"/>
      <c r="E18" s="23">
        <v>54.11</v>
      </c>
      <c r="F18" s="23"/>
      <c r="G18" s="23"/>
      <c r="H18" s="23"/>
      <c r="I18" s="23">
        <v>63.24</v>
      </c>
      <c r="J18" s="23"/>
      <c r="K18" s="23"/>
      <c r="L18" s="23"/>
    </row>
    <row r="19" spans="1:12" x14ac:dyDescent="0.3">
      <c r="A19" s="23">
        <v>60.5</v>
      </c>
      <c r="B19" s="23"/>
      <c r="C19" s="23"/>
      <c r="D19" s="23"/>
      <c r="E19" s="23">
        <v>68.66</v>
      </c>
      <c r="F19" s="23"/>
      <c r="G19" s="23"/>
      <c r="H19" s="23"/>
      <c r="I19" s="23">
        <v>60.45</v>
      </c>
      <c r="J19" s="23"/>
      <c r="K19" s="23"/>
      <c r="L19" s="23"/>
    </row>
    <row r="20" spans="1:12" x14ac:dyDescent="0.3">
      <c r="A20" s="23">
        <v>68.599999999999994</v>
      </c>
      <c r="B20" s="23"/>
      <c r="C20" s="23"/>
      <c r="D20" s="23"/>
      <c r="E20" s="23">
        <v>71.12</v>
      </c>
      <c r="F20" s="23"/>
      <c r="G20" s="23"/>
      <c r="H20" s="23"/>
      <c r="I20" s="23">
        <v>60.1</v>
      </c>
      <c r="J20" s="23"/>
      <c r="K20" s="23"/>
      <c r="L20" s="23"/>
    </row>
    <row r="21" spans="1:12" x14ac:dyDescent="0.3">
      <c r="A21" s="23">
        <v>79</v>
      </c>
      <c r="B21" s="23"/>
      <c r="C21" s="23"/>
      <c r="D21" s="23"/>
      <c r="E21" s="23">
        <v>74.48</v>
      </c>
      <c r="F21" s="23"/>
      <c r="G21" s="23"/>
      <c r="H21" s="23"/>
      <c r="I21" s="23">
        <v>61</v>
      </c>
      <c r="J21" s="23"/>
      <c r="K21" s="23"/>
      <c r="L21" s="23"/>
    </row>
    <row r="22" spans="1:12" x14ac:dyDescent="0.3">
      <c r="A22" s="23">
        <v>52</v>
      </c>
      <c r="B22" s="23"/>
      <c r="C22" s="23"/>
      <c r="D22" s="23"/>
      <c r="E22" s="23">
        <v>54.43</v>
      </c>
      <c r="F22" s="23"/>
      <c r="G22" s="23"/>
      <c r="H22" s="23"/>
      <c r="I22" s="23">
        <v>68.77</v>
      </c>
      <c r="J22" s="23"/>
      <c r="K22" s="23"/>
      <c r="L22" s="23"/>
    </row>
    <row r="23" spans="1:12" x14ac:dyDescent="0.3">
      <c r="A23" s="23">
        <v>64.400000000000006</v>
      </c>
      <c r="B23" s="23"/>
      <c r="C23" s="23"/>
      <c r="D23" s="23"/>
      <c r="E23" s="23">
        <v>67</v>
      </c>
      <c r="F23" s="23"/>
      <c r="G23" s="23"/>
      <c r="H23" s="23"/>
      <c r="I23" s="23">
        <v>39.25</v>
      </c>
      <c r="J23" s="23"/>
      <c r="K23" s="23"/>
      <c r="L23" s="23"/>
    </row>
    <row r="24" spans="1:12" x14ac:dyDescent="0.3">
      <c r="A24" s="23">
        <v>69.3</v>
      </c>
      <c r="B24" s="23"/>
      <c r="C24" s="23"/>
      <c r="D24" s="23"/>
      <c r="E24" s="23">
        <v>68.400000000000006</v>
      </c>
      <c r="F24" s="23"/>
      <c r="G24" s="23"/>
      <c r="H24" s="23"/>
      <c r="I24" s="23">
        <v>56</v>
      </c>
      <c r="J24" s="23"/>
      <c r="K24" s="23"/>
      <c r="L24" s="23"/>
    </row>
    <row r="25" spans="1:12" x14ac:dyDescent="0.3">
      <c r="A25" s="23">
        <v>76.7</v>
      </c>
      <c r="B25" s="23"/>
      <c r="C25" s="23"/>
      <c r="D25" s="23"/>
      <c r="E25" s="23">
        <v>69</v>
      </c>
      <c r="F25" s="23"/>
      <c r="G25" s="23"/>
      <c r="H25" s="23"/>
      <c r="I25" s="23">
        <v>75.38</v>
      </c>
      <c r="J25" s="23"/>
      <c r="K25" s="23"/>
      <c r="L25" s="23"/>
    </row>
    <row r="26" spans="1:12" x14ac:dyDescent="0.3">
      <c r="A26" s="23">
        <v>81.099999999999994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</row>
    <row r="27" spans="1:12" x14ac:dyDescent="0.3">
      <c r="A27" s="183" t="s">
        <v>154</v>
      </c>
      <c r="B27" s="23"/>
      <c r="C27" s="23"/>
      <c r="D27" s="23"/>
      <c r="E27" s="184" t="s">
        <v>151</v>
      </c>
      <c r="F27" s="23"/>
      <c r="G27" s="23"/>
      <c r="H27" s="23"/>
      <c r="I27" s="165" t="s">
        <v>158</v>
      </c>
      <c r="J27" s="23"/>
      <c r="K27" s="23"/>
      <c r="L27" s="23"/>
    </row>
    <row r="28" spans="1:12" x14ac:dyDescent="0.3">
      <c r="A28" s="23"/>
      <c r="B28" s="166" t="s">
        <v>16</v>
      </c>
      <c r="C28" s="166" t="s">
        <v>15</v>
      </c>
      <c r="D28" s="166" t="s">
        <v>8</v>
      </c>
      <c r="E28" s="23"/>
      <c r="F28" s="166" t="s">
        <v>16</v>
      </c>
      <c r="G28" s="166" t="s">
        <v>15</v>
      </c>
      <c r="H28" s="166" t="s">
        <v>8</v>
      </c>
      <c r="I28" s="23"/>
      <c r="J28" s="166" t="s">
        <v>16</v>
      </c>
      <c r="K28" s="166" t="s">
        <v>15</v>
      </c>
      <c r="L28" s="166" t="s">
        <v>8</v>
      </c>
    </row>
    <row r="29" spans="1:12" x14ac:dyDescent="0.3">
      <c r="A29" s="23">
        <v>5.8</v>
      </c>
      <c r="B29" s="23">
        <f>AVERAGE(A29:A39)</f>
        <v>10.401818181818181</v>
      </c>
      <c r="C29" s="23">
        <f>STDEV(A29:A39)</f>
        <v>4.062469244638832</v>
      </c>
      <c r="D29" s="23">
        <f>C29/SQRT(11)</f>
        <v>1.2248805642568661</v>
      </c>
      <c r="E29" s="23">
        <v>12.78</v>
      </c>
      <c r="F29" s="23">
        <f>AVERAGE(E29:E40)</f>
        <v>5.4625000000000012</v>
      </c>
      <c r="G29" s="23">
        <f>STDEV(E29:E40)</f>
        <v>5.7687388333389391</v>
      </c>
      <c r="H29" s="23">
        <f>G29/SQRT(12)</f>
        <v>1.6652914591564423</v>
      </c>
      <c r="I29" s="23">
        <v>7</v>
      </c>
      <c r="J29" s="23">
        <f>AVERAGE(I29:I35)</f>
        <v>5.8371428571428572</v>
      </c>
      <c r="K29" s="23">
        <f>STDEV(I29:I35)</f>
        <v>2.7224113960832259</v>
      </c>
      <c r="L29" s="23">
        <f>K29/SQRT(7)</f>
        <v>1.028974788634911</v>
      </c>
    </row>
    <row r="30" spans="1:12" x14ac:dyDescent="0.3">
      <c r="A30" s="23">
        <v>8.9</v>
      </c>
      <c r="B30" s="23"/>
      <c r="C30" s="23"/>
      <c r="D30" s="23"/>
      <c r="E30" s="23">
        <v>11.51</v>
      </c>
      <c r="F30" s="23"/>
      <c r="G30" s="23"/>
      <c r="H30" s="23"/>
      <c r="I30" s="23">
        <v>7.4</v>
      </c>
      <c r="J30" s="23"/>
      <c r="K30" s="23"/>
      <c r="L30" s="23"/>
    </row>
    <row r="31" spans="1:12" x14ac:dyDescent="0.3">
      <c r="A31" s="23">
        <v>7.5</v>
      </c>
      <c r="B31" s="23"/>
      <c r="C31" s="23"/>
      <c r="D31" s="23"/>
      <c r="E31" s="23">
        <v>4.5999999999999996</v>
      </c>
      <c r="F31" s="23"/>
      <c r="G31" s="23"/>
      <c r="H31" s="23"/>
      <c r="I31" s="23">
        <v>5.78</v>
      </c>
      <c r="J31" s="23"/>
      <c r="K31" s="23"/>
      <c r="L31" s="23"/>
    </row>
    <row r="32" spans="1:12" x14ac:dyDescent="0.3">
      <c r="A32" s="23">
        <v>12.19</v>
      </c>
      <c r="B32" s="23"/>
      <c r="C32" s="23"/>
      <c r="D32" s="23"/>
      <c r="E32" s="23">
        <v>13.8</v>
      </c>
      <c r="F32" s="23"/>
      <c r="G32" s="23"/>
      <c r="H32" s="23"/>
      <c r="I32" s="23">
        <v>9.8000000000000007</v>
      </c>
      <c r="J32" s="23"/>
      <c r="K32" s="23"/>
      <c r="L32" s="23"/>
    </row>
    <row r="33" spans="1:12" x14ac:dyDescent="0.3">
      <c r="A33" s="23">
        <v>16.170000000000002</v>
      </c>
      <c r="B33" s="23"/>
      <c r="C33" s="23"/>
      <c r="D33" s="23"/>
      <c r="E33" s="23">
        <v>13.95</v>
      </c>
      <c r="F33" s="23"/>
      <c r="G33" s="23"/>
      <c r="H33" s="23"/>
      <c r="I33" s="23">
        <v>3.2</v>
      </c>
      <c r="J33" s="23"/>
      <c r="K33" s="23"/>
      <c r="L33" s="23"/>
    </row>
    <row r="34" spans="1:12" x14ac:dyDescent="0.3">
      <c r="A34" s="23">
        <v>11.26</v>
      </c>
      <c r="B34" s="23"/>
      <c r="C34" s="23"/>
      <c r="D34" s="23"/>
      <c r="E34" s="23">
        <v>0</v>
      </c>
      <c r="F34" s="23"/>
      <c r="G34" s="23"/>
      <c r="H34" s="23"/>
      <c r="I34" s="23">
        <v>6.08</v>
      </c>
      <c r="J34" s="23"/>
      <c r="K34" s="23"/>
      <c r="L34" s="23"/>
    </row>
    <row r="35" spans="1:12" x14ac:dyDescent="0.3">
      <c r="A35" s="23">
        <v>3</v>
      </c>
      <c r="B35" s="23"/>
      <c r="C35" s="23"/>
      <c r="D35" s="23"/>
      <c r="E35" s="23">
        <v>0</v>
      </c>
      <c r="F35" s="23"/>
      <c r="G35" s="23"/>
      <c r="H35" s="23"/>
      <c r="I35" s="23">
        <v>1.6</v>
      </c>
      <c r="J35" s="23"/>
      <c r="K35" s="23"/>
      <c r="L35" s="23"/>
    </row>
    <row r="36" spans="1:12" x14ac:dyDescent="0.3">
      <c r="A36" s="23">
        <v>10</v>
      </c>
      <c r="B36" s="23"/>
      <c r="C36" s="23"/>
      <c r="D36" s="23"/>
      <c r="E36" s="23">
        <v>0</v>
      </c>
      <c r="F36" s="23"/>
      <c r="G36" s="23"/>
      <c r="H36" s="23"/>
      <c r="I36" s="23"/>
      <c r="J36" s="23"/>
      <c r="K36" s="23"/>
      <c r="L36" s="23"/>
    </row>
    <row r="37" spans="1:12" x14ac:dyDescent="0.3">
      <c r="A37" s="23">
        <v>10.1</v>
      </c>
      <c r="B37" s="23"/>
      <c r="C37" s="23"/>
      <c r="D37" s="23"/>
      <c r="E37" s="23">
        <v>1.26</v>
      </c>
      <c r="F37" s="23"/>
      <c r="G37" s="23"/>
      <c r="H37" s="23"/>
      <c r="I37" s="23"/>
      <c r="J37" s="23"/>
      <c r="K37" s="23"/>
      <c r="L37" s="23"/>
    </row>
    <row r="38" spans="1:12" x14ac:dyDescent="0.3">
      <c r="A38" s="23">
        <v>13.5</v>
      </c>
      <c r="B38" s="23"/>
      <c r="C38" s="23"/>
      <c r="D38" s="23"/>
      <c r="E38" s="23">
        <v>3.27</v>
      </c>
      <c r="F38" s="23"/>
      <c r="G38" s="23"/>
      <c r="H38" s="23"/>
      <c r="I38" s="23"/>
      <c r="J38" s="23"/>
      <c r="K38" s="23"/>
      <c r="L38" s="23"/>
    </row>
    <row r="39" spans="1:12" x14ac:dyDescent="0.3">
      <c r="A39" s="23">
        <v>16</v>
      </c>
      <c r="B39" s="23"/>
      <c r="C39" s="23"/>
      <c r="D39" s="23"/>
      <c r="E39" s="23">
        <v>1.84</v>
      </c>
      <c r="F39" s="23"/>
      <c r="G39" s="23"/>
      <c r="H39" s="23"/>
      <c r="I39" s="23"/>
      <c r="J39" s="23"/>
      <c r="K39" s="23"/>
      <c r="L39" s="23"/>
    </row>
    <row r="40" spans="1:12" x14ac:dyDescent="0.3">
      <c r="A40" s="23"/>
      <c r="B40" s="23"/>
      <c r="C40" s="23"/>
      <c r="D40" s="23"/>
      <c r="E40" s="23">
        <v>2.54</v>
      </c>
      <c r="F40" s="23"/>
      <c r="G40" s="23"/>
      <c r="H40" s="23"/>
      <c r="I40" s="23"/>
      <c r="J40" s="23"/>
      <c r="K40" s="23"/>
      <c r="L40" s="23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0"/>
  <sheetViews>
    <sheetView workbookViewId="0">
      <selection activeCell="A2" sqref="A2:F50"/>
    </sheetView>
  </sheetViews>
  <sheetFormatPr baseColWidth="10" defaultRowHeight="14.4" x14ac:dyDescent="0.3"/>
  <sheetData>
    <row r="2" spans="1:6" x14ac:dyDescent="0.3">
      <c r="A2" s="196"/>
      <c r="B2" s="196"/>
      <c r="C2" s="196"/>
      <c r="D2" s="197" t="s">
        <v>694</v>
      </c>
      <c r="E2" s="197" t="s">
        <v>695</v>
      </c>
      <c r="F2" s="197" t="s">
        <v>696</v>
      </c>
    </row>
    <row r="3" spans="1:6" x14ac:dyDescent="0.3">
      <c r="A3" s="196"/>
      <c r="B3" s="196"/>
      <c r="C3" s="196"/>
      <c r="D3" s="196"/>
      <c r="E3" s="196"/>
      <c r="F3" s="196"/>
    </row>
    <row r="4" spans="1:6" x14ac:dyDescent="0.3">
      <c r="A4" s="225" t="s">
        <v>225</v>
      </c>
      <c r="B4" s="225" t="s">
        <v>637</v>
      </c>
      <c r="C4" s="225" t="s">
        <v>638</v>
      </c>
      <c r="D4" s="226" t="s">
        <v>697</v>
      </c>
      <c r="E4" s="211" t="s">
        <v>440</v>
      </c>
      <c r="F4" s="198" t="s">
        <v>698</v>
      </c>
    </row>
    <row r="5" spans="1:6" x14ac:dyDescent="0.3">
      <c r="A5" s="227" t="s">
        <v>699</v>
      </c>
      <c r="B5" s="227" t="s">
        <v>232</v>
      </c>
      <c r="C5" s="227" t="s">
        <v>232</v>
      </c>
      <c r="D5" s="228">
        <v>718</v>
      </c>
      <c r="E5" s="61">
        <v>0.5</v>
      </c>
      <c r="F5" s="59">
        <v>8.6</v>
      </c>
    </row>
    <row r="6" spans="1:6" x14ac:dyDescent="0.3">
      <c r="A6" s="227" t="s">
        <v>641</v>
      </c>
      <c r="B6" s="227" t="s">
        <v>232</v>
      </c>
      <c r="C6" s="227" t="s">
        <v>232</v>
      </c>
      <c r="D6" s="228">
        <v>572</v>
      </c>
      <c r="E6" s="61">
        <v>0.69999999999999574</v>
      </c>
      <c r="F6" s="59">
        <v>16.200000000000003</v>
      </c>
    </row>
    <row r="7" spans="1:6" x14ac:dyDescent="0.3">
      <c r="A7" s="227" t="s">
        <v>642</v>
      </c>
      <c r="B7" s="227" t="s">
        <v>232</v>
      </c>
      <c r="C7" s="227" t="s">
        <v>232</v>
      </c>
      <c r="D7" s="228">
        <v>281</v>
      </c>
      <c r="E7" s="61">
        <v>0.10000000000000142</v>
      </c>
      <c r="F7" s="59">
        <v>10.199999999999999</v>
      </c>
    </row>
    <row r="8" spans="1:6" x14ac:dyDescent="0.3">
      <c r="A8" s="227" t="s">
        <v>643</v>
      </c>
      <c r="B8" s="227" t="s">
        <v>232</v>
      </c>
      <c r="C8" s="227" t="s">
        <v>232</v>
      </c>
      <c r="D8" s="228">
        <v>75</v>
      </c>
      <c r="E8" s="61">
        <v>-1.3000000000000043</v>
      </c>
      <c r="F8" s="59">
        <v>14.9</v>
      </c>
    </row>
    <row r="9" spans="1:6" x14ac:dyDescent="0.3">
      <c r="A9" s="227" t="s">
        <v>644</v>
      </c>
      <c r="B9" s="227" t="s">
        <v>232</v>
      </c>
      <c r="C9" s="227" t="s">
        <v>232</v>
      </c>
      <c r="D9" s="228">
        <v>635</v>
      </c>
      <c r="E9" s="61">
        <v>0.89999999999999858</v>
      </c>
      <c r="F9" s="59">
        <v>9</v>
      </c>
    </row>
    <row r="10" spans="1:6" x14ac:dyDescent="0.3">
      <c r="A10" s="229" t="s">
        <v>645</v>
      </c>
      <c r="B10" s="59" t="s">
        <v>232</v>
      </c>
      <c r="C10" s="59" t="s">
        <v>232</v>
      </c>
      <c r="D10" s="59">
        <v>383</v>
      </c>
      <c r="E10" s="61">
        <v>0.29999999999999716</v>
      </c>
      <c r="F10" s="59">
        <v>10.9</v>
      </c>
    </row>
    <row r="11" spans="1:6" x14ac:dyDescent="0.3">
      <c r="A11" s="227" t="s">
        <v>646</v>
      </c>
      <c r="B11" s="227" t="s">
        <v>232</v>
      </c>
      <c r="C11" s="227" t="s">
        <v>242</v>
      </c>
      <c r="D11" s="228">
        <v>290</v>
      </c>
      <c r="E11" s="61">
        <v>-0.19999999999999574</v>
      </c>
      <c r="F11" s="59">
        <v>10.4</v>
      </c>
    </row>
    <row r="12" spans="1:6" x14ac:dyDescent="0.3">
      <c r="A12" s="227" t="s">
        <v>647</v>
      </c>
      <c r="B12" s="227" t="s">
        <v>232</v>
      </c>
      <c r="C12" s="227" t="s">
        <v>242</v>
      </c>
      <c r="D12" s="228">
        <v>124</v>
      </c>
      <c r="E12" s="61">
        <v>-2</v>
      </c>
      <c r="F12" s="59">
        <v>22.3</v>
      </c>
    </row>
    <row r="13" spans="1:6" x14ac:dyDescent="0.3">
      <c r="A13" s="227" t="s">
        <v>648</v>
      </c>
      <c r="B13" s="227" t="s">
        <v>232</v>
      </c>
      <c r="C13" s="227" t="s">
        <v>242</v>
      </c>
      <c r="D13" s="228">
        <v>284</v>
      </c>
      <c r="E13" s="61">
        <v>0</v>
      </c>
      <c r="F13" s="59">
        <v>11.5</v>
      </c>
    </row>
    <row r="14" spans="1:6" x14ac:dyDescent="0.3">
      <c r="A14" s="227" t="s">
        <v>700</v>
      </c>
      <c r="B14" s="227" t="s">
        <v>232</v>
      </c>
      <c r="C14" s="227" t="s">
        <v>242</v>
      </c>
      <c r="D14" s="228">
        <v>128</v>
      </c>
      <c r="E14" s="61">
        <v>-0.89999999999999858</v>
      </c>
      <c r="F14" s="59">
        <v>24.6</v>
      </c>
    </row>
    <row r="15" spans="1:6" x14ac:dyDescent="0.3">
      <c r="A15" s="227" t="s">
        <v>649</v>
      </c>
      <c r="B15" s="227" t="s">
        <v>232</v>
      </c>
      <c r="C15" s="227" t="s">
        <v>242</v>
      </c>
      <c r="D15" s="228">
        <v>91</v>
      </c>
      <c r="E15" s="61">
        <v>-2.6999999999999957</v>
      </c>
      <c r="F15" s="59">
        <v>33.1</v>
      </c>
    </row>
    <row r="16" spans="1:6" x14ac:dyDescent="0.3">
      <c r="A16" s="229" t="s">
        <v>650</v>
      </c>
      <c r="B16" s="59" t="s">
        <v>232</v>
      </c>
      <c r="C16" s="59" t="s">
        <v>242</v>
      </c>
      <c r="D16" s="59">
        <v>186</v>
      </c>
      <c r="E16" s="61">
        <v>-1.5</v>
      </c>
      <c r="F16" s="59">
        <v>54.3</v>
      </c>
    </row>
    <row r="17" spans="1:6" x14ac:dyDescent="0.3">
      <c r="A17" s="229" t="s">
        <v>651</v>
      </c>
      <c r="B17" s="59" t="s">
        <v>652</v>
      </c>
      <c r="C17" s="59" t="s">
        <v>232</v>
      </c>
      <c r="D17" s="59">
        <v>569</v>
      </c>
      <c r="E17" s="61">
        <v>0.69999999999999574</v>
      </c>
      <c r="F17" s="59">
        <v>10.199999999999999</v>
      </c>
    </row>
    <row r="18" spans="1:6" x14ac:dyDescent="0.3">
      <c r="A18" s="229" t="s">
        <v>653</v>
      </c>
      <c r="B18" s="59" t="s">
        <v>652</v>
      </c>
      <c r="C18" s="59" t="s">
        <v>232</v>
      </c>
      <c r="D18" s="59">
        <v>446</v>
      </c>
      <c r="E18" s="61">
        <v>-0.19999999999999574</v>
      </c>
      <c r="F18" s="59">
        <v>11.100000000000001</v>
      </c>
    </row>
    <row r="19" spans="1:6" x14ac:dyDescent="0.3">
      <c r="A19" s="229" t="s">
        <v>654</v>
      </c>
      <c r="B19" s="59" t="s">
        <v>652</v>
      </c>
      <c r="C19" s="59" t="s">
        <v>232</v>
      </c>
      <c r="D19" s="59">
        <v>643</v>
      </c>
      <c r="E19" s="61">
        <v>0.79999999999999716</v>
      </c>
      <c r="F19" s="59">
        <v>13.5</v>
      </c>
    </row>
    <row r="20" spans="1:6" x14ac:dyDescent="0.3">
      <c r="A20" s="229" t="s">
        <v>655</v>
      </c>
      <c r="B20" s="227" t="s">
        <v>652</v>
      </c>
      <c r="C20" s="227" t="s">
        <v>232</v>
      </c>
      <c r="D20" s="59">
        <v>331</v>
      </c>
      <c r="E20" s="61">
        <v>0.10000000000000142</v>
      </c>
      <c r="F20" s="59">
        <v>8</v>
      </c>
    </row>
    <row r="21" spans="1:6" x14ac:dyDescent="0.3">
      <c r="A21" s="229" t="s">
        <v>656</v>
      </c>
      <c r="B21" s="227" t="s">
        <v>652</v>
      </c>
      <c r="C21" s="227" t="s">
        <v>232</v>
      </c>
      <c r="D21" s="59">
        <v>857</v>
      </c>
      <c r="E21" s="61">
        <v>0.89999999999999858</v>
      </c>
      <c r="F21" s="59">
        <v>10.199999999999999</v>
      </c>
    </row>
    <row r="22" spans="1:6" x14ac:dyDescent="0.3">
      <c r="A22" s="229" t="s">
        <v>657</v>
      </c>
      <c r="B22" s="227" t="s">
        <v>652</v>
      </c>
      <c r="C22" s="227" t="s">
        <v>232</v>
      </c>
      <c r="D22" s="59">
        <v>422</v>
      </c>
      <c r="E22" s="61">
        <v>0.60000000000000142</v>
      </c>
      <c r="F22" s="59">
        <v>9.2000000000000011</v>
      </c>
    </row>
    <row r="23" spans="1:6" x14ac:dyDescent="0.3">
      <c r="A23" s="229" t="s">
        <v>690</v>
      </c>
      <c r="B23" s="59" t="s">
        <v>652</v>
      </c>
      <c r="C23" s="59" t="s">
        <v>242</v>
      </c>
      <c r="D23" s="59">
        <v>224</v>
      </c>
      <c r="E23" s="61">
        <v>-1</v>
      </c>
      <c r="F23" s="59">
        <v>36.200000000000003</v>
      </c>
    </row>
    <row r="24" spans="1:6" x14ac:dyDescent="0.3">
      <c r="A24" s="229" t="s">
        <v>658</v>
      </c>
      <c r="B24" s="59" t="s">
        <v>652</v>
      </c>
      <c r="C24" s="59" t="s">
        <v>242</v>
      </c>
      <c r="D24" s="59">
        <v>111</v>
      </c>
      <c r="E24" s="61">
        <v>0.60000000000000142</v>
      </c>
      <c r="F24" s="59">
        <v>32.299999999999997</v>
      </c>
    </row>
    <row r="25" spans="1:6" x14ac:dyDescent="0.3">
      <c r="A25" s="229" t="s">
        <v>659</v>
      </c>
      <c r="B25" s="59" t="s">
        <v>652</v>
      </c>
      <c r="C25" s="59" t="s">
        <v>242</v>
      </c>
      <c r="D25" s="59">
        <v>278</v>
      </c>
      <c r="E25" s="61">
        <v>-0.10000000000000142</v>
      </c>
      <c r="F25" s="59">
        <v>29.900000000000002</v>
      </c>
    </row>
    <row r="26" spans="1:6" x14ac:dyDescent="0.3">
      <c r="A26" s="229" t="s">
        <v>661</v>
      </c>
      <c r="B26" s="227" t="s">
        <v>652</v>
      </c>
      <c r="C26" s="227" t="s">
        <v>242</v>
      </c>
      <c r="D26" s="59">
        <v>124</v>
      </c>
      <c r="E26" s="61">
        <v>-3.5</v>
      </c>
      <c r="F26" s="59">
        <v>32.599999999999994</v>
      </c>
    </row>
    <row r="27" spans="1:6" x14ac:dyDescent="0.3">
      <c r="A27" s="227" t="s">
        <v>662</v>
      </c>
      <c r="B27" s="227" t="s">
        <v>663</v>
      </c>
      <c r="C27" s="227" t="s">
        <v>232</v>
      </c>
      <c r="D27" s="228">
        <v>205</v>
      </c>
      <c r="E27" s="61">
        <v>0.39999999999999858</v>
      </c>
      <c r="F27" s="59">
        <v>11.5</v>
      </c>
    </row>
    <row r="28" spans="1:6" x14ac:dyDescent="0.3">
      <c r="A28" s="227" t="s">
        <v>664</v>
      </c>
      <c r="B28" s="227" t="s">
        <v>663</v>
      </c>
      <c r="C28" s="227" t="s">
        <v>232</v>
      </c>
      <c r="D28" s="228">
        <v>451</v>
      </c>
      <c r="E28" s="61">
        <v>-0.19999999999999574</v>
      </c>
      <c r="F28" s="59">
        <v>9.5</v>
      </c>
    </row>
    <row r="29" spans="1:6" x14ac:dyDescent="0.3">
      <c r="A29" s="227" t="s">
        <v>691</v>
      </c>
      <c r="B29" s="227" t="s">
        <v>663</v>
      </c>
      <c r="C29" s="227" t="s">
        <v>232</v>
      </c>
      <c r="D29" s="228">
        <v>439</v>
      </c>
      <c r="E29" s="61">
        <v>0.10000000000000142</v>
      </c>
      <c r="F29" s="59">
        <v>9.6999999999999993</v>
      </c>
    </row>
    <row r="30" spans="1:6" x14ac:dyDescent="0.3">
      <c r="A30" s="227" t="s">
        <v>665</v>
      </c>
      <c r="B30" s="227" t="s">
        <v>663</v>
      </c>
      <c r="C30" s="227" t="s">
        <v>232</v>
      </c>
      <c r="D30" s="228">
        <v>284</v>
      </c>
      <c r="E30" s="61">
        <v>0.20000000000000284</v>
      </c>
      <c r="F30" s="59">
        <v>14</v>
      </c>
    </row>
    <row r="31" spans="1:6" x14ac:dyDescent="0.3">
      <c r="A31" s="227" t="s">
        <v>673</v>
      </c>
      <c r="B31" s="227" t="s">
        <v>663</v>
      </c>
      <c r="C31" s="227" t="s">
        <v>232</v>
      </c>
      <c r="D31" s="228">
        <v>421</v>
      </c>
      <c r="E31" s="61">
        <v>-0.60000000000000142</v>
      </c>
      <c r="F31" s="59">
        <v>10.199999999999999</v>
      </c>
    </row>
    <row r="32" spans="1:6" x14ac:dyDescent="0.3">
      <c r="A32" s="229" t="s">
        <v>666</v>
      </c>
      <c r="B32" s="227" t="s">
        <v>663</v>
      </c>
      <c r="C32" s="227" t="s">
        <v>232</v>
      </c>
      <c r="D32" s="59">
        <v>248</v>
      </c>
      <c r="E32" s="61">
        <v>0.5</v>
      </c>
      <c r="F32" s="59">
        <v>9.1</v>
      </c>
    </row>
    <row r="33" spans="1:6" x14ac:dyDescent="0.3">
      <c r="A33" s="229" t="s">
        <v>667</v>
      </c>
      <c r="B33" s="227" t="s">
        <v>663</v>
      </c>
      <c r="C33" s="227" t="s">
        <v>232</v>
      </c>
      <c r="D33" s="59">
        <v>487</v>
      </c>
      <c r="E33" s="61">
        <v>0.5</v>
      </c>
      <c r="F33" s="59">
        <v>9</v>
      </c>
    </row>
    <row r="34" spans="1:6" x14ac:dyDescent="0.3">
      <c r="A34" s="227" t="s">
        <v>669</v>
      </c>
      <c r="B34" s="227" t="s">
        <v>663</v>
      </c>
      <c r="C34" s="227" t="s">
        <v>242</v>
      </c>
      <c r="D34" s="228">
        <v>328</v>
      </c>
      <c r="E34" s="61">
        <v>-1.3999999999999986</v>
      </c>
      <c r="F34" s="59">
        <v>16.8</v>
      </c>
    </row>
    <row r="35" spans="1:6" x14ac:dyDescent="0.3">
      <c r="A35" s="227" t="s">
        <v>670</v>
      </c>
      <c r="B35" s="227" t="s">
        <v>663</v>
      </c>
      <c r="C35" s="227" t="s">
        <v>242</v>
      </c>
      <c r="D35" s="228">
        <v>377</v>
      </c>
      <c r="E35" s="61">
        <v>0.5</v>
      </c>
      <c r="F35" s="59">
        <v>10.600000000000001</v>
      </c>
    </row>
    <row r="36" spans="1:6" x14ac:dyDescent="0.3">
      <c r="A36" s="227" t="s">
        <v>671</v>
      </c>
      <c r="B36" s="227" t="s">
        <v>663</v>
      </c>
      <c r="C36" s="227" t="s">
        <v>242</v>
      </c>
      <c r="D36" s="228">
        <v>142</v>
      </c>
      <c r="E36" s="61">
        <v>-3.6000000000000014</v>
      </c>
      <c r="F36" s="59">
        <v>33.5</v>
      </c>
    </row>
    <row r="37" spans="1:6" x14ac:dyDescent="0.3">
      <c r="A37" s="227" t="s">
        <v>672</v>
      </c>
      <c r="B37" s="227" t="s">
        <v>663</v>
      </c>
      <c r="C37" s="227" t="s">
        <v>242</v>
      </c>
      <c r="D37" s="228">
        <v>209</v>
      </c>
      <c r="E37" s="61">
        <v>-1.2000000000000028</v>
      </c>
      <c r="F37" s="59">
        <v>48.2</v>
      </c>
    </row>
    <row r="38" spans="1:6" x14ac:dyDescent="0.3">
      <c r="A38" s="229" t="s">
        <v>674</v>
      </c>
      <c r="B38" s="227" t="s">
        <v>663</v>
      </c>
      <c r="C38" s="227" t="s">
        <v>242</v>
      </c>
      <c r="D38" s="59">
        <v>125</v>
      </c>
      <c r="E38" s="61">
        <v>-1.7999999999999972</v>
      </c>
      <c r="F38" s="59">
        <v>33.700000000000003</v>
      </c>
    </row>
    <row r="39" spans="1:6" x14ac:dyDescent="0.3">
      <c r="A39" s="229" t="s">
        <v>668</v>
      </c>
      <c r="B39" s="227" t="s">
        <v>663</v>
      </c>
      <c r="C39" s="227" t="s">
        <v>242</v>
      </c>
      <c r="D39" s="59">
        <v>113</v>
      </c>
      <c r="E39" s="61">
        <v>-0.79999999999999716</v>
      </c>
      <c r="F39" s="59">
        <v>28.799999999999997</v>
      </c>
    </row>
    <row r="40" spans="1:6" x14ac:dyDescent="0.3">
      <c r="A40" s="229" t="s">
        <v>675</v>
      </c>
      <c r="B40" s="59" t="s">
        <v>676</v>
      </c>
      <c r="C40" s="59" t="s">
        <v>232</v>
      </c>
      <c r="D40" s="59">
        <v>148</v>
      </c>
      <c r="E40" s="61">
        <v>0.10000000000000142</v>
      </c>
      <c r="F40" s="59">
        <v>17.8</v>
      </c>
    </row>
    <row r="41" spans="1:6" x14ac:dyDescent="0.3">
      <c r="A41" s="229" t="s">
        <v>677</v>
      </c>
      <c r="B41" s="59" t="s">
        <v>676</v>
      </c>
      <c r="C41" s="59" t="s">
        <v>232</v>
      </c>
      <c r="D41" s="59">
        <v>226</v>
      </c>
      <c r="E41" s="61">
        <v>1</v>
      </c>
      <c r="F41" s="59">
        <v>10.600000000000001</v>
      </c>
    </row>
    <row r="42" spans="1:6" x14ac:dyDescent="0.3">
      <c r="A42" s="229" t="s">
        <v>678</v>
      </c>
      <c r="B42" s="227" t="s">
        <v>676</v>
      </c>
      <c r="C42" s="227" t="s">
        <v>232</v>
      </c>
      <c r="D42" s="59">
        <v>146</v>
      </c>
      <c r="E42" s="61">
        <v>0.39999999999999858</v>
      </c>
      <c r="F42" s="59">
        <v>9.9</v>
      </c>
    </row>
    <row r="43" spans="1:6" x14ac:dyDescent="0.3">
      <c r="A43" s="229" t="s">
        <v>692</v>
      </c>
      <c r="B43" s="227" t="s">
        <v>676</v>
      </c>
      <c r="C43" s="227" t="s">
        <v>232</v>
      </c>
      <c r="D43" s="59">
        <v>251</v>
      </c>
      <c r="E43" s="61">
        <v>-1.0999999999999943</v>
      </c>
      <c r="F43" s="59">
        <v>10.600000000000001</v>
      </c>
    </row>
    <row r="44" spans="1:6" x14ac:dyDescent="0.3">
      <c r="A44" s="229" t="s">
        <v>680</v>
      </c>
      <c r="B44" s="227" t="s">
        <v>676</v>
      </c>
      <c r="C44" s="227" t="s">
        <v>232</v>
      </c>
      <c r="D44" s="59">
        <v>447</v>
      </c>
      <c r="E44" s="61">
        <v>0.29999999999999716</v>
      </c>
      <c r="F44" s="59">
        <v>9.9</v>
      </c>
    </row>
    <row r="45" spans="1:6" x14ac:dyDescent="0.3">
      <c r="A45" s="227" t="s">
        <v>693</v>
      </c>
      <c r="B45" s="227" t="s">
        <v>676</v>
      </c>
      <c r="C45" s="227" t="s">
        <v>242</v>
      </c>
      <c r="D45" s="228">
        <v>122</v>
      </c>
      <c r="E45" s="61">
        <v>-2.1000000000000014</v>
      </c>
      <c r="F45" s="59">
        <v>36.200000000000003</v>
      </c>
    </row>
    <row r="46" spans="1:6" x14ac:dyDescent="0.3">
      <c r="A46" s="227" t="s">
        <v>682</v>
      </c>
      <c r="B46" s="227" t="s">
        <v>676</v>
      </c>
      <c r="C46" s="227" t="s">
        <v>242</v>
      </c>
      <c r="D46" s="228">
        <v>189</v>
      </c>
      <c r="E46" s="61">
        <v>-3.1000000000000014</v>
      </c>
      <c r="F46" s="59">
        <v>21.400000000000002</v>
      </c>
    </row>
    <row r="47" spans="1:6" x14ac:dyDescent="0.3">
      <c r="A47" s="227" t="s">
        <v>681</v>
      </c>
      <c r="B47" s="227" t="s">
        <v>676</v>
      </c>
      <c r="C47" s="227" t="s">
        <v>242</v>
      </c>
      <c r="D47" s="228">
        <v>115</v>
      </c>
      <c r="E47" s="61">
        <v>-2.1000000000000014</v>
      </c>
      <c r="F47" s="59">
        <v>28.5</v>
      </c>
    </row>
    <row r="48" spans="1:6" x14ac:dyDescent="0.3">
      <c r="A48" s="227" t="s">
        <v>683</v>
      </c>
      <c r="B48" s="227" t="s">
        <v>676</v>
      </c>
      <c r="C48" s="227" t="s">
        <v>242</v>
      </c>
      <c r="D48" s="228">
        <v>136</v>
      </c>
      <c r="E48" s="61">
        <v>-0.89999999999999858</v>
      </c>
      <c r="F48" s="59">
        <v>40.199999999999996</v>
      </c>
    </row>
    <row r="49" spans="1:6" x14ac:dyDescent="0.3">
      <c r="A49" s="229" t="s">
        <v>684</v>
      </c>
      <c r="B49" s="59" t="s">
        <v>676</v>
      </c>
      <c r="C49" s="59" t="s">
        <v>242</v>
      </c>
      <c r="D49" s="59">
        <v>82</v>
      </c>
      <c r="E49" s="61">
        <v>-2</v>
      </c>
      <c r="F49" s="59">
        <v>39.5</v>
      </c>
    </row>
    <row r="50" spans="1:6" x14ac:dyDescent="0.3">
      <c r="A50" s="229" t="s">
        <v>685</v>
      </c>
      <c r="B50" s="227" t="s">
        <v>676</v>
      </c>
      <c r="C50" s="227" t="s">
        <v>242</v>
      </c>
      <c r="D50" s="59">
        <v>244</v>
      </c>
      <c r="E50" s="61">
        <v>-1.5</v>
      </c>
      <c r="F50" s="59">
        <v>31.6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3"/>
  <sheetViews>
    <sheetView workbookViewId="0">
      <selection activeCell="H31" sqref="H31"/>
    </sheetView>
  </sheetViews>
  <sheetFormatPr baseColWidth="10" defaultRowHeight="13.8" x14ac:dyDescent="0.3"/>
  <cols>
    <col min="1" max="16384" width="11.5546875" style="196"/>
  </cols>
  <sheetData>
    <row r="2" spans="1:14" x14ac:dyDescent="0.3">
      <c r="D2" s="197" t="s">
        <v>701</v>
      </c>
      <c r="E2" s="197" t="s">
        <v>702</v>
      </c>
      <c r="J2" s="197"/>
    </row>
    <row r="3" spans="1:14" x14ac:dyDescent="0.3">
      <c r="D3" s="197" t="s">
        <v>703</v>
      </c>
      <c r="E3" s="197" t="s">
        <v>704</v>
      </c>
    </row>
    <row r="4" spans="1:14" x14ac:dyDescent="0.3">
      <c r="A4" s="199" t="s">
        <v>225</v>
      </c>
      <c r="B4" s="199" t="s">
        <v>226</v>
      </c>
      <c r="C4" s="199" t="s">
        <v>227</v>
      </c>
      <c r="D4" s="199" t="s">
        <v>705</v>
      </c>
      <c r="E4" s="199" t="s">
        <v>705</v>
      </c>
      <c r="J4" s="199"/>
    </row>
    <row r="5" spans="1:14" x14ac:dyDescent="0.3">
      <c r="A5" s="229" t="s">
        <v>310</v>
      </c>
      <c r="B5" s="227" t="s">
        <v>229</v>
      </c>
      <c r="C5" s="227" t="s">
        <v>232</v>
      </c>
      <c r="D5" s="224">
        <v>89.709007571110448</v>
      </c>
      <c r="E5" s="224">
        <v>80.615198792017281</v>
      </c>
      <c r="N5" s="230"/>
    </row>
    <row r="6" spans="1:14" x14ac:dyDescent="0.3">
      <c r="A6" s="227" t="s">
        <v>311</v>
      </c>
      <c r="B6" s="227" t="s">
        <v>229</v>
      </c>
      <c r="C6" s="227" t="s">
        <v>232</v>
      </c>
      <c r="D6" s="224">
        <v>112.1393916073759</v>
      </c>
      <c r="E6" s="224">
        <v>118.00139547291563</v>
      </c>
      <c r="N6" s="230"/>
    </row>
    <row r="7" spans="1:14" x14ac:dyDescent="0.3">
      <c r="A7" s="227" t="s">
        <v>312</v>
      </c>
      <c r="B7" s="227" t="s">
        <v>229</v>
      </c>
      <c r="C7" s="227" t="s">
        <v>232</v>
      </c>
      <c r="D7" s="224">
        <v>98.151600821513625</v>
      </c>
      <c r="E7" s="224">
        <v>101.38340573506707</v>
      </c>
      <c r="N7" s="230"/>
    </row>
    <row r="8" spans="1:14" x14ac:dyDescent="0.3">
      <c r="A8" s="229" t="s">
        <v>706</v>
      </c>
      <c r="B8" s="227" t="s">
        <v>229</v>
      </c>
      <c r="C8" s="227" t="s">
        <v>232</v>
      </c>
      <c r="D8" s="224">
        <v>84.066110492354255</v>
      </c>
      <c r="E8" s="224">
        <v>83.700234323788948</v>
      </c>
      <c r="N8" s="230"/>
    </row>
    <row r="9" spans="1:14" x14ac:dyDescent="0.3">
      <c r="A9" s="227" t="s">
        <v>707</v>
      </c>
      <c r="B9" s="227" t="s">
        <v>229</v>
      </c>
      <c r="C9" s="227" t="s">
        <v>232</v>
      </c>
      <c r="D9" s="224">
        <v>113.84822531036838</v>
      </c>
      <c r="E9" s="224">
        <v>90.730838923829452</v>
      </c>
      <c r="N9" s="230"/>
    </row>
    <row r="10" spans="1:14" x14ac:dyDescent="0.3">
      <c r="A10" s="227" t="s">
        <v>708</v>
      </c>
      <c r="B10" s="227" t="s">
        <v>229</v>
      </c>
      <c r="C10" s="227" t="s">
        <v>232</v>
      </c>
      <c r="D10" s="224">
        <v>102.08566419727738</v>
      </c>
      <c r="E10" s="224">
        <v>125.5689267523816</v>
      </c>
      <c r="N10" s="230"/>
    </row>
    <row r="11" spans="1:14" x14ac:dyDescent="0.3">
      <c r="A11" s="229" t="s">
        <v>320</v>
      </c>
      <c r="B11" s="227" t="s">
        <v>229</v>
      </c>
      <c r="C11" s="227" t="s">
        <v>242</v>
      </c>
      <c r="D11" s="224">
        <v>28.742810941971488</v>
      </c>
      <c r="E11" s="224">
        <v>41.503752234291973</v>
      </c>
      <c r="N11" s="230"/>
    </row>
    <row r="12" spans="1:14" x14ac:dyDescent="0.3">
      <c r="A12" s="229" t="s">
        <v>321</v>
      </c>
      <c r="B12" s="227" t="s">
        <v>229</v>
      </c>
      <c r="C12" s="227" t="s">
        <v>242</v>
      </c>
      <c r="D12" s="224">
        <v>28.759306974607622</v>
      </c>
      <c r="E12" s="224">
        <v>38.43606189744807</v>
      </c>
      <c r="N12" s="230"/>
    </row>
    <row r="13" spans="1:14" x14ac:dyDescent="0.3">
      <c r="A13" s="229" t="s">
        <v>709</v>
      </c>
      <c r="B13" s="227" t="s">
        <v>229</v>
      </c>
      <c r="C13" s="227" t="s">
        <v>242</v>
      </c>
      <c r="D13" s="224">
        <v>19.11171795834532</v>
      </c>
      <c r="E13" s="224">
        <v>62.213434309309562</v>
      </c>
      <c r="N13" s="230"/>
    </row>
    <row r="14" spans="1:14" x14ac:dyDescent="0.3">
      <c r="A14" s="229" t="s">
        <v>710</v>
      </c>
      <c r="B14" s="227" t="s">
        <v>229</v>
      </c>
      <c r="C14" s="227" t="s">
        <v>242</v>
      </c>
      <c r="D14" s="224">
        <v>15.175795770212579</v>
      </c>
      <c r="E14" s="224">
        <v>51.690601407470169</v>
      </c>
      <c r="N14" s="230"/>
    </row>
    <row r="15" spans="1:14" x14ac:dyDescent="0.3">
      <c r="A15" s="229" t="s">
        <v>711</v>
      </c>
      <c r="B15" s="227" t="s">
        <v>229</v>
      </c>
      <c r="C15" s="227" t="s">
        <v>242</v>
      </c>
      <c r="D15" s="224">
        <v>16.069326602357481</v>
      </c>
      <c r="E15" s="224">
        <v>49.990831460970981</v>
      </c>
      <c r="N15" s="230"/>
    </row>
    <row r="16" spans="1:14" x14ac:dyDescent="0.3">
      <c r="A16" s="229" t="s">
        <v>324</v>
      </c>
      <c r="B16" s="227" t="s">
        <v>233</v>
      </c>
      <c r="C16" s="227" t="s">
        <v>232</v>
      </c>
      <c r="D16" s="224">
        <v>153.32213221818728</v>
      </c>
      <c r="E16" s="224">
        <v>98.970054074620251</v>
      </c>
      <c r="N16" s="230"/>
    </row>
    <row r="17" spans="1:14" x14ac:dyDescent="0.3">
      <c r="A17" s="229" t="s">
        <v>325</v>
      </c>
      <c r="B17" s="227" t="s">
        <v>233</v>
      </c>
      <c r="C17" s="227" t="s">
        <v>232</v>
      </c>
      <c r="D17" s="224">
        <v>32.160969687223925</v>
      </c>
      <c r="E17" s="224">
        <v>103.64735787294003</v>
      </c>
      <c r="N17" s="230"/>
    </row>
    <row r="18" spans="1:14" x14ac:dyDescent="0.3">
      <c r="A18" s="229" t="s">
        <v>326</v>
      </c>
      <c r="B18" s="227" t="s">
        <v>233</v>
      </c>
      <c r="C18" s="227" t="s">
        <v>232</v>
      </c>
      <c r="D18" s="224">
        <v>75.295714551190628</v>
      </c>
      <c r="E18" s="224">
        <v>96.575542895838439</v>
      </c>
      <c r="N18" s="230"/>
    </row>
    <row r="19" spans="1:14" x14ac:dyDescent="0.3">
      <c r="A19" s="229" t="s">
        <v>712</v>
      </c>
      <c r="B19" s="227" t="s">
        <v>233</v>
      </c>
      <c r="C19" s="227" t="s">
        <v>232</v>
      </c>
      <c r="D19" s="224">
        <v>76.081885011713524</v>
      </c>
      <c r="E19" s="224">
        <v>95.356465759037619</v>
      </c>
      <c r="N19" s="230"/>
    </row>
    <row r="20" spans="1:14" x14ac:dyDescent="0.3">
      <c r="A20" s="229" t="s">
        <v>713</v>
      </c>
      <c r="B20" s="227" t="s">
        <v>233</v>
      </c>
      <c r="C20" s="227" t="s">
        <v>232</v>
      </c>
      <c r="D20" s="224">
        <v>103.84626434496633</v>
      </c>
      <c r="E20" s="224">
        <v>141.39067350832065</v>
      </c>
      <c r="N20" s="230"/>
    </row>
    <row r="21" spans="1:14" x14ac:dyDescent="0.3">
      <c r="A21" s="229" t="s">
        <v>714</v>
      </c>
      <c r="B21" s="227" t="s">
        <v>233</v>
      </c>
      <c r="C21" s="227" t="s">
        <v>232</v>
      </c>
      <c r="D21" s="224">
        <v>67.860398068936334</v>
      </c>
      <c r="E21" s="224">
        <v>112.64216578157014</v>
      </c>
      <c r="N21" s="230"/>
    </row>
    <row r="22" spans="1:14" x14ac:dyDescent="0.3">
      <c r="A22" s="229" t="s">
        <v>332</v>
      </c>
      <c r="B22" s="227" t="s">
        <v>233</v>
      </c>
      <c r="C22" s="227" t="s">
        <v>242</v>
      </c>
      <c r="D22" s="224">
        <v>8.9471920202362423</v>
      </c>
      <c r="E22" s="224">
        <v>40.271167329830419</v>
      </c>
      <c r="N22" s="230"/>
    </row>
    <row r="23" spans="1:14" x14ac:dyDescent="0.3">
      <c r="A23" s="229" t="s">
        <v>333</v>
      </c>
      <c r="B23" s="227" t="s">
        <v>233</v>
      </c>
      <c r="C23" s="227" t="s">
        <v>242</v>
      </c>
      <c r="D23" s="224">
        <v>6.8432509720979429</v>
      </c>
      <c r="E23" s="224">
        <v>27.074200559975964</v>
      </c>
    </row>
    <row r="24" spans="1:14" x14ac:dyDescent="0.3">
      <c r="A24" s="229" t="s">
        <v>334</v>
      </c>
      <c r="B24" s="227" t="s">
        <v>233</v>
      </c>
      <c r="C24" s="227" t="s">
        <v>242</v>
      </c>
      <c r="D24" s="224">
        <v>4.359926159040004</v>
      </c>
      <c r="E24" s="224">
        <v>26.677545963254278</v>
      </c>
    </row>
    <row r="25" spans="1:14" x14ac:dyDescent="0.3">
      <c r="A25" s="229" t="s">
        <v>561</v>
      </c>
      <c r="B25" s="227" t="s">
        <v>233</v>
      </c>
      <c r="C25" s="227" t="s">
        <v>242</v>
      </c>
      <c r="D25" s="224">
        <v>5.523192456868367</v>
      </c>
      <c r="E25" s="224">
        <v>39.344867404800461</v>
      </c>
    </row>
    <row r="26" spans="1:14" x14ac:dyDescent="0.3">
      <c r="A26" s="229" t="s">
        <v>562</v>
      </c>
      <c r="B26" s="227" t="s">
        <v>233</v>
      </c>
      <c r="C26" s="227" t="s">
        <v>242</v>
      </c>
      <c r="D26" s="224">
        <v>8.5152042823592549</v>
      </c>
      <c r="E26" s="224">
        <v>53.216950043511687</v>
      </c>
    </row>
    <row r="27" spans="1:14" x14ac:dyDescent="0.3">
      <c r="A27" s="229" t="s">
        <v>563</v>
      </c>
      <c r="B27" s="227" t="s">
        <v>233</v>
      </c>
      <c r="C27" s="227" t="s">
        <v>242</v>
      </c>
      <c r="D27" s="224">
        <v>3.8748011363164472</v>
      </c>
      <c r="E27" s="224">
        <v>39.066443423693663</v>
      </c>
    </row>
    <row r="29" spans="1:14" x14ac:dyDescent="0.3">
      <c r="A29" s="245" t="s">
        <v>229</v>
      </c>
      <c r="B29" s="245" t="s">
        <v>232</v>
      </c>
      <c r="C29" s="59" t="s">
        <v>16</v>
      </c>
      <c r="D29" s="224">
        <f>AVERAGE(D5:D10)</f>
        <v>100</v>
      </c>
      <c r="E29" s="224">
        <f>AVERAGE(E5:E10)</f>
        <v>100</v>
      </c>
    </row>
    <row r="30" spans="1:14" x14ac:dyDescent="0.3">
      <c r="A30" s="245"/>
      <c r="B30" s="245"/>
      <c r="C30" s="59" t="s">
        <v>715</v>
      </c>
      <c r="D30" s="224">
        <f>STDEV(D5:D10)</f>
        <v>11.888634131170036</v>
      </c>
      <c r="E30" s="224">
        <f>STDEV(E5:E10)</f>
        <v>18.477577177201404</v>
      </c>
    </row>
    <row r="31" spans="1:14" x14ac:dyDescent="0.3">
      <c r="A31" s="245"/>
      <c r="B31" s="245"/>
      <c r="C31" s="59" t="s">
        <v>8</v>
      </c>
      <c r="D31" s="224">
        <f>STDEV(D5:D10)/SQRT(COUNT(D5:D10))</f>
        <v>4.8535145600005007</v>
      </c>
      <c r="E31" s="224">
        <f>STDEV(E5:E10)/SQRT(COUNT(E5:E10))</f>
        <v>7.5434392945065651</v>
      </c>
    </row>
    <row r="33" spans="1:5" x14ac:dyDescent="0.3">
      <c r="A33" s="245" t="s">
        <v>229</v>
      </c>
      <c r="B33" s="245" t="s">
        <v>242</v>
      </c>
      <c r="C33" s="59" t="s">
        <v>16</v>
      </c>
      <c r="D33" s="224">
        <f>AVERAGE(D11:D15)</f>
        <v>21.571791649498898</v>
      </c>
      <c r="E33" s="224">
        <f>AVERAGE(E11:E15)</f>
        <v>48.766936261898152</v>
      </c>
    </row>
    <row r="34" spans="1:5" x14ac:dyDescent="0.3">
      <c r="A34" s="245"/>
      <c r="B34" s="245"/>
      <c r="C34" s="59" t="s">
        <v>715</v>
      </c>
      <c r="D34" s="224">
        <f>STDEV(D11:D15)</f>
        <v>6.7141965582349092</v>
      </c>
      <c r="E34" s="224">
        <f>STDEV(E11:E15)</f>
        <v>9.3586170777752944</v>
      </c>
    </row>
    <row r="35" spans="1:5" x14ac:dyDescent="0.3">
      <c r="A35" s="245"/>
      <c r="B35" s="245"/>
      <c r="C35" s="59" t="s">
        <v>8</v>
      </c>
      <c r="D35" s="224">
        <f>STDEV(D11:D15)/SQRT(COUNT(D11:D15))</f>
        <v>3.0026799837016762</v>
      </c>
      <c r="E35" s="224">
        <f>STDEV(E11:E15)/SQRT(COUNT(E11:E15))</f>
        <v>4.1853007922591985</v>
      </c>
    </row>
    <row r="37" spans="1:5" x14ac:dyDescent="0.3">
      <c r="A37" s="245" t="s">
        <v>233</v>
      </c>
      <c r="B37" s="245" t="s">
        <v>232</v>
      </c>
      <c r="C37" s="59" t="s">
        <v>16</v>
      </c>
      <c r="D37" s="224">
        <f>AVERAGE(D16:D21)</f>
        <v>84.761227313703003</v>
      </c>
      <c r="E37" s="224">
        <f>AVERAGE(E16:E21)</f>
        <v>108.09704331538786</v>
      </c>
    </row>
    <row r="38" spans="1:5" x14ac:dyDescent="0.3">
      <c r="A38" s="245"/>
      <c r="B38" s="245"/>
      <c r="C38" s="59" t="s">
        <v>715</v>
      </c>
      <c r="D38" s="224">
        <f>STDEV(D16:D21)</f>
        <v>40.699357159521675</v>
      </c>
      <c r="E38" s="224">
        <f>STDEV(E16:E21)</f>
        <v>17.477373207557324</v>
      </c>
    </row>
    <row r="39" spans="1:5" x14ac:dyDescent="0.3">
      <c r="A39" s="245"/>
      <c r="B39" s="245"/>
      <c r="C39" s="59" t="s">
        <v>8</v>
      </c>
      <c r="D39" s="224">
        <f>STDEV(D16:D21)/SQRT(COUNT(D16:D21))</f>
        <v>16.61544298335291</v>
      </c>
      <c r="E39" s="224">
        <f>STDEV(E16:E21)/SQRT(COUNT(E16:E21))</f>
        <v>7.1351077337842002</v>
      </c>
    </row>
    <row r="41" spans="1:5" x14ac:dyDescent="0.3">
      <c r="A41" s="245" t="s">
        <v>233</v>
      </c>
      <c r="B41" s="245" t="s">
        <v>242</v>
      </c>
      <c r="C41" s="59" t="s">
        <v>16</v>
      </c>
      <c r="D41" s="224">
        <f>AVERAGE(D22:D27)</f>
        <v>6.3439278378197104</v>
      </c>
      <c r="E41" s="224">
        <f>AVERAGE(E22:E27)</f>
        <v>37.608529120844416</v>
      </c>
    </row>
    <row r="42" spans="1:5" x14ac:dyDescent="0.3">
      <c r="A42" s="245"/>
      <c r="B42" s="245"/>
      <c r="C42" s="59" t="s">
        <v>715</v>
      </c>
      <c r="D42" s="224">
        <f>STDEV(D22:D27)</f>
        <v>2.118830115394478</v>
      </c>
      <c r="E42" s="224">
        <f>STDEV(E22:E27)</f>
        <v>9.8621630659986597</v>
      </c>
    </row>
    <row r="43" spans="1:5" x14ac:dyDescent="0.3">
      <c r="A43" s="245"/>
      <c r="B43" s="245"/>
      <c r="C43" s="59" t="s">
        <v>8</v>
      </c>
      <c r="D43" s="224">
        <f>STDEV(D22:D27)/SQRT(COUNT(D22:D27))</f>
        <v>0.86500877239314533</v>
      </c>
      <c r="E43" s="224">
        <f>STDEV(E22:E27)/SQRT(COUNT(E22:E27))</f>
        <v>4.0262112119698026</v>
      </c>
    </row>
  </sheetData>
  <mergeCells count="8">
    <mergeCell ref="A41:A43"/>
    <mergeCell ref="B41:B43"/>
    <mergeCell ref="A29:A31"/>
    <mergeCell ref="B29:B31"/>
    <mergeCell ref="A33:A35"/>
    <mergeCell ref="B33:B35"/>
    <mergeCell ref="A37:A39"/>
    <mergeCell ref="B37:B39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8"/>
  <sheetViews>
    <sheetView workbookViewId="0">
      <selection activeCell="H31" sqref="H31"/>
    </sheetView>
  </sheetViews>
  <sheetFormatPr baseColWidth="10" defaultRowHeight="14.4" x14ac:dyDescent="0.3"/>
  <sheetData>
    <row r="2" spans="1:3" x14ac:dyDescent="0.3">
      <c r="A2" s="238" t="s">
        <v>716</v>
      </c>
      <c r="B2" s="238"/>
      <c r="C2" s="238"/>
    </row>
    <row r="3" spans="1:3" x14ac:dyDescent="0.3">
      <c r="A3" s="196"/>
      <c r="B3" s="196"/>
      <c r="C3" s="196"/>
    </row>
    <row r="4" spans="1:3" x14ac:dyDescent="0.3">
      <c r="A4" s="199" t="s">
        <v>225</v>
      </c>
      <c r="B4" s="199" t="s">
        <v>226</v>
      </c>
      <c r="C4" s="199" t="s">
        <v>717</v>
      </c>
    </row>
    <row r="5" spans="1:3" x14ac:dyDescent="0.3">
      <c r="A5" s="231" t="s">
        <v>718</v>
      </c>
      <c r="B5" s="227" t="s">
        <v>229</v>
      </c>
      <c r="C5" s="232">
        <v>87.44986165109907</v>
      </c>
    </row>
    <row r="6" spans="1:3" x14ac:dyDescent="0.3">
      <c r="A6" s="231" t="s">
        <v>719</v>
      </c>
      <c r="B6" s="227" t="s">
        <v>229</v>
      </c>
      <c r="C6" s="232">
        <v>65.443635119836969</v>
      </c>
    </row>
    <row r="7" spans="1:3" x14ac:dyDescent="0.3">
      <c r="A7" s="231" t="s">
        <v>720</v>
      </c>
      <c r="B7" s="227" t="s">
        <v>229</v>
      </c>
      <c r="C7" s="232">
        <v>46.673934512094583</v>
      </c>
    </row>
    <row r="8" spans="1:3" x14ac:dyDescent="0.3">
      <c r="A8" s="231" t="s">
        <v>721</v>
      </c>
      <c r="B8" s="227" t="s">
        <v>229</v>
      </c>
      <c r="C8" s="232">
        <v>39.253174096519217</v>
      </c>
    </row>
    <row r="9" spans="1:3" x14ac:dyDescent="0.3">
      <c r="A9" s="231" t="s">
        <v>722</v>
      </c>
      <c r="B9" s="227" t="s">
        <v>229</v>
      </c>
      <c r="C9" s="232">
        <v>49.302201820683663</v>
      </c>
    </row>
    <row r="10" spans="1:3" x14ac:dyDescent="0.3">
      <c r="A10" s="231" t="s">
        <v>723</v>
      </c>
      <c r="B10" s="227" t="s">
        <v>229</v>
      </c>
      <c r="C10" s="232">
        <v>50.29734145869849</v>
      </c>
    </row>
    <row r="11" spans="1:3" x14ac:dyDescent="0.3">
      <c r="A11" s="231" t="s">
        <v>724</v>
      </c>
      <c r="B11" s="227" t="s">
        <v>229</v>
      </c>
      <c r="C11" s="232">
        <v>44.669985331121389</v>
      </c>
    </row>
    <row r="12" spans="1:3" x14ac:dyDescent="0.3">
      <c r="A12" s="231" t="s">
        <v>725</v>
      </c>
      <c r="B12" s="227" t="s">
        <v>229</v>
      </c>
      <c r="C12" s="232">
        <v>52.76892465518295</v>
      </c>
    </row>
    <row r="13" spans="1:3" x14ac:dyDescent="0.3">
      <c r="A13" s="231" t="s">
        <v>726</v>
      </c>
      <c r="B13" s="227" t="s">
        <v>233</v>
      </c>
      <c r="C13" s="232">
        <v>29.095336716639036</v>
      </c>
    </row>
    <row r="14" spans="1:3" x14ac:dyDescent="0.3">
      <c r="A14" s="231" t="s">
        <v>727</v>
      </c>
      <c r="B14" s="227" t="s">
        <v>233</v>
      </c>
      <c r="C14" s="232">
        <v>42.908837915051933</v>
      </c>
    </row>
    <row r="15" spans="1:3" x14ac:dyDescent="0.3">
      <c r="A15" s="231" t="s">
        <v>728</v>
      </c>
      <c r="B15" s="227" t="s">
        <v>233</v>
      </c>
      <c r="C15" s="232">
        <v>46.25655144539931</v>
      </c>
    </row>
    <row r="16" spans="1:3" x14ac:dyDescent="0.3">
      <c r="A16" s="231" t="s">
        <v>729</v>
      </c>
      <c r="B16" s="227" t="s">
        <v>233</v>
      </c>
      <c r="C16" s="232">
        <v>38.220248863668246</v>
      </c>
    </row>
    <row r="17" spans="1:3" x14ac:dyDescent="0.3">
      <c r="A17" s="231" t="s">
        <v>730</v>
      </c>
      <c r="B17" s="227" t="s">
        <v>233</v>
      </c>
      <c r="C17" s="232">
        <v>44.967979010704362</v>
      </c>
    </row>
    <row r="18" spans="1:3" x14ac:dyDescent="0.3">
      <c r="A18" s="231" t="s">
        <v>731</v>
      </c>
      <c r="B18" s="227" t="s">
        <v>233</v>
      </c>
      <c r="C18" s="232">
        <v>47.269645959475653</v>
      </c>
    </row>
    <row r="19" spans="1:3" x14ac:dyDescent="0.3">
      <c r="A19" s="231" t="s">
        <v>732</v>
      </c>
      <c r="B19" s="227" t="s">
        <v>233</v>
      </c>
      <c r="C19" s="232">
        <v>36.430588291180875</v>
      </c>
    </row>
    <row r="20" spans="1:3" x14ac:dyDescent="0.3">
      <c r="A20" s="231" t="s">
        <v>733</v>
      </c>
      <c r="B20" s="227" t="s">
        <v>233</v>
      </c>
      <c r="C20" s="232">
        <v>28.906421218592996</v>
      </c>
    </row>
    <row r="21" spans="1:3" x14ac:dyDescent="0.3">
      <c r="A21" s="231"/>
      <c r="B21" s="227"/>
      <c r="C21" s="232"/>
    </row>
    <row r="22" spans="1:3" x14ac:dyDescent="0.3">
      <c r="A22" s="245" t="s">
        <v>229</v>
      </c>
      <c r="B22" s="59" t="s">
        <v>16</v>
      </c>
      <c r="C22" s="224">
        <f>AVERAGE(C5:C12)</f>
        <v>54.482382330654545</v>
      </c>
    </row>
    <row r="23" spans="1:3" x14ac:dyDescent="0.3">
      <c r="A23" s="245"/>
      <c r="B23" s="59" t="s">
        <v>715</v>
      </c>
      <c r="C23" s="224">
        <f>STDEV(C5:C12)</f>
        <v>15.322589791938046</v>
      </c>
    </row>
    <row r="24" spans="1:3" x14ac:dyDescent="0.3">
      <c r="A24" s="245"/>
      <c r="B24" s="59" t="s">
        <v>8</v>
      </c>
      <c r="C24" s="224">
        <f>STDEV(C5:C12)/SQRT(COUNT(C5:C12))</f>
        <v>5.4173535736095815</v>
      </c>
    </row>
    <row r="25" spans="1:3" x14ac:dyDescent="0.3">
      <c r="A25" s="196"/>
      <c r="B25" s="196"/>
      <c r="C25" s="196"/>
    </row>
    <row r="26" spans="1:3" x14ac:dyDescent="0.3">
      <c r="A26" s="245" t="s">
        <v>233</v>
      </c>
      <c r="B26" s="59" t="s">
        <v>16</v>
      </c>
      <c r="C26" s="224">
        <f>AVERAGE(C13:C20)</f>
        <v>39.256951177589052</v>
      </c>
    </row>
    <row r="27" spans="1:3" x14ac:dyDescent="0.3">
      <c r="A27" s="245"/>
      <c r="B27" s="59" t="s">
        <v>715</v>
      </c>
      <c r="C27" s="224">
        <f>STDEV(C13:C20)</f>
        <v>7.3543452167418639</v>
      </c>
    </row>
    <row r="28" spans="1:3" x14ac:dyDescent="0.3">
      <c r="A28" s="245"/>
      <c r="B28" s="59" t="s">
        <v>8</v>
      </c>
      <c r="C28" s="224">
        <f>STDEV(C13:C20)/SQRT(COUNT(C13:C20))</f>
        <v>2.6001536869725106</v>
      </c>
    </row>
  </sheetData>
  <mergeCells count="3">
    <mergeCell ref="A2:C2"/>
    <mergeCell ref="A22:A24"/>
    <mergeCell ref="A26:A2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8"/>
  <sheetViews>
    <sheetView workbookViewId="0">
      <selection activeCell="H31" sqref="H31"/>
    </sheetView>
  </sheetViews>
  <sheetFormatPr baseColWidth="10" defaultRowHeight="14.4" x14ac:dyDescent="0.3"/>
  <sheetData>
    <row r="2" spans="1:3" x14ac:dyDescent="0.3">
      <c r="A2" s="238" t="s">
        <v>734</v>
      </c>
      <c r="B2" s="238"/>
      <c r="C2" s="238"/>
    </row>
    <row r="3" spans="1:3" x14ac:dyDescent="0.3">
      <c r="A3" s="196"/>
      <c r="B3" s="196"/>
      <c r="C3" s="196"/>
    </row>
    <row r="4" spans="1:3" x14ac:dyDescent="0.3">
      <c r="A4" s="199" t="s">
        <v>225</v>
      </c>
      <c r="B4" s="199" t="s">
        <v>226</v>
      </c>
      <c r="C4" s="199" t="s">
        <v>735</v>
      </c>
    </row>
    <row r="5" spans="1:3" x14ac:dyDescent="0.3">
      <c r="A5" s="231" t="s">
        <v>736</v>
      </c>
      <c r="B5" s="231" t="s">
        <v>229</v>
      </c>
      <c r="C5" s="232">
        <v>51.538638218656487</v>
      </c>
    </row>
    <row r="6" spans="1:3" x14ac:dyDescent="0.3">
      <c r="A6" s="231" t="s">
        <v>737</v>
      </c>
      <c r="B6" s="231" t="s">
        <v>229</v>
      </c>
      <c r="C6" s="232">
        <v>56.104895006459898</v>
      </c>
    </row>
    <row r="7" spans="1:3" x14ac:dyDescent="0.3">
      <c r="A7" s="231" t="s">
        <v>738</v>
      </c>
      <c r="B7" s="231" t="s">
        <v>229</v>
      </c>
      <c r="C7" s="232">
        <v>67.301151934402071</v>
      </c>
    </row>
    <row r="8" spans="1:3" x14ac:dyDescent="0.3">
      <c r="A8" s="231" t="s">
        <v>739</v>
      </c>
      <c r="B8" s="231" t="s">
        <v>229</v>
      </c>
      <c r="C8" s="232">
        <v>49.860775329075373</v>
      </c>
    </row>
    <row r="9" spans="1:3" x14ac:dyDescent="0.3">
      <c r="A9" s="231" t="s">
        <v>740</v>
      </c>
      <c r="B9" s="231" t="s">
        <v>229</v>
      </c>
      <c r="C9" s="232">
        <v>50.047029878176247</v>
      </c>
    </row>
    <row r="10" spans="1:3" x14ac:dyDescent="0.3">
      <c r="A10" s="231" t="s">
        <v>741</v>
      </c>
      <c r="B10" s="231" t="s">
        <v>229</v>
      </c>
      <c r="C10" s="232">
        <v>26.981842450607186</v>
      </c>
    </row>
    <row r="11" spans="1:3" x14ac:dyDescent="0.3">
      <c r="A11" s="231" t="s">
        <v>742</v>
      </c>
      <c r="B11" s="231" t="s">
        <v>229</v>
      </c>
      <c r="C11" s="232">
        <v>98.347289749769999</v>
      </c>
    </row>
    <row r="12" spans="1:3" x14ac:dyDescent="0.3">
      <c r="A12" s="231" t="s">
        <v>743</v>
      </c>
      <c r="B12" s="231" t="s">
        <v>229</v>
      </c>
      <c r="C12" s="232">
        <v>65.196975486267533</v>
      </c>
    </row>
    <row r="13" spans="1:3" x14ac:dyDescent="0.3">
      <c r="A13" s="231" t="s">
        <v>744</v>
      </c>
      <c r="B13" s="231" t="s">
        <v>233</v>
      </c>
      <c r="C13" s="232">
        <v>18.459435727436137</v>
      </c>
    </row>
    <row r="14" spans="1:3" x14ac:dyDescent="0.3">
      <c r="A14" s="231" t="s">
        <v>745</v>
      </c>
      <c r="B14" s="231" t="s">
        <v>233</v>
      </c>
      <c r="C14" s="232">
        <v>39.628817197253632</v>
      </c>
    </row>
    <row r="15" spans="1:3" x14ac:dyDescent="0.3">
      <c r="A15" s="231" t="s">
        <v>746</v>
      </c>
      <c r="B15" s="231" t="s">
        <v>233</v>
      </c>
      <c r="C15" s="232">
        <v>54.350247146417608</v>
      </c>
    </row>
    <row r="16" spans="1:3" x14ac:dyDescent="0.3">
      <c r="A16" s="231" t="s">
        <v>747</v>
      </c>
      <c r="B16" s="231" t="s">
        <v>233</v>
      </c>
      <c r="C16" s="232">
        <v>81.731103064010483</v>
      </c>
    </row>
    <row r="17" spans="1:3" x14ac:dyDescent="0.3">
      <c r="A17" s="231" t="s">
        <v>748</v>
      </c>
      <c r="B17" s="231" t="s">
        <v>233</v>
      </c>
      <c r="C17" s="232">
        <v>75.015456172702727</v>
      </c>
    </row>
    <row r="18" spans="1:3" x14ac:dyDescent="0.3">
      <c r="A18" s="231" t="s">
        <v>749</v>
      </c>
      <c r="B18" s="231" t="s">
        <v>233</v>
      </c>
      <c r="C18" s="232">
        <v>58.514069791488012</v>
      </c>
    </row>
    <row r="19" spans="1:3" x14ac:dyDescent="0.3">
      <c r="A19" s="231" t="s">
        <v>750</v>
      </c>
      <c r="B19" s="231" t="s">
        <v>233</v>
      </c>
      <c r="C19" s="232">
        <v>81.971102842933078</v>
      </c>
    </row>
    <row r="20" spans="1:3" x14ac:dyDescent="0.3">
      <c r="A20" s="231" t="s">
        <v>751</v>
      </c>
      <c r="B20" s="231" t="s">
        <v>233</v>
      </c>
      <c r="C20" s="232">
        <v>48.50262856968083</v>
      </c>
    </row>
    <row r="21" spans="1:3" x14ac:dyDescent="0.3">
      <c r="A21" s="231"/>
      <c r="B21" s="231"/>
      <c r="C21" s="232"/>
    </row>
    <row r="22" spans="1:3" x14ac:dyDescent="0.3">
      <c r="A22" s="245" t="s">
        <v>229</v>
      </c>
      <c r="B22" s="59" t="s">
        <v>16</v>
      </c>
      <c r="C22" s="224">
        <f>AVERAGE(C5:C12)</f>
        <v>58.172324756676858</v>
      </c>
    </row>
    <row r="23" spans="1:3" x14ac:dyDescent="0.3">
      <c r="A23" s="245"/>
      <c r="B23" s="59" t="s">
        <v>715</v>
      </c>
      <c r="C23" s="224">
        <f>STDEV(C5:C12)</f>
        <v>20.364315904478779</v>
      </c>
    </row>
    <row r="24" spans="1:3" x14ac:dyDescent="0.3">
      <c r="A24" s="245"/>
      <c r="B24" s="59" t="s">
        <v>8</v>
      </c>
      <c r="C24" s="224">
        <f>STDEV(C5:C12)/SQRT(COUNT(C5:C12))</f>
        <v>7.199872935141002</v>
      </c>
    </row>
    <row r="25" spans="1:3" x14ac:dyDescent="0.3">
      <c r="A25" s="196"/>
      <c r="B25" s="196"/>
      <c r="C25" s="196"/>
    </row>
    <row r="26" spans="1:3" x14ac:dyDescent="0.3">
      <c r="A26" s="245" t="s">
        <v>233</v>
      </c>
      <c r="B26" s="59" t="s">
        <v>16</v>
      </c>
      <c r="C26" s="224">
        <f>AVERAGE(C13:C20)</f>
        <v>57.271607563990308</v>
      </c>
    </row>
    <row r="27" spans="1:3" x14ac:dyDescent="0.3">
      <c r="A27" s="245"/>
      <c r="B27" s="59" t="s">
        <v>715</v>
      </c>
      <c r="C27" s="224">
        <f>STDEV(C13:C20)</f>
        <v>22.128849743757328</v>
      </c>
    </row>
    <row r="28" spans="1:3" x14ac:dyDescent="0.3">
      <c r="A28" s="245"/>
      <c r="B28" s="59" t="s">
        <v>8</v>
      </c>
      <c r="C28" s="224">
        <f>STDEV(C13:C20)/SQRT(COUNT(C13:C20))</f>
        <v>7.8237298568345004</v>
      </c>
    </row>
  </sheetData>
  <mergeCells count="3">
    <mergeCell ref="A2:C2"/>
    <mergeCell ref="A22:A24"/>
    <mergeCell ref="A26:A28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2"/>
  <sheetViews>
    <sheetView zoomScale="60" zoomScaleNormal="60" workbookViewId="0">
      <selection activeCell="O22" sqref="O22"/>
    </sheetView>
  </sheetViews>
  <sheetFormatPr baseColWidth="10" defaultRowHeight="14.4" x14ac:dyDescent="0.3"/>
  <cols>
    <col min="2" max="2" width="7.88671875" bestFit="1" customWidth="1"/>
    <col min="3" max="3" width="8.5546875" bestFit="1" customWidth="1"/>
    <col min="4" max="4" width="7.88671875" bestFit="1" customWidth="1"/>
    <col min="5" max="5" width="7.44140625" bestFit="1" customWidth="1"/>
    <col min="6" max="6" width="9.109375" bestFit="1" customWidth="1"/>
    <col min="7" max="8" width="7.88671875" bestFit="1" customWidth="1"/>
    <col min="9" max="9" width="14.44140625" bestFit="1" customWidth="1"/>
    <col min="10" max="10" width="8.109375" bestFit="1" customWidth="1"/>
    <col min="11" max="11" width="9.44140625" bestFit="1" customWidth="1"/>
    <col min="12" max="12" width="7.44140625" bestFit="1" customWidth="1"/>
    <col min="13" max="13" width="7.88671875" bestFit="1" customWidth="1"/>
    <col min="14" max="15" width="8.5546875" bestFit="1" customWidth="1"/>
    <col min="16" max="16" width="8.109375" bestFit="1" customWidth="1"/>
    <col min="17" max="17" width="8.5546875" bestFit="1" customWidth="1"/>
    <col min="18" max="19" width="7.88671875" bestFit="1" customWidth="1"/>
  </cols>
  <sheetData>
    <row r="1" spans="1:23" x14ac:dyDescent="0.3">
      <c r="A1" s="139"/>
      <c r="B1" s="87"/>
      <c r="C1" s="88"/>
      <c r="D1" s="88"/>
      <c r="E1" s="88"/>
      <c r="F1" s="88"/>
      <c r="G1" s="88"/>
      <c r="H1" s="88"/>
      <c r="I1" s="89" t="s">
        <v>71</v>
      </c>
      <c r="J1" s="88"/>
      <c r="K1" s="88"/>
      <c r="L1" s="147"/>
      <c r="M1" s="88"/>
      <c r="N1" s="88"/>
      <c r="O1" s="88"/>
      <c r="P1" s="88"/>
      <c r="Q1" s="88"/>
      <c r="R1" s="88"/>
      <c r="S1" s="140"/>
      <c r="T1" s="139"/>
      <c r="U1" s="87"/>
      <c r="V1" s="88"/>
      <c r="W1" s="88"/>
    </row>
    <row r="2" spans="1:23" x14ac:dyDescent="0.3">
      <c r="A2" s="141" t="s">
        <v>0</v>
      </c>
      <c r="B2" s="148"/>
      <c r="C2" s="142" t="s">
        <v>199</v>
      </c>
      <c r="D2" s="143"/>
      <c r="E2" s="3"/>
      <c r="F2" s="141" t="s">
        <v>1</v>
      </c>
      <c r="G2" s="143"/>
      <c r="H2" s="141"/>
      <c r="I2" s="141" t="s">
        <v>200</v>
      </c>
      <c r="J2" s="143"/>
      <c r="K2" s="3"/>
      <c r="L2" s="141" t="s">
        <v>201</v>
      </c>
      <c r="M2" s="143"/>
      <c r="N2" s="3"/>
      <c r="O2" s="141" t="s">
        <v>202</v>
      </c>
      <c r="P2" s="143"/>
      <c r="Q2" s="246" t="s">
        <v>203</v>
      </c>
      <c r="R2" s="247"/>
      <c r="S2" s="248"/>
      <c r="T2" s="141" t="s">
        <v>0</v>
      </c>
      <c r="U2" s="247" t="s">
        <v>204</v>
      </c>
      <c r="V2" s="247"/>
      <c r="W2" s="248"/>
    </row>
    <row r="3" spans="1:23" x14ac:dyDescent="0.3">
      <c r="A3" s="139">
        <v>-270</v>
      </c>
      <c r="B3" s="145">
        <v>-2.2469999999999999</v>
      </c>
      <c r="C3" s="145">
        <v>3.8530000000000002</v>
      </c>
      <c r="D3" s="145">
        <v>-3.4</v>
      </c>
      <c r="E3" s="145">
        <v>2.4700000000000002</v>
      </c>
      <c r="F3" s="145">
        <v>-0.3</v>
      </c>
      <c r="G3" s="145">
        <v>1.9330000000000001</v>
      </c>
      <c r="H3" s="145">
        <v>-0.36299969999999998</v>
      </c>
      <c r="I3" s="145">
        <v>-2.851</v>
      </c>
      <c r="J3" s="145">
        <v>1.294</v>
      </c>
      <c r="K3" s="145">
        <v>2.6520000000000001</v>
      </c>
      <c r="L3" s="145">
        <v>1.325</v>
      </c>
      <c r="M3" s="145">
        <v>4.1440000000000001</v>
      </c>
      <c r="N3" s="145">
        <v>2.5299999999999998</v>
      </c>
      <c r="O3" s="145">
        <v>0.3080001</v>
      </c>
      <c r="P3" s="145">
        <v>-1.5620000000000001</v>
      </c>
      <c r="Q3" s="145">
        <v>1.92</v>
      </c>
      <c r="R3" s="145">
        <v>2.4980000000000002</v>
      </c>
      <c r="S3" s="145">
        <v>-0.59499999999999997</v>
      </c>
      <c r="T3" s="149">
        <v>-540</v>
      </c>
      <c r="U3" s="146">
        <v>1.7303329999999999</v>
      </c>
      <c r="V3" s="146">
        <v>4.5973329999999999</v>
      </c>
      <c r="W3" s="146">
        <v>3.3433329999999999</v>
      </c>
    </row>
    <row r="4" spans="1:23" x14ac:dyDescent="0.3">
      <c r="A4" s="139">
        <v>-240</v>
      </c>
      <c r="B4" s="145">
        <v>-1.4043330000000001</v>
      </c>
      <c r="C4" s="145">
        <v>3.9686669999999999</v>
      </c>
      <c r="D4" s="145">
        <v>1.9696670000000001</v>
      </c>
      <c r="E4" s="145">
        <v>3.8856670000000002</v>
      </c>
      <c r="F4" s="145">
        <v>-0.40933320000000001</v>
      </c>
      <c r="G4" s="145">
        <v>1.4706669999999999</v>
      </c>
      <c r="H4" s="145">
        <v>-0.86633300000000002</v>
      </c>
      <c r="I4" s="145">
        <v>-2.1793330000000002</v>
      </c>
      <c r="J4" s="145">
        <v>2.3216670000000001</v>
      </c>
      <c r="K4" s="145">
        <v>6.0686660000000003</v>
      </c>
      <c r="L4" s="145">
        <v>2.7026669999999999</v>
      </c>
      <c r="M4" s="145">
        <v>1.445667</v>
      </c>
      <c r="N4" s="145">
        <v>0.32466669999999997</v>
      </c>
      <c r="O4" s="145">
        <v>-2.6333329999999999E-2</v>
      </c>
      <c r="P4" s="145">
        <v>-2.8523329999999998</v>
      </c>
      <c r="Q4" s="145">
        <v>-4.3333289999999997E-2</v>
      </c>
      <c r="R4" s="145">
        <v>-1.6863330000000001</v>
      </c>
      <c r="S4" s="145">
        <v>-6.4293339999999999</v>
      </c>
      <c r="T4" s="149">
        <v>-480</v>
      </c>
      <c r="U4" s="146">
        <v>1.052333</v>
      </c>
      <c r="V4" s="146">
        <v>3.4623330000000001</v>
      </c>
      <c r="W4" s="146">
        <v>4.5433339999999998</v>
      </c>
    </row>
    <row r="5" spans="1:23" x14ac:dyDescent="0.3">
      <c r="A5" s="139">
        <v>-210</v>
      </c>
      <c r="B5" s="145">
        <v>-0.15766669999999999</v>
      </c>
      <c r="C5" s="145">
        <v>3.0993330000000001</v>
      </c>
      <c r="D5" s="145">
        <v>-2.008667</v>
      </c>
      <c r="E5" s="145">
        <v>1.747333</v>
      </c>
      <c r="F5" s="145">
        <v>-0.1106668</v>
      </c>
      <c r="G5" s="145">
        <v>1.435333</v>
      </c>
      <c r="H5" s="145">
        <v>-0.49566670000000002</v>
      </c>
      <c r="I5" s="145">
        <v>-2.5266670000000002</v>
      </c>
      <c r="J5" s="145">
        <v>1.0653330000000001</v>
      </c>
      <c r="K5" s="145">
        <v>1.5613330000000001</v>
      </c>
      <c r="L5" s="145">
        <v>0.79733339999999997</v>
      </c>
      <c r="M5" s="145">
        <v>2.7193329999999998</v>
      </c>
      <c r="N5" s="145">
        <v>1.638333</v>
      </c>
      <c r="O5" s="145">
        <v>-0.12366679999999999</v>
      </c>
      <c r="P5" s="145">
        <v>-1.3946670000000001</v>
      </c>
      <c r="Q5" s="145">
        <v>1.243333</v>
      </c>
      <c r="R5" s="145">
        <v>1.717333</v>
      </c>
      <c r="S5" s="145">
        <v>-0.58966660000000004</v>
      </c>
      <c r="T5" s="149">
        <v>-420</v>
      </c>
      <c r="U5" s="146">
        <v>1.5940000000000001</v>
      </c>
      <c r="V5" s="146">
        <v>1.7889999999999999</v>
      </c>
      <c r="W5" s="146">
        <v>3.5179999999999998</v>
      </c>
    </row>
    <row r="6" spans="1:23" x14ac:dyDescent="0.3">
      <c r="A6" s="139">
        <v>-180</v>
      </c>
      <c r="B6" s="145">
        <v>-0.70833349999999995</v>
      </c>
      <c r="C6" s="145">
        <v>2.6176659999999998</v>
      </c>
      <c r="D6" s="145">
        <v>-2.0623330000000002</v>
      </c>
      <c r="E6" s="145">
        <v>3.708666</v>
      </c>
      <c r="F6" s="145">
        <v>-1.4933339999999999</v>
      </c>
      <c r="G6" s="145">
        <v>0.25466660000000002</v>
      </c>
      <c r="H6" s="145">
        <v>-1.519334</v>
      </c>
      <c r="I6" s="145">
        <v>-2.6413329999999999</v>
      </c>
      <c r="J6" s="145">
        <v>-0.24533340000000001</v>
      </c>
      <c r="K6" s="145">
        <v>3.890666</v>
      </c>
      <c r="L6" s="145">
        <v>3.2566660000000001</v>
      </c>
      <c r="M6" s="145">
        <v>0.70966649999999998</v>
      </c>
      <c r="N6" s="145">
        <v>-0.1133335</v>
      </c>
      <c r="O6" s="145">
        <v>-0.69933339999999999</v>
      </c>
      <c r="P6" s="145">
        <v>-1.136333</v>
      </c>
      <c r="Q6" s="145">
        <v>-0.58333349999999995</v>
      </c>
      <c r="R6" s="145">
        <v>0.21966649999999999</v>
      </c>
      <c r="S6" s="145">
        <v>-2.8853330000000001</v>
      </c>
      <c r="T6" s="149">
        <v>-360</v>
      </c>
      <c r="U6" s="146">
        <v>0.72733349999999997</v>
      </c>
      <c r="V6" s="146">
        <v>1.992334</v>
      </c>
      <c r="W6" s="146">
        <v>2.4423330000000001</v>
      </c>
    </row>
    <row r="7" spans="1:23" x14ac:dyDescent="0.3">
      <c r="A7" s="139">
        <v>-150</v>
      </c>
      <c r="B7" s="145">
        <v>-1.165333</v>
      </c>
      <c r="C7" s="145">
        <v>1.1886669999999999</v>
      </c>
      <c r="D7" s="145">
        <v>-2.9063330000000001</v>
      </c>
      <c r="E7" s="145">
        <v>0.56166669999999996</v>
      </c>
      <c r="F7" s="145">
        <v>-1.5673330000000001</v>
      </c>
      <c r="G7" s="145">
        <v>-0.58533329999999995</v>
      </c>
      <c r="H7" s="145">
        <v>-0.68333330000000003</v>
      </c>
      <c r="I7" s="145">
        <v>-2.237333</v>
      </c>
      <c r="J7" s="145">
        <v>9.9666710000000006E-2</v>
      </c>
      <c r="K7" s="145">
        <v>-1.233333E-2</v>
      </c>
      <c r="L7" s="145">
        <v>1.4106669999999999</v>
      </c>
      <c r="M7" s="145">
        <v>1.026667</v>
      </c>
      <c r="N7" s="145">
        <v>1.1426670000000001</v>
      </c>
      <c r="O7" s="145">
        <v>-1.812333</v>
      </c>
      <c r="P7" s="145">
        <v>-2.5383330000000002</v>
      </c>
      <c r="Q7" s="145">
        <v>2.1146669999999999</v>
      </c>
      <c r="R7" s="145">
        <v>1.2796670000000001</v>
      </c>
      <c r="S7" s="145">
        <v>-0.71233329999999995</v>
      </c>
      <c r="T7" s="149">
        <v>-300</v>
      </c>
      <c r="U7" s="146">
        <v>1.7403329999999999</v>
      </c>
      <c r="V7" s="146">
        <v>2.3763329999999998</v>
      </c>
      <c r="W7" s="146">
        <v>2.517334</v>
      </c>
    </row>
    <row r="8" spans="1:23" x14ac:dyDescent="0.3">
      <c r="A8" s="139">
        <v>-120</v>
      </c>
      <c r="B8" s="145">
        <v>-0.31299979999999999</v>
      </c>
      <c r="C8" s="145">
        <v>2.831</v>
      </c>
      <c r="D8" s="145">
        <v>-0.37399979999999999</v>
      </c>
      <c r="E8" s="145">
        <v>1.5920000000000001</v>
      </c>
      <c r="F8" s="145">
        <v>0.34500009999999998</v>
      </c>
      <c r="G8" s="145">
        <v>1.3129999999999999</v>
      </c>
      <c r="H8" s="145">
        <v>0.4350001</v>
      </c>
      <c r="I8" s="145">
        <v>-1.2410000000000001</v>
      </c>
      <c r="J8" s="145">
        <v>0.71400010000000003</v>
      </c>
      <c r="K8" s="145">
        <v>5.1139999999999999</v>
      </c>
      <c r="L8" s="145">
        <v>5.5540000000000003</v>
      </c>
      <c r="M8" s="145">
        <v>-1.51</v>
      </c>
      <c r="N8" s="145">
        <v>-0.29699989999999998</v>
      </c>
      <c r="O8" s="145">
        <v>-1.403</v>
      </c>
      <c r="P8" s="145">
        <v>-1.65</v>
      </c>
      <c r="Q8" s="145">
        <v>-0.80199989999999999</v>
      </c>
      <c r="R8" s="145">
        <v>0.37900010000000001</v>
      </c>
      <c r="S8" s="145">
        <v>-3.2730000000000001</v>
      </c>
      <c r="T8" s="149">
        <v>-240</v>
      </c>
      <c r="U8" s="146">
        <v>1.421</v>
      </c>
      <c r="V8" s="146">
        <v>1.839</v>
      </c>
      <c r="W8" s="146">
        <v>3.1419999999999999</v>
      </c>
    </row>
    <row r="9" spans="1:23" x14ac:dyDescent="0.3">
      <c r="A9" s="139">
        <v>-90</v>
      </c>
      <c r="B9" s="145">
        <v>-1.175333</v>
      </c>
      <c r="C9" s="145">
        <v>1.9546669999999999</v>
      </c>
      <c r="D9" s="145">
        <v>-3.9163329999999998</v>
      </c>
      <c r="E9" s="145">
        <v>0.4806666</v>
      </c>
      <c r="F9" s="145">
        <v>-2.2393329999999998</v>
      </c>
      <c r="G9" s="145">
        <v>-1.4243330000000001</v>
      </c>
      <c r="H9" s="145">
        <v>-0.5833334</v>
      </c>
      <c r="I9" s="145">
        <v>-2.463333</v>
      </c>
      <c r="J9" s="145">
        <v>0.21666669999999999</v>
      </c>
      <c r="K9" s="145">
        <v>0.60266660000000005</v>
      </c>
      <c r="L9" s="145">
        <v>1.504667</v>
      </c>
      <c r="M9" s="145">
        <v>0.1026666</v>
      </c>
      <c r="N9" s="145">
        <v>1.679667</v>
      </c>
      <c r="O9" s="145">
        <v>-1.2543329999999999</v>
      </c>
      <c r="P9" s="145">
        <v>-1.9013329999999999</v>
      </c>
      <c r="Q9" s="145">
        <v>1.830667</v>
      </c>
      <c r="R9" s="145">
        <v>2.0276670000000001</v>
      </c>
      <c r="S9" s="145">
        <v>-0.2053334</v>
      </c>
      <c r="T9" s="149">
        <v>-180</v>
      </c>
      <c r="U9" s="146">
        <v>1.234</v>
      </c>
      <c r="V9" s="146">
        <v>1.4710000000000001</v>
      </c>
      <c r="W9" s="146">
        <v>2.3860000000000001</v>
      </c>
    </row>
    <row r="10" spans="1:23" x14ac:dyDescent="0.3">
      <c r="A10" s="139">
        <v>-60</v>
      </c>
      <c r="B10" s="145">
        <v>0.88200009999999995</v>
      </c>
      <c r="C10" s="145">
        <v>1.88</v>
      </c>
      <c r="D10" s="145">
        <v>-4.08</v>
      </c>
      <c r="E10" s="145">
        <v>1.2929999999999999</v>
      </c>
      <c r="F10" s="145">
        <v>-0.89299989999999996</v>
      </c>
      <c r="G10" s="145">
        <v>-0.3809999</v>
      </c>
      <c r="H10" s="145">
        <v>0.86600010000000005</v>
      </c>
      <c r="I10" s="145">
        <v>-0.47699999999999998</v>
      </c>
      <c r="J10" s="145">
        <v>0.78400000000000003</v>
      </c>
      <c r="K10" s="145">
        <v>1.369</v>
      </c>
      <c r="L10" s="145">
        <v>2.3140000000000001</v>
      </c>
      <c r="M10" s="145">
        <v>0.86900010000000005</v>
      </c>
      <c r="N10" s="145">
        <v>2.254</v>
      </c>
      <c r="O10" s="145">
        <v>-1.0249999999999999</v>
      </c>
      <c r="P10" s="145">
        <v>8.4000050000000007E-2</v>
      </c>
      <c r="Q10" s="145">
        <v>1.129</v>
      </c>
      <c r="R10" s="145">
        <v>1.7310000000000001</v>
      </c>
      <c r="S10" s="145">
        <v>-0.94999990000000001</v>
      </c>
      <c r="T10" s="149">
        <v>-120</v>
      </c>
      <c r="U10" s="146">
        <v>2.4649999999999999</v>
      </c>
      <c r="V10" s="146">
        <v>1.837</v>
      </c>
      <c r="W10" s="146">
        <v>1.377</v>
      </c>
    </row>
    <row r="11" spans="1:23" x14ac:dyDescent="0.3">
      <c r="A11" s="139">
        <v>-30</v>
      </c>
      <c r="B11" s="145">
        <v>-2.4496669999999998</v>
      </c>
      <c r="C11" s="145">
        <v>0.87533329999999998</v>
      </c>
      <c r="D11" s="145">
        <v>-3.0276670000000001</v>
      </c>
      <c r="E11" s="145">
        <v>0.82533339999999999</v>
      </c>
      <c r="F11" s="145">
        <v>-1.4226669999999999</v>
      </c>
      <c r="G11" s="145">
        <v>-0.75266670000000002</v>
      </c>
      <c r="H11" s="145">
        <v>-0.99366670000000001</v>
      </c>
      <c r="I11" s="145">
        <v>-0.31666670000000002</v>
      </c>
      <c r="J11" s="145">
        <v>0.1003333</v>
      </c>
      <c r="K11" s="145">
        <v>9.5333340000000003E-2</v>
      </c>
      <c r="L11" s="145">
        <v>0.38733329999999999</v>
      </c>
      <c r="M11" s="145">
        <v>-0.77366670000000004</v>
      </c>
      <c r="N11" s="145">
        <v>0.80933330000000003</v>
      </c>
      <c r="O11" s="145">
        <v>-0.1656667</v>
      </c>
      <c r="P11" s="145">
        <v>1.0223329999999999</v>
      </c>
      <c r="Q11" s="145">
        <v>1.298333</v>
      </c>
      <c r="R11" s="145">
        <v>-0.92666669999999995</v>
      </c>
      <c r="S11" s="145">
        <v>-3.4616669999999998</v>
      </c>
      <c r="T11" s="149">
        <v>-60</v>
      </c>
      <c r="U11" s="146">
        <v>-0.95766680000000004</v>
      </c>
      <c r="V11" s="146">
        <v>2.673333</v>
      </c>
      <c r="W11" s="146">
        <v>0.4603332</v>
      </c>
    </row>
    <row r="12" spans="1:23" x14ac:dyDescent="0.3">
      <c r="A12" s="139">
        <v>0</v>
      </c>
      <c r="B12" s="145">
        <v>0</v>
      </c>
      <c r="C12" s="145">
        <v>0</v>
      </c>
      <c r="D12" s="145">
        <v>0</v>
      </c>
      <c r="E12" s="145">
        <v>0</v>
      </c>
      <c r="F12" s="145">
        <v>0</v>
      </c>
      <c r="G12" s="145">
        <v>0</v>
      </c>
      <c r="H12" s="145">
        <v>0</v>
      </c>
      <c r="I12" s="145">
        <v>0</v>
      </c>
      <c r="J12" s="145">
        <v>0</v>
      </c>
      <c r="K12" s="145">
        <v>0</v>
      </c>
      <c r="L12" s="145">
        <v>0</v>
      </c>
      <c r="M12" s="145">
        <v>0</v>
      </c>
      <c r="N12" s="145">
        <v>0</v>
      </c>
      <c r="O12" s="145">
        <v>0</v>
      </c>
      <c r="P12" s="145">
        <v>0</v>
      </c>
      <c r="Q12" s="145">
        <v>0</v>
      </c>
      <c r="R12" s="145">
        <v>0</v>
      </c>
      <c r="S12" s="145">
        <v>0</v>
      </c>
      <c r="T12" s="149">
        <v>0</v>
      </c>
      <c r="U12" s="146">
        <v>0</v>
      </c>
      <c r="V12" s="146">
        <v>0</v>
      </c>
      <c r="W12" s="146">
        <v>0</v>
      </c>
    </row>
    <row r="13" spans="1:23" x14ac:dyDescent="0.3">
      <c r="A13" s="139">
        <v>30</v>
      </c>
      <c r="B13" s="145">
        <v>4.1976620000000002</v>
      </c>
      <c r="C13" s="145">
        <v>-10.36134</v>
      </c>
      <c r="D13" s="145">
        <v>-22.296340000000001</v>
      </c>
      <c r="E13" s="145">
        <v>18.752659999999999</v>
      </c>
      <c r="F13" s="145">
        <v>-0.17133329999999999</v>
      </c>
      <c r="G13" s="145">
        <v>0.5736618</v>
      </c>
      <c r="H13" s="145">
        <v>78.601659999999995</v>
      </c>
      <c r="I13" s="145">
        <v>69.141670000000005</v>
      </c>
      <c r="J13" s="145">
        <v>105.1237</v>
      </c>
      <c r="K13" s="145">
        <v>-4.688339</v>
      </c>
      <c r="L13" s="145">
        <v>10.43967</v>
      </c>
      <c r="M13" s="145">
        <v>-0.23433689999999999</v>
      </c>
      <c r="N13" s="145">
        <v>44.267659999999999</v>
      </c>
      <c r="O13" s="145">
        <v>52.191659999999999</v>
      </c>
      <c r="P13" s="145">
        <v>43.469659999999998</v>
      </c>
      <c r="Q13" s="145">
        <v>106.2617</v>
      </c>
      <c r="R13" s="145">
        <v>110.37569999999999</v>
      </c>
      <c r="S13" s="145">
        <v>106.6427</v>
      </c>
      <c r="T13" s="149">
        <v>60</v>
      </c>
      <c r="U13" s="146">
        <v>174.001</v>
      </c>
      <c r="V13" s="146">
        <v>168.04400000000001</v>
      </c>
      <c r="W13" s="146">
        <v>156.46199999999999</v>
      </c>
    </row>
    <row r="14" spans="1:23" x14ac:dyDescent="0.3">
      <c r="A14" s="139">
        <v>60</v>
      </c>
      <c r="B14" s="145">
        <v>7.6096649999999997</v>
      </c>
      <c r="C14" s="145">
        <v>-7.2853320000000004</v>
      </c>
      <c r="D14" s="145">
        <v>-21.520330000000001</v>
      </c>
      <c r="E14" s="145">
        <v>36.610660000000003</v>
      </c>
      <c r="F14" s="145">
        <v>12.155670000000001</v>
      </c>
      <c r="G14" s="145">
        <v>11.434670000000001</v>
      </c>
      <c r="H14" s="145">
        <v>108.0027</v>
      </c>
      <c r="I14" s="145">
        <v>89.305670000000006</v>
      </c>
      <c r="J14" s="145">
        <v>133.5367</v>
      </c>
      <c r="K14" s="145">
        <v>5.9536670000000003</v>
      </c>
      <c r="L14" s="145">
        <v>29.89367</v>
      </c>
      <c r="M14" s="145">
        <v>16.915659999999999</v>
      </c>
      <c r="N14" s="145">
        <v>75.416659999999993</v>
      </c>
      <c r="O14" s="145">
        <v>84.731669999999994</v>
      </c>
      <c r="P14" s="145">
        <v>76.971670000000003</v>
      </c>
      <c r="Q14" s="145">
        <v>129.44569999999999</v>
      </c>
      <c r="R14" s="145">
        <v>133.29069999999999</v>
      </c>
      <c r="S14" s="145">
        <v>130.67769999999999</v>
      </c>
      <c r="T14" s="149">
        <v>120</v>
      </c>
      <c r="U14" s="146">
        <v>221.12799999999999</v>
      </c>
      <c r="V14" s="146">
        <v>218.67699999999999</v>
      </c>
      <c r="W14" s="146">
        <v>209.84100000000001</v>
      </c>
    </row>
    <row r="15" spans="1:23" x14ac:dyDescent="0.3">
      <c r="A15" s="139">
        <v>90</v>
      </c>
      <c r="B15" s="145">
        <v>8.507339</v>
      </c>
      <c r="C15" s="145">
        <v>-7.2516629999999997</v>
      </c>
      <c r="D15" s="145">
        <v>-19.827660000000002</v>
      </c>
      <c r="E15" s="145">
        <v>52.069339999999997</v>
      </c>
      <c r="F15" s="145">
        <v>21.74034</v>
      </c>
      <c r="G15" s="145">
        <v>21.96434</v>
      </c>
      <c r="H15" s="145">
        <v>137.01230000000001</v>
      </c>
      <c r="I15" s="145">
        <v>112.1323</v>
      </c>
      <c r="J15" s="145">
        <v>155.41030000000001</v>
      </c>
      <c r="K15" s="145">
        <v>15.96834</v>
      </c>
      <c r="L15" s="145">
        <v>51.917340000000003</v>
      </c>
      <c r="M15" s="145">
        <v>32.538339999999998</v>
      </c>
      <c r="N15" s="145">
        <v>105.08929999999999</v>
      </c>
      <c r="O15" s="145">
        <v>114.0783</v>
      </c>
      <c r="P15" s="145">
        <v>108.3443</v>
      </c>
      <c r="Q15" s="145">
        <v>149.0633</v>
      </c>
      <c r="R15" s="145">
        <v>154.82730000000001</v>
      </c>
      <c r="S15" s="145">
        <v>152.13030000000001</v>
      </c>
      <c r="T15" s="149">
        <v>180</v>
      </c>
      <c r="U15" s="146">
        <v>261.94330000000002</v>
      </c>
      <c r="V15" s="146">
        <v>256.99829999999997</v>
      </c>
      <c r="W15" s="146">
        <v>255.23830000000001</v>
      </c>
    </row>
    <row r="16" spans="1:23" x14ac:dyDescent="0.3">
      <c r="A16" s="139">
        <v>120</v>
      </c>
      <c r="B16" s="145">
        <v>10.31033</v>
      </c>
      <c r="C16" s="145">
        <v>-10.513669999999999</v>
      </c>
      <c r="D16" s="145">
        <v>-15.89667</v>
      </c>
      <c r="E16" s="145">
        <v>68.721329999999995</v>
      </c>
      <c r="F16" s="145">
        <v>32.977330000000002</v>
      </c>
      <c r="G16" s="145">
        <v>34.808329999999998</v>
      </c>
      <c r="H16" s="145">
        <v>157.1003</v>
      </c>
      <c r="I16" s="145">
        <v>129.70429999999999</v>
      </c>
      <c r="J16" s="145">
        <v>176.46629999999999</v>
      </c>
      <c r="K16" s="145">
        <v>23.527329999999999</v>
      </c>
      <c r="L16" s="145">
        <v>67.584339999999997</v>
      </c>
      <c r="M16" s="145">
        <v>49.675339999999998</v>
      </c>
      <c r="N16" s="145">
        <v>129.07830000000001</v>
      </c>
      <c r="O16" s="145">
        <v>138.7903</v>
      </c>
      <c r="P16" s="145">
        <v>139.83029999999999</v>
      </c>
      <c r="Q16" s="145">
        <v>172.4513</v>
      </c>
      <c r="R16" s="145">
        <v>174.9863</v>
      </c>
      <c r="S16" s="145">
        <v>170.51929999999999</v>
      </c>
      <c r="T16" s="149">
        <v>240</v>
      </c>
      <c r="U16" s="146">
        <v>286.38229999999999</v>
      </c>
      <c r="V16" s="146">
        <v>284.4853</v>
      </c>
      <c r="W16" s="146">
        <v>282.72230000000002</v>
      </c>
    </row>
    <row r="17" spans="1:23" x14ac:dyDescent="0.3">
      <c r="A17" s="139">
        <v>150</v>
      </c>
      <c r="B17" s="145">
        <v>10.21899</v>
      </c>
      <c r="C17" s="145">
        <v>-5.4630049999999999</v>
      </c>
      <c r="D17" s="145">
        <v>-15.370010000000001</v>
      </c>
      <c r="E17" s="145">
        <v>82.694999999999993</v>
      </c>
      <c r="F17" s="145">
        <v>41.746989999999997</v>
      </c>
      <c r="G17" s="145">
        <v>44.064</v>
      </c>
      <c r="H17" s="145">
        <v>181.12100000000001</v>
      </c>
      <c r="I17" s="145">
        <v>154.71700000000001</v>
      </c>
      <c r="J17" s="145">
        <v>191.749</v>
      </c>
      <c r="K17" s="145">
        <v>36.491999999999997</v>
      </c>
      <c r="L17" s="145">
        <v>87.981999999999999</v>
      </c>
      <c r="M17" s="145">
        <v>58.191000000000003</v>
      </c>
      <c r="N17" s="145">
        <v>151.35599999999999</v>
      </c>
      <c r="O17" s="145">
        <v>166.17699999999999</v>
      </c>
      <c r="P17" s="145">
        <v>161.98500000000001</v>
      </c>
      <c r="Q17" s="145">
        <v>180.46600000000001</v>
      </c>
      <c r="R17" s="145">
        <v>187.41499999999999</v>
      </c>
      <c r="S17" s="145">
        <v>185.834</v>
      </c>
      <c r="T17" s="149">
        <v>300</v>
      </c>
      <c r="U17" s="146">
        <v>302.7063</v>
      </c>
      <c r="V17" s="146">
        <v>304.78930000000003</v>
      </c>
      <c r="W17" s="146">
        <v>306.32929999999999</v>
      </c>
    </row>
    <row r="18" spans="1:23" x14ac:dyDescent="0.3">
      <c r="A18" s="139">
        <v>180</v>
      </c>
      <c r="B18" s="145">
        <v>7.8186720000000003</v>
      </c>
      <c r="C18" s="145">
        <v>-4.6183240000000003</v>
      </c>
      <c r="D18" s="145">
        <v>-17.75433</v>
      </c>
      <c r="E18" s="145">
        <v>92.511679999999998</v>
      </c>
      <c r="F18" s="145">
        <v>48.898670000000003</v>
      </c>
      <c r="G18" s="145">
        <v>52.730670000000003</v>
      </c>
      <c r="H18" s="145">
        <v>191.3777</v>
      </c>
      <c r="I18" s="145">
        <v>167.80770000000001</v>
      </c>
      <c r="J18" s="145">
        <v>201.93469999999999</v>
      </c>
      <c r="K18" s="145">
        <v>39.096670000000003</v>
      </c>
      <c r="L18" s="145">
        <v>97.520669999999996</v>
      </c>
      <c r="M18" s="145">
        <v>69.891670000000005</v>
      </c>
      <c r="N18" s="145">
        <v>168.8477</v>
      </c>
      <c r="O18" s="145">
        <v>183.82570000000001</v>
      </c>
      <c r="P18" s="145">
        <v>184.94370000000001</v>
      </c>
      <c r="Q18" s="145">
        <v>195.1857</v>
      </c>
      <c r="R18" s="145">
        <v>197.5607</v>
      </c>
      <c r="S18" s="145">
        <v>197.34970000000001</v>
      </c>
      <c r="T18" s="149">
        <v>360</v>
      </c>
      <c r="U18" s="146">
        <v>318.81740000000002</v>
      </c>
      <c r="V18" s="146">
        <v>316.82429999999999</v>
      </c>
      <c r="W18" s="146">
        <v>325.3843</v>
      </c>
    </row>
    <row r="19" spans="1:23" x14ac:dyDescent="0.3">
      <c r="A19" s="139">
        <v>210</v>
      </c>
      <c r="B19" s="145">
        <v>9.5233310000000007</v>
      </c>
      <c r="C19" s="145">
        <v>-4.6246640000000001</v>
      </c>
      <c r="D19" s="145">
        <v>-14.95467</v>
      </c>
      <c r="E19" s="145">
        <v>102.51130000000001</v>
      </c>
      <c r="F19" s="145">
        <v>56.587330000000001</v>
      </c>
      <c r="G19" s="145">
        <v>62.445329999999998</v>
      </c>
      <c r="H19" s="145">
        <v>201.42330000000001</v>
      </c>
      <c r="I19" s="145">
        <v>175.83430000000001</v>
      </c>
      <c r="J19" s="145">
        <v>212.29730000000001</v>
      </c>
      <c r="K19" s="145">
        <v>49.440330000000003</v>
      </c>
      <c r="L19" s="145">
        <v>107.5463</v>
      </c>
      <c r="M19" s="145">
        <v>82.413330000000002</v>
      </c>
      <c r="N19" s="145">
        <v>183.19229999999999</v>
      </c>
      <c r="O19" s="145">
        <v>195.93129999999999</v>
      </c>
      <c r="P19" s="145">
        <v>202.3313</v>
      </c>
      <c r="Q19" s="145">
        <v>202.50530000000001</v>
      </c>
      <c r="R19" s="145">
        <v>207.37430000000001</v>
      </c>
      <c r="S19" s="145">
        <v>204.27629999999999</v>
      </c>
      <c r="T19" s="149">
        <v>420</v>
      </c>
      <c r="U19" s="146">
        <v>318.83800000000002</v>
      </c>
      <c r="V19" s="146">
        <v>318.11099999999999</v>
      </c>
      <c r="W19" s="146">
        <v>324.94099999999997</v>
      </c>
    </row>
    <row r="20" spans="1:23" x14ac:dyDescent="0.3">
      <c r="A20" s="139">
        <v>240</v>
      </c>
      <c r="B20" s="145">
        <v>10.267329999999999</v>
      </c>
      <c r="C20" s="145">
        <v>-1.647667</v>
      </c>
      <c r="D20" s="145">
        <v>-11.83667</v>
      </c>
      <c r="E20" s="145">
        <v>107.5043</v>
      </c>
      <c r="F20" s="145">
        <v>62.28734</v>
      </c>
      <c r="G20" s="145">
        <v>67.085329999999999</v>
      </c>
      <c r="H20" s="145">
        <v>214.19329999999999</v>
      </c>
      <c r="I20" s="145">
        <v>194.0873</v>
      </c>
      <c r="J20" s="145">
        <v>216.71530000000001</v>
      </c>
      <c r="K20" s="145">
        <v>56.444339999999997</v>
      </c>
      <c r="L20" s="145">
        <v>118.3313</v>
      </c>
      <c r="M20" s="145">
        <v>86.829329999999999</v>
      </c>
      <c r="N20" s="145">
        <v>192.5583</v>
      </c>
      <c r="O20" s="145">
        <v>212.53729999999999</v>
      </c>
      <c r="P20" s="145">
        <v>213.15629999999999</v>
      </c>
      <c r="Q20" s="145">
        <v>195.7713</v>
      </c>
      <c r="R20" s="145">
        <v>209.3963</v>
      </c>
      <c r="S20" s="145">
        <v>208.15430000000001</v>
      </c>
      <c r="T20" s="149">
        <v>480</v>
      </c>
      <c r="U20" s="146">
        <v>320.82369999999997</v>
      </c>
      <c r="V20" s="146">
        <v>322.87369999999999</v>
      </c>
      <c r="W20" s="146">
        <v>331.05369999999999</v>
      </c>
    </row>
    <row r="21" spans="1:23" x14ac:dyDescent="0.3">
      <c r="A21" s="139">
        <v>270</v>
      </c>
      <c r="B21" s="145">
        <v>11.448</v>
      </c>
      <c r="C21" s="145">
        <v>1.75</v>
      </c>
      <c r="D21" s="145">
        <v>-15.962999999999999</v>
      </c>
      <c r="E21" s="145">
        <v>113.65900000000001</v>
      </c>
      <c r="F21" s="145">
        <v>62.096989999999998</v>
      </c>
      <c r="G21" s="145">
        <v>70.029989999999998</v>
      </c>
      <c r="H21" s="145">
        <v>217.05</v>
      </c>
      <c r="I21" s="145">
        <v>197.90700000000001</v>
      </c>
      <c r="J21" s="145">
        <v>219.441</v>
      </c>
      <c r="K21" s="145">
        <v>67.143000000000001</v>
      </c>
      <c r="L21" s="145">
        <v>130.04400000000001</v>
      </c>
      <c r="M21" s="145">
        <v>92.963999999999999</v>
      </c>
      <c r="N21" s="145">
        <v>200.97200000000001</v>
      </c>
      <c r="O21" s="145">
        <v>219.77600000000001</v>
      </c>
      <c r="P21" s="145">
        <v>221.53899999999999</v>
      </c>
      <c r="Q21" s="145">
        <v>201.14699999999999</v>
      </c>
      <c r="R21" s="145">
        <v>210.374</v>
      </c>
      <c r="S21" s="145">
        <v>210.322</v>
      </c>
      <c r="T21" s="149">
        <v>540</v>
      </c>
      <c r="U21" s="146">
        <v>320.75830000000002</v>
      </c>
      <c r="V21" s="146">
        <v>319.37529999999998</v>
      </c>
      <c r="W21" s="146">
        <v>330.60829999999999</v>
      </c>
    </row>
    <row r="22" spans="1:23" x14ac:dyDescent="0.3">
      <c r="A22" s="139">
        <v>300</v>
      </c>
      <c r="B22" s="145">
        <v>12.99067</v>
      </c>
      <c r="C22" s="145">
        <v>3.7456670000000001</v>
      </c>
      <c r="D22" s="145">
        <v>-13.674329999999999</v>
      </c>
      <c r="E22" s="145">
        <v>116.5347</v>
      </c>
      <c r="F22" s="145">
        <v>66.146680000000003</v>
      </c>
      <c r="G22" s="145">
        <v>74.433660000000003</v>
      </c>
      <c r="H22" s="145">
        <v>219.27869999999999</v>
      </c>
      <c r="I22" s="145">
        <v>202.71469999999999</v>
      </c>
      <c r="J22" s="145">
        <v>222.84870000000001</v>
      </c>
      <c r="K22" s="145">
        <v>73.969669999999994</v>
      </c>
      <c r="L22" s="145">
        <v>137.3597</v>
      </c>
      <c r="M22" s="145">
        <v>98.736670000000004</v>
      </c>
      <c r="N22" s="145">
        <v>206.31469999999999</v>
      </c>
      <c r="O22" s="145">
        <v>225.6096</v>
      </c>
      <c r="P22" s="145">
        <v>228.7157</v>
      </c>
      <c r="Q22" s="145">
        <v>201.0737</v>
      </c>
      <c r="R22" s="145">
        <v>214.87270000000001</v>
      </c>
      <c r="S22" s="145">
        <v>212.53270000000001</v>
      </c>
      <c r="T22" s="149">
        <v>600</v>
      </c>
      <c r="U22" s="146">
        <v>314.42230000000001</v>
      </c>
      <c r="V22" s="146">
        <v>316.4273</v>
      </c>
      <c r="W22" s="146">
        <v>323.96230000000003</v>
      </c>
    </row>
    <row r="23" spans="1:23" x14ac:dyDescent="0.3">
      <c r="A23" s="139">
        <v>330</v>
      </c>
      <c r="B23" s="145">
        <v>15.25267</v>
      </c>
      <c r="C23" s="145">
        <v>2.043663</v>
      </c>
      <c r="D23" s="145">
        <v>-13.36233</v>
      </c>
      <c r="E23" s="145">
        <v>119.5947</v>
      </c>
      <c r="F23" s="145">
        <v>66.735669999999999</v>
      </c>
      <c r="G23" s="145">
        <v>76.514660000000006</v>
      </c>
      <c r="H23" s="145">
        <v>223.1617</v>
      </c>
      <c r="I23" s="145">
        <v>205.87370000000001</v>
      </c>
      <c r="J23" s="145">
        <v>223.70869999999999</v>
      </c>
      <c r="K23" s="145">
        <v>82.192670000000007</v>
      </c>
      <c r="L23" s="145">
        <v>144.82669999999999</v>
      </c>
      <c r="M23" s="145">
        <v>103.18770000000001</v>
      </c>
      <c r="N23" s="145">
        <v>212.58770000000001</v>
      </c>
      <c r="O23" s="145">
        <v>227.8877</v>
      </c>
      <c r="P23" s="145">
        <v>233.10169999999999</v>
      </c>
      <c r="Q23" s="145">
        <v>203.58170000000001</v>
      </c>
      <c r="R23" s="145">
        <v>215.6497</v>
      </c>
      <c r="S23" s="145">
        <v>213.2817</v>
      </c>
      <c r="T23" s="149">
        <v>660</v>
      </c>
      <c r="U23" s="146">
        <v>309.47129999999999</v>
      </c>
      <c r="V23" s="146">
        <v>310.68130000000002</v>
      </c>
      <c r="W23" s="146">
        <v>318.60230000000001</v>
      </c>
    </row>
    <row r="24" spans="1:23" x14ac:dyDescent="0.3">
      <c r="A24" s="139">
        <v>360</v>
      </c>
      <c r="B24" s="145">
        <v>18.501000000000001</v>
      </c>
      <c r="C24" s="145">
        <v>5.7740020000000003</v>
      </c>
      <c r="D24" s="145">
        <v>-11.068</v>
      </c>
      <c r="E24" s="145">
        <v>120.44</v>
      </c>
      <c r="F24" s="145">
        <v>69.816000000000003</v>
      </c>
      <c r="G24" s="145">
        <v>80.593999999999994</v>
      </c>
      <c r="H24" s="145">
        <v>224.637</v>
      </c>
      <c r="I24" s="145">
        <v>211.72399999999999</v>
      </c>
      <c r="J24" s="145">
        <v>224.76900000000001</v>
      </c>
      <c r="K24" s="145">
        <v>89.15</v>
      </c>
      <c r="L24" s="145">
        <v>153.95099999999999</v>
      </c>
      <c r="M24" s="145">
        <v>107.758</v>
      </c>
      <c r="N24" s="145">
        <v>213.023</v>
      </c>
      <c r="O24" s="145">
        <v>231.89400000000001</v>
      </c>
      <c r="P24" s="145">
        <v>235.50299999999999</v>
      </c>
      <c r="Q24" s="145">
        <v>207.398</v>
      </c>
      <c r="R24" s="145">
        <v>217.202</v>
      </c>
      <c r="S24" s="145">
        <v>214.583</v>
      </c>
      <c r="T24" s="149">
        <v>720</v>
      </c>
      <c r="U24" s="146">
        <v>305.79930000000002</v>
      </c>
      <c r="V24" s="146">
        <v>305.12830000000002</v>
      </c>
      <c r="W24" s="146">
        <v>312.88029999999998</v>
      </c>
    </row>
    <row r="25" spans="1:23" x14ac:dyDescent="0.3">
      <c r="A25" s="139">
        <v>390</v>
      </c>
      <c r="B25" s="145">
        <v>19.938330000000001</v>
      </c>
      <c r="C25" s="145">
        <v>6.0263289999999996</v>
      </c>
      <c r="D25" s="145">
        <v>-8.2766690000000001</v>
      </c>
      <c r="E25" s="145">
        <v>120.88630000000001</v>
      </c>
      <c r="F25" s="145">
        <v>71.24033</v>
      </c>
      <c r="G25" s="145">
        <v>80.23733</v>
      </c>
      <c r="H25" s="145">
        <v>222.71129999999999</v>
      </c>
      <c r="I25" s="145">
        <v>211.97829999999999</v>
      </c>
      <c r="J25" s="145">
        <v>225.6223</v>
      </c>
      <c r="K25" s="145">
        <v>94.306330000000003</v>
      </c>
      <c r="L25" s="145">
        <v>155.44829999999999</v>
      </c>
      <c r="M25" s="145">
        <v>109.7163</v>
      </c>
      <c r="N25" s="145">
        <v>211.5883</v>
      </c>
      <c r="O25" s="145">
        <v>233.4743</v>
      </c>
      <c r="P25" s="145">
        <v>237.48929999999999</v>
      </c>
      <c r="Q25" s="145">
        <v>201.51429999999999</v>
      </c>
      <c r="R25" s="145">
        <v>213.9623</v>
      </c>
      <c r="S25" s="145">
        <v>210.2413</v>
      </c>
      <c r="T25" s="149">
        <v>780</v>
      </c>
      <c r="U25" s="146">
        <v>304.48099999999999</v>
      </c>
      <c r="V25" s="146">
        <v>300.178</v>
      </c>
      <c r="W25" s="146">
        <v>307.59100000000001</v>
      </c>
    </row>
    <row r="26" spans="1:23" x14ac:dyDescent="0.3">
      <c r="A26" s="139">
        <v>420</v>
      </c>
      <c r="B26" s="145">
        <v>20.421330000000001</v>
      </c>
      <c r="C26" s="145">
        <v>5.9543379999999999</v>
      </c>
      <c r="D26" s="145">
        <v>-11.194660000000001</v>
      </c>
      <c r="E26" s="145">
        <v>120.2453</v>
      </c>
      <c r="F26" s="145">
        <v>72.991339999999994</v>
      </c>
      <c r="G26" s="145">
        <v>82.536339999999996</v>
      </c>
      <c r="H26" s="145">
        <v>222.79429999999999</v>
      </c>
      <c r="I26" s="145">
        <v>212.9083</v>
      </c>
      <c r="J26" s="145">
        <v>223.98330000000001</v>
      </c>
      <c r="K26" s="145">
        <v>99.332329999999999</v>
      </c>
      <c r="L26" s="145">
        <v>160.2713</v>
      </c>
      <c r="M26" s="145">
        <v>115.5183</v>
      </c>
      <c r="N26" s="145">
        <v>214.65530000000001</v>
      </c>
      <c r="O26" s="145">
        <v>231.66130000000001</v>
      </c>
      <c r="P26" s="145">
        <v>240.07730000000001</v>
      </c>
      <c r="Q26" s="145">
        <v>204.84729999999999</v>
      </c>
      <c r="R26" s="145">
        <v>213.9973</v>
      </c>
      <c r="S26" s="145">
        <v>212.57230000000001</v>
      </c>
      <c r="T26" s="149">
        <v>840</v>
      </c>
      <c r="U26" s="146">
        <v>297.25200000000001</v>
      </c>
      <c r="V26" s="146">
        <v>294.81599999999997</v>
      </c>
      <c r="W26" s="146">
        <v>301.11099999999999</v>
      </c>
    </row>
    <row r="27" spans="1:23" x14ac:dyDescent="0.3">
      <c r="A27" s="139">
        <v>450</v>
      </c>
      <c r="B27" s="145">
        <v>21.29834</v>
      </c>
      <c r="C27" s="145">
        <v>5.8703380000000003</v>
      </c>
      <c r="D27" s="145">
        <v>-8.9296609999999994</v>
      </c>
      <c r="E27" s="145">
        <v>119.53530000000001</v>
      </c>
      <c r="F27" s="145">
        <v>73.36533</v>
      </c>
      <c r="G27" s="145">
        <v>82.543340000000001</v>
      </c>
      <c r="H27" s="145">
        <v>222.00530000000001</v>
      </c>
      <c r="I27" s="145">
        <v>216.9203</v>
      </c>
      <c r="J27" s="145">
        <v>222.0703</v>
      </c>
      <c r="K27" s="145">
        <v>106.6733</v>
      </c>
      <c r="L27" s="145">
        <v>163.7953</v>
      </c>
      <c r="M27" s="145">
        <v>116.1073</v>
      </c>
      <c r="N27" s="145">
        <v>212.6643</v>
      </c>
      <c r="O27" s="145">
        <v>231.17939999999999</v>
      </c>
      <c r="P27" s="145">
        <v>238.63640000000001</v>
      </c>
      <c r="Q27" s="145">
        <v>202.60130000000001</v>
      </c>
      <c r="R27" s="145">
        <v>212.5883</v>
      </c>
      <c r="S27" s="145">
        <v>208.68530000000001</v>
      </c>
      <c r="T27" s="149">
        <v>900</v>
      </c>
      <c r="U27" s="146">
        <v>293.81099999999998</v>
      </c>
      <c r="V27" s="146">
        <v>290.16699999999997</v>
      </c>
      <c r="W27" s="146">
        <v>295.82799999999997</v>
      </c>
    </row>
    <row r="28" spans="1:23" x14ac:dyDescent="0.3">
      <c r="A28" s="139">
        <v>480</v>
      </c>
      <c r="B28" s="145">
        <v>21.837340000000001</v>
      </c>
      <c r="C28" s="145">
        <v>5.8023340000000001</v>
      </c>
      <c r="D28" s="145">
        <v>-10.26966</v>
      </c>
      <c r="E28" s="145">
        <v>120.25530000000001</v>
      </c>
      <c r="F28" s="145">
        <v>71.962339999999998</v>
      </c>
      <c r="G28" s="145">
        <v>81.968339999999998</v>
      </c>
      <c r="H28" s="145">
        <v>219.13030000000001</v>
      </c>
      <c r="I28" s="145">
        <v>210.62129999999999</v>
      </c>
      <c r="J28" s="145">
        <v>222.00229999999999</v>
      </c>
      <c r="K28" s="145">
        <v>112.6683</v>
      </c>
      <c r="L28" s="145">
        <v>168.8443</v>
      </c>
      <c r="M28" s="145">
        <v>115.12130000000001</v>
      </c>
      <c r="N28" s="145">
        <v>208.42830000000001</v>
      </c>
      <c r="O28" s="145">
        <v>231.98929999999999</v>
      </c>
      <c r="P28" s="145">
        <v>236.30629999999999</v>
      </c>
      <c r="Q28" s="145">
        <v>201.0573</v>
      </c>
      <c r="R28" s="145">
        <v>208.58439999999999</v>
      </c>
      <c r="S28" s="145">
        <v>203.70429999999999</v>
      </c>
      <c r="T28" s="149">
        <v>960</v>
      </c>
      <c r="U28" s="146">
        <v>288.17</v>
      </c>
      <c r="V28" s="146">
        <v>286.584</v>
      </c>
      <c r="W28" s="146">
        <v>290.80399999999997</v>
      </c>
    </row>
    <row r="29" spans="1:23" x14ac:dyDescent="0.3">
      <c r="A29" s="139">
        <v>510</v>
      </c>
      <c r="B29" s="145">
        <v>22.249669999999998</v>
      </c>
      <c r="C29" s="145">
        <v>2.3976709999999999</v>
      </c>
      <c r="D29" s="145">
        <v>-3.1523319999999999</v>
      </c>
      <c r="E29" s="145">
        <v>117.9037</v>
      </c>
      <c r="F29" s="145">
        <v>77.59366</v>
      </c>
      <c r="G29" s="145">
        <v>86.13167</v>
      </c>
      <c r="H29" s="145">
        <v>215.65469999999999</v>
      </c>
      <c r="I29" s="145">
        <v>209.9537</v>
      </c>
      <c r="J29" s="145">
        <v>222.1087</v>
      </c>
      <c r="K29" s="145">
        <v>114.27370000000001</v>
      </c>
      <c r="L29" s="145">
        <v>167.23169999999999</v>
      </c>
      <c r="M29" s="145">
        <v>122.8687</v>
      </c>
      <c r="N29" s="145">
        <v>210.5487</v>
      </c>
      <c r="O29" s="145">
        <v>224.30369999999999</v>
      </c>
      <c r="P29" s="145">
        <v>240.9307</v>
      </c>
      <c r="Q29" s="145">
        <v>200.90969999999999</v>
      </c>
      <c r="R29" s="145">
        <v>211.2577</v>
      </c>
      <c r="S29" s="145">
        <v>207.5197</v>
      </c>
      <c r="T29" s="149">
        <v>1020</v>
      </c>
      <c r="U29" s="146">
        <v>282.911</v>
      </c>
      <c r="V29" s="146">
        <v>279.18099999999998</v>
      </c>
      <c r="W29" s="146">
        <v>283.60700000000003</v>
      </c>
    </row>
    <row r="30" spans="1:23" x14ac:dyDescent="0.3">
      <c r="A30" s="139">
        <v>540</v>
      </c>
      <c r="B30" s="145">
        <v>21.994</v>
      </c>
      <c r="C30" s="145">
        <v>7.1129949999999997</v>
      </c>
      <c r="D30" s="145">
        <v>-9.298</v>
      </c>
      <c r="E30" s="145">
        <v>117.711</v>
      </c>
      <c r="F30" s="145">
        <v>74.80301</v>
      </c>
      <c r="G30" s="145">
        <v>82.201999999999998</v>
      </c>
      <c r="H30" s="145">
        <v>216.14400000000001</v>
      </c>
      <c r="I30" s="145">
        <v>214.54300000000001</v>
      </c>
      <c r="J30" s="145">
        <v>219.119</v>
      </c>
      <c r="K30" s="145">
        <v>121.245</v>
      </c>
      <c r="L30" s="145">
        <v>172.136</v>
      </c>
      <c r="M30" s="145">
        <v>118.93600000000001</v>
      </c>
      <c r="N30" s="145">
        <v>207.97499999999999</v>
      </c>
      <c r="O30" s="145">
        <v>227.46100000000001</v>
      </c>
      <c r="P30" s="145">
        <v>235.11500000000001</v>
      </c>
      <c r="Q30" s="145">
        <v>194.03100000000001</v>
      </c>
      <c r="R30" s="145">
        <v>203.52799999999999</v>
      </c>
      <c r="S30" s="145">
        <v>201.03299999999999</v>
      </c>
      <c r="T30" s="149">
        <v>1080</v>
      </c>
      <c r="U30" s="146">
        <v>276.09530000000001</v>
      </c>
      <c r="V30" s="146">
        <v>275.90429999999998</v>
      </c>
      <c r="W30" s="146">
        <v>277.1653</v>
      </c>
    </row>
    <row r="31" spans="1:23" x14ac:dyDescent="0.3">
      <c r="A31" s="139">
        <v>570</v>
      </c>
      <c r="B31" s="145">
        <v>22.558330000000002</v>
      </c>
      <c r="C31" s="145">
        <v>4.3823319999999999</v>
      </c>
      <c r="D31" s="145">
        <v>-9.9306680000000007</v>
      </c>
      <c r="E31" s="145">
        <v>115.6403</v>
      </c>
      <c r="F31" s="145">
        <v>72.678330000000003</v>
      </c>
      <c r="G31" s="145">
        <v>81.89734</v>
      </c>
      <c r="H31" s="145">
        <v>212.2903</v>
      </c>
      <c r="I31" s="145">
        <v>214.2363</v>
      </c>
      <c r="J31" s="145">
        <v>216.25829999999999</v>
      </c>
      <c r="K31" s="145">
        <v>120.76130000000001</v>
      </c>
      <c r="L31" s="145">
        <v>170.9393</v>
      </c>
      <c r="M31" s="145">
        <v>121.5573</v>
      </c>
      <c r="N31" s="145">
        <v>207.21129999999999</v>
      </c>
      <c r="O31" s="145">
        <v>223.2133</v>
      </c>
      <c r="P31" s="145">
        <v>234.28129999999999</v>
      </c>
      <c r="Q31" s="145">
        <v>191.16329999999999</v>
      </c>
      <c r="R31" s="145">
        <v>202.63329999999999</v>
      </c>
      <c r="S31" s="145">
        <v>198.69929999999999</v>
      </c>
      <c r="T31" s="149">
        <v>1140</v>
      </c>
      <c r="U31" s="146">
        <v>278.23930000000001</v>
      </c>
      <c r="V31" s="146">
        <v>268.9443</v>
      </c>
      <c r="W31" s="146">
        <v>273.24439999999998</v>
      </c>
    </row>
    <row r="32" spans="1:23" x14ac:dyDescent="0.3">
      <c r="A32" s="139">
        <v>600</v>
      </c>
      <c r="B32" s="145">
        <v>23.20533</v>
      </c>
      <c r="C32" s="145">
        <v>4.1713370000000003</v>
      </c>
      <c r="D32" s="145">
        <v>-8.1306650000000005</v>
      </c>
      <c r="E32" s="145">
        <v>113.8853</v>
      </c>
      <c r="F32" s="145">
        <v>75.688339999999997</v>
      </c>
      <c r="G32" s="145">
        <v>82.763339999999999</v>
      </c>
      <c r="H32" s="145">
        <v>213.77029999999999</v>
      </c>
      <c r="I32" s="145">
        <v>217.70930000000001</v>
      </c>
      <c r="J32" s="145">
        <v>215.38329999999999</v>
      </c>
      <c r="K32" s="145">
        <v>120.4833</v>
      </c>
      <c r="L32" s="145">
        <v>171.06530000000001</v>
      </c>
      <c r="M32" s="145">
        <v>123.1123</v>
      </c>
      <c r="N32" s="145">
        <v>205.42429999999999</v>
      </c>
      <c r="O32" s="145">
        <v>222.2594</v>
      </c>
      <c r="P32" s="145">
        <v>233.52529999999999</v>
      </c>
      <c r="Q32" s="145">
        <v>191.2663</v>
      </c>
      <c r="R32" s="145">
        <v>202.4623</v>
      </c>
      <c r="S32" s="145">
        <v>196.90530000000001</v>
      </c>
      <c r="T32" s="149">
        <v>1200</v>
      </c>
      <c r="U32" s="146">
        <v>271.50970000000001</v>
      </c>
      <c r="V32" s="146">
        <v>269.31970000000001</v>
      </c>
      <c r="W32" s="146">
        <v>271.33670000000001</v>
      </c>
    </row>
    <row r="33" spans="1:23" x14ac:dyDescent="0.3">
      <c r="A33" s="139">
        <v>630</v>
      </c>
      <c r="B33" s="145">
        <v>22.090669999999999</v>
      </c>
      <c r="C33" s="145">
        <v>1.3436699999999999</v>
      </c>
      <c r="D33" s="145">
        <v>-7.9853319999999997</v>
      </c>
      <c r="E33" s="145">
        <v>110.9607</v>
      </c>
      <c r="F33" s="145">
        <v>75.928669999999997</v>
      </c>
      <c r="G33" s="145">
        <v>80.834670000000003</v>
      </c>
      <c r="H33" s="145">
        <v>211.83160000000001</v>
      </c>
      <c r="I33" s="145">
        <v>216.4787</v>
      </c>
      <c r="J33" s="145">
        <v>213.1277</v>
      </c>
      <c r="K33" s="145">
        <v>123.4157</v>
      </c>
      <c r="L33" s="145">
        <v>170.6097</v>
      </c>
      <c r="M33" s="145">
        <v>120.8997</v>
      </c>
      <c r="N33" s="145">
        <v>201.1267</v>
      </c>
      <c r="O33" s="145">
        <v>220.95660000000001</v>
      </c>
      <c r="P33" s="145">
        <v>232.1867</v>
      </c>
      <c r="Q33" s="145">
        <v>189.5667</v>
      </c>
      <c r="R33" s="145">
        <v>199.3717</v>
      </c>
      <c r="S33" s="145">
        <v>194.1437</v>
      </c>
      <c r="T33" s="149">
        <v>1260</v>
      </c>
      <c r="U33" s="146">
        <v>265.6114</v>
      </c>
      <c r="V33" s="146">
        <v>264.0093</v>
      </c>
      <c r="W33" s="146">
        <v>264.44529999999997</v>
      </c>
    </row>
    <row r="34" spans="1:23" x14ac:dyDescent="0.3">
      <c r="A34" s="139">
        <v>660</v>
      </c>
      <c r="B34" s="145">
        <v>21.686340000000001</v>
      </c>
      <c r="C34" s="145">
        <v>2.6493340000000001</v>
      </c>
      <c r="D34" s="145">
        <v>-9.1676640000000003</v>
      </c>
      <c r="E34" s="145">
        <v>110.26130000000001</v>
      </c>
      <c r="F34" s="145">
        <v>76.66534</v>
      </c>
      <c r="G34" s="145">
        <v>82.029340000000005</v>
      </c>
      <c r="H34" s="145">
        <v>210.39230000000001</v>
      </c>
      <c r="I34" s="145">
        <v>217.85130000000001</v>
      </c>
      <c r="J34" s="145">
        <v>213.93530000000001</v>
      </c>
      <c r="K34" s="145">
        <v>122.8143</v>
      </c>
      <c r="L34" s="145">
        <v>170.8073</v>
      </c>
      <c r="M34" s="145">
        <v>122.66330000000001</v>
      </c>
      <c r="N34" s="145">
        <v>199.8613</v>
      </c>
      <c r="O34" s="145">
        <v>219.04339999999999</v>
      </c>
      <c r="P34" s="145">
        <v>231.30529999999999</v>
      </c>
      <c r="Q34" s="145">
        <v>188.10230000000001</v>
      </c>
      <c r="R34" s="145">
        <v>198.47040000000001</v>
      </c>
      <c r="S34" s="145">
        <v>194.14930000000001</v>
      </c>
      <c r="T34" s="149">
        <v>1320</v>
      </c>
      <c r="U34" s="146">
        <v>265.36759999999998</v>
      </c>
      <c r="V34" s="146">
        <v>263.63869999999997</v>
      </c>
      <c r="W34" s="146">
        <v>263.53370000000001</v>
      </c>
    </row>
    <row r="35" spans="1:23" x14ac:dyDescent="0.3">
      <c r="A35" s="139">
        <v>690</v>
      </c>
      <c r="B35" s="145">
        <v>19.143329999999999</v>
      </c>
      <c r="C35" s="145">
        <v>1.0813330000000001</v>
      </c>
      <c r="D35" s="145">
        <v>-12.367660000000001</v>
      </c>
      <c r="E35" s="145">
        <v>108.3383</v>
      </c>
      <c r="F35" s="145">
        <v>73.255340000000004</v>
      </c>
      <c r="G35" s="145">
        <v>78.282330000000002</v>
      </c>
      <c r="H35" s="145">
        <v>207.3733</v>
      </c>
      <c r="I35" s="145">
        <v>217.07130000000001</v>
      </c>
      <c r="J35" s="145">
        <v>210.26830000000001</v>
      </c>
      <c r="K35" s="145">
        <v>126.2123</v>
      </c>
      <c r="L35" s="145">
        <v>170.65530000000001</v>
      </c>
      <c r="M35" s="145">
        <v>120.8373</v>
      </c>
      <c r="N35" s="145">
        <v>197.47929999999999</v>
      </c>
      <c r="O35" s="145">
        <v>215.3903</v>
      </c>
      <c r="P35" s="145">
        <v>228.19030000000001</v>
      </c>
      <c r="Q35" s="145">
        <v>182.24930000000001</v>
      </c>
      <c r="R35" s="145">
        <v>194.83029999999999</v>
      </c>
      <c r="S35" s="145">
        <v>189.65029999999999</v>
      </c>
      <c r="T35" s="149">
        <v>1380</v>
      </c>
      <c r="U35" s="146">
        <v>260.42939999999999</v>
      </c>
      <c r="V35" s="146">
        <v>259.33730000000003</v>
      </c>
      <c r="W35" s="146">
        <v>258.02629999999999</v>
      </c>
    </row>
    <row r="36" spans="1:23" x14ac:dyDescent="0.3">
      <c r="A36" s="139">
        <v>720</v>
      </c>
      <c r="B36" s="145">
        <v>20.510999999999999</v>
      </c>
      <c r="C36" s="145">
        <v>-1.4830019999999999</v>
      </c>
      <c r="D36" s="145">
        <v>-8.8070029999999999</v>
      </c>
      <c r="E36" s="145">
        <v>106.40900000000001</v>
      </c>
      <c r="F36" s="145">
        <v>74.918989999999994</v>
      </c>
      <c r="G36" s="145">
        <v>78.635990000000007</v>
      </c>
      <c r="H36" s="145">
        <v>208.881</v>
      </c>
      <c r="I36" s="145">
        <v>217.542</v>
      </c>
      <c r="J36" s="145">
        <v>209.27600000000001</v>
      </c>
      <c r="K36" s="145">
        <v>124.88</v>
      </c>
      <c r="L36" s="145">
        <v>169.137</v>
      </c>
      <c r="M36" s="145">
        <v>122.79</v>
      </c>
      <c r="N36" s="145">
        <v>196.53100000000001</v>
      </c>
      <c r="O36" s="145">
        <v>213.38900000000001</v>
      </c>
      <c r="P36" s="145">
        <v>226.739</v>
      </c>
      <c r="Q36" s="145">
        <v>184.78200000000001</v>
      </c>
      <c r="R36" s="145">
        <v>191.28299999999999</v>
      </c>
      <c r="S36" s="145">
        <v>185.744</v>
      </c>
      <c r="T36" s="149">
        <v>1440</v>
      </c>
      <c r="U36" s="146">
        <v>263.14830000000001</v>
      </c>
      <c r="V36" s="146">
        <v>255.9573</v>
      </c>
      <c r="W36" s="146">
        <v>256.21629999999999</v>
      </c>
    </row>
    <row r="37" spans="1:23" x14ac:dyDescent="0.3">
      <c r="A37" s="139">
        <v>750</v>
      </c>
      <c r="B37" s="145">
        <v>21.317329999999998</v>
      </c>
      <c r="C37" s="145">
        <v>-3.4846729999999999</v>
      </c>
      <c r="D37" s="145">
        <v>-7.0466689999999996</v>
      </c>
      <c r="E37" s="145">
        <v>105.0873</v>
      </c>
      <c r="F37" s="145">
        <v>74.913330000000002</v>
      </c>
      <c r="G37" s="145">
        <v>81.221329999999995</v>
      </c>
      <c r="H37" s="145">
        <v>203.96029999999999</v>
      </c>
      <c r="I37" s="145">
        <v>212.7183</v>
      </c>
      <c r="J37" s="145">
        <v>209.85730000000001</v>
      </c>
      <c r="K37" s="145">
        <v>124.6173</v>
      </c>
      <c r="L37" s="145">
        <v>166.4623</v>
      </c>
      <c r="M37" s="145">
        <v>126.3083</v>
      </c>
      <c r="N37" s="145">
        <v>196.79830000000001</v>
      </c>
      <c r="O37" s="145">
        <v>207.3493</v>
      </c>
      <c r="P37" s="145">
        <v>230.50729999999999</v>
      </c>
      <c r="Q37" s="145">
        <v>184.66630000000001</v>
      </c>
      <c r="R37" s="145">
        <v>193.19130000000001</v>
      </c>
      <c r="S37" s="145">
        <v>187.38630000000001</v>
      </c>
      <c r="T37" s="149">
        <v>1500</v>
      </c>
      <c r="U37" s="146">
        <v>252.8133</v>
      </c>
      <c r="V37" s="146">
        <v>258.80529999999999</v>
      </c>
      <c r="W37" s="146">
        <v>255.02629999999999</v>
      </c>
    </row>
    <row r="38" spans="1:23" x14ac:dyDescent="0.3">
      <c r="A38" s="139">
        <v>780</v>
      </c>
      <c r="B38" s="145">
        <v>19.696000000000002</v>
      </c>
      <c r="C38" s="145">
        <v>-1.0950009999999999</v>
      </c>
      <c r="D38" s="145">
        <v>-12.292</v>
      </c>
      <c r="E38" s="145">
        <v>103.985</v>
      </c>
      <c r="F38" s="145">
        <v>73.45</v>
      </c>
      <c r="G38" s="145">
        <v>76.990009999999998</v>
      </c>
      <c r="H38" s="145">
        <v>205.26</v>
      </c>
      <c r="I38" s="145">
        <v>217.12299999999999</v>
      </c>
      <c r="J38" s="145">
        <v>210.28200000000001</v>
      </c>
      <c r="K38" s="145">
        <v>123.492</v>
      </c>
      <c r="L38" s="145">
        <v>168.05099999999999</v>
      </c>
      <c r="M38" s="145">
        <v>121.864</v>
      </c>
      <c r="N38" s="145">
        <v>192.97900000000001</v>
      </c>
      <c r="O38" s="145">
        <v>210.05099999999999</v>
      </c>
      <c r="P38" s="145">
        <v>226.51400000000001</v>
      </c>
      <c r="Q38" s="145">
        <v>185.559</v>
      </c>
      <c r="R38" s="145">
        <v>193.489</v>
      </c>
      <c r="S38" s="145">
        <v>189.51900000000001</v>
      </c>
      <c r="T38" s="149">
        <v>1560</v>
      </c>
      <c r="U38" s="146">
        <v>256.14330000000001</v>
      </c>
      <c r="V38" s="146">
        <v>256.9853</v>
      </c>
      <c r="W38" s="146">
        <v>254.56530000000001</v>
      </c>
    </row>
    <row r="39" spans="1:23" x14ac:dyDescent="0.3">
      <c r="A39" s="139">
        <v>810</v>
      </c>
      <c r="B39" s="145">
        <v>22.04034</v>
      </c>
      <c r="C39" s="145">
        <v>-7.6663969999999998E-2</v>
      </c>
      <c r="D39" s="145">
        <v>-9.9396629999999995</v>
      </c>
      <c r="E39" s="145">
        <v>103.18729999999999</v>
      </c>
      <c r="F39" s="145">
        <v>76.631330000000005</v>
      </c>
      <c r="G39" s="145">
        <v>78.470339999999993</v>
      </c>
      <c r="H39" s="145">
        <v>206.17529999999999</v>
      </c>
      <c r="I39" s="145">
        <v>219.25229999999999</v>
      </c>
      <c r="J39" s="145">
        <v>209.7773</v>
      </c>
      <c r="K39" s="145">
        <v>128.29929999999999</v>
      </c>
      <c r="L39" s="145">
        <v>168.75630000000001</v>
      </c>
      <c r="M39" s="145">
        <v>121.7393</v>
      </c>
      <c r="N39" s="145">
        <v>191.79230000000001</v>
      </c>
      <c r="O39" s="145">
        <v>210.39930000000001</v>
      </c>
      <c r="P39" s="145">
        <v>225.56829999999999</v>
      </c>
      <c r="Q39" s="145">
        <v>178.03129999999999</v>
      </c>
      <c r="R39" s="145">
        <v>188.32429999999999</v>
      </c>
      <c r="S39" s="145">
        <v>182.63329999999999</v>
      </c>
      <c r="T39" s="149">
        <v>1620</v>
      </c>
      <c r="U39" s="146">
        <v>251.2353</v>
      </c>
      <c r="V39" s="146">
        <v>251.02529999999999</v>
      </c>
      <c r="W39" s="146">
        <v>247.97229999999999</v>
      </c>
    </row>
    <row r="40" spans="1:23" x14ac:dyDescent="0.3">
      <c r="A40" s="139">
        <v>840</v>
      </c>
      <c r="B40" s="145">
        <v>22.459669999999999</v>
      </c>
      <c r="C40" s="145">
        <v>0.47966769999999997</v>
      </c>
      <c r="D40" s="145">
        <v>-10.27233</v>
      </c>
      <c r="E40" s="145">
        <v>101.6887</v>
      </c>
      <c r="F40" s="145">
        <v>76.080669999999998</v>
      </c>
      <c r="G40" s="145">
        <v>78.028670000000005</v>
      </c>
      <c r="H40" s="145">
        <v>204.74270000000001</v>
      </c>
      <c r="I40" s="145">
        <v>219.51169999999999</v>
      </c>
      <c r="J40" s="145">
        <v>208.65969999999999</v>
      </c>
      <c r="K40" s="145">
        <v>123.02970000000001</v>
      </c>
      <c r="L40" s="145">
        <v>164.17869999999999</v>
      </c>
      <c r="M40" s="145">
        <v>124.5347</v>
      </c>
      <c r="N40" s="145">
        <v>190.99469999999999</v>
      </c>
      <c r="O40" s="145">
        <v>209.1037</v>
      </c>
      <c r="P40" s="145">
        <v>227.16069999999999</v>
      </c>
      <c r="Q40" s="145">
        <v>182.67269999999999</v>
      </c>
      <c r="R40" s="145">
        <v>191.5667</v>
      </c>
      <c r="S40" s="145">
        <v>187.5067</v>
      </c>
      <c r="T40" s="149">
        <v>1680</v>
      </c>
      <c r="U40" s="146">
        <v>253.23670000000001</v>
      </c>
      <c r="V40" s="146">
        <v>250.08269999999999</v>
      </c>
      <c r="W40" s="146">
        <v>248.02770000000001</v>
      </c>
    </row>
    <row r="41" spans="1:23" x14ac:dyDescent="0.3">
      <c r="A41" s="139">
        <v>870</v>
      </c>
      <c r="B41" s="145">
        <v>24.022659999999998</v>
      </c>
      <c r="C41" s="145">
        <v>-1.471333</v>
      </c>
      <c r="D41" s="145">
        <v>-12.02834</v>
      </c>
      <c r="E41" s="145">
        <v>100.2747</v>
      </c>
      <c r="F41" s="145">
        <v>73.599670000000003</v>
      </c>
      <c r="G41" s="145">
        <v>76.097669999999994</v>
      </c>
      <c r="H41" s="145">
        <v>203.45570000000001</v>
      </c>
      <c r="I41" s="145">
        <v>216.47370000000001</v>
      </c>
      <c r="J41" s="145">
        <v>209.8647</v>
      </c>
      <c r="K41" s="145">
        <v>128.08369999999999</v>
      </c>
      <c r="L41" s="145">
        <v>166.23670000000001</v>
      </c>
      <c r="M41" s="145">
        <v>120.5407</v>
      </c>
      <c r="N41" s="145">
        <v>189.08770000000001</v>
      </c>
      <c r="O41" s="145">
        <v>207.56569999999999</v>
      </c>
      <c r="P41" s="145">
        <v>223.43870000000001</v>
      </c>
      <c r="Q41" s="145">
        <v>175.57169999999999</v>
      </c>
      <c r="R41" s="145">
        <v>188.79570000000001</v>
      </c>
      <c r="S41" s="145">
        <v>183.62370000000001</v>
      </c>
      <c r="T41" s="149">
        <v>1740</v>
      </c>
      <c r="U41" s="146">
        <v>249.3143</v>
      </c>
      <c r="V41" s="146">
        <v>251.4863</v>
      </c>
      <c r="W41" s="146">
        <v>247.9803</v>
      </c>
    </row>
    <row r="42" spans="1:23" x14ac:dyDescent="0.3">
      <c r="A42" s="139">
        <v>900</v>
      </c>
      <c r="B42" s="145">
        <v>23.774000000000001</v>
      </c>
      <c r="C42" s="145">
        <v>-1.224998</v>
      </c>
      <c r="D42" s="145">
        <v>-12.295999999999999</v>
      </c>
      <c r="E42" s="145">
        <v>100.783</v>
      </c>
      <c r="F42" s="145">
        <v>75.143010000000004</v>
      </c>
      <c r="G42" s="145">
        <v>75.629000000000005</v>
      </c>
      <c r="H42" s="145">
        <v>208.02</v>
      </c>
      <c r="I42" s="145">
        <v>223.452</v>
      </c>
      <c r="J42" s="145">
        <v>210.13499999999999</v>
      </c>
      <c r="K42" s="145">
        <v>125.432</v>
      </c>
      <c r="L42" s="145">
        <v>164.37200000000001</v>
      </c>
      <c r="M42" s="145">
        <v>121.304</v>
      </c>
      <c r="N42" s="145">
        <v>187.84399999999999</v>
      </c>
      <c r="O42" s="145">
        <v>207.828</v>
      </c>
      <c r="P42" s="145">
        <v>223.31899999999999</v>
      </c>
      <c r="Q42" s="145">
        <v>177.43299999999999</v>
      </c>
      <c r="R42" s="145">
        <v>185.393</v>
      </c>
      <c r="S42" s="145">
        <v>181.62799999999999</v>
      </c>
      <c r="T42" s="149">
        <v>1800</v>
      </c>
      <c r="U42" s="146">
        <v>242.5393</v>
      </c>
      <c r="V42" s="146">
        <v>248.9323</v>
      </c>
      <c r="W42" s="146">
        <v>242.06030000000001</v>
      </c>
    </row>
    <row r="43" spans="1:23" x14ac:dyDescent="0.3">
      <c r="A43" s="139">
        <v>930</v>
      </c>
      <c r="B43" s="145">
        <v>29.034330000000001</v>
      </c>
      <c r="C43" s="145">
        <v>0.33533099999999999</v>
      </c>
      <c r="D43" s="145">
        <v>-10.66967</v>
      </c>
      <c r="E43" s="145">
        <v>99.866330000000005</v>
      </c>
      <c r="F43" s="145">
        <v>75.514330000000001</v>
      </c>
      <c r="G43" s="145">
        <v>77.201319999999996</v>
      </c>
      <c r="H43" s="145">
        <v>205.84129999999999</v>
      </c>
      <c r="I43" s="145">
        <v>219.79130000000001</v>
      </c>
      <c r="J43" s="145">
        <v>211.5693</v>
      </c>
      <c r="K43" s="145">
        <v>127.0453</v>
      </c>
      <c r="L43" s="145">
        <v>164.90129999999999</v>
      </c>
      <c r="M43" s="145">
        <v>123.1923</v>
      </c>
      <c r="N43" s="145">
        <v>188.01230000000001</v>
      </c>
      <c r="O43" s="145">
        <v>207.3563</v>
      </c>
      <c r="P43" s="145">
        <v>224.91829999999999</v>
      </c>
      <c r="Q43" s="145">
        <v>174.6413</v>
      </c>
      <c r="R43" s="145">
        <v>185.83930000000001</v>
      </c>
      <c r="S43" s="145">
        <v>180.5703</v>
      </c>
      <c r="T43" s="149">
        <v>1860</v>
      </c>
      <c r="U43" s="146">
        <v>242.2353</v>
      </c>
      <c r="V43" s="146">
        <v>245.32429999999999</v>
      </c>
      <c r="W43" s="146">
        <v>239.50729999999999</v>
      </c>
    </row>
    <row r="44" spans="1:23" x14ac:dyDescent="0.3">
      <c r="A44" s="139">
        <v>960</v>
      </c>
      <c r="B44" s="145">
        <v>30.245010000000001</v>
      </c>
      <c r="C44" s="145">
        <v>-2.310997</v>
      </c>
      <c r="D44" s="145">
        <v>-12.166</v>
      </c>
      <c r="E44" s="145">
        <v>98.403019999999998</v>
      </c>
      <c r="F44" s="145">
        <v>74.292010000000005</v>
      </c>
      <c r="G44" s="145">
        <v>76.004009999999994</v>
      </c>
      <c r="H44" s="145">
        <v>205.96</v>
      </c>
      <c r="I44" s="145">
        <v>220.119</v>
      </c>
      <c r="J44" s="145">
        <v>211.279</v>
      </c>
      <c r="K44" s="145">
        <v>125.637</v>
      </c>
      <c r="L44" s="145">
        <v>164.43100000000001</v>
      </c>
      <c r="M44" s="145">
        <v>123.116</v>
      </c>
      <c r="N44" s="145">
        <v>187.536</v>
      </c>
      <c r="O44" s="145">
        <v>206.108</v>
      </c>
      <c r="P44" s="145">
        <v>222.01</v>
      </c>
      <c r="Q44" s="145">
        <v>178.08199999999999</v>
      </c>
      <c r="R44" s="145">
        <v>184.62</v>
      </c>
      <c r="S44" s="145">
        <v>179.55699999999999</v>
      </c>
      <c r="T44" s="149">
        <v>1920</v>
      </c>
      <c r="U44" s="146">
        <v>243.04429999999999</v>
      </c>
      <c r="V44" s="146">
        <v>244.0403</v>
      </c>
      <c r="W44" s="146">
        <v>237.3373</v>
      </c>
    </row>
    <row r="45" spans="1:23" x14ac:dyDescent="0.3">
      <c r="A45" s="139">
        <v>990</v>
      </c>
      <c r="B45" s="145">
        <v>34.404670000000003</v>
      </c>
      <c r="C45" s="145">
        <v>-3.4853360000000002</v>
      </c>
      <c r="D45" s="145">
        <v>-7.9603390000000003</v>
      </c>
      <c r="E45" s="145">
        <v>98.612660000000005</v>
      </c>
      <c r="F45" s="145">
        <v>77.547650000000004</v>
      </c>
      <c r="G45" s="145">
        <v>78.782650000000004</v>
      </c>
      <c r="H45" s="145">
        <v>204.0317</v>
      </c>
      <c r="I45" s="145">
        <v>217.30670000000001</v>
      </c>
      <c r="J45" s="145">
        <v>214.01660000000001</v>
      </c>
      <c r="K45" s="145">
        <v>124.0097</v>
      </c>
      <c r="L45" s="145">
        <v>159.89769999999999</v>
      </c>
      <c r="M45" s="145">
        <v>127.2717</v>
      </c>
      <c r="N45" s="145">
        <v>188.26769999999999</v>
      </c>
      <c r="O45" s="145">
        <v>201.90770000000001</v>
      </c>
      <c r="P45" s="145">
        <v>227.7397</v>
      </c>
      <c r="Q45" s="145">
        <v>179.9237</v>
      </c>
      <c r="R45" s="145">
        <v>186.52269999999999</v>
      </c>
      <c r="S45" s="145">
        <v>182.15469999999999</v>
      </c>
      <c r="T45" s="149">
        <v>1980</v>
      </c>
      <c r="U45" s="146">
        <v>236.81370000000001</v>
      </c>
      <c r="V45" s="146">
        <v>241.05770000000001</v>
      </c>
      <c r="W45" s="146">
        <v>232.5127</v>
      </c>
    </row>
    <row r="46" spans="1:23" x14ac:dyDescent="0.3">
      <c r="A46" s="139">
        <v>1020</v>
      </c>
      <c r="B46" s="145">
        <v>35.056330000000003</v>
      </c>
      <c r="C46" s="145">
        <v>-1.042667</v>
      </c>
      <c r="D46" s="145">
        <v>-9.7416689999999999</v>
      </c>
      <c r="E46" s="145">
        <v>96.570329999999998</v>
      </c>
      <c r="F46" s="145">
        <v>77.400329999999997</v>
      </c>
      <c r="G46" s="145">
        <v>76.629329999999996</v>
      </c>
      <c r="H46" s="145">
        <v>210.01230000000001</v>
      </c>
      <c r="I46" s="145">
        <v>225.18629999999999</v>
      </c>
      <c r="J46" s="145">
        <v>212.94229999999999</v>
      </c>
      <c r="K46" s="145">
        <v>123.0223</v>
      </c>
      <c r="L46" s="145">
        <v>162.9813</v>
      </c>
      <c r="M46" s="145">
        <v>125.7093</v>
      </c>
      <c r="N46" s="145">
        <v>187.8733</v>
      </c>
      <c r="O46" s="145">
        <v>204.86529999999999</v>
      </c>
      <c r="P46" s="145">
        <v>223.74029999999999</v>
      </c>
      <c r="Q46" s="145">
        <v>179.65430000000001</v>
      </c>
      <c r="R46" s="145">
        <v>188.3973</v>
      </c>
      <c r="S46" s="145">
        <v>185.52930000000001</v>
      </c>
      <c r="T46" s="149">
        <v>2040</v>
      </c>
      <c r="U46" s="146">
        <v>233.55269999999999</v>
      </c>
      <c r="V46" s="146">
        <v>239.86869999999999</v>
      </c>
      <c r="W46" s="146">
        <v>231.22669999999999</v>
      </c>
    </row>
    <row r="47" spans="1:23" x14ac:dyDescent="0.3">
      <c r="A47" s="139">
        <v>1050</v>
      </c>
      <c r="B47" s="145">
        <v>37.285670000000003</v>
      </c>
      <c r="C47" s="145">
        <v>-0.99433139999999998</v>
      </c>
      <c r="D47" s="145">
        <v>-9.0043330000000008</v>
      </c>
      <c r="E47" s="145">
        <v>97.459670000000003</v>
      </c>
      <c r="F47" s="145">
        <v>77.613659999999996</v>
      </c>
      <c r="G47" s="145">
        <v>78.60266</v>
      </c>
      <c r="H47" s="145">
        <v>204.94470000000001</v>
      </c>
      <c r="I47" s="145">
        <v>221.8047</v>
      </c>
      <c r="J47" s="145">
        <v>216.07169999999999</v>
      </c>
      <c r="K47" s="145">
        <v>123.6827</v>
      </c>
      <c r="L47" s="145">
        <v>160.63570000000001</v>
      </c>
      <c r="M47" s="145">
        <v>127.52370000000001</v>
      </c>
      <c r="N47" s="145">
        <v>187.07669999999999</v>
      </c>
      <c r="O47" s="145">
        <v>201.2457</v>
      </c>
      <c r="P47" s="145">
        <v>225.7397</v>
      </c>
      <c r="Q47" s="145">
        <v>182.96870000000001</v>
      </c>
      <c r="R47" s="145">
        <v>186.66470000000001</v>
      </c>
      <c r="S47" s="145">
        <v>183.68469999999999</v>
      </c>
      <c r="T47" s="149">
        <v>2100</v>
      </c>
      <c r="U47" s="146">
        <v>234.37299999999999</v>
      </c>
      <c r="V47" s="146">
        <v>237.64</v>
      </c>
      <c r="W47" s="146">
        <v>227.66200000000001</v>
      </c>
    </row>
    <row r="48" spans="1:23" x14ac:dyDescent="0.3">
      <c r="A48" s="139">
        <v>1080</v>
      </c>
      <c r="B48" s="145">
        <v>38.672669999999997</v>
      </c>
      <c r="C48" s="145">
        <v>-0.77532959999999995</v>
      </c>
      <c r="D48" s="145">
        <v>-7.243328</v>
      </c>
      <c r="E48" s="145">
        <v>93.845669999999998</v>
      </c>
      <c r="F48" s="145">
        <v>79.687669999999997</v>
      </c>
      <c r="G48" s="145">
        <v>76.870670000000004</v>
      </c>
      <c r="H48" s="145">
        <v>212.8227</v>
      </c>
      <c r="I48" s="145">
        <v>225.42869999999999</v>
      </c>
      <c r="J48" s="145">
        <v>213.08670000000001</v>
      </c>
      <c r="K48" s="145">
        <v>123.4097</v>
      </c>
      <c r="L48" s="145">
        <v>162.6497</v>
      </c>
      <c r="M48" s="145">
        <v>122.2957</v>
      </c>
      <c r="N48" s="145">
        <v>184.93770000000001</v>
      </c>
      <c r="O48" s="145">
        <v>205.28270000000001</v>
      </c>
      <c r="P48" s="145">
        <v>221.02070000000001</v>
      </c>
      <c r="Q48" s="145">
        <v>177.55269999999999</v>
      </c>
      <c r="R48" s="145">
        <v>184.25370000000001</v>
      </c>
      <c r="S48" s="145">
        <v>181.07669999999999</v>
      </c>
      <c r="T48" s="149">
        <v>2160</v>
      </c>
      <c r="U48" s="146">
        <v>229.83600000000001</v>
      </c>
      <c r="V48" s="146">
        <v>235.65199999999999</v>
      </c>
      <c r="W48" s="146">
        <v>224.108</v>
      </c>
    </row>
    <row r="49" spans="1:23" x14ac:dyDescent="0.3">
      <c r="A49" s="139">
        <v>1110</v>
      </c>
      <c r="B49" s="145">
        <v>41.10566</v>
      </c>
      <c r="C49" s="145">
        <v>1.6206670000000001</v>
      </c>
      <c r="D49" s="145">
        <v>-11.45133</v>
      </c>
      <c r="E49" s="145">
        <v>96.103669999999994</v>
      </c>
      <c r="F49" s="145">
        <v>76.005679999999998</v>
      </c>
      <c r="G49" s="145">
        <v>75.950670000000002</v>
      </c>
      <c r="H49" s="145">
        <v>209.0607</v>
      </c>
      <c r="I49" s="145">
        <v>221.09270000000001</v>
      </c>
      <c r="J49" s="145">
        <v>214.69970000000001</v>
      </c>
      <c r="K49" s="145">
        <v>119.66970000000001</v>
      </c>
      <c r="L49" s="145">
        <v>160.77670000000001</v>
      </c>
      <c r="M49" s="145">
        <v>125.43470000000001</v>
      </c>
      <c r="N49" s="145">
        <v>186.06370000000001</v>
      </c>
      <c r="O49" s="145">
        <v>204.1857</v>
      </c>
      <c r="P49" s="145">
        <v>223.52670000000001</v>
      </c>
      <c r="Q49" s="145">
        <v>178.29169999999999</v>
      </c>
      <c r="R49" s="145">
        <v>184.5557</v>
      </c>
      <c r="S49" s="145">
        <v>180.50569999999999</v>
      </c>
      <c r="T49" s="149">
        <v>2220</v>
      </c>
      <c r="U49" s="146">
        <v>228.32470000000001</v>
      </c>
      <c r="V49" s="146">
        <v>234.17670000000001</v>
      </c>
      <c r="W49" s="146">
        <v>224.12270000000001</v>
      </c>
    </row>
    <row r="50" spans="1:23" x14ac:dyDescent="0.3">
      <c r="A50" s="139">
        <v>1140</v>
      </c>
      <c r="B50" s="145">
        <v>43.040329999999997</v>
      </c>
      <c r="C50" s="145">
        <v>-0.18466949999999999</v>
      </c>
      <c r="D50" s="145">
        <v>-5.6356700000000002</v>
      </c>
      <c r="E50" s="145">
        <v>96.156329999999997</v>
      </c>
      <c r="F50" s="145">
        <v>81.22833</v>
      </c>
      <c r="G50" s="145">
        <v>80.023330000000001</v>
      </c>
      <c r="H50" s="145">
        <v>208.2183</v>
      </c>
      <c r="I50" s="145">
        <v>223.16130000000001</v>
      </c>
      <c r="J50" s="145">
        <v>217.64230000000001</v>
      </c>
      <c r="K50" s="145">
        <v>122.5783</v>
      </c>
      <c r="L50" s="145">
        <v>159.8903</v>
      </c>
      <c r="M50" s="145">
        <v>128.14830000000001</v>
      </c>
      <c r="N50" s="145">
        <v>187.44030000000001</v>
      </c>
      <c r="O50" s="145">
        <v>203.06129999999999</v>
      </c>
      <c r="P50" s="145">
        <v>227.40029999999999</v>
      </c>
      <c r="Q50" s="145">
        <v>181.56030000000001</v>
      </c>
      <c r="R50" s="145">
        <v>185.88030000000001</v>
      </c>
      <c r="S50" s="145">
        <v>181.72730000000001</v>
      </c>
      <c r="T50" s="149">
        <v>2280</v>
      </c>
      <c r="U50" s="146">
        <v>228.99100000000001</v>
      </c>
      <c r="V50" s="146">
        <v>232.70699999999999</v>
      </c>
      <c r="W50" s="146">
        <v>222.17699999999999</v>
      </c>
    </row>
    <row r="51" spans="1:23" x14ac:dyDescent="0.3">
      <c r="A51" s="139">
        <v>1170</v>
      </c>
      <c r="B51" s="145">
        <v>42.404330000000002</v>
      </c>
      <c r="C51" s="145">
        <v>-0.31066510000000003</v>
      </c>
      <c r="D51" s="145">
        <v>-8.8736650000000008</v>
      </c>
      <c r="E51" s="145">
        <v>93.310329999999993</v>
      </c>
      <c r="F51" s="145">
        <v>78.209339999999997</v>
      </c>
      <c r="G51" s="145">
        <v>75.382320000000007</v>
      </c>
      <c r="H51" s="145">
        <v>210.62530000000001</v>
      </c>
      <c r="I51" s="145">
        <v>224.7253</v>
      </c>
      <c r="J51" s="145">
        <v>215.56530000000001</v>
      </c>
      <c r="K51" s="145">
        <v>121.02330000000001</v>
      </c>
      <c r="L51" s="145">
        <v>160.04830000000001</v>
      </c>
      <c r="M51" s="145">
        <v>123.19929999999999</v>
      </c>
      <c r="N51" s="145">
        <v>184.6353</v>
      </c>
      <c r="O51" s="145">
        <v>203.0163</v>
      </c>
      <c r="P51" s="145">
        <v>223.1163</v>
      </c>
      <c r="Q51" s="145">
        <v>175.80529999999999</v>
      </c>
      <c r="R51" s="145">
        <v>182.60929999999999</v>
      </c>
      <c r="S51" s="145">
        <v>179.56229999999999</v>
      </c>
      <c r="T51" s="149">
        <v>2340</v>
      </c>
      <c r="U51" s="146">
        <v>228.15969999999999</v>
      </c>
      <c r="V51" s="146">
        <v>230.31370000000001</v>
      </c>
      <c r="W51" s="146">
        <v>220.56370000000001</v>
      </c>
    </row>
    <row r="52" spans="1:23" x14ac:dyDescent="0.3">
      <c r="A52" s="139">
        <v>1200</v>
      </c>
      <c r="B52" s="145">
        <v>41.929659999999998</v>
      </c>
      <c r="C52" s="145">
        <v>9.7663879999999995E-2</v>
      </c>
      <c r="D52" s="145">
        <v>-9.8053360000000005</v>
      </c>
      <c r="E52" s="145">
        <v>92.891660000000002</v>
      </c>
      <c r="F52" s="145">
        <v>78.671660000000003</v>
      </c>
      <c r="G52" s="145">
        <v>76.29965</v>
      </c>
      <c r="H52" s="145">
        <v>210.72470000000001</v>
      </c>
      <c r="I52" s="145">
        <v>226.6936</v>
      </c>
      <c r="J52" s="145">
        <v>216.87970000000001</v>
      </c>
      <c r="K52" s="145">
        <v>118.9697</v>
      </c>
      <c r="L52" s="145">
        <v>159.5067</v>
      </c>
      <c r="M52" s="145">
        <v>122.8817</v>
      </c>
      <c r="N52" s="145">
        <v>182.9667</v>
      </c>
      <c r="O52" s="145">
        <v>203.39169999999999</v>
      </c>
      <c r="P52" s="145">
        <v>223.24959999999999</v>
      </c>
      <c r="Q52" s="145">
        <v>174.6687</v>
      </c>
      <c r="R52" s="145">
        <v>181.3707</v>
      </c>
      <c r="S52" s="145">
        <v>178.2647</v>
      </c>
      <c r="T52" s="149">
        <v>2400</v>
      </c>
      <c r="U52" s="146">
        <v>226.76900000000001</v>
      </c>
      <c r="V52" s="146">
        <v>227.36799999999999</v>
      </c>
      <c r="W52" s="146">
        <v>215.798</v>
      </c>
    </row>
    <row r="53" spans="1:23" x14ac:dyDescent="0.3">
      <c r="A53" s="139">
        <v>1230</v>
      </c>
      <c r="B53" s="145">
        <v>44.17</v>
      </c>
      <c r="C53" s="145">
        <v>-1.7997740000000002E-2</v>
      </c>
      <c r="D53" s="145">
        <v>-10.989000000000001</v>
      </c>
      <c r="E53" s="145">
        <v>93.823989999999995</v>
      </c>
      <c r="F53" s="145">
        <v>76.736999999999995</v>
      </c>
      <c r="G53" s="145">
        <v>75.171999999999997</v>
      </c>
      <c r="H53" s="145">
        <v>213.03800000000001</v>
      </c>
      <c r="I53" s="145">
        <v>225.04300000000001</v>
      </c>
      <c r="J53" s="145">
        <v>218.34</v>
      </c>
      <c r="K53" s="145">
        <v>123.196</v>
      </c>
      <c r="L53" s="145">
        <v>159.97999999999999</v>
      </c>
      <c r="M53" s="145">
        <v>122.44499999999999</v>
      </c>
      <c r="N53" s="145">
        <v>183.57300000000001</v>
      </c>
      <c r="O53" s="145">
        <v>202.614</v>
      </c>
      <c r="P53" s="145">
        <v>221.429</v>
      </c>
      <c r="Q53" s="145">
        <v>172.88399999999999</v>
      </c>
      <c r="R53" s="145">
        <v>178.61799999999999</v>
      </c>
      <c r="S53" s="145">
        <v>174.846</v>
      </c>
      <c r="T53" s="149">
        <v>2460</v>
      </c>
      <c r="U53" s="146">
        <v>225.8717</v>
      </c>
      <c r="V53" s="146">
        <v>227.7347</v>
      </c>
      <c r="W53" s="146">
        <v>215.28569999999999</v>
      </c>
    </row>
    <row r="54" spans="1:23" x14ac:dyDescent="0.3">
      <c r="A54" s="139">
        <v>1260</v>
      </c>
      <c r="B54" s="145">
        <v>44.65934</v>
      </c>
      <c r="C54" s="145">
        <v>-2.0176660000000002</v>
      </c>
      <c r="D54" s="145">
        <v>-5.3706630000000004</v>
      </c>
      <c r="E54" s="145">
        <v>91.387339999999995</v>
      </c>
      <c r="F54" s="145">
        <v>81.856340000000003</v>
      </c>
      <c r="G54" s="145">
        <v>77.442340000000002</v>
      </c>
      <c r="H54" s="145">
        <v>207.55930000000001</v>
      </c>
      <c r="I54" s="145">
        <v>221.6893</v>
      </c>
      <c r="J54" s="145">
        <v>220.14429999999999</v>
      </c>
      <c r="K54" s="145">
        <v>120.5853</v>
      </c>
      <c r="L54" s="145">
        <v>158.38329999999999</v>
      </c>
      <c r="M54" s="145">
        <v>125.76130000000001</v>
      </c>
      <c r="N54" s="145">
        <v>183.0403</v>
      </c>
      <c r="O54" s="145">
        <v>198.5823</v>
      </c>
      <c r="P54" s="145">
        <v>222.7353</v>
      </c>
      <c r="Q54" s="145">
        <v>181.9873</v>
      </c>
      <c r="R54" s="145">
        <v>183.0103</v>
      </c>
      <c r="S54" s="145">
        <v>180.62629999999999</v>
      </c>
      <c r="T54" s="149">
        <v>2520</v>
      </c>
      <c r="U54" s="146">
        <v>222.0677</v>
      </c>
      <c r="V54" s="146">
        <v>223.7997</v>
      </c>
      <c r="W54" s="146">
        <v>210.7517</v>
      </c>
    </row>
    <row r="55" spans="1:23" x14ac:dyDescent="0.3">
      <c r="A55" s="139">
        <v>1290</v>
      </c>
      <c r="B55" s="145">
        <v>44.365340000000003</v>
      </c>
      <c r="C55" s="145">
        <v>1.146339</v>
      </c>
      <c r="D55" s="145">
        <v>-9.8316610000000004</v>
      </c>
      <c r="E55" s="145">
        <v>90.246340000000004</v>
      </c>
      <c r="F55" s="145">
        <v>79.088350000000005</v>
      </c>
      <c r="G55" s="145">
        <v>74.626339999999999</v>
      </c>
      <c r="H55" s="145">
        <v>215.0463</v>
      </c>
      <c r="I55" s="145">
        <v>229.25229999999999</v>
      </c>
      <c r="J55" s="145">
        <v>218.87629999999999</v>
      </c>
      <c r="K55" s="145">
        <v>123.1263</v>
      </c>
      <c r="L55" s="145">
        <v>159.98830000000001</v>
      </c>
      <c r="M55" s="145">
        <v>120.1253</v>
      </c>
      <c r="N55" s="145">
        <v>180.4093</v>
      </c>
      <c r="O55" s="145">
        <v>202.58930000000001</v>
      </c>
      <c r="P55" s="145">
        <v>218.9213</v>
      </c>
      <c r="Q55" s="145">
        <v>174.0633</v>
      </c>
      <c r="R55" s="145">
        <v>179.2303</v>
      </c>
      <c r="S55" s="145">
        <v>175.71129999999999</v>
      </c>
      <c r="T55" s="149">
        <v>2580</v>
      </c>
      <c r="U55" s="146">
        <v>224.55269999999999</v>
      </c>
      <c r="V55" s="146">
        <v>224.61869999999999</v>
      </c>
      <c r="W55" s="146">
        <v>212.73869999999999</v>
      </c>
    </row>
    <row r="56" spans="1:23" x14ac:dyDescent="0.3">
      <c r="A56" s="139">
        <v>1320</v>
      </c>
      <c r="B56" s="145">
        <v>44.185670000000002</v>
      </c>
      <c r="C56" s="145">
        <v>-2.9663279999999999</v>
      </c>
      <c r="D56" s="145">
        <v>-6.873329</v>
      </c>
      <c r="E56" s="145">
        <v>89.922669999999997</v>
      </c>
      <c r="F56" s="145">
        <v>79.847669999999994</v>
      </c>
      <c r="G56" s="145">
        <v>76.225669999999994</v>
      </c>
      <c r="H56" s="145">
        <v>209.8897</v>
      </c>
      <c r="I56" s="145">
        <v>226.68770000000001</v>
      </c>
      <c r="J56" s="145">
        <v>219.52369999999999</v>
      </c>
      <c r="K56" s="145">
        <v>117.93470000000001</v>
      </c>
      <c r="L56" s="145">
        <v>152.86770000000001</v>
      </c>
      <c r="M56" s="145">
        <v>123.9397</v>
      </c>
      <c r="N56" s="145">
        <v>180.30269999999999</v>
      </c>
      <c r="O56" s="145">
        <v>195.99270000000001</v>
      </c>
      <c r="P56" s="145">
        <v>222.86670000000001</v>
      </c>
      <c r="Q56" s="145">
        <v>177.93870000000001</v>
      </c>
      <c r="R56" s="145">
        <v>179.4777</v>
      </c>
      <c r="S56" s="145">
        <v>176.55969999999999</v>
      </c>
      <c r="T56" s="149">
        <v>2640</v>
      </c>
      <c r="U56" s="146">
        <v>220.822</v>
      </c>
      <c r="V56" s="146">
        <v>222.24100000000001</v>
      </c>
      <c r="W56" s="146">
        <v>211.596</v>
      </c>
    </row>
    <row r="57" spans="1:23" x14ac:dyDescent="0.3">
      <c r="A57" s="139">
        <v>1350</v>
      </c>
      <c r="B57" s="145">
        <v>43.989669999999997</v>
      </c>
      <c r="C57" s="145">
        <v>-0.23933409999999999</v>
      </c>
      <c r="D57" s="145">
        <v>-12.00733</v>
      </c>
      <c r="E57" s="145">
        <v>87.418670000000006</v>
      </c>
      <c r="F57" s="145">
        <v>78.216660000000005</v>
      </c>
      <c r="G57" s="145">
        <v>73.125659999999996</v>
      </c>
      <c r="H57" s="145">
        <v>213.0487</v>
      </c>
      <c r="I57" s="145">
        <v>227.1277</v>
      </c>
      <c r="J57" s="145">
        <v>218.31370000000001</v>
      </c>
      <c r="K57" s="145">
        <v>117.4097</v>
      </c>
      <c r="L57" s="145">
        <v>155.9417</v>
      </c>
      <c r="M57" s="145">
        <v>119.0707</v>
      </c>
      <c r="N57" s="145">
        <v>176.78270000000001</v>
      </c>
      <c r="O57" s="145">
        <v>200.2337</v>
      </c>
      <c r="P57" s="145">
        <v>217.73269999999999</v>
      </c>
      <c r="Q57" s="145">
        <v>169.10669999999999</v>
      </c>
      <c r="R57" s="145">
        <v>176.31970000000001</v>
      </c>
      <c r="S57" s="145">
        <v>172.0907</v>
      </c>
      <c r="T57" s="149">
        <v>2700</v>
      </c>
      <c r="U57" s="146">
        <v>220.00299999999999</v>
      </c>
      <c r="V57" s="146">
        <v>220.762</v>
      </c>
      <c r="W57" s="146">
        <v>209.255</v>
      </c>
    </row>
    <row r="58" spans="1:23" x14ac:dyDescent="0.3">
      <c r="A58" s="139">
        <v>1380</v>
      </c>
      <c r="B58" s="145">
        <v>42.10633</v>
      </c>
      <c r="C58" s="145">
        <v>-2.605667</v>
      </c>
      <c r="D58" s="145">
        <v>-10.07067</v>
      </c>
      <c r="E58" s="145">
        <v>84.35933</v>
      </c>
      <c r="F58" s="145">
        <v>79.632320000000007</v>
      </c>
      <c r="G58" s="145">
        <v>72.131330000000005</v>
      </c>
      <c r="H58" s="145">
        <v>214.0343</v>
      </c>
      <c r="I58" s="145">
        <v>229.52629999999999</v>
      </c>
      <c r="J58" s="145">
        <v>216.6233</v>
      </c>
      <c r="K58" s="145">
        <v>115.46429999999999</v>
      </c>
      <c r="L58" s="145">
        <v>154.4383</v>
      </c>
      <c r="M58" s="145">
        <v>118.22629999999999</v>
      </c>
      <c r="N58" s="145">
        <v>176.1883</v>
      </c>
      <c r="O58" s="145">
        <v>198.3133</v>
      </c>
      <c r="P58" s="145">
        <v>216.28829999999999</v>
      </c>
      <c r="Q58" s="145">
        <v>175.88030000000001</v>
      </c>
      <c r="R58" s="145">
        <v>177.10730000000001</v>
      </c>
      <c r="S58" s="145">
        <v>173.8313</v>
      </c>
      <c r="T58" s="149">
        <v>2760</v>
      </c>
      <c r="U58" s="146">
        <v>221.48269999999999</v>
      </c>
      <c r="V58" s="146">
        <v>222.3877</v>
      </c>
      <c r="W58" s="146">
        <v>210.6387</v>
      </c>
    </row>
    <row r="59" spans="1:23" x14ac:dyDescent="0.3">
      <c r="A59" s="139">
        <v>1410</v>
      </c>
      <c r="B59" s="145">
        <v>42.223660000000002</v>
      </c>
      <c r="C59" s="145">
        <v>-2.8843350000000001</v>
      </c>
      <c r="D59" s="145">
        <v>-11.879339999999999</v>
      </c>
      <c r="E59" s="145">
        <v>84.185670000000002</v>
      </c>
      <c r="F59" s="145">
        <v>77.88167</v>
      </c>
      <c r="G59" s="145">
        <v>70.859660000000005</v>
      </c>
      <c r="H59" s="145">
        <v>213.8777</v>
      </c>
      <c r="I59" s="145">
        <v>231.1617</v>
      </c>
      <c r="J59" s="145">
        <v>216.35470000000001</v>
      </c>
      <c r="K59" s="145">
        <v>112.8197</v>
      </c>
      <c r="L59" s="145">
        <v>152.74170000000001</v>
      </c>
      <c r="M59" s="145">
        <v>116.0317</v>
      </c>
      <c r="N59" s="145">
        <v>174.1217</v>
      </c>
      <c r="O59" s="145">
        <v>197.86369999999999</v>
      </c>
      <c r="P59" s="145">
        <v>215.42070000000001</v>
      </c>
      <c r="Q59" s="145">
        <v>171.24369999999999</v>
      </c>
      <c r="R59" s="145">
        <v>173.81270000000001</v>
      </c>
      <c r="S59" s="145">
        <v>170.49969999999999</v>
      </c>
      <c r="T59" s="149">
        <v>2820</v>
      </c>
      <c r="U59" s="146">
        <v>218.6223</v>
      </c>
      <c r="V59" s="146">
        <v>219.25530000000001</v>
      </c>
      <c r="W59" s="146">
        <v>208.05629999999999</v>
      </c>
    </row>
    <row r="60" spans="1:23" x14ac:dyDescent="0.3">
      <c r="A60" s="139">
        <v>1440</v>
      </c>
      <c r="B60" s="145">
        <v>41.619660000000003</v>
      </c>
      <c r="C60" s="145">
        <v>-3.9423330000000001</v>
      </c>
      <c r="D60" s="145">
        <v>-13.126329999999999</v>
      </c>
      <c r="E60" s="145">
        <v>81.938659999999999</v>
      </c>
      <c r="F60" s="145">
        <v>76.315659999999994</v>
      </c>
      <c r="G60" s="145">
        <v>69.317670000000007</v>
      </c>
      <c r="H60" s="145">
        <v>212.30670000000001</v>
      </c>
      <c r="I60" s="145">
        <v>224.76169999999999</v>
      </c>
      <c r="J60" s="145">
        <v>216.03970000000001</v>
      </c>
      <c r="K60" s="145">
        <v>111.8967</v>
      </c>
      <c r="L60" s="145">
        <v>150.1687</v>
      </c>
      <c r="M60" s="145">
        <v>115.4027</v>
      </c>
      <c r="N60" s="145">
        <v>173.02770000000001</v>
      </c>
      <c r="O60" s="145">
        <v>195.21270000000001</v>
      </c>
      <c r="P60" s="145">
        <v>215.11869999999999</v>
      </c>
      <c r="Q60" s="145">
        <v>175.17670000000001</v>
      </c>
      <c r="R60" s="145">
        <v>172.5187</v>
      </c>
      <c r="S60" s="145">
        <v>167.59970000000001</v>
      </c>
      <c r="T60" s="149">
        <v>2880</v>
      </c>
      <c r="U60" s="146">
        <v>213.727</v>
      </c>
      <c r="V60" s="146">
        <v>220.20599999999999</v>
      </c>
      <c r="W60" s="146">
        <v>206.488</v>
      </c>
    </row>
    <row r="61" spans="1:23" x14ac:dyDescent="0.3">
      <c r="A61" s="139">
        <v>1470</v>
      </c>
      <c r="B61" s="145">
        <v>42.081339999999997</v>
      </c>
      <c r="C61" s="145">
        <v>-3.929665</v>
      </c>
      <c r="D61" s="145">
        <v>-15.694660000000001</v>
      </c>
      <c r="E61" s="145">
        <v>80.883330000000001</v>
      </c>
      <c r="F61" s="145">
        <v>74.28734</v>
      </c>
      <c r="G61" s="145">
        <v>68.141329999999996</v>
      </c>
      <c r="H61" s="145">
        <v>210.98830000000001</v>
      </c>
      <c r="I61" s="145">
        <v>226.78229999999999</v>
      </c>
      <c r="J61" s="145">
        <v>215.62629999999999</v>
      </c>
      <c r="K61" s="145">
        <v>111.2873</v>
      </c>
      <c r="L61" s="145">
        <v>150.0583</v>
      </c>
      <c r="M61" s="145">
        <v>113.8943</v>
      </c>
      <c r="N61" s="145">
        <v>172.1233</v>
      </c>
      <c r="O61" s="145">
        <v>194.5403</v>
      </c>
      <c r="P61" s="145">
        <v>213.34129999999999</v>
      </c>
      <c r="Q61" s="145">
        <v>167.64429999999999</v>
      </c>
      <c r="R61" s="145">
        <v>169.4143</v>
      </c>
      <c r="S61" s="145">
        <v>164.2353</v>
      </c>
      <c r="T61" s="149">
        <v>2940</v>
      </c>
      <c r="U61" s="146">
        <v>216.6183</v>
      </c>
      <c r="V61" s="146">
        <v>222.04929999999999</v>
      </c>
      <c r="W61" s="146">
        <v>207.26130000000001</v>
      </c>
    </row>
    <row r="62" spans="1:23" x14ac:dyDescent="0.3">
      <c r="A62" s="139">
        <v>1500</v>
      </c>
      <c r="B62" s="145">
        <v>40.106000000000002</v>
      </c>
      <c r="C62" s="145">
        <v>-5.4150010000000002</v>
      </c>
      <c r="D62" s="145">
        <v>-15.538</v>
      </c>
      <c r="E62" s="145">
        <v>79.552989999999994</v>
      </c>
      <c r="F62" s="145">
        <v>73.234999999999999</v>
      </c>
      <c r="G62" s="145">
        <v>66.956000000000003</v>
      </c>
      <c r="H62" s="145">
        <v>209.364</v>
      </c>
      <c r="I62" s="145">
        <v>221.20099999999999</v>
      </c>
      <c r="J62" s="145">
        <v>215.137</v>
      </c>
      <c r="K62" s="145">
        <v>109.57899999999999</v>
      </c>
      <c r="L62" s="145">
        <v>148.07499999999999</v>
      </c>
      <c r="M62" s="145">
        <v>112.75700000000001</v>
      </c>
      <c r="N62" s="145">
        <v>171.58799999999999</v>
      </c>
      <c r="O62" s="145">
        <v>192.33199999999999</v>
      </c>
      <c r="P62" s="145">
        <v>211.262</v>
      </c>
      <c r="Q62" s="145">
        <v>170.80099999999999</v>
      </c>
      <c r="R62" s="145">
        <v>173.29900000000001</v>
      </c>
      <c r="S62" s="145">
        <v>166.91399999999999</v>
      </c>
      <c r="T62" s="149">
        <v>3000</v>
      </c>
      <c r="U62" s="146">
        <v>210.54769999999999</v>
      </c>
      <c r="V62" s="146">
        <v>217.14070000000001</v>
      </c>
      <c r="W62" s="146">
        <v>204.1337</v>
      </c>
    </row>
    <row r="63" spans="1:23" x14ac:dyDescent="0.3">
      <c r="A63" s="139">
        <v>1530</v>
      </c>
      <c r="B63" s="145">
        <v>40.280999999999999</v>
      </c>
      <c r="C63" s="145">
        <v>-5.0730019999999998</v>
      </c>
      <c r="D63" s="145">
        <v>-14.965</v>
      </c>
      <c r="E63" s="145">
        <v>78.750990000000002</v>
      </c>
      <c r="F63" s="145">
        <v>74.656009999999995</v>
      </c>
      <c r="G63" s="145">
        <v>67.242000000000004</v>
      </c>
      <c r="H63" s="145">
        <v>210.952</v>
      </c>
      <c r="I63" s="145">
        <v>224.393</v>
      </c>
      <c r="J63" s="145">
        <v>216.13399999999999</v>
      </c>
      <c r="K63" s="145">
        <v>110.277</v>
      </c>
      <c r="L63" s="145">
        <v>147.03100000000001</v>
      </c>
      <c r="M63" s="145">
        <v>111.205</v>
      </c>
      <c r="N63" s="145">
        <v>169.792</v>
      </c>
      <c r="O63" s="145">
        <v>191.80600000000001</v>
      </c>
      <c r="P63" s="145">
        <v>208.96700000000001</v>
      </c>
      <c r="Q63" s="145">
        <v>168.21799999999999</v>
      </c>
      <c r="R63" s="145">
        <v>168.137</v>
      </c>
      <c r="S63" s="145">
        <v>160.65799999999999</v>
      </c>
      <c r="T63" s="149">
        <v>3060</v>
      </c>
      <c r="U63" s="146">
        <v>215.33</v>
      </c>
      <c r="V63" s="146">
        <v>219.72800000000001</v>
      </c>
      <c r="W63" s="146">
        <v>203.935</v>
      </c>
    </row>
    <row r="64" spans="1:23" x14ac:dyDescent="0.3">
      <c r="A64" s="139">
        <v>1560</v>
      </c>
      <c r="B64" s="145">
        <v>40.519669999999998</v>
      </c>
      <c r="C64" s="145">
        <v>-4.8703310000000002</v>
      </c>
      <c r="D64" s="145">
        <v>-16.937329999999999</v>
      </c>
      <c r="E64" s="145">
        <v>77.551670000000001</v>
      </c>
      <c r="F64" s="145">
        <v>73.64067</v>
      </c>
      <c r="G64" s="145">
        <v>65.702669999999998</v>
      </c>
      <c r="H64" s="145">
        <v>209.1207</v>
      </c>
      <c r="I64" s="145">
        <v>223.90270000000001</v>
      </c>
      <c r="J64" s="145">
        <v>214.79069999999999</v>
      </c>
      <c r="K64" s="145">
        <v>109.1207</v>
      </c>
      <c r="L64" s="145">
        <v>146.94970000000001</v>
      </c>
      <c r="M64" s="145">
        <v>110.62569999999999</v>
      </c>
      <c r="N64" s="145">
        <v>168.8587</v>
      </c>
      <c r="O64" s="145">
        <v>190.97669999999999</v>
      </c>
      <c r="P64" s="145">
        <v>208.17769999999999</v>
      </c>
      <c r="Q64" s="145">
        <v>166.72569999999999</v>
      </c>
      <c r="R64" s="145">
        <v>170.33170000000001</v>
      </c>
      <c r="S64" s="145">
        <v>163.47069999999999</v>
      </c>
      <c r="T64" s="149">
        <v>3120</v>
      </c>
      <c r="U64" s="146">
        <v>213.07830000000001</v>
      </c>
      <c r="V64" s="146">
        <v>218.9023</v>
      </c>
      <c r="W64" s="146">
        <v>202.6703</v>
      </c>
    </row>
    <row r="65" spans="1:23" x14ac:dyDescent="0.3">
      <c r="A65" s="139">
        <v>1590</v>
      </c>
      <c r="B65" s="145">
        <v>38.671999999999997</v>
      </c>
      <c r="C65" s="145">
        <v>-4.7379990000000003</v>
      </c>
      <c r="D65" s="145">
        <v>-16.809999999999999</v>
      </c>
      <c r="E65" s="145">
        <v>78.367000000000004</v>
      </c>
      <c r="F65" s="145">
        <v>73.009990000000002</v>
      </c>
      <c r="G65" s="145">
        <v>66.007000000000005</v>
      </c>
      <c r="H65" s="145">
        <v>209.291</v>
      </c>
      <c r="I65" s="145">
        <v>227.24700000000001</v>
      </c>
      <c r="J65" s="145">
        <v>213.304</v>
      </c>
      <c r="K65" s="145">
        <v>104.634</v>
      </c>
      <c r="L65" s="145">
        <v>145.21199999999999</v>
      </c>
      <c r="M65" s="145">
        <v>109.83499999999999</v>
      </c>
      <c r="N65" s="145">
        <v>168.32599999999999</v>
      </c>
      <c r="O65" s="145">
        <v>190.22900000000001</v>
      </c>
      <c r="P65" s="145">
        <v>209.375</v>
      </c>
      <c r="Q65" s="145">
        <v>166.251</v>
      </c>
      <c r="R65" s="145">
        <v>170.68299999999999</v>
      </c>
      <c r="S65" s="145">
        <v>164.69800000000001</v>
      </c>
      <c r="T65" s="149">
        <v>3180</v>
      </c>
      <c r="U65" s="146">
        <v>207.874</v>
      </c>
      <c r="V65" s="146">
        <v>216.11199999999999</v>
      </c>
      <c r="W65" s="146">
        <v>200.46199999999999</v>
      </c>
    </row>
    <row r="66" spans="1:23" x14ac:dyDescent="0.3">
      <c r="A66" s="139">
        <v>1620</v>
      </c>
      <c r="B66" s="145">
        <v>38.46</v>
      </c>
      <c r="C66" s="145">
        <v>-9.0600009999999997</v>
      </c>
      <c r="D66" s="145">
        <v>-13.317</v>
      </c>
      <c r="E66" s="145">
        <v>75.704999999999998</v>
      </c>
      <c r="F66" s="145">
        <v>75.015000000000001</v>
      </c>
      <c r="G66" s="145">
        <v>67.510999999999996</v>
      </c>
      <c r="H66" s="145">
        <v>207.655</v>
      </c>
      <c r="I66" s="145">
        <v>222.517</v>
      </c>
      <c r="J66" s="145">
        <v>215.309</v>
      </c>
      <c r="K66" s="145">
        <v>102.633</v>
      </c>
      <c r="L66" s="145">
        <v>140.68799999999999</v>
      </c>
      <c r="M66" s="145">
        <v>112.459</v>
      </c>
      <c r="N66" s="145">
        <v>166.35400000000001</v>
      </c>
      <c r="O66" s="145">
        <v>184.91800000000001</v>
      </c>
      <c r="P66" s="145">
        <v>207.268</v>
      </c>
      <c r="Q66" s="145">
        <v>170.47399999999999</v>
      </c>
      <c r="R66" s="145">
        <v>170.215</v>
      </c>
      <c r="S66" s="145">
        <v>164.417</v>
      </c>
      <c r="T66" s="149">
        <v>3240</v>
      </c>
      <c r="U66" s="146">
        <v>210.077</v>
      </c>
      <c r="V66" s="146">
        <v>215.08600000000001</v>
      </c>
      <c r="W66" s="146">
        <v>200.65700000000001</v>
      </c>
    </row>
    <row r="67" spans="1:23" x14ac:dyDescent="0.3">
      <c r="A67" s="139">
        <v>1650</v>
      </c>
      <c r="B67" s="145">
        <v>39.03566</v>
      </c>
      <c r="C67" s="145">
        <v>-7.8633350000000002</v>
      </c>
      <c r="D67" s="145">
        <v>-14.70834</v>
      </c>
      <c r="E67" s="145">
        <v>76.395660000000007</v>
      </c>
      <c r="F67" s="145">
        <v>73.086669999999998</v>
      </c>
      <c r="G67" s="145">
        <v>65.251660000000001</v>
      </c>
      <c r="H67" s="145">
        <v>206.5077</v>
      </c>
      <c r="I67" s="145">
        <v>225.27670000000001</v>
      </c>
      <c r="J67" s="145">
        <v>215.08670000000001</v>
      </c>
      <c r="K67" s="145">
        <v>103.04470000000001</v>
      </c>
      <c r="L67" s="145">
        <v>140.3657</v>
      </c>
      <c r="M67" s="145">
        <v>111.5067</v>
      </c>
      <c r="N67" s="145">
        <v>166.86770000000001</v>
      </c>
      <c r="O67" s="145">
        <v>184.37469999999999</v>
      </c>
      <c r="P67" s="145">
        <v>209.64670000000001</v>
      </c>
      <c r="Q67" s="145">
        <v>169.64070000000001</v>
      </c>
      <c r="R67" s="145">
        <v>168.83070000000001</v>
      </c>
      <c r="S67" s="145">
        <v>161.4067</v>
      </c>
      <c r="T67" s="149">
        <v>3300</v>
      </c>
      <c r="U67" s="146">
        <v>207.845</v>
      </c>
      <c r="V67" s="146">
        <v>214.78</v>
      </c>
      <c r="W67" s="146">
        <v>198.911</v>
      </c>
    </row>
    <row r="68" spans="1:23" x14ac:dyDescent="0.3">
      <c r="A68" s="139">
        <v>1680</v>
      </c>
      <c r="B68" s="145">
        <v>39.957329999999999</v>
      </c>
      <c r="C68" s="145">
        <v>-6.7726670000000002</v>
      </c>
      <c r="D68" s="145">
        <v>-20.10567</v>
      </c>
      <c r="E68" s="145">
        <v>74.712329999999994</v>
      </c>
      <c r="F68" s="145">
        <v>69.094329999999999</v>
      </c>
      <c r="G68" s="145">
        <v>62.970329999999997</v>
      </c>
      <c r="H68" s="145">
        <v>209.14529999999999</v>
      </c>
      <c r="I68" s="145">
        <v>224.6943</v>
      </c>
      <c r="J68" s="145">
        <v>212.99430000000001</v>
      </c>
      <c r="K68" s="145">
        <v>102.7193</v>
      </c>
      <c r="L68" s="145">
        <v>142.59129999999999</v>
      </c>
      <c r="M68" s="145">
        <v>105.8133</v>
      </c>
      <c r="N68" s="145">
        <v>162.92830000000001</v>
      </c>
      <c r="O68" s="145">
        <v>187.9573</v>
      </c>
      <c r="P68" s="145">
        <v>207.16730000000001</v>
      </c>
      <c r="Q68" s="145">
        <v>162.93129999999999</v>
      </c>
      <c r="R68" s="145">
        <v>169.3013</v>
      </c>
      <c r="S68" s="145">
        <v>160.1653</v>
      </c>
      <c r="T68" s="149">
        <v>3360</v>
      </c>
      <c r="U68" s="146">
        <v>206.56469999999999</v>
      </c>
      <c r="V68" s="146">
        <v>214.51070000000001</v>
      </c>
      <c r="W68" s="146">
        <v>199.0547</v>
      </c>
    </row>
    <row r="69" spans="1:23" x14ac:dyDescent="0.3">
      <c r="A69" s="139">
        <v>1710</v>
      </c>
      <c r="B69" s="145">
        <v>39.682000000000002</v>
      </c>
      <c r="C69" s="145">
        <v>-7.3699950000000003</v>
      </c>
      <c r="D69" s="145">
        <v>-16.271000000000001</v>
      </c>
      <c r="E69" s="145">
        <v>74.140010000000004</v>
      </c>
      <c r="F69" s="145">
        <v>72.851010000000002</v>
      </c>
      <c r="G69" s="145">
        <v>63.320999999999998</v>
      </c>
      <c r="H69" s="145">
        <v>211.13499999999999</v>
      </c>
      <c r="I69" s="145">
        <v>227.83799999999999</v>
      </c>
      <c r="J69" s="145">
        <v>213.86199999999999</v>
      </c>
      <c r="K69" s="145">
        <v>103.917</v>
      </c>
      <c r="L69" s="145">
        <v>143.38999999999999</v>
      </c>
      <c r="M69" s="145">
        <v>105.92</v>
      </c>
      <c r="N69" s="145">
        <v>162.63399999999999</v>
      </c>
      <c r="O69" s="145">
        <v>188.60300000000001</v>
      </c>
      <c r="P69" s="145">
        <v>205.65600000000001</v>
      </c>
      <c r="Q69" s="145">
        <v>166.179</v>
      </c>
      <c r="R69" s="145">
        <v>166.72200000000001</v>
      </c>
      <c r="S69" s="145">
        <v>159.298</v>
      </c>
      <c r="T69" s="149">
        <v>3420</v>
      </c>
      <c r="U69" s="146">
        <v>204.03200000000001</v>
      </c>
      <c r="V69" s="146">
        <v>213.66</v>
      </c>
      <c r="W69" s="146">
        <v>197.60300000000001</v>
      </c>
    </row>
    <row r="70" spans="1:23" x14ac:dyDescent="0.3">
      <c r="A70" s="139">
        <v>1740</v>
      </c>
      <c r="B70" s="145">
        <v>40.107669999999999</v>
      </c>
      <c r="C70" s="145">
        <v>-8.2663309999999992</v>
      </c>
      <c r="D70" s="145">
        <v>-15.21133</v>
      </c>
      <c r="E70" s="145">
        <v>72.714680000000001</v>
      </c>
      <c r="F70" s="145">
        <v>72.376679999999993</v>
      </c>
      <c r="G70" s="145">
        <v>63.216670000000001</v>
      </c>
      <c r="H70" s="145">
        <v>211.7157</v>
      </c>
      <c r="I70" s="145">
        <v>230.7867</v>
      </c>
      <c r="J70" s="145">
        <v>213.0667</v>
      </c>
      <c r="K70" s="145">
        <v>97.804670000000002</v>
      </c>
      <c r="L70" s="145">
        <v>141.15170000000001</v>
      </c>
      <c r="M70" s="145">
        <v>105.0137</v>
      </c>
      <c r="N70" s="145">
        <v>161.56569999999999</v>
      </c>
      <c r="O70" s="145">
        <v>187.7407</v>
      </c>
      <c r="P70" s="145">
        <v>205.80070000000001</v>
      </c>
      <c r="Q70" s="145">
        <v>161.44470000000001</v>
      </c>
      <c r="R70" s="145">
        <v>166.4187</v>
      </c>
      <c r="S70" s="145">
        <v>159.72069999999999</v>
      </c>
      <c r="T70" s="149">
        <v>3480</v>
      </c>
      <c r="U70" s="146">
        <v>205.51499999999999</v>
      </c>
      <c r="V70" s="146">
        <v>210.38900000000001</v>
      </c>
      <c r="W70" s="146">
        <v>195.29599999999999</v>
      </c>
    </row>
    <row r="71" spans="1:23" x14ac:dyDescent="0.3">
      <c r="A71" s="139">
        <v>1770</v>
      </c>
      <c r="B71" s="145">
        <v>39.339660000000002</v>
      </c>
      <c r="C71" s="145">
        <v>-7.6713329999999997</v>
      </c>
      <c r="D71" s="145">
        <v>-19.125340000000001</v>
      </c>
      <c r="E71" s="145">
        <v>73.073650000000001</v>
      </c>
      <c r="F71" s="145">
        <v>67.538669999999996</v>
      </c>
      <c r="G71" s="145">
        <v>61.157670000000003</v>
      </c>
      <c r="H71" s="145">
        <v>208.2516</v>
      </c>
      <c r="I71" s="145">
        <v>224.2997</v>
      </c>
      <c r="J71" s="145">
        <v>213.0197</v>
      </c>
      <c r="K71" s="145">
        <v>99.750659999999996</v>
      </c>
      <c r="L71" s="145">
        <v>140.52269999999999</v>
      </c>
      <c r="M71" s="145">
        <v>103.2637</v>
      </c>
      <c r="N71" s="145">
        <v>161.18369999999999</v>
      </c>
      <c r="O71" s="145">
        <v>187.72569999999999</v>
      </c>
      <c r="P71" s="145">
        <v>204.8477</v>
      </c>
      <c r="Q71" s="145">
        <v>165.08170000000001</v>
      </c>
      <c r="R71" s="145">
        <v>165.21270000000001</v>
      </c>
      <c r="S71" s="145">
        <v>157.4667</v>
      </c>
      <c r="T71" s="149">
        <v>3540</v>
      </c>
      <c r="U71" s="146">
        <v>203.59299999999999</v>
      </c>
      <c r="V71" s="146">
        <v>209.34399999999999</v>
      </c>
      <c r="W71" s="146">
        <v>192.999</v>
      </c>
    </row>
    <row r="72" spans="1:23" x14ac:dyDescent="0.3">
      <c r="A72" s="139">
        <v>1800</v>
      </c>
      <c r="B72" s="145">
        <v>39.935339999999997</v>
      </c>
      <c r="C72" s="145">
        <v>-7.5886649999999998</v>
      </c>
      <c r="D72" s="145">
        <v>-18.719670000000001</v>
      </c>
      <c r="E72" s="145">
        <v>71.516329999999996</v>
      </c>
      <c r="F72" s="145">
        <v>68.49333</v>
      </c>
      <c r="G72" s="145">
        <v>61.896340000000002</v>
      </c>
      <c r="H72" s="145">
        <v>206.97829999999999</v>
      </c>
      <c r="I72" s="145">
        <v>222.88229999999999</v>
      </c>
      <c r="J72" s="145">
        <v>212.3783</v>
      </c>
      <c r="K72" s="145">
        <v>97.376329999999996</v>
      </c>
      <c r="L72" s="145">
        <v>138.4213</v>
      </c>
      <c r="M72" s="145">
        <v>104.9123</v>
      </c>
      <c r="N72" s="145">
        <v>161.04230000000001</v>
      </c>
      <c r="O72" s="145">
        <v>186.08930000000001</v>
      </c>
      <c r="P72" s="145">
        <v>205.95230000000001</v>
      </c>
      <c r="Q72" s="145">
        <v>155.65129999999999</v>
      </c>
      <c r="R72" s="145">
        <v>164.5223</v>
      </c>
      <c r="S72" s="145">
        <v>156.7903</v>
      </c>
      <c r="T72" s="149">
        <v>3600</v>
      </c>
      <c r="U72" s="146">
        <v>201.37100000000001</v>
      </c>
      <c r="V72" s="146">
        <v>209.45599999999999</v>
      </c>
      <c r="W72" s="146">
        <v>194.85300000000001</v>
      </c>
    </row>
    <row r="73" spans="1:23" x14ac:dyDescent="0.3">
      <c r="A73" s="139">
        <v>1830</v>
      </c>
      <c r="B73" s="145">
        <v>39.953330000000001</v>
      </c>
      <c r="C73" s="145">
        <v>-8.5196649999999998</v>
      </c>
      <c r="D73" s="145">
        <v>-15.43066</v>
      </c>
      <c r="E73" s="145">
        <v>71.526340000000005</v>
      </c>
      <c r="F73" s="145">
        <v>71.368350000000007</v>
      </c>
      <c r="G73" s="145">
        <v>62.370330000000003</v>
      </c>
      <c r="H73" s="145">
        <v>210.98429999999999</v>
      </c>
      <c r="I73" s="145">
        <v>229.69730000000001</v>
      </c>
      <c r="J73" s="145">
        <v>213.24440000000001</v>
      </c>
      <c r="K73" s="145">
        <v>99.931340000000006</v>
      </c>
      <c r="L73" s="145">
        <v>139.88630000000001</v>
      </c>
      <c r="M73" s="145">
        <v>103.4303</v>
      </c>
      <c r="N73" s="145">
        <v>160.4083</v>
      </c>
      <c r="O73" s="145">
        <v>185.61529999999999</v>
      </c>
      <c r="P73" s="145">
        <v>205.00630000000001</v>
      </c>
      <c r="Q73" s="145">
        <v>158.09229999999999</v>
      </c>
      <c r="R73" s="145">
        <v>163.62629999999999</v>
      </c>
      <c r="S73" s="145">
        <v>154.2253</v>
      </c>
      <c r="T73" s="149">
        <v>3660</v>
      </c>
      <c r="U73" s="146">
        <v>197.39099999999999</v>
      </c>
      <c r="V73" s="146">
        <v>206.005</v>
      </c>
      <c r="W73" s="146">
        <v>191.00700000000001</v>
      </c>
    </row>
    <row r="74" spans="1:23" x14ac:dyDescent="0.3">
      <c r="A74" s="139">
        <v>1860</v>
      </c>
      <c r="B74" s="145">
        <v>41.427999999999997</v>
      </c>
      <c r="C74" s="145">
        <v>-6.162998</v>
      </c>
      <c r="D74" s="145">
        <v>-20.63</v>
      </c>
      <c r="E74" s="145">
        <v>71.925989999999999</v>
      </c>
      <c r="F74" s="145">
        <v>66.480999999999995</v>
      </c>
      <c r="G74" s="145">
        <v>61.615000000000002</v>
      </c>
      <c r="H74" s="145">
        <v>207.959</v>
      </c>
      <c r="I74" s="145">
        <v>224.078</v>
      </c>
      <c r="J74" s="145">
        <v>212.21100000000001</v>
      </c>
      <c r="K74" s="145">
        <v>95.560990000000004</v>
      </c>
      <c r="L74" s="145">
        <v>138.49100000000001</v>
      </c>
      <c r="M74" s="145">
        <v>104.345</v>
      </c>
      <c r="N74" s="145">
        <v>160.749</v>
      </c>
      <c r="O74" s="145">
        <v>185.209</v>
      </c>
      <c r="P74" s="145">
        <v>204.44800000000001</v>
      </c>
      <c r="Q74" s="145">
        <v>163.46100000000001</v>
      </c>
      <c r="R74" s="145">
        <v>166.40700000000001</v>
      </c>
      <c r="S74" s="145">
        <v>160.10400000000001</v>
      </c>
      <c r="T74" s="149">
        <v>3720</v>
      </c>
      <c r="U74" s="146">
        <v>198.14769999999999</v>
      </c>
      <c r="V74" s="146">
        <v>207.2997</v>
      </c>
      <c r="W74" s="146">
        <v>191.28270000000001</v>
      </c>
    </row>
    <row r="75" spans="1:23" x14ac:dyDescent="0.3">
      <c r="A75" s="139">
        <v>1890</v>
      </c>
      <c r="B75" s="145">
        <v>40.268000000000001</v>
      </c>
      <c r="C75" s="145">
        <v>-7.0909959999999996</v>
      </c>
      <c r="D75" s="145">
        <v>-19.058</v>
      </c>
      <c r="E75" s="145">
        <v>71.105000000000004</v>
      </c>
      <c r="F75" s="145">
        <v>69.102999999999994</v>
      </c>
      <c r="G75" s="145">
        <v>62.323</v>
      </c>
      <c r="H75" s="145">
        <v>209.02799999999999</v>
      </c>
      <c r="I75" s="145">
        <v>228.654</v>
      </c>
      <c r="J75" s="145">
        <v>211.28899999999999</v>
      </c>
      <c r="K75" s="145">
        <v>96.54401</v>
      </c>
      <c r="L75" s="145">
        <v>137.495</v>
      </c>
      <c r="M75" s="145">
        <v>103.256</v>
      </c>
      <c r="N75" s="145">
        <v>159.846</v>
      </c>
      <c r="O75" s="145">
        <v>184.79900000000001</v>
      </c>
      <c r="P75" s="145">
        <v>202.779</v>
      </c>
      <c r="Q75" s="145">
        <v>163.10599999999999</v>
      </c>
      <c r="R75" s="145">
        <v>164.404</v>
      </c>
      <c r="S75" s="145">
        <v>152.899</v>
      </c>
      <c r="T75" s="149">
        <v>3780</v>
      </c>
      <c r="U75" s="146">
        <v>194.18700000000001</v>
      </c>
      <c r="V75" s="146">
        <v>202.56200000000001</v>
      </c>
      <c r="W75" s="146">
        <v>186.661</v>
      </c>
    </row>
    <row r="76" spans="1:23" x14ac:dyDescent="0.3">
      <c r="A76" s="139">
        <v>1920</v>
      </c>
      <c r="B76" s="145">
        <v>39.927329999999998</v>
      </c>
      <c r="C76" s="145">
        <v>-8.7686689999999992</v>
      </c>
      <c r="D76" s="145">
        <v>-15.777670000000001</v>
      </c>
      <c r="E76" s="145">
        <v>71.919330000000002</v>
      </c>
      <c r="F76" s="145">
        <v>72.402330000000006</v>
      </c>
      <c r="G76" s="145">
        <v>65.512330000000006</v>
      </c>
      <c r="H76" s="145">
        <v>208.48830000000001</v>
      </c>
      <c r="I76" s="145">
        <v>225.34530000000001</v>
      </c>
      <c r="J76" s="145">
        <v>213.20830000000001</v>
      </c>
      <c r="K76" s="145">
        <v>97.110320000000002</v>
      </c>
      <c r="L76" s="145">
        <v>133.1583</v>
      </c>
      <c r="M76" s="145">
        <v>106.5333</v>
      </c>
      <c r="N76" s="145">
        <v>159.62629999999999</v>
      </c>
      <c r="O76" s="145">
        <v>178.8313</v>
      </c>
      <c r="P76" s="145">
        <v>206.00030000000001</v>
      </c>
      <c r="Q76" s="145">
        <v>162.76429999999999</v>
      </c>
      <c r="R76" s="145">
        <v>163.26830000000001</v>
      </c>
      <c r="S76" s="145">
        <v>155.02930000000001</v>
      </c>
      <c r="T76" s="149">
        <v>3840</v>
      </c>
      <c r="U76" s="146">
        <v>196.06030000000001</v>
      </c>
      <c r="V76" s="146">
        <v>202.5283</v>
      </c>
      <c r="W76" s="146">
        <v>186.52930000000001</v>
      </c>
    </row>
    <row r="77" spans="1:23" x14ac:dyDescent="0.3">
      <c r="A77" s="139">
        <v>1950</v>
      </c>
      <c r="B77" s="145">
        <v>41.35633</v>
      </c>
      <c r="C77" s="145">
        <v>-7.5366669999999996</v>
      </c>
      <c r="D77" s="145">
        <v>-17.53267</v>
      </c>
      <c r="E77" s="145">
        <v>70.288330000000002</v>
      </c>
      <c r="F77" s="145">
        <v>68.369339999999994</v>
      </c>
      <c r="G77" s="145">
        <v>61.363329999999998</v>
      </c>
      <c r="H77" s="145">
        <v>208.9803</v>
      </c>
      <c r="I77" s="145">
        <v>228.21430000000001</v>
      </c>
      <c r="J77" s="145">
        <v>211.57830000000001</v>
      </c>
      <c r="K77" s="145">
        <v>95.628339999999994</v>
      </c>
      <c r="L77" s="145">
        <v>135.35929999999999</v>
      </c>
      <c r="M77" s="145">
        <v>101.14230000000001</v>
      </c>
      <c r="N77" s="145">
        <v>157.13829999999999</v>
      </c>
      <c r="O77" s="145">
        <v>183.06729999999999</v>
      </c>
      <c r="P77" s="145">
        <v>203.6113</v>
      </c>
      <c r="Q77" s="145">
        <v>159.9213</v>
      </c>
      <c r="R77" s="145">
        <v>164.06729999999999</v>
      </c>
      <c r="S77" s="145">
        <v>153.81729999999999</v>
      </c>
      <c r="T77" s="149">
        <v>3900</v>
      </c>
      <c r="U77" s="146">
        <v>196.72800000000001</v>
      </c>
      <c r="V77" s="146">
        <v>201.446</v>
      </c>
      <c r="W77" s="146">
        <v>184.90700000000001</v>
      </c>
    </row>
    <row r="78" spans="1:23" x14ac:dyDescent="0.3">
      <c r="A78" s="139">
        <v>1980</v>
      </c>
      <c r="B78" s="145">
        <v>41.087000000000003</v>
      </c>
      <c r="C78" s="145">
        <v>-6.5789989999999996</v>
      </c>
      <c r="D78" s="145">
        <v>-18.66</v>
      </c>
      <c r="E78" s="145">
        <v>70.031999999999996</v>
      </c>
      <c r="F78" s="145">
        <v>67.634</v>
      </c>
      <c r="G78" s="145">
        <v>61.348999999999997</v>
      </c>
      <c r="H78" s="145">
        <v>208.41</v>
      </c>
      <c r="I78" s="145">
        <v>227.548</v>
      </c>
      <c r="J78" s="145">
        <v>211.232</v>
      </c>
      <c r="K78" s="145">
        <v>97.100999999999999</v>
      </c>
      <c r="L78" s="145">
        <v>136.34100000000001</v>
      </c>
      <c r="M78" s="145">
        <v>100.654</v>
      </c>
      <c r="N78" s="145">
        <v>156.08799999999999</v>
      </c>
      <c r="O78" s="145">
        <v>182.387</v>
      </c>
      <c r="P78" s="145">
        <v>201.53200000000001</v>
      </c>
      <c r="Q78" s="145">
        <v>160.85499999999999</v>
      </c>
      <c r="R78" s="145">
        <v>161.04</v>
      </c>
      <c r="S78" s="145">
        <v>150.928</v>
      </c>
      <c r="T78" s="149">
        <v>3960</v>
      </c>
      <c r="U78" s="146">
        <v>193.7227</v>
      </c>
      <c r="V78" s="146">
        <v>200.83670000000001</v>
      </c>
      <c r="W78" s="146">
        <v>184.72970000000001</v>
      </c>
    </row>
    <row r="79" spans="1:23" x14ac:dyDescent="0.3">
      <c r="A79" s="139">
        <v>2010</v>
      </c>
      <c r="B79" s="145">
        <v>41.60266</v>
      </c>
      <c r="C79" s="145">
        <v>-8.8363379999999996</v>
      </c>
      <c r="D79" s="145">
        <v>-18.003340000000001</v>
      </c>
      <c r="E79" s="145">
        <v>68.991659999999996</v>
      </c>
      <c r="F79" s="145">
        <v>66.785659999999993</v>
      </c>
      <c r="G79" s="145">
        <v>60.35266</v>
      </c>
      <c r="H79" s="145">
        <v>207.12970000000001</v>
      </c>
      <c r="I79" s="145">
        <v>224.48570000000001</v>
      </c>
      <c r="J79" s="145">
        <v>210.7867</v>
      </c>
      <c r="K79" s="145">
        <v>95.990660000000005</v>
      </c>
      <c r="L79" s="145">
        <v>134.17670000000001</v>
      </c>
      <c r="M79" s="145">
        <v>100.97069999999999</v>
      </c>
      <c r="N79" s="145">
        <v>155.2747</v>
      </c>
      <c r="O79" s="145">
        <v>180.37569999999999</v>
      </c>
      <c r="P79" s="145">
        <v>202.3056</v>
      </c>
      <c r="Q79" s="145">
        <v>160.86869999999999</v>
      </c>
      <c r="R79" s="145">
        <v>162.49870000000001</v>
      </c>
      <c r="S79" s="145">
        <v>151.3297</v>
      </c>
      <c r="T79" s="149">
        <v>4020</v>
      </c>
      <c r="U79" s="146">
        <v>187.62200000000001</v>
      </c>
      <c r="V79" s="146">
        <v>197.00399999999999</v>
      </c>
      <c r="W79" s="146">
        <v>180.66300000000001</v>
      </c>
    </row>
    <row r="80" spans="1:23" x14ac:dyDescent="0.3">
      <c r="A80" s="139">
        <v>2040</v>
      </c>
      <c r="B80" s="145">
        <v>42.246000000000002</v>
      </c>
      <c r="C80" s="145">
        <v>-7.069</v>
      </c>
      <c r="D80" s="145">
        <v>-17.129000000000001</v>
      </c>
      <c r="E80" s="145">
        <v>69.762</v>
      </c>
      <c r="F80" s="145">
        <v>69.677000000000007</v>
      </c>
      <c r="G80" s="145">
        <v>62.570999999999998</v>
      </c>
      <c r="H80" s="145">
        <v>209.864</v>
      </c>
      <c r="I80" s="145">
        <v>233.44399999999999</v>
      </c>
      <c r="J80" s="145">
        <v>211.565</v>
      </c>
      <c r="K80" s="145">
        <v>94.146000000000001</v>
      </c>
      <c r="L80" s="145">
        <v>133.798</v>
      </c>
      <c r="M80" s="145">
        <v>101.536</v>
      </c>
      <c r="N80" s="145">
        <v>156.203</v>
      </c>
      <c r="O80" s="145">
        <v>180.61199999999999</v>
      </c>
      <c r="P80" s="145">
        <v>204.30500000000001</v>
      </c>
      <c r="Q80" s="145">
        <v>157.10300000000001</v>
      </c>
      <c r="R80" s="145">
        <v>161.80600000000001</v>
      </c>
      <c r="S80" s="145">
        <v>152.95099999999999</v>
      </c>
      <c r="T80" s="149">
        <v>4080</v>
      </c>
      <c r="U80" s="146">
        <v>188.54570000000001</v>
      </c>
      <c r="V80" s="146">
        <v>196.17869999999999</v>
      </c>
      <c r="W80" s="146">
        <v>180.38669999999999</v>
      </c>
    </row>
    <row r="81" spans="1:23" x14ac:dyDescent="0.3">
      <c r="A81" s="139">
        <v>2070</v>
      </c>
      <c r="B81" s="145">
        <v>41.375999999999998</v>
      </c>
      <c r="C81" s="145">
        <v>-7.0140000000000002</v>
      </c>
      <c r="D81" s="145">
        <v>-18.391999999999999</v>
      </c>
      <c r="E81" s="145">
        <v>69.33099</v>
      </c>
      <c r="F81" s="145">
        <v>67.941999999999993</v>
      </c>
      <c r="G81" s="145">
        <v>61.161999999999999</v>
      </c>
      <c r="H81" s="145">
        <v>210.20099999999999</v>
      </c>
      <c r="I81" s="145">
        <v>229.751</v>
      </c>
      <c r="J81" s="145">
        <v>211.185</v>
      </c>
      <c r="K81" s="145">
        <v>96.620999999999995</v>
      </c>
      <c r="L81" s="145">
        <v>135.10900000000001</v>
      </c>
      <c r="M81" s="145">
        <v>99.608990000000006</v>
      </c>
      <c r="N81" s="145">
        <v>155.053</v>
      </c>
      <c r="O81" s="145">
        <v>180.87299999999999</v>
      </c>
      <c r="P81" s="145">
        <v>201.22399999999999</v>
      </c>
      <c r="Q81" s="145">
        <v>155.33600000000001</v>
      </c>
      <c r="R81" s="145">
        <v>159.46899999999999</v>
      </c>
      <c r="S81" s="145">
        <v>149.126</v>
      </c>
      <c r="T81" s="149">
        <v>4140</v>
      </c>
      <c r="U81" s="146">
        <v>188.596</v>
      </c>
      <c r="V81" s="146">
        <v>196.846</v>
      </c>
      <c r="W81" s="146">
        <v>179.76300000000001</v>
      </c>
    </row>
    <row r="82" spans="1:23" x14ac:dyDescent="0.3">
      <c r="A82" s="139">
        <v>2100</v>
      </c>
      <c r="B82" s="145">
        <v>42.030329999999999</v>
      </c>
      <c r="C82" s="145">
        <v>-8.5846669999999996</v>
      </c>
      <c r="D82" s="145">
        <v>-13.87567</v>
      </c>
      <c r="E82" s="145">
        <v>67.86533</v>
      </c>
      <c r="F82" s="145">
        <v>68.888339999999999</v>
      </c>
      <c r="G82" s="145">
        <v>61.588329999999999</v>
      </c>
      <c r="H82" s="145">
        <v>209.89930000000001</v>
      </c>
      <c r="I82" s="145">
        <v>233.30330000000001</v>
      </c>
      <c r="J82" s="145">
        <v>210.79130000000001</v>
      </c>
      <c r="K82" s="145">
        <v>95.838329999999999</v>
      </c>
      <c r="L82" s="145">
        <v>134.94929999999999</v>
      </c>
      <c r="M82" s="145">
        <v>99.073329999999999</v>
      </c>
      <c r="N82" s="145">
        <v>154.28129999999999</v>
      </c>
      <c r="O82" s="145">
        <v>179.96430000000001</v>
      </c>
      <c r="P82" s="145">
        <v>199.5993</v>
      </c>
      <c r="Q82" s="145">
        <v>159.2123</v>
      </c>
      <c r="R82" s="145">
        <v>158.68129999999999</v>
      </c>
      <c r="S82" s="145">
        <v>148.5513</v>
      </c>
      <c r="T82" s="149">
        <v>4200</v>
      </c>
      <c r="U82" s="146">
        <v>183.8587</v>
      </c>
      <c r="V82" s="146">
        <v>194.17869999999999</v>
      </c>
      <c r="W82" s="146">
        <v>176.02869999999999</v>
      </c>
    </row>
    <row r="83" spans="1:23" x14ac:dyDescent="0.3">
      <c r="A83" s="139">
        <v>2130</v>
      </c>
      <c r="B83" s="145">
        <v>42.65</v>
      </c>
      <c r="C83" s="145">
        <v>-7.369999</v>
      </c>
      <c r="D83" s="145">
        <v>-15.281000000000001</v>
      </c>
      <c r="E83" s="145">
        <v>70.09</v>
      </c>
      <c r="F83" s="145">
        <v>68.763000000000005</v>
      </c>
      <c r="G83" s="145">
        <v>64.694999999999993</v>
      </c>
      <c r="H83" s="145">
        <v>206.08799999999999</v>
      </c>
      <c r="I83" s="145">
        <v>226.34</v>
      </c>
      <c r="J83" s="145">
        <v>211.55799999999999</v>
      </c>
      <c r="K83" s="145">
        <v>93.421009999999995</v>
      </c>
      <c r="L83" s="145">
        <v>131.73500000000001</v>
      </c>
      <c r="M83" s="145">
        <v>105.113</v>
      </c>
      <c r="N83" s="145">
        <v>154.833</v>
      </c>
      <c r="O83" s="145">
        <v>174.047</v>
      </c>
      <c r="P83" s="145">
        <v>203.4</v>
      </c>
      <c r="Q83" s="145">
        <v>162.83799999999999</v>
      </c>
      <c r="R83" s="145">
        <v>160.91999999999999</v>
      </c>
      <c r="S83" s="145">
        <v>153.149</v>
      </c>
      <c r="T83" s="149">
        <v>4260</v>
      </c>
      <c r="U83" s="146">
        <v>185.2407</v>
      </c>
      <c r="V83" s="146">
        <v>194.4787</v>
      </c>
      <c r="W83" s="146">
        <v>177.8407</v>
      </c>
    </row>
    <row r="84" spans="1:23" x14ac:dyDescent="0.3">
      <c r="A84" s="139">
        <v>2160</v>
      </c>
      <c r="B84" s="145">
        <v>44.01867</v>
      </c>
      <c r="C84" s="145">
        <v>-7.1373329999999999</v>
      </c>
      <c r="D84" s="145">
        <v>-16.910329999999998</v>
      </c>
      <c r="E84" s="145">
        <v>67.845669999999998</v>
      </c>
      <c r="F84" s="145">
        <v>66.101669999999999</v>
      </c>
      <c r="G84" s="145">
        <v>61.279670000000003</v>
      </c>
      <c r="H84" s="145">
        <v>207.7937</v>
      </c>
      <c r="I84" s="145">
        <v>228.5127</v>
      </c>
      <c r="J84" s="145">
        <v>210.47370000000001</v>
      </c>
      <c r="K84" s="145">
        <v>92.918670000000006</v>
      </c>
      <c r="L84" s="145">
        <v>133.7287</v>
      </c>
      <c r="M84" s="145">
        <v>99.30968</v>
      </c>
      <c r="N84" s="145">
        <v>151.81970000000001</v>
      </c>
      <c r="O84" s="145">
        <v>178.68369999999999</v>
      </c>
      <c r="P84" s="145">
        <v>201.29769999999999</v>
      </c>
      <c r="Q84" s="145">
        <v>156.6917</v>
      </c>
      <c r="R84" s="145">
        <v>160.54069999999999</v>
      </c>
      <c r="S84" s="145">
        <v>149.4057</v>
      </c>
      <c r="T84" s="149">
        <v>4320</v>
      </c>
      <c r="U84" s="146">
        <v>183.88829999999999</v>
      </c>
      <c r="V84" s="146">
        <v>194.55029999999999</v>
      </c>
      <c r="W84" s="146">
        <v>178.25530000000001</v>
      </c>
    </row>
    <row r="85" spans="1:23" x14ac:dyDescent="0.3">
      <c r="A85" s="139">
        <v>2190</v>
      </c>
      <c r="B85" s="145">
        <v>43.064</v>
      </c>
      <c r="C85" s="145">
        <v>-7.1579969999999999</v>
      </c>
      <c r="D85" s="145">
        <v>-16.553000000000001</v>
      </c>
      <c r="E85" s="145">
        <v>67.114000000000004</v>
      </c>
      <c r="F85" s="145">
        <v>64.971999999999994</v>
      </c>
      <c r="G85" s="145">
        <v>61.622999999999998</v>
      </c>
      <c r="H85" s="145">
        <v>206.667</v>
      </c>
      <c r="I85" s="145">
        <v>226.09299999999999</v>
      </c>
      <c r="J85" s="145">
        <v>209.60900000000001</v>
      </c>
      <c r="K85" s="145">
        <v>91.466999999999999</v>
      </c>
      <c r="L85" s="145">
        <v>133.93199999999999</v>
      </c>
      <c r="M85" s="145">
        <v>98.712010000000006</v>
      </c>
      <c r="N85" s="145">
        <v>151.239</v>
      </c>
      <c r="O85" s="145">
        <v>178.041</v>
      </c>
      <c r="P85" s="145">
        <v>201.089</v>
      </c>
      <c r="Q85" s="145">
        <v>163.209</v>
      </c>
      <c r="R85" s="145">
        <v>157.535</v>
      </c>
      <c r="S85" s="145">
        <v>147.994</v>
      </c>
      <c r="T85" s="149">
        <v>4380</v>
      </c>
      <c r="U85" s="146">
        <v>179.66470000000001</v>
      </c>
      <c r="V85" s="146">
        <v>189.0797</v>
      </c>
      <c r="W85" s="146">
        <v>173.08269999999999</v>
      </c>
    </row>
    <row r="86" spans="1:23" x14ac:dyDescent="0.3">
      <c r="A86" s="139">
        <v>2220</v>
      </c>
      <c r="B86" s="145">
        <v>44.078670000000002</v>
      </c>
      <c r="C86" s="145">
        <v>-5.2233349999999996</v>
      </c>
      <c r="D86" s="145">
        <v>-17.98734</v>
      </c>
      <c r="E86" s="145">
        <v>68.066670000000002</v>
      </c>
      <c r="F86" s="145">
        <v>66.436670000000007</v>
      </c>
      <c r="G86" s="145">
        <v>62.652659999999997</v>
      </c>
      <c r="H86" s="145">
        <v>208.8997</v>
      </c>
      <c r="I86" s="145">
        <v>232.68770000000001</v>
      </c>
      <c r="J86" s="145">
        <v>210.49170000000001</v>
      </c>
      <c r="K86" s="145">
        <v>94.26567</v>
      </c>
      <c r="L86" s="145">
        <v>135.76070000000001</v>
      </c>
      <c r="M86" s="145">
        <v>98.211669999999998</v>
      </c>
      <c r="N86" s="145">
        <v>153.3407</v>
      </c>
      <c r="O86" s="145">
        <v>177.1557</v>
      </c>
      <c r="P86" s="145">
        <v>200.57069999999999</v>
      </c>
      <c r="Q86" s="145">
        <v>156.91970000000001</v>
      </c>
      <c r="R86" s="145">
        <v>159.3937</v>
      </c>
      <c r="S86" s="145">
        <v>148.72370000000001</v>
      </c>
      <c r="T86" s="149">
        <v>4440</v>
      </c>
      <c r="U86" s="146">
        <v>180.6463</v>
      </c>
      <c r="V86" s="146">
        <v>188.74629999999999</v>
      </c>
      <c r="W86" s="146">
        <v>173.9393</v>
      </c>
    </row>
    <row r="87" spans="1:23" x14ac:dyDescent="0.3">
      <c r="A87" s="139">
        <v>2250</v>
      </c>
      <c r="B87" s="145">
        <v>43.565669999999997</v>
      </c>
      <c r="C87" s="145">
        <v>-6.9383350000000004</v>
      </c>
      <c r="D87" s="145">
        <v>-16.83333</v>
      </c>
      <c r="E87" s="145">
        <v>67.051670000000001</v>
      </c>
      <c r="F87" s="145">
        <v>68.419659999999993</v>
      </c>
      <c r="G87" s="145">
        <v>62.447659999999999</v>
      </c>
      <c r="H87" s="145">
        <v>208.81370000000001</v>
      </c>
      <c r="I87" s="145">
        <v>232.4427</v>
      </c>
      <c r="J87" s="145">
        <v>209.36369999999999</v>
      </c>
      <c r="K87" s="145">
        <v>90.630660000000006</v>
      </c>
      <c r="L87" s="145">
        <v>132.87270000000001</v>
      </c>
      <c r="M87" s="145">
        <v>98.501660000000001</v>
      </c>
      <c r="N87" s="145">
        <v>150.4417</v>
      </c>
      <c r="O87" s="145">
        <v>176.77269999999999</v>
      </c>
      <c r="P87" s="145">
        <v>200.7807</v>
      </c>
      <c r="Q87" s="145">
        <v>157.57570000000001</v>
      </c>
      <c r="R87" s="145">
        <v>158.08070000000001</v>
      </c>
      <c r="S87" s="145">
        <v>147.6217</v>
      </c>
      <c r="T87" s="149">
        <v>4500</v>
      </c>
      <c r="U87" s="146">
        <v>176.4307</v>
      </c>
      <c r="V87" s="146">
        <v>183.72470000000001</v>
      </c>
      <c r="W87" s="146">
        <v>167.44569999999999</v>
      </c>
    </row>
    <row r="88" spans="1:23" x14ac:dyDescent="0.3">
      <c r="A88" s="139">
        <v>2280</v>
      </c>
      <c r="B88" s="145">
        <v>43.03633</v>
      </c>
      <c r="C88" s="145">
        <v>-6.7696690000000004</v>
      </c>
      <c r="D88" s="145">
        <v>-19.465669999999999</v>
      </c>
      <c r="E88" s="145">
        <v>65.797330000000002</v>
      </c>
      <c r="F88" s="145">
        <v>64.808329999999998</v>
      </c>
      <c r="G88" s="145">
        <v>60.60333</v>
      </c>
      <c r="H88" s="145">
        <v>207.60730000000001</v>
      </c>
      <c r="I88" s="145">
        <v>226.14930000000001</v>
      </c>
      <c r="J88" s="145">
        <v>208.1183</v>
      </c>
      <c r="K88" s="145">
        <v>87.662319999999994</v>
      </c>
      <c r="L88" s="145">
        <v>131.5513</v>
      </c>
      <c r="M88" s="145">
        <v>97.188320000000004</v>
      </c>
      <c r="N88" s="145">
        <v>148.59630000000001</v>
      </c>
      <c r="O88" s="145">
        <v>175.1823</v>
      </c>
      <c r="P88" s="145">
        <v>200.91229999999999</v>
      </c>
      <c r="Q88" s="145">
        <v>152.85429999999999</v>
      </c>
      <c r="R88" s="145">
        <v>158.59630000000001</v>
      </c>
      <c r="S88" s="145">
        <v>148.5453</v>
      </c>
      <c r="T88" s="149">
        <v>4560</v>
      </c>
      <c r="U88" s="146">
        <v>176.1103</v>
      </c>
      <c r="V88" s="146">
        <v>186.4023</v>
      </c>
      <c r="W88" s="146">
        <v>170.3623</v>
      </c>
    </row>
    <row r="89" spans="1:23" x14ac:dyDescent="0.3">
      <c r="A89" s="139">
        <v>2310</v>
      </c>
      <c r="B89" s="145">
        <v>43.838340000000002</v>
      </c>
      <c r="C89" s="145">
        <v>-4.8296659999999996</v>
      </c>
      <c r="D89" s="145">
        <v>-21.06767</v>
      </c>
      <c r="E89" s="145">
        <v>66.427340000000001</v>
      </c>
      <c r="F89" s="145">
        <v>65.269329999999997</v>
      </c>
      <c r="G89" s="145">
        <v>61.442329999999998</v>
      </c>
      <c r="H89" s="145">
        <v>206.74629999999999</v>
      </c>
      <c r="I89" s="145">
        <v>226.2423</v>
      </c>
      <c r="J89" s="145">
        <v>208.20830000000001</v>
      </c>
      <c r="K89" s="145">
        <v>88.887330000000006</v>
      </c>
      <c r="L89" s="145">
        <v>133.5223</v>
      </c>
      <c r="M89" s="145">
        <v>96.911330000000007</v>
      </c>
      <c r="N89" s="145">
        <v>148.56030000000001</v>
      </c>
      <c r="O89" s="145">
        <v>176.51730000000001</v>
      </c>
      <c r="P89" s="145">
        <v>198.91329999999999</v>
      </c>
      <c r="Q89" s="145">
        <v>159.03530000000001</v>
      </c>
      <c r="R89" s="145">
        <v>159.35329999999999</v>
      </c>
      <c r="S89" s="145">
        <v>150.92830000000001</v>
      </c>
      <c r="T89" s="149">
        <v>4620</v>
      </c>
      <c r="U89" s="146">
        <v>171.4127</v>
      </c>
      <c r="V89" s="146">
        <v>186.46270000000001</v>
      </c>
      <c r="W89" s="146">
        <v>168.02670000000001</v>
      </c>
    </row>
    <row r="90" spans="1:23" x14ac:dyDescent="0.3">
      <c r="A90" s="139">
        <v>2340</v>
      </c>
      <c r="B90" s="145">
        <v>41.788670000000003</v>
      </c>
      <c r="C90" s="145">
        <v>-7.3893319999999996</v>
      </c>
      <c r="D90" s="145">
        <v>-15.643330000000001</v>
      </c>
      <c r="E90" s="145">
        <v>66.283659999999998</v>
      </c>
      <c r="F90" s="145">
        <v>69.299670000000006</v>
      </c>
      <c r="G90" s="145">
        <v>64.709670000000003</v>
      </c>
      <c r="H90" s="145">
        <v>204.7997</v>
      </c>
      <c r="I90" s="145">
        <v>223.09370000000001</v>
      </c>
      <c r="J90" s="145">
        <v>207.81569999999999</v>
      </c>
      <c r="K90" s="145">
        <v>89.313659999999999</v>
      </c>
      <c r="L90" s="145">
        <v>128.04769999999999</v>
      </c>
      <c r="M90" s="145">
        <v>101.1567</v>
      </c>
      <c r="N90" s="145">
        <v>148.3467</v>
      </c>
      <c r="O90" s="145">
        <v>170.1157</v>
      </c>
      <c r="P90" s="145">
        <v>202.9247</v>
      </c>
      <c r="Q90" s="145">
        <v>161.4417</v>
      </c>
      <c r="R90" s="145">
        <v>156.5247</v>
      </c>
      <c r="S90" s="145">
        <v>148.8177</v>
      </c>
      <c r="T90" s="149">
        <v>4680</v>
      </c>
      <c r="U90" s="146">
        <v>175.00700000000001</v>
      </c>
      <c r="V90" s="146">
        <v>181.77099999999999</v>
      </c>
      <c r="W90" s="146">
        <v>166.40600000000001</v>
      </c>
    </row>
    <row r="91" spans="1:23" x14ac:dyDescent="0.3">
      <c r="A91" s="139">
        <v>2370</v>
      </c>
      <c r="B91" s="145">
        <v>43.573</v>
      </c>
      <c r="C91" s="145">
        <v>-7.2119980000000004</v>
      </c>
      <c r="D91" s="145">
        <v>-16.978999999999999</v>
      </c>
      <c r="E91" s="145">
        <v>63.795999999999999</v>
      </c>
      <c r="F91" s="145">
        <v>68.41301</v>
      </c>
      <c r="G91" s="145">
        <v>62.029000000000003</v>
      </c>
      <c r="H91" s="145">
        <v>206.87899999999999</v>
      </c>
      <c r="I91" s="145">
        <v>231.86600000000001</v>
      </c>
      <c r="J91" s="145">
        <v>206.822</v>
      </c>
      <c r="K91" s="145">
        <v>91.245009999999994</v>
      </c>
      <c r="L91" s="145">
        <v>133.477</v>
      </c>
      <c r="M91" s="145">
        <v>95.037000000000006</v>
      </c>
      <c r="N91" s="145">
        <v>147.03899999999999</v>
      </c>
      <c r="O91" s="145">
        <v>173.69200000000001</v>
      </c>
      <c r="P91" s="145">
        <v>198.51300000000001</v>
      </c>
      <c r="Q91" s="145">
        <v>155.86699999999999</v>
      </c>
      <c r="R91" s="145">
        <v>154.83500000000001</v>
      </c>
      <c r="S91" s="145">
        <v>145.06</v>
      </c>
      <c r="T91" s="149">
        <v>4740</v>
      </c>
      <c r="U91" s="146">
        <v>167.90369999999999</v>
      </c>
      <c r="V91" s="146">
        <v>179.42869999999999</v>
      </c>
      <c r="W91" s="146">
        <v>163.50069999999999</v>
      </c>
    </row>
    <row r="92" spans="1:23" x14ac:dyDescent="0.3">
      <c r="A92" s="139">
        <v>2400</v>
      </c>
      <c r="B92" s="145">
        <v>43.872329999999998</v>
      </c>
      <c r="C92" s="145">
        <v>-8.4026680000000002</v>
      </c>
      <c r="D92" s="145">
        <v>-15.71767</v>
      </c>
      <c r="E92" s="145">
        <v>64.311329999999998</v>
      </c>
      <c r="F92" s="145">
        <v>67.44032</v>
      </c>
      <c r="G92" s="145">
        <v>61.778329999999997</v>
      </c>
      <c r="H92" s="145">
        <v>200.3383</v>
      </c>
      <c r="I92" s="145">
        <v>223.5823</v>
      </c>
      <c r="J92" s="145">
        <v>207.92429999999999</v>
      </c>
      <c r="K92" s="145">
        <v>86.367320000000007</v>
      </c>
      <c r="L92" s="145">
        <v>127.8753</v>
      </c>
      <c r="M92" s="145">
        <v>99.717330000000004</v>
      </c>
      <c r="N92" s="145">
        <v>146.5823</v>
      </c>
      <c r="O92" s="145">
        <v>166.72630000000001</v>
      </c>
      <c r="P92" s="145">
        <v>200.7193</v>
      </c>
      <c r="Q92" s="145">
        <v>154.38730000000001</v>
      </c>
      <c r="R92" s="145">
        <v>156.2353</v>
      </c>
      <c r="S92" s="145">
        <v>148.07730000000001</v>
      </c>
      <c r="T92" s="149">
        <v>4800</v>
      </c>
      <c r="U92" s="146">
        <v>166.1557</v>
      </c>
      <c r="V92" s="146">
        <v>177.18969999999999</v>
      </c>
      <c r="W92" s="146">
        <v>161.49369999999999</v>
      </c>
    </row>
    <row r="93" spans="1:23" x14ac:dyDescent="0.3">
      <c r="A93" s="139">
        <v>2430</v>
      </c>
      <c r="B93" s="145">
        <v>43.516669999999998</v>
      </c>
      <c r="C93" s="145">
        <v>-5.159332</v>
      </c>
      <c r="D93" s="145">
        <v>-20.00733</v>
      </c>
      <c r="E93" s="145">
        <v>65.117660000000001</v>
      </c>
      <c r="F93" s="145">
        <v>67.388670000000005</v>
      </c>
      <c r="G93" s="145">
        <v>62.069670000000002</v>
      </c>
      <c r="H93" s="145">
        <v>207.43870000000001</v>
      </c>
      <c r="I93" s="145">
        <v>230.49959999999999</v>
      </c>
      <c r="J93" s="145">
        <v>206.9427</v>
      </c>
      <c r="K93" s="145">
        <v>88.33766</v>
      </c>
      <c r="L93" s="145">
        <v>133.3777</v>
      </c>
      <c r="M93" s="145">
        <v>94.124660000000006</v>
      </c>
      <c r="N93" s="145">
        <v>146.31970000000001</v>
      </c>
      <c r="O93" s="145">
        <v>174.55969999999999</v>
      </c>
      <c r="P93" s="145">
        <v>198.80869999999999</v>
      </c>
      <c r="Q93" s="145">
        <v>153.7817</v>
      </c>
      <c r="R93" s="145">
        <v>156.6327</v>
      </c>
      <c r="S93" s="145">
        <v>146.98869999999999</v>
      </c>
      <c r="T93" s="149">
        <v>4860</v>
      </c>
      <c r="U93" s="146">
        <v>167.86969999999999</v>
      </c>
      <c r="V93" s="146">
        <v>177.07570000000001</v>
      </c>
      <c r="W93" s="146">
        <v>161.9537</v>
      </c>
    </row>
    <row r="94" spans="1:23" x14ac:dyDescent="0.3">
      <c r="A94" s="139">
        <v>2460</v>
      </c>
      <c r="B94" s="145">
        <v>42.556330000000003</v>
      </c>
      <c r="C94" s="145">
        <v>-7.2446669999999997</v>
      </c>
      <c r="D94" s="145">
        <v>-19.11767</v>
      </c>
      <c r="E94" s="145">
        <v>64.807329999999993</v>
      </c>
      <c r="F94" s="145">
        <v>65.579329999999999</v>
      </c>
      <c r="G94" s="145">
        <v>62.065330000000003</v>
      </c>
      <c r="H94" s="145">
        <v>202.54830000000001</v>
      </c>
      <c r="I94" s="145">
        <v>226.5703</v>
      </c>
      <c r="J94" s="145">
        <v>205.84630000000001</v>
      </c>
      <c r="K94" s="145">
        <v>87.027330000000006</v>
      </c>
      <c r="L94" s="145">
        <v>128.1283</v>
      </c>
      <c r="M94" s="145">
        <v>98.426329999999993</v>
      </c>
      <c r="N94" s="145">
        <v>145.36930000000001</v>
      </c>
      <c r="O94" s="145">
        <v>167.62629999999999</v>
      </c>
      <c r="P94" s="145">
        <v>201.27330000000001</v>
      </c>
      <c r="Q94" s="145">
        <v>161.02430000000001</v>
      </c>
      <c r="R94" s="145">
        <v>155.58529999999999</v>
      </c>
      <c r="S94" s="145">
        <v>146.60929999999999</v>
      </c>
      <c r="T94" s="149">
        <v>4920</v>
      </c>
      <c r="U94" s="146">
        <v>161.66370000000001</v>
      </c>
      <c r="V94" s="146">
        <v>175.8777</v>
      </c>
      <c r="W94" s="146">
        <v>158.17169999999999</v>
      </c>
    </row>
    <row r="95" spans="1:23" x14ac:dyDescent="0.3">
      <c r="A95" s="139">
        <v>2490</v>
      </c>
      <c r="B95" s="145">
        <v>41.392670000000003</v>
      </c>
      <c r="C95" s="145">
        <v>-9.5593299999999992</v>
      </c>
      <c r="D95" s="145">
        <v>-14.48433</v>
      </c>
      <c r="E95" s="145">
        <v>63.686669999999999</v>
      </c>
      <c r="F95" s="145">
        <v>69.421670000000006</v>
      </c>
      <c r="G95" s="145">
        <v>64.458669999999998</v>
      </c>
      <c r="H95" s="145">
        <v>201.19569999999999</v>
      </c>
      <c r="I95" s="145">
        <v>219.3947</v>
      </c>
      <c r="J95" s="145">
        <v>205.6927</v>
      </c>
      <c r="K95" s="145">
        <v>85.888670000000005</v>
      </c>
      <c r="L95" s="145">
        <v>125.8527</v>
      </c>
      <c r="M95" s="145">
        <v>97.758669999999995</v>
      </c>
      <c r="N95" s="145">
        <v>142.7167</v>
      </c>
      <c r="O95" s="145">
        <v>168.25569999999999</v>
      </c>
      <c r="P95" s="145">
        <v>197.81270000000001</v>
      </c>
      <c r="Q95" s="145">
        <v>156.83969999999999</v>
      </c>
      <c r="R95" s="145">
        <v>152.54069999999999</v>
      </c>
      <c r="S95" s="145">
        <v>143.47970000000001</v>
      </c>
      <c r="T95" s="149">
        <v>4980</v>
      </c>
      <c r="U95" s="146">
        <v>166.55529999999999</v>
      </c>
      <c r="V95" s="146">
        <v>176.22130000000001</v>
      </c>
      <c r="W95" s="146">
        <v>159.3913</v>
      </c>
    </row>
    <row r="96" spans="1:23" x14ac:dyDescent="0.3">
      <c r="A96" s="139">
        <v>2520</v>
      </c>
      <c r="B96" s="145">
        <v>44.781669999999998</v>
      </c>
      <c r="C96" s="145">
        <v>-6.4283289999999997</v>
      </c>
      <c r="D96" s="145">
        <v>-17.745329999999999</v>
      </c>
      <c r="E96" s="145">
        <v>62.600670000000001</v>
      </c>
      <c r="F96" s="145">
        <v>67.629670000000004</v>
      </c>
      <c r="G96" s="145">
        <v>60.807670000000002</v>
      </c>
      <c r="H96" s="145">
        <v>204.6377</v>
      </c>
      <c r="I96" s="145">
        <v>228.9607</v>
      </c>
      <c r="J96" s="145">
        <v>204.00069999999999</v>
      </c>
      <c r="K96" s="145">
        <v>85.785679999999999</v>
      </c>
      <c r="L96" s="145">
        <v>129.91569999999999</v>
      </c>
      <c r="M96" s="145">
        <v>92.874660000000006</v>
      </c>
      <c r="N96" s="145">
        <v>143.83269999999999</v>
      </c>
      <c r="O96" s="145">
        <v>171.04769999999999</v>
      </c>
      <c r="P96" s="145">
        <v>195.58269999999999</v>
      </c>
      <c r="Q96" s="145">
        <v>149.8877</v>
      </c>
      <c r="R96" s="145">
        <v>153.68770000000001</v>
      </c>
      <c r="S96" s="145">
        <v>143.41370000000001</v>
      </c>
      <c r="T96" s="149">
        <v>5040</v>
      </c>
      <c r="U96" s="146">
        <v>159.18530000000001</v>
      </c>
      <c r="V96" s="146">
        <v>170.21729999999999</v>
      </c>
      <c r="W96" s="146">
        <v>154.71729999999999</v>
      </c>
    </row>
    <row r="97" spans="1:23" x14ac:dyDescent="0.3">
      <c r="A97" s="139">
        <v>2550</v>
      </c>
      <c r="B97" s="145">
        <v>44.129330000000003</v>
      </c>
      <c r="C97" s="145">
        <v>-7.4056660000000001</v>
      </c>
      <c r="D97" s="145">
        <v>-18.203669999999999</v>
      </c>
      <c r="E97" s="145">
        <v>62.102330000000002</v>
      </c>
      <c r="F97" s="145">
        <v>65.188339999999997</v>
      </c>
      <c r="G97" s="145">
        <v>59.233330000000002</v>
      </c>
      <c r="H97" s="145">
        <v>202.92529999999999</v>
      </c>
      <c r="I97" s="145">
        <v>224.3913</v>
      </c>
      <c r="J97" s="145">
        <v>203.0093</v>
      </c>
      <c r="K97" s="145">
        <v>84.622330000000005</v>
      </c>
      <c r="L97" s="145">
        <v>130.21629999999999</v>
      </c>
      <c r="M97" s="145">
        <v>92.333330000000004</v>
      </c>
      <c r="N97" s="145">
        <v>142.2593</v>
      </c>
      <c r="O97" s="145">
        <v>171.3663</v>
      </c>
      <c r="P97" s="145">
        <v>195.27330000000001</v>
      </c>
      <c r="Q97" s="145">
        <v>152.70930000000001</v>
      </c>
      <c r="R97" s="145">
        <v>153.92330000000001</v>
      </c>
      <c r="S97" s="145">
        <v>144.1123</v>
      </c>
      <c r="T97" s="149">
        <v>5100</v>
      </c>
      <c r="U97" s="146">
        <v>156.92570000000001</v>
      </c>
      <c r="V97" s="146">
        <v>172.90969999999999</v>
      </c>
      <c r="W97" s="146">
        <v>154.3767</v>
      </c>
    </row>
    <row r="98" spans="1:23" x14ac:dyDescent="0.3">
      <c r="A98" s="139">
        <v>2580</v>
      </c>
      <c r="B98" s="145">
        <v>46.395659999999999</v>
      </c>
      <c r="C98" s="145">
        <v>-5.6373329999999999</v>
      </c>
      <c r="D98" s="145">
        <v>-15.816330000000001</v>
      </c>
      <c r="E98" s="145">
        <v>62.624670000000002</v>
      </c>
      <c r="F98" s="145">
        <v>67.931669999999997</v>
      </c>
      <c r="G98" s="145">
        <v>60.199669999999998</v>
      </c>
      <c r="H98" s="145">
        <v>203.87270000000001</v>
      </c>
      <c r="I98" s="145">
        <v>228.33269999999999</v>
      </c>
      <c r="J98" s="145">
        <v>203.54570000000001</v>
      </c>
      <c r="K98" s="145">
        <v>85.58466</v>
      </c>
      <c r="L98" s="145">
        <v>130.67670000000001</v>
      </c>
      <c r="M98" s="145">
        <v>93.211650000000006</v>
      </c>
      <c r="N98" s="145">
        <v>142.69569999999999</v>
      </c>
      <c r="O98" s="145">
        <v>171.12370000000001</v>
      </c>
      <c r="P98" s="145">
        <v>197.2807</v>
      </c>
      <c r="Q98" s="145">
        <v>159.15170000000001</v>
      </c>
      <c r="R98" s="145">
        <v>151.72370000000001</v>
      </c>
      <c r="S98" s="145">
        <v>141.41370000000001</v>
      </c>
      <c r="T98" s="149">
        <v>5160</v>
      </c>
      <c r="U98" s="146">
        <v>156.49770000000001</v>
      </c>
      <c r="V98" s="146">
        <v>169.62970000000001</v>
      </c>
      <c r="W98" s="146">
        <v>151.7277</v>
      </c>
    </row>
    <row r="99" spans="1:23" x14ac:dyDescent="0.3">
      <c r="A99" s="139">
        <v>2610</v>
      </c>
      <c r="B99" s="145">
        <v>44.805</v>
      </c>
      <c r="C99" s="145">
        <v>-6.1309930000000001</v>
      </c>
      <c r="D99" s="145">
        <v>-20.327999999999999</v>
      </c>
      <c r="E99" s="145">
        <v>62.490009999999998</v>
      </c>
      <c r="F99" s="145">
        <v>64.956999999999994</v>
      </c>
      <c r="G99" s="145">
        <v>58.610999999999997</v>
      </c>
      <c r="H99" s="145">
        <v>202.95500000000001</v>
      </c>
      <c r="I99" s="145">
        <v>227.876</v>
      </c>
      <c r="J99" s="145">
        <v>202.05500000000001</v>
      </c>
      <c r="K99" s="145">
        <v>83.435010000000005</v>
      </c>
      <c r="L99" s="145">
        <v>128.71600000000001</v>
      </c>
      <c r="M99" s="145">
        <v>91.831010000000006</v>
      </c>
      <c r="N99" s="145">
        <v>140.91200000000001</v>
      </c>
      <c r="O99" s="145">
        <v>170.316</v>
      </c>
      <c r="P99" s="145">
        <v>195.53200000000001</v>
      </c>
      <c r="Q99" s="145">
        <v>156.14699999999999</v>
      </c>
      <c r="R99" s="145">
        <v>151.98400000000001</v>
      </c>
      <c r="S99" s="145">
        <v>143.023</v>
      </c>
      <c r="T99" s="149">
        <v>5220</v>
      </c>
      <c r="U99" s="146">
        <v>157.53569999999999</v>
      </c>
      <c r="V99" s="146">
        <v>169.6277</v>
      </c>
      <c r="W99" s="146">
        <v>153.3477</v>
      </c>
    </row>
    <row r="100" spans="1:23" x14ac:dyDescent="0.3">
      <c r="A100" s="139">
        <v>2640</v>
      </c>
      <c r="B100" s="145">
        <v>44.686</v>
      </c>
      <c r="C100" s="145">
        <v>-9.1960029999999993</v>
      </c>
      <c r="D100" s="145">
        <v>-14.608000000000001</v>
      </c>
      <c r="E100" s="145">
        <v>61.298999999999999</v>
      </c>
      <c r="F100" s="145">
        <v>67.102999999999994</v>
      </c>
      <c r="G100" s="145">
        <v>61.366999999999997</v>
      </c>
      <c r="H100" s="145">
        <v>198.642</v>
      </c>
      <c r="I100" s="145">
        <v>220.143</v>
      </c>
      <c r="J100" s="145">
        <v>200.90199999999999</v>
      </c>
      <c r="K100" s="145">
        <v>83.311999999999998</v>
      </c>
      <c r="L100" s="145">
        <v>125.425</v>
      </c>
      <c r="M100" s="145">
        <v>96.894000000000005</v>
      </c>
      <c r="N100" s="145">
        <v>138.489</v>
      </c>
      <c r="O100" s="145">
        <v>160.66</v>
      </c>
      <c r="P100" s="145">
        <v>196.91900000000001</v>
      </c>
      <c r="Q100" s="145">
        <v>153.40600000000001</v>
      </c>
      <c r="R100" s="145">
        <v>151.066</v>
      </c>
      <c r="S100" s="145">
        <v>141.63200000000001</v>
      </c>
      <c r="T100" s="149">
        <v>5280</v>
      </c>
      <c r="U100" s="146">
        <v>150.46170000000001</v>
      </c>
      <c r="V100" s="146">
        <v>167.9177</v>
      </c>
      <c r="W100" s="146">
        <v>150.31569999999999</v>
      </c>
    </row>
    <row r="101" spans="1:23" x14ac:dyDescent="0.3">
      <c r="A101" s="139">
        <v>2670</v>
      </c>
      <c r="B101" s="145">
        <v>44.554000000000002</v>
      </c>
      <c r="C101" s="145">
        <v>-7.0040019999999998</v>
      </c>
      <c r="D101" s="145">
        <v>-18.007000000000001</v>
      </c>
      <c r="E101" s="145">
        <v>61.61</v>
      </c>
      <c r="F101" s="145">
        <v>63.674999999999997</v>
      </c>
      <c r="G101" s="145">
        <v>58.045999999999999</v>
      </c>
      <c r="H101" s="145">
        <v>201.11699999999999</v>
      </c>
      <c r="I101" s="145">
        <v>226.86099999999999</v>
      </c>
      <c r="J101" s="145">
        <v>199.459</v>
      </c>
      <c r="K101" s="145">
        <v>83.477010000000007</v>
      </c>
      <c r="L101" s="145">
        <v>129.08199999999999</v>
      </c>
      <c r="M101" s="145">
        <v>90.049000000000007</v>
      </c>
      <c r="N101" s="145">
        <v>137.78399999999999</v>
      </c>
      <c r="O101" s="145">
        <v>167.696</v>
      </c>
      <c r="P101" s="145">
        <v>193.197</v>
      </c>
      <c r="Q101" s="145">
        <v>151.595</v>
      </c>
      <c r="R101" s="145">
        <v>150.56200000000001</v>
      </c>
      <c r="S101" s="145">
        <v>141.47499999999999</v>
      </c>
      <c r="T101" s="149">
        <v>5340</v>
      </c>
      <c r="U101" s="146">
        <v>152.321</v>
      </c>
      <c r="V101" s="146">
        <v>162.08500000000001</v>
      </c>
      <c r="W101" s="146">
        <v>147.38399999999999</v>
      </c>
    </row>
    <row r="102" spans="1:23" x14ac:dyDescent="0.3">
      <c r="A102" s="139">
        <v>2700</v>
      </c>
      <c r="B102" s="145">
        <v>43.190660000000001</v>
      </c>
      <c r="C102" s="145">
        <v>-7.3283389999999997</v>
      </c>
      <c r="D102" s="145">
        <v>-16.86834</v>
      </c>
      <c r="E102" s="145">
        <v>62.09366</v>
      </c>
      <c r="F102" s="145">
        <v>63.17266</v>
      </c>
      <c r="G102" s="145">
        <v>57.354660000000003</v>
      </c>
      <c r="H102" s="145">
        <v>196.33770000000001</v>
      </c>
      <c r="I102" s="145">
        <v>224.0556</v>
      </c>
      <c r="J102" s="145">
        <v>201.2037</v>
      </c>
      <c r="K102" s="145">
        <v>83.09366</v>
      </c>
      <c r="L102" s="145">
        <v>124.22969999999999</v>
      </c>
      <c r="M102" s="145">
        <v>95.476650000000006</v>
      </c>
      <c r="N102" s="145">
        <v>137.01570000000001</v>
      </c>
      <c r="O102" s="145">
        <v>162.12970000000001</v>
      </c>
      <c r="P102" s="145">
        <v>195.62370000000001</v>
      </c>
      <c r="Q102" s="145">
        <v>154.71270000000001</v>
      </c>
      <c r="R102" s="145">
        <v>149.7407</v>
      </c>
      <c r="S102" s="145">
        <v>141.0367</v>
      </c>
      <c r="T102" s="149">
        <v>5400</v>
      </c>
      <c r="U102" s="146">
        <v>150.4127</v>
      </c>
      <c r="V102" s="146">
        <v>163.97069999999999</v>
      </c>
      <c r="W102" s="146">
        <v>148.25569999999999</v>
      </c>
    </row>
    <row r="103" spans="1:23" x14ac:dyDescent="0.3">
      <c r="A103" s="139">
        <v>2730</v>
      </c>
      <c r="B103" s="145">
        <v>44.153660000000002</v>
      </c>
      <c r="C103" s="145">
        <v>-10.03833</v>
      </c>
      <c r="D103" s="145">
        <v>-12.13533</v>
      </c>
      <c r="E103" s="145">
        <v>58.77666</v>
      </c>
      <c r="F103" s="145">
        <v>66.692670000000007</v>
      </c>
      <c r="G103" s="145">
        <v>58.445659999999997</v>
      </c>
      <c r="H103" s="145">
        <v>200.5727</v>
      </c>
      <c r="I103" s="145">
        <v>227.6387</v>
      </c>
      <c r="J103" s="145">
        <v>197.55770000000001</v>
      </c>
      <c r="K103" s="145">
        <v>81.701660000000004</v>
      </c>
      <c r="L103" s="145">
        <v>125.92270000000001</v>
      </c>
      <c r="M103" s="145">
        <v>88.440659999999994</v>
      </c>
      <c r="N103" s="145">
        <v>136.98670000000001</v>
      </c>
      <c r="O103" s="145">
        <v>166.4307</v>
      </c>
      <c r="P103" s="145">
        <v>193.0787</v>
      </c>
      <c r="Q103" s="145">
        <v>152.82069999999999</v>
      </c>
      <c r="R103" s="145">
        <v>148.95869999999999</v>
      </c>
      <c r="S103" s="145">
        <v>137.6147</v>
      </c>
      <c r="T103" s="149">
        <v>5460</v>
      </c>
      <c r="U103" s="146">
        <v>149.2833</v>
      </c>
      <c r="V103" s="146">
        <v>160.5703</v>
      </c>
      <c r="W103" s="146">
        <v>146.61330000000001</v>
      </c>
    </row>
    <row r="104" spans="1:23" x14ac:dyDescent="0.3">
      <c r="A104" s="139">
        <v>2760</v>
      </c>
      <c r="B104" s="145">
        <v>45.020330000000001</v>
      </c>
      <c r="C104" s="145">
        <v>-6.7546650000000001</v>
      </c>
      <c r="D104" s="145">
        <v>-18.676670000000001</v>
      </c>
      <c r="E104" s="145">
        <v>59.717329999999997</v>
      </c>
      <c r="F104" s="145">
        <v>62.034329999999997</v>
      </c>
      <c r="G104" s="145">
        <v>57.501339999999999</v>
      </c>
      <c r="H104" s="145">
        <v>198.29230000000001</v>
      </c>
      <c r="I104" s="145">
        <v>225.4023</v>
      </c>
      <c r="J104" s="145">
        <v>196.63929999999999</v>
      </c>
      <c r="K104" s="145">
        <v>82.297330000000002</v>
      </c>
      <c r="L104" s="145">
        <v>126.1833</v>
      </c>
      <c r="M104" s="145">
        <v>89.959339999999997</v>
      </c>
      <c r="N104" s="145">
        <v>136.78030000000001</v>
      </c>
      <c r="O104" s="145">
        <v>165.15629999999999</v>
      </c>
      <c r="P104" s="145">
        <v>193.42429999999999</v>
      </c>
      <c r="Q104" s="145">
        <v>156.50030000000001</v>
      </c>
      <c r="R104" s="145">
        <v>152.0213</v>
      </c>
      <c r="S104" s="145">
        <v>141.94829999999999</v>
      </c>
      <c r="T104" s="149">
        <v>5520</v>
      </c>
      <c r="U104" s="146">
        <v>150.7277</v>
      </c>
      <c r="V104" s="146">
        <v>161.12569999999999</v>
      </c>
      <c r="W104" s="146">
        <v>146.52969999999999</v>
      </c>
    </row>
    <row r="105" spans="1:23" x14ac:dyDescent="0.3">
      <c r="A105" s="139">
        <v>2790</v>
      </c>
      <c r="B105" s="145">
        <v>45.748330000000003</v>
      </c>
      <c r="C105" s="145">
        <v>-8.2666660000000007</v>
      </c>
      <c r="D105" s="145">
        <v>-15.80067</v>
      </c>
      <c r="E105" s="145">
        <v>59.42633</v>
      </c>
      <c r="F105" s="145">
        <v>63.297339999999998</v>
      </c>
      <c r="G105" s="145">
        <v>58.262329999999999</v>
      </c>
      <c r="H105" s="145">
        <v>198.55330000000001</v>
      </c>
      <c r="I105" s="145">
        <v>227.1223</v>
      </c>
      <c r="J105" s="145">
        <v>195.9153</v>
      </c>
      <c r="K105" s="145">
        <v>80.753339999999994</v>
      </c>
      <c r="L105" s="145">
        <v>126.1533</v>
      </c>
      <c r="M105" s="145">
        <v>89.407330000000002</v>
      </c>
      <c r="N105" s="145">
        <v>135.2713</v>
      </c>
      <c r="O105" s="145">
        <v>164.8023</v>
      </c>
      <c r="P105" s="145">
        <v>192.0933</v>
      </c>
      <c r="Q105" s="145">
        <v>153.81229999999999</v>
      </c>
      <c r="R105" s="145">
        <v>149.56630000000001</v>
      </c>
      <c r="S105" s="145">
        <v>142.2013</v>
      </c>
      <c r="T105" s="149">
        <v>5580</v>
      </c>
      <c r="U105" s="146">
        <v>149.5873</v>
      </c>
      <c r="V105" s="146">
        <v>158.31829999999999</v>
      </c>
      <c r="W105" s="146">
        <v>143.92930000000001</v>
      </c>
    </row>
    <row r="106" spans="1:23" x14ac:dyDescent="0.3">
      <c r="A106" s="139">
        <v>2820</v>
      </c>
      <c r="B106" s="145">
        <v>46.084330000000001</v>
      </c>
      <c r="C106" s="145">
        <v>-6.5866660000000001</v>
      </c>
      <c r="D106" s="145">
        <v>-17.62867</v>
      </c>
      <c r="E106" s="145">
        <v>58.732329999999997</v>
      </c>
      <c r="F106" s="145">
        <v>62.942329999999998</v>
      </c>
      <c r="G106" s="145">
        <v>57.391330000000004</v>
      </c>
      <c r="H106" s="145">
        <v>197.39429999999999</v>
      </c>
      <c r="I106" s="145">
        <v>225.23929999999999</v>
      </c>
      <c r="J106" s="145">
        <v>194.19730000000001</v>
      </c>
      <c r="K106" s="145">
        <v>83.543329999999997</v>
      </c>
      <c r="L106" s="145">
        <v>127.06529999999999</v>
      </c>
      <c r="M106" s="145">
        <v>87.439329999999998</v>
      </c>
      <c r="N106" s="145">
        <v>136.04230000000001</v>
      </c>
      <c r="O106" s="145">
        <v>164.1823</v>
      </c>
      <c r="P106" s="145">
        <v>191.30430000000001</v>
      </c>
      <c r="Q106" s="145">
        <v>151.4623</v>
      </c>
      <c r="R106" s="145">
        <v>150.45930000000001</v>
      </c>
      <c r="S106" s="145">
        <v>142.55529999999999</v>
      </c>
      <c r="T106" s="149">
        <v>5640</v>
      </c>
      <c r="U106" s="146">
        <v>147.27670000000001</v>
      </c>
      <c r="V106" s="146">
        <v>156.1337</v>
      </c>
      <c r="W106" s="146">
        <v>140.92570000000001</v>
      </c>
    </row>
    <row r="107" spans="1:23" x14ac:dyDescent="0.3">
      <c r="A107" s="139">
        <v>2850</v>
      </c>
      <c r="B107" s="145">
        <v>43.08934</v>
      </c>
      <c r="C107" s="145">
        <v>-9.0516660000000009</v>
      </c>
      <c r="D107" s="145">
        <v>-15.01567</v>
      </c>
      <c r="E107" s="145">
        <v>59.892339999999997</v>
      </c>
      <c r="F107" s="145">
        <v>64.018339999999995</v>
      </c>
      <c r="G107" s="145">
        <v>58.806330000000003</v>
      </c>
      <c r="H107" s="145">
        <v>190.41829999999999</v>
      </c>
      <c r="I107" s="145">
        <v>215.94030000000001</v>
      </c>
      <c r="J107" s="145">
        <v>196.2373</v>
      </c>
      <c r="K107" s="145">
        <v>79.880340000000004</v>
      </c>
      <c r="L107" s="145">
        <v>121.9833</v>
      </c>
      <c r="M107" s="145">
        <v>94.233339999999998</v>
      </c>
      <c r="N107" s="145">
        <v>134.50530000000001</v>
      </c>
      <c r="O107" s="145">
        <v>159.4153</v>
      </c>
      <c r="P107" s="145">
        <v>193.8723</v>
      </c>
      <c r="Q107" s="145">
        <v>154.53530000000001</v>
      </c>
      <c r="R107" s="145">
        <v>150.3903</v>
      </c>
      <c r="S107" s="145">
        <v>143.07230000000001</v>
      </c>
      <c r="T107" s="149">
        <v>5700</v>
      </c>
      <c r="U107" s="146">
        <v>146.17830000000001</v>
      </c>
      <c r="V107" s="146">
        <v>156.10830000000001</v>
      </c>
      <c r="W107" s="146">
        <v>141.43629999999999</v>
      </c>
    </row>
    <row r="108" spans="1:23" x14ac:dyDescent="0.3">
      <c r="A108" s="139">
        <v>2880</v>
      </c>
      <c r="B108" s="145">
        <v>44.232999999999997</v>
      </c>
      <c r="C108" s="145">
        <v>-7.704002</v>
      </c>
      <c r="D108" s="145">
        <v>-18.879000000000001</v>
      </c>
      <c r="E108" s="145">
        <v>58.154989999999998</v>
      </c>
      <c r="F108" s="145">
        <v>60.68</v>
      </c>
      <c r="G108" s="145">
        <v>55.927</v>
      </c>
      <c r="H108" s="145">
        <v>194.25299999999999</v>
      </c>
      <c r="I108" s="145">
        <v>223.26400000000001</v>
      </c>
      <c r="J108" s="145">
        <v>192.69499999999999</v>
      </c>
      <c r="K108" s="145">
        <v>78.936999999999998</v>
      </c>
      <c r="L108" s="145">
        <v>123.94</v>
      </c>
      <c r="M108" s="145">
        <v>87.382999999999996</v>
      </c>
      <c r="N108" s="145">
        <v>133.64599999999999</v>
      </c>
      <c r="O108" s="145">
        <v>161.88300000000001</v>
      </c>
      <c r="P108" s="145">
        <v>189.97</v>
      </c>
      <c r="Q108" s="145">
        <v>151.28700000000001</v>
      </c>
      <c r="R108" s="145">
        <v>148.38999999999999</v>
      </c>
      <c r="S108" s="145">
        <v>139.71799999999999</v>
      </c>
      <c r="T108" s="149">
        <v>5760</v>
      </c>
      <c r="U108" s="146">
        <v>144.16229999999999</v>
      </c>
      <c r="V108" s="146">
        <v>152.07830000000001</v>
      </c>
      <c r="W108" s="146">
        <v>137.2843</v>
      </c>
    </row>
    <row r="109" spans="1:23" x14ac:dyDescent="0.3">
      <c r="A109" s="139">
        <v>2910</v>
      </c>
      <c r="B109" s="145">
        <v>44.211329999999997</v>
      </c>
      <c r="C109" s="145">
        <v>-9.4636650000000007</v>
      </c>
      <c r="D109" s="145">
        <v>-19.196660000000001</v>
      </c>
      <c r="E109" s="145">
        <v>57.106340000000003</v>
      </c>
      <c r="F109" s="145">
        <v>58.489330000000002</v>
      </c>
      <c r="G109" s="145">
        <v>54.419330000000002</v>
      </c>
      <c r="H109" s="145">
        <v>195.0643</v>
      </c>
      <c r="I109" s="145">
        <v>223.48330000000001</v>
      </c>
      <c r="J109" s="145">
        <v>190.97730000000001</v>
      </c>
      <c r="K109" s="145">
        <v>78.503339999999994</v>
      </c>
      <c r="L109" s="145">
        <v>123.5783</v>
      </c>
      <c r="M109" s="145">
        <v>86.431340000000006</v>
      </c>
      <c r="N109" s="145">
        <v>132.87029999999999</v>
      </c>
      <c r="O109" s="145">
        <v>159.85730000000001</v>
      </c>
      <c r="P109" s="145">
        <v>190.36330000000001</v>
      </c>
      <c r="Q109" s="145">
        <v>150.01429999999999</v>
      </c>
      <c r="R109" s="145">
        <v>146.9203</v>
      </c>
      <c r="S109" s="145">
        <v>139.08430000000001</v>
      </c>
      <c r="T109" s="149">
        <v>5820</v>
      </c>
      <c r="U109" s="146">
        <v>145.68770000000001</v>
      </c>
      <c r="V109" s="146">
        <v>151.40469999999999</v>
      </c>
      <c r="W109" s="146">
        <v>136.78370000000001</v>
      </c>
    </row>
    <row r="110" spans="1:23" x14ac:dyDescent="0.3">
      <c r="A110" s="139">
        <v>2940</v>
      </c>
      <c r="B110" s="145">
        <v>45.976329999999997</v>
      </c>
      <c r="C110" s="145">
        <v>-6.7136690000000003</v>
      </c>
      <c r="D110" s="145">
        <v>-17.872669999999999</v>
      </c>
      <c r="E110" s="145">
        <v>58.854329999999997</v>
      </c>
      <c r="F110" s="145">
        <v>59.631329999999998</v>
      </c>
      <c r="G110" s="145">
        <v>56.831330000000001</v>
      </c>
      <c r="H110" s="145">
        <v>193.5333</v>
      </c>
      <c r="I110" s="145">
        <v>224.6463</v>
      </c>
      <c r="J110" s="145">
        <v>191.30330000000001</v>
      </c>
      <c r="K110" s="145">
        <v>76.683329999999998</v>
      </c>
      <c r="L110" s="145">
        <v>123.4603</v>
      </c>
      <c r="M110" s="145">
        <v>87.986329999999995</v>
      </c>
      <c r="N110" s="145">
        <v>132.9083</v>
      </c>
      <c r="O110" s="145">
        <v>162.3903</v>
      </c>
      <c r="P110" s="145">
        <v>191.5523</v>
      </c>
      <c r="Q110" s="145">
        <v>148.4983</v>
      </c>
      <c r="R110" s="145">
        <v>147.59630000000001</v>
      </c>
      <c r="S110" s="145">
        <v>142.3553</v>
      </c>
      <c r="T110" s="149">
        <v>5880</v>
      </c>
      <c r="U110" s="146">
        <v>138.2167</v>
      </c>
      <c r="V110" s="146">
        <v>149.45070000000001</v>
      </c>
      <c r="W110" s="146">
        <v>133.80170000000001</v>
      </c>
    </row>
    <row r="111" spans="1:23" x14ac:dyDescent="0.3">
      <c r="A111" s="139">
        <v>2970</v>
      </c>
      <c r="B111" s="145">
        <v>46.240340000000003</v>
      </c>
      <c r="C111" s="145">
        <v>-7.5846669999999996</v>
      </c>
      <c r="D111" s="145">
        <v>-16.857669999999999</v>
      </c>
      <c r="E111" s="145">
        <v>58.29533</v>
      </c>
      <c r="F111" s="145">
        <v>61.442329999999998</v>
      </c>
      <c r="G111" s="145">
        <v>56.242339999999999</v>
      </c>
      <c r="H111" s="145">
        <v>193.7653</v>
      </c>
      <c r="I111" s="145">
        <v>220.91640000000001</v>
      </c>
      <c r="J111" s="145">
        <v>190.84229999999999</v>
      </c>
      <c r="K111" s="145">
        <v>79.893339999999995</v>
      </c>
      <c r="L111" s="145">
        <v>123.60429999999999</v>
      </c>
      <c r="M111" s="145">
        <v>85.681340000000006</v>
      </c>
      <c r="N111" s="145">
        <v>133.82329999999999</v>
      </c>
      <c r="O111" s="145">
        <v>160.4333</v>
      </c>
      <c r="P111" s="145">
        <v>189.68430000000001</v>
      </c>
      <c r="Q111" s="145">
        <v>148.4743</v>
      </c>
      <c r="R111" s="145">
        <v>144.16630000000001</v>
      </c>
      <c r="S111" s="145">
        <v>135.8493</v>
      </c>
      <c r="T111" s="149">
        <v>5940</v>
      </c>
      <c r="U111" s="146">
        <v>140.2227</v>
      </c>
      <c r="V111" s="146">
        <v>152.28370000000001</v>
      </c>
      <c r="W111" s="146">
        <v>136.1747</v>
      </c>
    </row>
    <row r="112" spans="1:23" x14ac:dyDescent="0.3">
      <c r="A112" s="139">
        <v>3000</v>
      </c>
      <c r="B112" s="145">
        <v>46.345010000000002</v>
      </c>
      <c r="C112" s="145">
        <v>-6.7639959999999997</v>
      </c>
      <c r="D112" s="145">
        <v>-15.52399</v>
      </c>
      <c r="E112" s="145">
        <v>58.767000000000003</v>
      </c>
      <c r="F112" s="145">
        <v>62.871009999999998</v>
      </c>
      <c r="G112" s="145">
        <v>57.878999999999998</v>
      </c>
      <c r="H112" s="145">
        <v>193.964</v>
      </c>
      <c r="I112" s="145">
        <v>223.501</v>
      </c>
      <c r="J112" s="145">
        <v>190.51900000000001</v>
      </c>
      <c r="K112" s="145">
        <v>76.436000000000007</v>
      </c>
      <c r="L112" s="145">
        <v>122.68300000000001</v>
      </c>
      <c r="M112" s="145">
        <v>86.222020000000001</v>
      </c>
      <c r="N112" s="145">
        <v>132.37</v>
      </c>
      <c r="O112" s="145">
        <v>160.90100000000001</v>
      </c>
      <c r="P112" s="145">
        <v>189.011</v>
      </c>
      <c r="Q112" s="145">
        <v>149.68799999999999</v>
      </c>
      <c r="R112" s="145">
        <v>145.68899999999999</v>
      </c>
      <c r="S112" s="145">
        <v>137.87100000000001</v>
      </c>
      <c r="T112" s="149">
        <v>6000</v>
      </c>
      <c r="U112" s="146">
        <v>135.22999999999999</v>
      </c>
      <c r="V112" s="146">
        <v>146.18299999999999</v>
      </c>
      <c r="W112" s="146">
        <v>132.16800000000001</v>
      </c>
    </row>
    <row r="113" spans="1:23" x14ac:dyDescent="0.3">
      <c r="A113" s="139">
        <v>3030</v>
      </c>
      <c r="B113" s="145">
        <v>46.471670000000003</v>
      </c>
      <c r="C113" s="145">
        <v>-6.8483309999999999</v>
      </c>
      <c r="D113" s="145">
        <v>-19.899329999999999</v>
      </c>
      <c r="E113" s="145">
        <v>58.394660000000002</v>
      </c>
      <c r="F113" s="145">
        <v>56.770659999999999</v>
      </c>
      <c r="G113" s="145">
        <v>53.779670000000003</v>
      </c>
      <c r="H113" s="145">
        <v>191.39070000000001</v>
      </c>
      <c r="I113" s="145">
        <v>217.97069999999999</v>
      </c>
      <c r="J113" s="145">
        <v>188.46170000000001</v>
      </c>
      <c r="K113" s="145">
        <v>79.460660000000004</v>
      </c>
      <c r="L113" s="145">
        <v>123.6887</v>
      </c>
      <c r="M113" s="145">
        <v>82.84366</v>
      </c>
      <c r="N113" s="145">
        <v>131.94370000000001</v>
      </c>
      <c r="O113" s="145">
        <v>160.37870000000001</v>
      </c>
      <c r="P113" s="145">
        <v>188.3947</v>
      </c>
      <c r="Q113" s="145">
        <v>153.0377</v>
      </c>
      <c r="R113" s="145">
        <v>144.3997</v>
      </c>
      <c r="S113" s="145">
        <v>138.42869999999999</v>
      </c>
      <c r="T113" s="149"/>
      <c r="U113" s="149"/>
      <c r="V113" s="149"/>
      <c r="W113" s="149"/>
    </row>
    <row r="114" spans="1:23" x14ac:dyDescent="0.3">
      <c r="A114" s="139">
        <v>3060</v>
      </c>
      <c r="B114" s="145">
        <v>47.212330000000001</v>
      </c>
      <c r="C114" s="145">
        <v>-6.8436659999999998</v>
      </c>
      <c r="D114" s="145">
        <v>-15.997669999999999</v>
      </c>
      <c r="E114" s="145">
        <v>57.565330000000003</v>
      </c>
      <c r="F114" s="145">
        <v>60.80133</v>
      </c>
      <c r="G114" s="145">
        <v>56.015329999999999</v>
      </c>
      <c r="H114" s="145">
        <v>191.33330000000001</v>
      </c>
      <c r="I114" s="145">
        <v>219.89230000000001</v>
      </c>
      <c r="J114" s="145">
        <v>189.52430000000001</v>
      </c>
      <c r="K114" s="145">
        <v>74.720320000000001</v>
      </c>
      <c r="L114" s="145">
        <v>122.41330000000001</v>
      </c>
      <c r="M114" s="145">
        <v>85.598330000000004</v>
      </c>
      <c r="N114" s="145">
        <v>131.0693</v>
      </c>
      <c r="O114" s="145">
        <v>160.26230000000001</v>
      </c>
      <c r="P114" s="145">
        <v>188.7433</v>
      </c>
      <c r="Q114" s="145">
        <v>152.72130000000001</v>
      </c>
      <c r="R114" s="145">
        <v>144.8663</v>
      </c>
      <c r="S114" s="145">
        <v>138.57730000000001</v>
      </c>
      <c r="T114" s="149"/>
      <c r="U114" s="149"/>
      <c r="V114" s="149"/>
      <c r="W114" s="149"/>
    </row>
    <row r="115" spans="1:23" x14ac:dyDescent="0.3">
      <c r="A115" s="139">
        <v>3090</v>
      </c>
      <c r="B115" s="145">
        <v>47.589660000000002</v>
      </c>
      <c r="C115" s="145">
        <v>-6.7003329999999997</v>
      </c>
      <c r="D115" s="145">
        <v>-15.787330000000001</v>
      </c>
      <c r="E115" s="145">
        <v>56.506659999999997</v>
      </c>
      <c r="F115" s="145">
        <v>61.44267</v>
      </c>
      <c r="G115" s="145">
        <v>55.721670000000003</v>
      </c>
      <c r="H115" s="145">
        <v>191.0847</v>
      </c>
      <c r="I115" s="145">
        <v>219.78569999999999</v>
      </c>
      <c r="J115" s="145">
        <v>187.84569999999999</v>
      </c>
      <c r="K115" s="145">
        <v>76.300659999999993</v>
      </c>
      <c r="L115" s="145">
        <v>123.00069999999999</v>
      </c>
      <c r="M115" s="145">
        <v>83.416659999999993</v>
      </c>
      <c r="N115" s="145">
        <v>130.4057</v>
      </c>
      <c r="O115" s="145">
        <v>158.5857</v>
      </c>
      <c r="P115" s="145">
        <v>189.74870000000001</v>
      </c>
      <c r="Q115" s="145">
        <v>148.3357</v>
      </c>
      <c r="R115" s="145">
        <v>143.1037</v>
      </c>
      <c r="S115" s="145">
        <v>135.2877</v>
      </c>
      <c r="T115" s="149"/>
      <c r="U115" s="149"/>
      <c r="V115" s="149"/>
      <c r="W115" s="149"/>
    </row>
    <row r="116" spans="1:23" x14ac:dyDescent="0.3">
      <c r="A116" s="139">
        <v>3120</v>
      </c>
      <c r="B116" s="145">
        <v>47.277000000000001</v>
      </c>
      <c r="C116" s="145">
        <v>-9.1659970000000008</v>
      </c>
      <c r="D116" s="145">
        <v>-14.89</v>
      </c>
      <c r="E116" s="145">
        <v>56.744</v>
      </c>
      <c r="F116" s="145">
        <v>58.872999999999998</v>
      </c>
      <c r="G116" s="145">
        <v>54.59</v>
      </c>
      <c r="H116" s="145">
        <v>191.56399999999999</v>
      </c>
      <c r="I116" s="145">
        <v>224.71199999999999</v>
      </c>
      <c r="J116" s="145">
        <v>187.63300000000001</v>
      </c>
      <c r="K116" s="145">
        <v>77.039000000000001</v>
      </c>
      <c r="L116" s="145">
        <v>120.967</v>
      </c>
      <c r="M116" s="145">
        <v>82.706999999999994</v>
      </c>
      <c r="N116" s="145">
        <v>130.34800000000001</v>
      </c>
      <c r="O116" s="145">
        <v>158.203</v>
      </c>
      <c r="P116" s="145">
        <v>187.904</v>
      </c>
      <c r="Q116" s="145">
        <v>152.53399999999999</v>
      </c>
      <c r="R116" s="145">
        <v>142.61199999999999</v>
      </c>
      <c r="S116" s="145">
        <v>133.61099999999999</v>
      </c>
      <c r="T116" s="149"/>
      <c r="U116" s="149"/>
      <c r="V116" s="149"/>
      <c r="W116" s="149"/>
    </row>
    <row r="117" spans="1:23" x14ac:dyDescent="0.3">
      <c r="A117" s="139">
        <v>3150</v>
      </c>
      <c r="B117" s="145">
        <v>46.225999999999999</v>
      </c>
      <c r="C117" s="145">
        <v>-10.191000000000001</v>
      </c>
      <c r="D117" s="145">
        <v>-14.159000000000001</v>
      </c>
      <c r="E117" s="145">
        <v>57.261009999999999</v>
      </c>
      <c r="F117" s="145">
        <v>61.125</v>
      </c>
      <c r="G117" s="145">
        <v>56.777000000000001</v>
      </c>
      <c r="H117" s="145">
        <v>186.14699999999999</v>
      </c>
      <c r="I117" s="145">
        <v>215.04900000000001</v>
      </c>
      <c r="J117" s="145">
        <v>186.637</v>
      </c>
      <c r="K117" s="145">
        <v>75.075010000000006</v>
      </c>
      <c r="L117" s="145">
        <v>118.01900000000001</v>
      </c>
      <c r="M117" s="145">
        <v>88.65701</v>
      </c>
      <c r="N117" s="145">
        <v>128.51499999999999</v>
      </c>
      <c r="O117" s="145">
        <v>151.166</v>
      </c>
      <c r="P117" s="145">
        <v>194.21100000000001</v>
      </c>
      <c r="Q117" s="145">
        <v>148.82499999999999</v>
      </c>
      <c r="R117" s="145">
        <v>143.285</v>
      </c>
      <c r="S117" s="145">
        <v>137.47200000000001</v>
      </c>
      <c r="T117" s="149"/>
      <c r="U117" s="149"/>
      <c r="V117" s="149"/>
      <c r="W117" s="149"/>
    </row>
    <row r="118" spans="1:23" x14ac:dyDescent="0.3">
      <c r="A118" s="139">
        <v>3180</v>
      </c>
      <c r="B118" s="145">
        <v>48.28566</v>
      </c>
      <c r="C118" s="145">
        <v>-7.7373349999999999</v>
      </c>
      <c r="D118" s="145">
        <v>-15.62434</v>
      </c>
      <c r="E118" s="145">
        <v>57.339660000000002</v>
      </c>
      <c r="F118" s="145">
        <v>59.347670000000001</v>
      </c>
      <c r="G118" s="145">
        <v>55.115670000000001</v>
      </c>
      <c r="H118" s="145">
        <v>189.08770000000001</v>
      </c>
      <c r="I118" s="145">
        <v>218.24369999999999</v>
      </c>
      <c r="J118" s="145">
        <v>185.75970000000001</v>
      </c>
      <c r="K118" s="145">
        <v>76.84366</v>
      </c>
      <c r="L118" s="145">
        <v>120.8837</v>
      </c>
      <c r="M118" s="145">
        <v>81.029660000000007</v>
      </c>
      <c r="N118" s="145">
        <v>129.02170000000001</v>
      </c>
      <c r="O118" s="145">
        <v>157.19569999999999</v>
      </c>
      <c r="P118" s="145">
        <v>188.27070000000001</v>
      </c>
      <c r="Q118" s="145">
        <v>145.1437</v>
      </c>
      <c r="R118" s="145">
        <v>142.0187</v>
      </c>
      <c r="S118" s="145">
        <v>133.06370000000001</v>
      </c>
      <c r="T118" s="149"/>
      <c r="U118" s="149"/>
      <c r="V118" s="149"/>
      <c r="W118" s="149"/>
    </row>
    <row r="119" spans="1:23" x14ac:dyDescent="0.3">
      <c r="A119" s="139">
        <v>3210</v>
      </c>
      <c r="B119" s="145">
        <v>50.234999999999999</v>
      </c>
      <c r="C119" s="145">
        <v>-11.010999999999999</v>
      </c>
      <c r="D119" s="145">
        <v>-12.236000000000001</v>
      </c>
      <c r="E119" s="145">
        <v>62.127989999999997</v>
      </c>
      <c r="F119" s="145">
        <v>58.116999999999997</v>
      </c>
      <c r="G119" s="145">
        <v>56.744</v>
      </c>
      <c r="H119" s="145">
        <v>184.709</v>
      </c>
      <c r="I119" s="145">
        <v>218.774</v>
      </c>
      <c r="J119" s="145">
        <v>184.428</v>
      </c>
      <c r="K119" s="145">
        <v>78.896990000000002</v>
      </c>
      <c r="L119" s="145">
        <v>116.20399999999999</v>
      </c>
      <c r="M119" s="145">
        <v>87.099990000000005</v>
      </c>
      <c r="N119" s="145">
        <v>124.97799999999999</v>
      </c>
      <c r="O119" s="145">
        <v>152.803</v>
      </c>
      <c r="P119" s="145">
        <v>191.33600000000001</v>
      </c>
      <c r="Q119" s="145">
        <v>144.405</v>
      </c>
      <c r="R119" s="145">
        <v>143.678</v>
      </c>
      <c r="S119" s="145">
        <v>136.91499999999999</v>
      </c>
      <c r="T119" s="149"/>
      <c r="U119" s="149"/>
      <c r="V119" s="149"/>
      <c r="W119" s="149"/>
    </row>
    <row r="120" spans="1:23" x14ac:dyDescent="0.3">
      <c r="A120" s="139">
        <v>3240</v>
      </c>
      <c r="B120" s="145">
        <v>47.296340000000001</v>
      </c>
      <c r="C120" s="145">
        <v>-7.5526660000000003</v>
      </c>
      <c r="D120" s="145">
        <v>-15.53267</v>
      </c>
      <c r="E120" s="145">
        <v>56.53434</v>
      </c>
      <c r="F120" s="145">
        <v>57.493340000000003</v>
      </c>
      <c r="G120" s="145">
        <v>54.39134</v>
      </c>
      <c r="H120" s="145">
        <v>188.32929999999999</v>
      </c>
      <c r="I120" s="145">
        <v>220.38630000000001</v>
      </c>
      <c r="J120" s="145">
        <v>183.64429999999999</v>
      </c>
      <c r="K120" s="145">
        <v>75.465329999999994</v>
      </c>
      <c r="L120" s="145">
        <v>120.5313</v>
      </c>
      <c r="M120" s="145">
        <v>80.948329999999999</v>
      </c>
      <c r="N120" s="145">
        <v>127.4853</v>
      </c>
      <c r="O120" s="145">
        <v>156.37430000000001</v>
      </c>
      <c r="P120" s="145">
        <v>187.04329999999999</v>
      </c>
      <c r="Q120" s="145">
        <v>139.54329999999999</v>
      </c>
      <c r="R120" s="145">
        <v>138.9683</v>
      </c>
      <c r="S120" s="145">
        <v>130.94829999999999</v>
      </c>
      <c r="T120" s="149"/>
      <c r="U120" s="149"/>
      <c r="V120" s="149"/>
      <c r="W120" s="149"/>
    </row>
    <row r="121" spans="1:23" x14ac:dyDescent="0.3">
      <c r="A121" s="139">
        <v>3270</v>
      </c>
      <c r="B121" s="145">
        <v>49.122999999999998</v>
      </c>
      <c r="C121" s="145">
        <v>-7.213997</v>
      </c>
      <c r="D121" s="145">
        <v>-17.434000000000001</v>
      </c>
      <c r="E121" s="145">
        <v>56.85</v>
      </c>
      <c r="F121" s="145">
        <v>53.914999999999999</v>
      </c>
      <c r="G121" s="145">
        <v>52.328000000000003</v>
      </c>
      <c r="H121" s="145">
        <v>186.78899999999999</v>
      </c>
      <c r="I121" s="145">
        <v>212.49700000000001</v>
      </c>
      <c r="J121" s="145">
        <v>182.58799999999999</v>
      </c>
      <c r="K121" s="145">
        <v>72.995999999999995</v>
      </c>
      <c r="L121" s="145">
        <v>119.749</v>
      </c>
      <c r="M121" s="145">
        <v>81.308000000000007</v>
      </c>
      <c r="N121" s="145">
        <v>126.806</v>
      </c>
      <c r="O121" s="145">
        <v>155.578</v>
      </c>
      <c r="P121" s="145">
        <v>188.09899999999999</v>
      </c>
      <c r="Q121" s="145">
        <v>148.465</v>
      </c>
      <c r="R121" s="145">
        <v>140.309</v>
      </c>
      <c r="S121" s="145">
        <v>130.43799999999999</v>
      </c>
      <c r="T121" s="149"/>
      <c r="U121" s="149"/>
      <c r="V121" s="149"/>
      <c r="W121" s="149"/>
    </row>
    <row r="122" spans="1:23" x14ac:dyDescent="0.3">
      <c r="A122" s="139">
        <v>3300</v>
      </c>
      <c r="B122" s="145">
        <v>47.696330000000003</v>
      </c>
      <c r="C122" s="145">
        <v>-7.6036679999999999</v>
      </c>
      <c r="D122" s="145">
        <v>-13.113670000000001</v>
      </c>
      <c r="E122" s="145">
        <v>57.230330000000002</v>
      </c>
      <c r="F122" s="145">
        <v>59.174329999999998</v>
      </c>
      <c r="G122" s="145">
        <v>55.648330000000001</v>
      </c>
      <c r="H122" s="145">
        <v>187.75530000000001</v>
      </c>
      <c r="I122" s="145">
        <v>223.38929999999999</v>
      </c>
      <c r="J122" s="145">
        <v>182.0463</v>
      </c>
      <c r="K122" s="145">
        <v>72.424329999999998</v>
      </c>
      <c r="L122" s="145">
        <v>120.4923</v>
      </c>
      <c r="M122" s="145">
        <v>82.643330000000006</v>
      </c>
      <c r="N122" s="145">
        <v>127.2253</v>
      </c>
      <c r="O122" s="145">
        <v>156.24529999999999</v>
      </c>
      <c r="P122" s="145">
        <v>189.81630000000001</v>
      </c>
      <c r="Q122" s="145">
        <v>148.0763</v>
      </c>
      <c r="R122" s="145">
        <v>141.9803</v>
      </c>
      <c r="S122" s="145">
        <v>136.09630000000001</v>
      </c>
      <c r="T122" s="149"/>
      <c r="U122" s="149"/>
      <c r="V122" s="149"/>
      <c r="W122" s="149"/>
    </row>
    <row r="123" spans="1:23" x14ac:dyDescent="0.3">
      <c r="A123" s="139">
        <v>3330</v>
      </c>
      <c r="B123" s="145">
        <v>48.68233</v>
      </c>
      <c r="C123" s="145">
        <v>-7.9526669999999999</v>
      </c>
      <c r="D123" s="145">
        <v>-15.007669999999999</v>
      </c>
      <c r="E123" s="145">
        <v>57.113329999999998</v>
      </c>
      <c r="F123" s="145">
        <v>59.172330000000002</v>
      </c>
      <c r="G123" s="145">
        <v>54.973329999999997</v>
      </c>
      <c r="H123" s="145">
        <v>186.71029999999999</v>
      </c>
      <c r="I123" s="145">
        <v>218.4623</v>
      </c>
      <c r="J123" s="145">
        <v>182.27930000000001</v>
      </c>
      <c r="K123" s="145">
        <v>72.797330000000002</v>
      </c>
      <c r="L123" s="145">
        <v>119.2343</v>
      </c>
      <c r="M123" s="145">
        <v>79.482330000000005</v>
      </c>
      <c r="N123" s="145">
        <v>126.4783</v>
      </c>
      <c r="O123" s="145">
        <v>155.98429999999999</v>
      </c>
      <c r="P123" s="145">
        <v>186.7303</v>
      </c>
      <c r="Q123" s="145">
        <v>148.35130000000001</v>
      </c>
      <c r="R123" s="145">
        <v>141.7313</v>
      </c>
      <c r="S123" s="145">
        <v>132.27529999999999</v>
      </c>
      <c r="T123" s="149"/>
      <c r="U123" s="149"/>
      <c r="V123" s="149"/>
      <c r="W123" s="149"/>
    </row>
    <row r="124" spans="1:23" x14ac:dyDescent="0.3">
      <c r="A124" s="139">
        <v>3360</v>
      </c>
      <c r="B124" s="145">
        <v>48.11</v>
      </c>
      <c r="C124" s="145">
        <v>-6.8589969999999996</v>
      </c>
      <c r="D124" s="145">
        <v>-17.605</v>
      </c>
      <c r="E124" s="145">
        <v>57.593000000000004</v>
      </c>
      <c r="F124" s="145">
        <v>54.655000000000001</v>
      </c>
      <c r="G124" s="145">
        <v>53.008000000000003</v>
      </c>
      <c r="H124" s="145">
        <v>183.63300000000001</v>
      </c>
      <c r="I124" s="145">
        <v>214.46199999999999</v>
      </c>
      <c r="J124" s="145">
        <v>180.66</v>
      </c>
      <c r="K124" s="145">
        <v>70.66901</v>
      </c>
      <c r="L124" s="145">
        <v>118.801</v>
      </c>
      <c r="M124" s="145">
        <v>79.488010000000003</v>
      </c>
      <c r="N124" s="145">
        <v>124.721</v>
      </c>
      <c r="O124" s="145">
        <v>154.673</v>
      </c>
      <c r="P124" s="145">
        <v>184.024</v>
      </c>
      <c r="Q124" s="145">
        <v>144.80199999999999</v>
      </c>
      <c r="R124" s="145">
        <v>140.34800000000001</v>
      </c>
      <c r="S124" s="145">
        <v>134.25700000000001</v>
      </c>
      <c r="T124" s="149"/>
      <c r="U124" s="149"/>
      <c r="V124" s="149"/>
      <c r="W124" s="149"/>
    </row>
    <row r="125" spans="1:23" x14ac:dyDescent="0.3">
      <c r="A125" s="139">
        <v>3390</v>
      </c>
      <c r="B125" s="145">
        <v>47.149340000000002</v>
      </c>
      <c r="C125" s="145">
        <v>-6.8726649999999996</v>
      </c>
      <c r="D125" s="145">
        <v>-16.316669999999998</v>
      </c>
      <c r="E125" s="145">
        <v>56.843339999999998</v>
      </c>
      <c r="F125" s="145">
        <v>57.124339999999997</v>
      </c>
      <c r="G125" s="145">
        <v>53.86533</v>
      </c>
      <c r="H125" s="145">
        <v>183.53129999999999</v>
      </c>
      <c r="I125" s="145">
        <v>215.57140000000001</v>
      </c>
      <c r="J125" s="145">
        <v>180.2893</v>
      </c>
      <c r="K125" s="145">
        <v>74.339340000000007</v>
      </c>
      <c r="L125" s="145">
        <v>119.3103</v>
      </c>
      <c r="M125" s="145">
        <v>78.501339999999999</v>
      </c>
      <c r="N125" s="145">
        <v>124.6143</v>
      </c>
      <c r="O125" s="145">
        <v>153.89830000000001</v>
      </c>
      <c r="P125" s="145">
        <v>183.31030000000001</v>
      </c>
      <c r="Q125" s="145">
        <v>147.1413</v>
      </c>
      <c r="R125" s="145">
        <v>137.7253</v>
      </c>
      <c r="S125" s="145">
        <v>127.9413</v>
      </c>
      <c r="T125" s="149"/>
      <c r="U125" s="149"/>
      <c r="V125" s="149"/>
      <c r="W125" s="149"/>
    </row>
    <row r="126" spans="1:23" x14ac:dyDescent="0.3">
      <c r="A126" s="139">
        <v>3420</v>
      </c>
      <c r="B126" s="145">
        <v>45.511670000000002</v>
      </c>
      <c r="C126" s="145">
        <v>-9.5443309999999997</v>
      </c>
      <c r="D126" s="145">
        <v>-12.251329999999999</v>
      </c>
      <c r="E126" s="145">
        <v>57.226669999999999</v>
      </c>
      <c r="F126" s="145">
        <v>57.757669999999997</v>
      </c>
      <c r="G126" s="145">
        <v>54.321669999999997</v>
      </c>
      <c r="H126" s="145">
        <v>178.05369999999999</v>
      </c>
      <c r="I126" s="145">
        <v>211.47470000000001</v>
      </c>
      <c r="J126" s="145">
        <v>179.86969999999999</v>
      </c>
      <c r="K126" s="145">
        <v>71.481669999999994</v>
      </c>
      <c r="L126" s="145">
        <v>114.9267</v>
      </c>
      <c r="M126" s="145">
        <v>84.492679999999993</v>
      </c>
      <c r="N126" s="145">
        <v>123.40170000000001</v>
      </c>
      <c r="O126" s="145">
        <v>147.34870000000001</v>
      </c>
      <c r="P126" s="145">
        <v>189.2867</v>
      </c>
      <c r="Q126" s="145">
        <v>146.4177</v>
      </c>
      <c r="R126" s="145">
        <v>138.87970000000001</v>
      </c>
      <c r="S126" s="145">
        <v>132.1277</v>
      </c>
      <c r="T126" s="149"/>
      <c r="U126" s="149"/>
      <c r="V126" s="149"/>
      <c r="W126" s="149"/>
    </row>
    <row r="127" spans="1:23" x14ac:dyDescent="0.3">
      <c r="A127" s="139">
        <v>3450</v>
      </c>
      <c r="B127" s="145">
        <v>46.558669999999999</v>
      </c>
      <c r="C127" s="145">
        <v>-7.5443340000000001</v>
      </c>
      <c r="D127" s="145">
        <v>-13.80133</v>
      </c>
      <c r="E127" s="145">
        <v>56.185670000000002</v>
      </c>
      <c r="F127" s="145">
        <v>55.782670000000003</v>
      </c>
      <c r="G127" s="145">
        <v>52.545670000000001</v>
      </c>
      <c r="H127" s="145">
        <v>181.52670000000001</v>
      </c>
      <c r="I127" s="145">
        <v>217.90969999999999</v>
      </c>
      <c r="J127" s="145">
        <v>178.2647</v>
      </c>
      <c r="K127" s="145">
        <v>71.164670000000001</v>
      </c>
      <c r="L127" s="145">
        <v>117.8717</v>
      </c>
      <c r="M127" s="145">
        <v>78.766660000000002</v>
      </c>
      <c r="N127" s="145">
        <v>123.4597</v>
      </c>
      <c r="O127" s="145">
        <v>152.8707</v>
      </c>
      <c r="P127" s="145">
        <v>186.01669999999999</v>
      </c>
      <c r="Q127" s="145">
        <v>141.43369999999999</v>
      </c>
      <c r="R127" s="145">
        <v>138.2287</v>
      </c>
      <c r="S127" s="145">
        <v>127.7047</v>
      </c>
      <c r="T127" s="149"/>
      <c r="U127" s="149"/>
      <c r="V127" s="149"/>
      <c r="W127" s="149"/>
    </row>
    <row r="128" spans="1:23" x14ac:dyDescent="0.3">
      <c r="A128" s="139">
        <v>3480</v>
      </c>
      <c r="B128" s="145">
        <v>46.922339999999998</v>
      </c>
      <c r="C128" s="145">
        <v>-9.8466609999999992</v>
      </c>
      <c r="D128" s="145">
        <v>-12.10366</v>
      </c>
      <c r="E128" s="145">
        <v>56.948340000000002</v>
      </c>
      <c r="F128" s="145">
        <v>56.526339999999998</v>
      </c>
      <c r="G128" s="145">
        <v>54.85633</v>
      </c>
      <c r="H128" s="145">
        <v>178.75530000000001</v>
      </c>
      <c r="I128" s="145">
        <v>211.69730000000001</v>
      </c>
      <c r="J128" s="145">
        <v>177.05529999999999</v>
      </c>
      <c r="K128" s="145">
        <v>70.41534</v>
      </c>
      <c r="L128" s="145">
        <v>113.0723</v>
      </c>
      <c r="M128" s="145">
        <v>84.755340000000004</v>
      </c>
      <c r="N128" s="145">
        <v>121.7773</v>
      </c>
      <c r="O128" s="145">
        <v>145.24430000000001</v>
      </c>
      <c r="P128" s="145">
        <v>189.02629999999999</v>
      </c>
      <c r="Q128" s="145">
        <v>145.6223</v>
      </c>
      <c r="R128" s="145">
        <v>138.06229999999999</v>
      </c>
      <c r="S128" s="145">
        <v>132.0103</v>
      </c>
      <c r="T128" s="149"/>
      <c r="U128" s="149"/>
      <c r="V128" s="149"/>
      <c r="W128" s="149"/>
    </row>
    <row r="129" spans="1:23" x14ac:dyDescent="0.3">
      <c r="A129" s="139">
        <v>3510</v>
      </c>
      <c r="B129" s="145">
        <v>47.534660000000002</v>
      </c>
      <c r="C129" s="145">
        <v>-7.7123340000000002</v>
      </c>
      <c r="D129" s="145">
        <v>-16.05733</v>
      </c>
      <c r="E129" s="145">
        <v>55.139670000000002</v>
      </c>
      <c r="F129" s="145">
        <v>55.052660000000003</v>
      </c>
      <c r="G129" s="145">
        <v>51.912660000000002</v>
      </c>
      <c r="H129" s="145">
        <v>180.64169999999999</v>
      </c>
      <c r="I129" s="145">
        <v>216.3057</v>
      </c>
      <c r="J129" s="145">
        <v>176.8947</v>
      </c>
      <c r="K129" s="145">
        <v>70.380679999999998</v>
      </c>
      <c r="L129" s="145">
        <v>117.4067</v>
      </c>
      <c r="M129" s="145">
        <v>78.048680000000004</v>
      </c>
      <c r="N129" s="145">
        <v>121.4517</v>
      </c>
      <c r="O129" s="145">
        <v>149.30770000000001</v>
      </c>
      <c r="P129" s="145">
        <v>183.5557</v>
      </c>
      <c r="Q129" s="145">
        <v>144.27670000000001</v>
      </c>
      <c r="R129" s="145">
        <v>136.4847</v>
      </c>
      <c r="S129" s="145">
        <v>126.6707</v>
      </c>
      <c r="T129" s="149"/>
      <c r="U129" s="149"/>
      <c r="V129" s="149"/>
      <c r="W129" s="149"/>
    </row>
    <row r="130" spans="1:23" x14ac:dyDescent="0.3">
      <c r="A130" s="139">
        <v>3540</v>
      </c>
      <c r="B130" s="145">
        <v>46.953330000000001</v>
      </c>
      <c r="C130" s="145">
        <v>-7.4336659999999997</v>
      </c>
      <c r="D130" s="145">
        <v>-13.54167</v>
      </c>
      <c r="E130" s="145">
        <v>55.08934</v>
      </c>
      <c r="F130" s="145">
        <v>55.674340000000001</v>
      </c>
      <c r="G130" s="145">
        <v>53.355339999999998</v>
      </c>
      <c r="H130" s="145">
        <v>179.4743</v>
      </c>
      <c r="I130" s="145">
        <v>216.1183</v>
      </c>
      <c r="J130" s="145">
        <v>176.07830000000001</v>
      </c>
      <c r="K130" s="145">
        <v>67.296340000000001</v>
      </c>
      <c r="L130" s="145">
        <v>116.65130000000001</v>
      </c>
      <c r="M130" s="145">
        <v>78.734340000000003</v>
      </c>
      <c r="N130" s="145">
        <v>119.26730000000001</v>
      </c>
      <c r="O130" s="145">
        <v>150.70930000000001</v>
      </c>
      <c r="P130" s="145">
        <v>183.3083</v>
      </c>
      <c r="Q130" s="145">
        <v>145.77529999999999</v>
      </c>
      <c r="R130" s="145">
        <v>136.20529999999999</v>
      </c>
      <c r="S130" s="145">
        <v>125.0463</v>
      </c>
      <c r="T130" s="149"/>
      <c r="U130" s="149"/>
      <c r="V130" s="149"/>
      <c r="W130" s="149"/>
    </row>
    <row r="131" spans="1:23" x14ac:dyDescent="0.3">
      <c r="A131" s="139">
        <v>3570</v>
      </c>
      <c r="B131" s="145">
        <v>46.477330000000002</v>
      </c>
      <c r="C131" s="145">
        <v>-7.4866679999999999</v>
      </c>
      <c r="D131" s="145">
        <v>-15.98767</v>
      </c>
      <c r="E131" s="145">
        <v>55.244329999999998</v>
      </c>
      <c r="F131" s="145">
        <v>54.199330000000003</v>
      </c>
      <c r="G131" s="145">
        <v>51.567329999999998</v>
      </c>
      <c r="H131" s="145">
        <v>177.55330000000001</v>
      </c>
      <c r="I131" s="145">
        <v>216.81630000000001</v>
      </c>
      <c r="J131" s="145">
        <v>175.79429999999999</v>
      </c>
      <c r="K131" s="145">
        <v>67.278319999999994</v>
      </c>
      <c r="L131" s="145">
        <v>115.8763</v>
      </c>
      <c r="M131" s="145">
        <v>79.105329999999995</v>
      </c>
      <c r="N131" s="145">
        <v>119.6163</v>
      </c>
      <c r="O131" s="145">
        <v>148.8683</v>
      </c>
      <c r="P131" s="145">
        <v>184.2073</v>
      </c>
      <c r="Q131" s="145">
        <v>144.0643</v>
      </c>
      <c r="R131" s="145">
        <v>137.68129999999999</v>
      </c>
      <c r="S131" s="145">
        <v>127.08029999999999</v>
      </c>
      <c r="T131" s="149"/>
      <c r="U131" s="149"/>
      <c r="V131" s="149"/>
      <c r="W131" s="149"/>
    </row>
    <row r="132" spans="1:23" x14ac:dyDescent="0.3">
      <c r="A132" s="139">
        <v>3600</v>
      </c>
      <c r="B132" s="145">
        <v>47.380339999999997</v>
      </c>
      <c r="C132" s="145">
        <v>-9.7966650000000008</v>
      </c>
      <c r="D132" s="145">
        <v>-16.934670000000001</v>
      </c>
      <c r="E132" s="145">
        <v>56.013330000000003</v>
      </c>
      <c r="F132" s="145">
        <v>52.460329999999999</v>
      </c>
      <c r="G132" s="145">
        <v>51.377330000000001</v>
      </c>
      <c r="H132" s="145">
        <v>178.2953</v>
      </c>
      <c r="I132" s="145">
        <v>215.23429999999999</v>
      </c>
      <c r="J132" s="145">
        <v>174.92830000000001</v>
      </c>
      <c r="K132" s="145">
        <v>68.77234</v>
      </c>
      <c r="L132" s="145">
        <v>117.4623</v>
      </c>
      <c r="M132" s="145">
        <v>76.797330000000002</v>
      </c>
      <c r="N132" s="145">
        <v>118.3913</v>
      </c>
      <c r="O132" s="145">
        <v>149.7003</v>
      </c>
      <c r="P132" s="145">
        <v>180.73230000000001</v>
      </c>
      <c r="Q132" s="145">
        <v>147.8913</v>
      </c>
      <c r="R132" s="145">
        <v>135.42830000000001</v>
      </c>
      <c r="S132" s="145">
        <v>125.5903</v>
      </c>
      <c r="T132" s="149"/>
      <c r="U132" s="149"/>
      <c r="V132" s="149"/>
      <c r="W132" s="149"/>
    </row>
    <row r="133" spans="1:23" x14ac:dyDescent="0.3">
      <c r="A133" s="139">
        <v>3630</v>
      </c>
      <c r="B133" s="145">
        <v>47.658000000000001</v>
      </c>
      <c r="C133" s="145">
        <v>-9.6150020000000005</v>
      </c>
      <c r="D133" s="145">
        <v>-10.398999999999999</v>
      </c>
      <c r="E133" s="145">
        <v>54.722999999999999</v>
      </c>
      <c r="F133" s="145">
        <v>57.892000000000003</v>
      </c>
      <c r="G133" s="145">
        <v>53.930999999999997</v>
      </c>
      <c r="H133" s="145">
        <v>177.49700000000001</v>
      </c>
      <c r="I133" s="145">
        <v>215.179</v>
      </c>
      <c r="J133" s="145">
        <v>175.53200000000001</v>
      </c>
      <c r="K133" s="145">
        <v>75.088999999999999</v>
      </c>
      <c r="L133" s="145">
        <v>117.63200000000001</v>
      </c>
      <c r="M133" s="145">
        <v>74.932010000000005</v>
      </c>
      <c r="N133" s="145">
        <v>117.393</v>
      </c>
      <c r="O133" s="145">
        <v>150.08699999999999</v>
      </c>
      <c r="P133" s="145">
        <v>175.13200000000001</v>
      </c>
      <c r="Q133" s="145">
        <v>140.86199999999999</v>
      </c>
      <c r="R133" s="145">
        <v>133.18199999999999</v>
      </c>
      <c r="S133" s="145">
        <v>122.456</v>
      </c>
      <c r="T133" s="139"/>
      <c r="U133" s="139"/>
      <c r="V133" s="139"/>
      <c r="W133" s="3"/>
    </row>
    <row r="134" spans="1:23" x14ac:dyDescent="0.3">
      <c r="A134" s="139">
        <v>3660</v>
      </c>
      <c r="B134" s="145">
        <v>47.404339999999998</v>
      </c>
      <c r="C134" s="145">
        <v>-8.3316649999999992</v>
      </c>
      <c r="D134" s="145">
        <v>-12.64166</v>
      </c>
      <c r="E134" s="145">
        <v>54.229340000000001</v>
      </c>
      <c r="F134" s="145">
        <v>55.999339999999997</v>
      </c>
      <c r="G134" s="145">
        <v>53.05733</v>
      </c>
      <c r="H134" s="145">
        <v>176.59530000000001</v>
      </c>
      <c r="I134" s="145">
        <v>214.8323</v>
      </c>
      <c r="J134" s="145">
        <v>175.0933</v>
      </c>
      <c r="K134" s="145">
        <v>70.246340000000004</v>
      </c>
      <c r="L134" s="145">
        <v>115.8653</v>
      </c>
      <c r="M134" s="145">
        <v>76.916340000000005</v>
      </c>
      <c r="N134" s="145">
        <v>117.3343</v>
      </c>
      <c r="O134" s="145">
        <v>147.7723</v>
      </c>
      <c r="P134" s="145">
        <v>178.0633</v>
      </c>
      <c r="Q134" s="145">
        <v>142.56030000000001</v>
      </c>
      <c r="R134" s="145">
        <v>135.5273</v>
      </c>
      <c r="S134" s="145">
        <v>124.91330000000001</v>
      </c>
      <c r="T134" s="139"/>
      <c r="U134" s="139"/>
      <c r="V134" s="139"/>
      <c r="W134" s="3"/>
    </row>
    <row r="135" spans="1:23" x14ac:dyDescent="0.3">
      <c r="A135" s="139">
        <v>3690</v>
      </c>
      <c r="B135" s="145">
        <v>48.060670000000002</v>
      </c>
      <c r="C135" s="145">
        <v>-7.6423300000000003</v>
      </c>
      <c r="D135" s="145">
        <v>-15.81033</v>
      </c>
      <c r="E135" s="145">
        <v>54.874670000000002</v>
      </c>
      <c r="F135" s="145">
        <v>54.426670000000001</v>
      </c>
      <c r="G135" s="145">
        <v>52.632669999999997</v>
      </c>
      <c r="H135" s="145">
        <v>175.6737</v>
      </c>
      <c r="I135" s="145">
        <v>213.83969999999999</v>
      </c>
      <c r="J135" s="145">
        <v>172.80869999999999</v>
      </c>
      <c r="K135" s="145">
        <v>68.465670000000003</v>
      </c>
      <c r="L135" s="145">
        <v>116.7877</v>
      </c>
      <c r="M135" s="145">
        <v>75.447680000000005</v>
      </c>
      <c r="N135" s="145">
        <v>115.6557</v>
      </c>
      <c r="O135" s="145">
        <v>149.6627</v>
      </c>
      <c r="P135" s="145">
        <v>178.0147</v>
      </c>
      <c r="Q135" s="145">
        <v>144.7157</v>
      </c>
      <c r="R135" s="145">
        <v>135.45869999999999</v>
      </c>
      <c r="S135" s="145">
        <v>128.58969999999999</v>
      </c>
      <c r="T135" s="139"/>
      <c r="U135" s="139"/>
      <c r="V135" s="139"/>
      <c r="W135" s="3"/>
    </row>
    <row r="136" spans="1:23" x14ac:dyDescent="0.3">
      <c r="A136" s="139">
        <v>3720</v>
      </c>
      <c r="B136" s="145">
        <v>46.368670000000002</v>
      </c>
      <c r="C136" s="145">
        <v>-7.6343310000000004</v>
      </c>
      <c r="D136" s="145">
        <v>-14.780329999999999</v>
      </c>
      <c r="E136" s="145">
        <v>54.880670000000002</v>
      </c>
      <c r="F136" s="145">
        <v>53.824669999999998</v>
      </c>
      <c r="G136" s="145">
        <v>52.327669999999998</v>
      </c>
      <c r="H136" s="145">
        <v>174.4787</v>
      </c>
      <c r="I136" s="145">
        <v>213.14869999999999</v>
      </c>
      <c r="J136" s="145">
        <v>171.3227</v>
      </c>
      <c r="K136" s="145">
        <v>69.189670000000007</v>
      </c>
      <c r="L136" s="145">
        <v>115.84269999999999</v>
      </c>
      <c r="M136" s="145">
        <v>76.238669999999999</v>
      </c>
      <c r="N136" s="145">
        <v>114.70869999999999</v>
      </c>
      <c r="O136" s="145">
        <v>147.74770000000001</v>
      </c>
      <c r="P136" s="145">
        <v>177.4177</v>
      </c>
      <c r="Q136" s="145">
        <v>140.15270000000001</v>
      </c>
      <c r="R136" s="145">
        <v>134.3537</v>
      </c>
      <c r="S136" s="145">
        <v>127.0937</v>
      </c>
      <c r="T136" s="139"/>
      <c r="U136" s="139"/>
      <c r="V136" s="139"/>
      <c r="W136" s="3"/>
    </row>
    <row r="137" spans="1:23" x14ac:dyDescent="0.3">
      <c r="A137" s="139">
        <v>3750</v>
      </c>
      <c r="B137" s="145">
        <v>46.222340000000003</v>
      </c>
      <c r="C137" s="145">
        <v>-6.6556629999999997</v>
      </c>
      <c r="D137" s="145">
        <v>-14.476660000000001</v>
      </c>
      <c r="E137" s="145">
        <v>54.43233</v>
      </c>
      <c r="F137" s="145">
        <v>53.445340000000002</v>
      </c>
      <c r="G137" s="145">
        <v>52.197330000000001</v>
      </c>
      <c r="H137" s="145">
        <v>173.09630000000001</v>
      </c>
      <c r="I137" s="145">
        <v>211.5093</v>
      </c>
      <c r="J137" s="145">
        <v>171.5463</v>
      </c>
      <c r="K137" s="145">
        <v>69.582340000000002</v>
      </c>
      <c r="L137" s="145">
        <v>116.1253</v>
      </c>
      <c r="M137" s="145">
        <v>75.325339999999997</v>
      </c>
      <c r="N137" s="145">
        <v>114.62430000000001</v>
      </c>
      <c r="O137" s="145">
        <v>146.20830000000001</v>
      </c>
      <c r="P137" s="145">
        <v>176.60730000000001</v>
      </c>
      <c r="Q137" s="145">
        <v>134.1943</v>
      </c>
      <c r="R137" s="145">
        <v>134.7963</v>
      </c>
      <c r="S137" s="145">
        <v>124.01730000000001</v>
      </c>
      <c r="T137" s="139"/>
      <c r="U137" s="139"/>
      <c r="V137" s="139"/>
      <c r="W137" s="3"/>
    </row>
    <row r="138" spans="1:23" x14ac:dyDescent="0.3">
      <c r="A138" s="139">
        <v>3780</v>
      </c>
      <c r="B138" s="145">
        <v>48.121340000000004</v>
      </c>
      <c r="C138" s="145">
        <v>-6.321663</v>
      </c>
      <c r="D138" s="145">
        <v>-12.53866</v>
      </c>
      <c r="E138" s="145">
        <v>55.498339999999999</v>
      </c>
      <c r="F138" s="145">
        <v>57.484340000000003</v>
      </c>
      <c r="G138" s="145">
        <v>54.367339999999999</v>
      </c>
      <c r="H138" s="145">
        <v>174.10830000000001</v>
      </c>
      <c r="I138" s="145">
        <v>213.4753</v>
      </c>
      <c r="J138" s="145">
        <v>173.3133</v>
      </c>
      <c r="K138" s="145">
        <v>72.844350000000006</v>
      </c>
      <c r="L138" s="145">
        <v>117.34829999999999</v>
      </c>
      <c r="M138" s="145">
        <v>74.295330000000007</v>
      </c>
      <c r="N138" s="145">
        <v>114.3963</v>
      </c>
      <c r="O138" s="145">
        <v>147.3843</v>
      </c>
      <c r="P138" s="145">
        <v>175.8553</v>
      </c>
      <c r="Q138" s="145">
        <v>139.8563</v>
      </c>
      <c r="R138" s="145">
        <v>129.86330000000001</v>
      </c>
      <c r="S138" s="145">
        <v>121.69629999999999</v>
      </c>
      <c r="T138" s="139"/>
      <c r="U138" s="139"/>
      <c r="V138" s="139"/>
      <c r="W138" s="3"/>
    </row>
    <row r="139" spans="1:23" x14ac:dyDescent="0.3">
      <c r="A139" s="139">
        <v>3810</v>
      </c>
      <c r="B139" s="145">
        <v>47.585000000000001</v>
      </c>
      <c r="C139" s="145">
        <v>-7.2589990000000002</v>
      </c>
      <c r="D139" s="145">
        <v>-13.911</v>
      </c>
      <c r="E139" s="145">
        <v>54.061999999999998</v>
      </c>
      <c r="F139" s="145">
        <v>54.668999999999997</v>
      </c>
      <c r="G139" s="145">
        <v>53.527000000000001</v>
      </c>
      <c r="H139" s="145">
        <v>173.47200000000001</v>
      </c>
      <c r="I139" s="145">
        <v>215.30799999999999</v>
      </c>
      <c r="J139" s="145">
        <v>171.90299999999999</v>
      </c>
      <c r="K139" s="145">
        <v>70.462999999999994</v>
      </c>
      <c r="L139" s="145">
        <v>117.023</v>
      </c>
      <c r="M139" s="145">
        <v>74.313999999999993</v>
      </c>
      <c r="N139" s="145">
        <v>114.48399999999999</v>
      </c>
      <c r="O139" s="145">
        <v>146.43799999999999</v>
      </c>
      <c r="P139" s="145">
        <v>174.85300000000001</v>
      </c>
      <c r="Q139" s="145">
        <v>142.54499999999999</v>
      </c>
      <c r="R139" s="145">
        <v>132.89400000000001</v>
      </c>
      <c r="S139" s="145">
        <v>123.69499999999999</v>
      </c>
      <c r="T139" s="139"/>
      <c r="U139" s="139"/>
      <c r="V139" s="139"/>
      <c r="W139" s="3"/>
    </row>
    <row r="140" spans="1:23" x14ac:dyDescent="0.3">
      <c r="A140" s="139">
        <v>3840</v>
      </c>
      <c r="B140" s="145">
        <v>47.284329999999997</v>
      </c>
      <c r="C140" s="145">
        <v>-7.3116680000000001</v>
      </c>
      <c r="D140" s="145">
        <v>-16.21367</v>
      </c>
      <c r="E140" s="145">
        <v>54.541339999999998</v>
      </c>
      <c r="F140" s="145">
        <v>52.309330000000003</v>
      </c>
      <c r="G140" s="145">
        <v>52.109340000000003</v>
      </c>
      <c r="H140" s="145">
        <v>170.17930000000001</v>
      </c>
      <c r="I140" s="145">
        <v>210.6283</v>
      </c>
      <c r="J140" s="145">
        <v>170.03129999999999</v>
      </c>
      <c r="K140" s="145">
        <v>69.937330000000003</v>
      </c>
      <c r="L140" s="145">
        <v>116.3663</v>
      </c>
      <c r="M140" s="145">
        <v>74.571330000000003</v>
      </c>
      <c r="N140" s="145">
        <v>113.26130000000001</v>
      </c>
      <c r="O140" s="145">
        <v>144.9863</v>
      </c>
      <c r="P140" s="145">
        <v>175.74029999999999</v>
      </c>
      <c r="Q140" s="145">
        <v>141.50530000000001</v>
      </c>
      <c r="R140" s="145">
        <v>133.38229999999999</v>
      </c>
      <c r="S140" s="145">
        <v>125.4293</v>
      </c>
      <c r="T140" s="139"/>
      <c r="U140" s="139"/>
      <c r="V140" s="139"/>
      <c r="W140" s="3"/>
    </row>
    <row r="141" spans="1:23" x14ac:dyDescent="0.3">
      <c r="A141" s="139">
        <v>3870</v>
      </c>
      <c r="B141" s="145">
        <v>47.071669999999997</v>
      </c>
      <c r="C141" s="145">
        <v>-6.6733320000000003</v>
      </c>
      <c r="D141" s="145">
        <v>-14.84933</v>
      </c>
      <c r="E141" s="145">
        <v>55.273670000000003</v>
      </c>
      <c r="F141" s="145">
        <v>51.849670000000003</v>
      </c>
      <c r="G141" s="145">
        <v>52.284669999999998</v>
      </c>
      <c r="H141" s="145">
        <v>170.48769999999999</v>
      </c>
      <c r="I141" s="145">
        <v>209.63669999999999</v>
      </c>
      <c r="J141" s="145">
        <v>169.49170000000001</v>
      </c>
      <c r="K141" s="145">
        <v>70.012659999999997</v>
      </c>
      <c r="L141" s="145">
        <v>115.5647</v>
      </c>
      <c r="M141" s="145">
        <v>75.449659999999994</v>
      </c>
      <c r="N141" s="145">
        <v>112.74769999999999</v>
      </c>
      <c r="O141" s="145">
        <v>144.64570000000001</v>
      </c>
      <c r="P141" s="145">
        <v>176.82470000000001</v>
      </c>
      <c r="Q141" s="145">
        <v>139.08670000000001</v>
      </c>
      <c r="R141" s="145">
        <v>134.2037</v>
      </c>
      <c r="S141" s="145">
        <v>123.8677</v>
      </c>
      <c r="T141" s="139"/>
      <c r="U141" s="139"/>
      <c r="V141" s="139"/>
      <c r="W141" s="3"/>
    </row>
    <row r="142" spans="1:23" x14ac:dyDescent="0.3">
      <c r="A142" s="139">
        <v>3900</v>
      </c>
      <c r="B142" s="145">
        <v>49.410339999999998</v>
      </c>
      <c r="C142" s="145">
        <v>-6.864662</v>
      </c>
      <c r="D142" s="145">
        <v>-14.11566</v>
      </c>
      <c r="E142" s="145">
        <v>55.521340000000002</v>
      </c>
      <c r="F142" s="145">
        <v>52.813339999999997</v>
      </c>
      <c r="G142" s="145">
        <v>51.904339999999998</v>
      </c>
      <c r="H142" s="145">
        <v>170.36529999999999</v>
      </c>
      <c r="I142" s="145">
        <v>206.7903</v>
      </c>
      <c r="J142" s="145">
        <v>169.60429999999999</v>
      </c>
      <c r="K142" s="145">
        <v>68.931340000000006</v>
      </c>
      <c r="L142" s="145">
        <v>116.25530000000001</v>
      </c>
      <c r="M142" s="145">
        <v>75.52834</v>
      </c>
      <c r="N142" s="145">
        <v>112.5993</v>
      </c>
      <c r="O142" s="145">
        <v>143.9923</v>
      </c>
      <c r="P142" s="145">
        <v>175.73330000000001</v>
      </c>
      <c r="Q142" s="145">
        <v>143.9203</v>
      </c>
      <c r="R142" s="145">
        <v>133.04929999999999</v>
      </c>
      <c r="S142" s="145">
        <v>125.3533</v>
      </c>
      <c r="T142" s="139"/>
      <c r="U142" s="139"/>
      <c r="V142" s="139"/>
      <c r="W142" s="3"/>
    </row>
    <row r="143" spans="1:23" x14ac:dyDescent="0.3">
      <c r="A143" s="139">
        <v>3930</v>
      </c>
      <c r="B143" s="145">
        <v>47.436340000000001</v>
      </c>
      <c r="C143" s="145">
        <v>-6.8396610000000004</v>
      </c>
      <c r="D143" s="145">
        <v>-15.60966</v>
      </c>
      <c r="E143" s="145">
        <v>54.742339999999999</v>
      </c>
      <c r="F143" s="145">
        <v>53.017339999999997</v>
      </c>
      <c r="G143" s="145">
        <v>52.495339999999999</v>
      </c>
      <c r="H143" s="145">
        <v>169.72630000000001</v>
      </c>
      <c r="I143" s="145">
        <v>210.68629999999999</v>
      </c>
      <c r="J143" s="145">
        <v>167.5093</v>
      </c>
      <c r="K143" s="145">
        <v>68.654340000000005</v>
      </c>
      <c r="L143" s="145">
        <v>116.44329999999999</v>
      </c>
      <c r="M143" s="145">
        <v>74.700339999999997</v>
      </c>
      <c r="N143" s="145">
        <v>111.2663</v>
      </c>
      <c r="O143" s="145">
        <v>143.35429999999999</v>
      </c>
      <c r="P143" s="145">
        <v>173.8193</v>
      </c>
      <c r="Q143" s="145">
        <v>145.7773</v>
      </c>
      <c r="R143" s="145">
        <v>134.1173</v>
      </c>
      <c r="S143" s="145">
        <v>126.8413</v>
      </c>
      <c r="T143" s="139"/>
      <c r="U143" s="139"/>
      <c r="V143" s="139"/>
      <c r="W143" s="3"/>
    </row>
    <row r="144" spans="1:23" x14ac:dyDescent="0.3">
      <c r="A144" s="139">
        <v>3960</v>
      </c>
      <c r="B144" s="145">
        <v>47.706339999999997</v>
      </c>
      <c r="C144" s="145">
        <v>-6.1156649999999999</v>
      </c>
      <c r="D144" s="145">
        <v>-17.03867</v>
      </c>
      <c r="E144" s="145">
        <v>55.486339999999998</v>
      </c>
      <c r="F144" s="145">
        <v>50.002330000000001</v>
      </c>
      <c r="G144" s="145">
        <v>51.099330000000002</v>
      </c>
      <c r="H144" s="145">
        <v>167.50729999999999</v>
      </c>
      <c r="I144" s="145">
        <v>205.43530000000001</v>
      </c>
      <c r="J144" s="145">
        <v>167.91829999999999</v>
      </c>
      <c r="K144" s="145">
        <v>67.76934</v>
      </c>
      <c r="L144" s="145">
        <v>115.2543</v>
      </c>
      <c r="M144" s="145">
        <v>73.783330000000007</v>
      </c>
      <c r="N144" s="145">
        <v>111.12730000000001</v>
      </c>
      <c r="O144" s="145">
        <v>142.1773</v>
      </c>
      <c r="P144" s="145">
        <v>173.78729999999999</v>
      </c>
      <c r="Q144" s="145">
        <v>143.1233</v>
      </c>
      <c r="R144" s="145">
        <v>135.78630000000001</v>
      </c>
      <c r="S144" s="145">
        <v>126.6003</v>
      </c>
      <c r="T144" s="139"/>
      <c r="U144" s="139"/>
      <c r="V144" s="139"/>
      <c r="W144" s="3"/>
    </row>
    <row r="145" spans="1:23" x14ac:dyDescent="0.3">
      <c r="A145" s="139">
        <v>3990</v>
      </c>
      <c r="B145" s="145">
        <v>47.23133</v>
      </c>
      <c r="C145" s="145">
        <v>-7.6796680000000004</v>
      </c>
      <c r="D145" s="145">
        <v>-15.24367</v>
      </c>
      <c r="E145" s="145">
        <v>55.259329999999999</v>
      </c>
      <c r="F145" s="145">
        <v>50.283329999999999</v>
      </c>
      <c r="G145" s="145">
        <v>50.895330000000001</v>
      </c>
      <c r="H145" s="145">
        <v>167.7373</v>
      </c>
      <c r="I145" s="145">
        <v>210.0643</v>
      </c>
      <c r="J145" s="145">
        <v>166.2723</v>
      </c>
      <c r="K145" s="145">
        <v>68.221329999999995</v>
      </c>
      <c r="L145" s="145">
        <v>114.4203</v>
      </c>
      <c r="M145" s="145">
        <v>75.388339999999999</v>
      </c>
      <c r="N145" s="145">
        <v>110.3903</v>
      </c>
      <c r="O145" s="145">
        <v>141.9933</v>
      </c>
      <c r="P145" s="145">
        <v>173.3013</v>
      </c>
      <c r="Q145" s="145">
        <v>144.00030000000001</v>
      </c>
      <c r="R145" s="145">
        <v>131.55330000000001</v>
      </c>
      <c r="S145" s="145">
        <v>124.2563</v>
      </c>
      <c r="T145" s="139"/>
      <c r="U145" s="139"/>
      <c r="V145" s="139"/>
      <c r="W145" s="3"/>
    </row>
    <row r="146" spans="1:23" x14ac:dyDescent="0.3">
      <c r="A146" s="139">
        <v>4020</v>
      </c>
      <c r="B146" s="145">
        <v>47.673000000000002</v>
      </c>
      <c r="C146" s="145">
        <v>-7.2130010000000002</v>
      </c>
      <c r="D146" s="145">
        <v>-15.164</v>
      </c>
      <c r="E146" s="145">
        <v>54.823</v>
      </c>
      <c r="F146" s="145">
        <v>50.920999999999999</v>
      </c>
      <c r="G146" s="145">
        <v>51.237000000000002</v>
      </c>
      <c r="H146" s="145">
        <v>168.48</v>
      </c>
      <c r="I146" s="145">
        <v>206.43600000000001</v>
      </c>
      <c r="J146" s="145">
        <v>166.91</v>
      </c>
      <c r="K146" s="145">
        <v>70.948999999999998</v>
      </c>
      <c r="L146" s="145">
        <v>115.883</v>
      </c>
      <c r="M146" s="145">
        <v>73.036990000000003</v>
      </c>
      <c r="N146" s="145">
        <v>110.724</v>
      </c>
      <c r="O146" s="145">
        <v>141.56899999999999</v>
      </c>
      <c r="P146" s="145">
        <v>169.15199999999999</v>
      </c>
      <c r="Q146" s="145">
        <v>138.77199999999999</v>
      </c>
      <c r="R146" s="145">
        <v>130.06399999999999</v>
      </c>
      <c r="S146" s="145">
        <v>120.31699999999999</v>
      </c>
      <c r="T146" s="139"/>
      <c r="U146" s="139"/>
      <c r="V146" s="139"/>
      <c r="W146" s="3"/>
    </row>
    <row r="147" spans="1:23" x14ac:dyDescent="0.3">
      <c r="A147" s="139">
        <v>4050</v>
      </c>
      <c r="B147" s="145">
        <v>48.666339999999998</v>
      </c>
      <c r="C147" s="145">
        <v>-6.3156660000000002</v>
      </c>
      <c r="D147" s="145">
        <v>-15.23367</v>
      </c>
      <c r="E147" s="145">
        <v>54.769329999999997</v>
      </c>
      <c r="F147" s="145">
        <v>50.088329999999999</v>
      </c>
      <c r="G147" s="145">
        <v>51.084339999999997</v>
      </c>
      <c r="H147" s="145">
        <v>167.62629999999999</v>
      </c>
      <c r="I147" s="145">
        <v>205.30029999999999</v>
      </c>
      <c r="J147" s="145">
        <v>166.10830000000001</v>
      </c>
      <c r="K147" s="145">
        <v>66.215329999999994</v>
      </c>
      <c r="L147" s="145">
        <v>114.67529999999999</v>
      </c>
      <c r="M147" s="145">
        <v>74.409329999999997</v>
      </c>
      <c r="N147" s="145">
        <v>108.77030000000001</v>
      </c>
      <c r="O147" s="145">
        <v>141.93129999999999</v>
      </c>
      <c r="P147" s="145">
        <v>171.07230000000001</v>
      </c>
      <c r="Q147" s="145">
        <v>144.10929999999999</v>
      </c>
      <c r="R147" s="145">
        <v>131.99930000000001</v>
      </c>
      <c r="S147" s="145">
        <v>124.5403</v>
      </c>
      <c r="T147" s="139"/>
      <c r="U147" s="139"/>
      <c r="V147" s="139"/>
      <c r="W147" s="3"/>
    </row>
    <row r="148" spans="1:23" x14ac:dyDescent="0.3">
      <c r="A148" s="139">
        <v>4080</v>
      </c>
      <c r="B148" s="145">
        <v>49.474339999999998</v>
      </c>
      <c r="C148" s="145">
        <v>-6.2706600000000003</v>
      </c>
      <c r="D148" s="145">
        <v>-15.60866</v>
      </c>
      <c r="E148" s="145">
        <v>54.97634</v>
      </c>
      <c r="F148" s="145">
        <v>50.200339999999997</v>
      </c>
      <c r="G148" s="145">
        <v>51.322339999999997</v>
      </c>
      <c r="H148" s="145">
        <v>166.71729999999999</v>
      </c>
      <c r="I148" s="145">
        <v>206.96729999999999</v>
      </c>
      <c r="J148" s="145">
        <v>165.2473</v>
      </c>
      <c r="K148" s="145">
        <v>65.862340000000003</v>
      </c>
      <c r="L148" s="145">
        <v>114.4893</v>
      </c>
      <c r="M148" s="145">
        <v>74.872339999999994</v>
      </c>
      <c r="N148" s="145">
        <v>109.1343</v>
      </c>
      <c r="O148" s="145">
        <v>141.13239999999999</v>
      </c>
      <c r="P148" s="145">
        <v>173.56630000000001</v>
      </c>
      <c r="Q148" s="145">
        <v>144.7303</v>
      </c>
      <c r="R148" s="145">
        <v>135.08629999999999</v>
      </c>
      <c r="S148" s="145">
        <v>128.27330000000001</v>
      </c>
      <c r="T148" s="139"/>
      <c r="U148" s="139"/>
      <c r="V148" s="139"/>
      <c r="W148" s="3"/>
    </row>
    <row r="149" spans="1:23" x14ac:dyDescent="0.3">
      <c r="A149" s="139">
        <v>4110</v>
      </c>
      <c r="B149" s="145">
        <v>48.396000000000001</v>
      </c>
      <c r="C149" s="145">
        <v>-6.6310039999999999</v>
      </c>
      <c r="D149" s="145">
        <v>-17.23</v>
      </c>
      <c r="E149" s="145">
        <v>55.14</v>
      </c>
      <c r="F149" s="145">
        <v>48.235999999999997</v>
      </c>
      <c r="G149" s="145">
        <v>50.493000000000002</v>
      </c>
      <c r="H149" s="145">
        <v>164.91</v>
      </c>
      <c r="I149" s="145">
        <v>201.08199999999999</v>
      </c>
      <c r="J149" s="145">
        <v>164.803</v>
      </c>
      <c r="K149" s="145">
        <v>65.769990000000007</v>
      </c>
      <c r="L149" s="145">
        <v>113.42400000000001</v>
      </c>
      <c r="M149" s="145">
        <v>72.463989999999995</v>
      </c>
      <c r="N149" s="145">
        <v>108.577</v>
      </c>
      <c r="O149" s="145">
        <v>138.78299999999999</v>
      </c>
      <c r="P149" s="145">
        <v>171.76</v>
      </c>
      <c r="Q149" s="145">
        <v>144.113</v>
      </c>
      <c r="R149" s="145">
        <v>129.125</v>
      </c>
      <c r="S149" s="145">
        <v>118.434</v>
      </c>
      <c r="T149" s="139"/>
      <c r="U149" s="139"/>
      <c r="V149" s="139"/>
      <c r="W149" s="3"/>
    </row>
    <row r="150" spans="1:23" x14ac:dyDescent="0.3">
      <c r="A150" s="139">
        <v>4140</v>
      </c>
      <c r="B150" s="145">
        <v>49.012329999999999</v>
      </c>
      <c r="C150" s="145">
        <v>-5.9566689999999998</v>
      </c>
      <c r="D150" s="145">
        <v>-14.023669999999999</v>
      </c>
      <c r="E150" s="145">
        <v>56.97334</v>
      </c>
      <c r="F150" s="145">
        <v>52.175330000000002</v>
      </c>
      <c r="G150" s="145">
        <v>52.994329999999998</v>
      </c>
      <c r="H150" s="145">
        <v>168.1063</v>
      </c>
      <c r="I150" s="145">
        <v>208.81739999999999</v>
      </c>
      <c r="J150" s="145">
        <v>163.53229999999999</v>
      </c>
      <c r="K150" s="145">
        <v>68.929329999999993</v>
      </c>
      <c r="L150" s="145">
        <v>115.28230000000001</v>
      </c>
      <c r="M150" s="145">
        <v>74.571330000000003</v>
      </c>
      <c r="N150" s="145">
        <v>108.1223</v>
      </c>
      <c r="O150" s="145">
        <v>141.4273</v>
      </c>
      <c r="P150" s="145">
        <v>170.7243</v>
      </c>
      <c r="Q150" s="145">
        <v>135.47829999999999</v>
      </c>
      <c r="R150" s="145">
        <v>131.34030000000001</v>
      </c>
      <c r="S150" s="145">
        <v>124.9393</v>
      </c>
      <c r="T150" s="139"/>
      <c r="U150" s="139"/>
      <c r="V150" s="139"/>
      <c r="W150" s="3"/>
    </row>
    <row r="151" spans="1:23" x14ac:dyDescent="0.3">
      <c r="A151" s="139">
        <v>4170</v>
      </c>
      <c r="B151" s="145">
        <v>50.774329999999999</v>
      </c>
      <c r="C151" s="145">
        <v>-5.6476709999999999</v>
      </c>
      <c r="D151" s="145">
        <v>-16.494669999999999</v>
      </c>
      <c r="E151" s="145">
        <v>56.328330000000001</v>
      </c>
      <c r="F151" s="145">
        <v>49.651330000000002</v>
      </c>
      <c r="G151" s="145">
        <v>51.986330000000002</v>
      </c>
      <c r="H151" s="145">
        <v>164.35830000000001</v>
      </c>
      <c r="I151" s="145">
        <v>202.77330000000001</v>
      </c>
      <c r="J151" s="145">
        <v>163.94929999999999</v>
      </c>
      <c r="K151" s="145">
        <v>66.451319999999996</v>
      </c>
      <c r="L151" s="145">
        <v>115.18429999999999</v>
      </c>
      <c r="M151" s="145">
        <v>74.096329999999995</v>
      </c>
      <c r="N151" s="145">
        <v>107.43129999999999</v>
      </c>
      <c r="O151" s="145">
        <v>139.91730000000001</v>
      </c>
      <c r="P151" s="145">
        <v>171.8963</v>
      </c>
      <c r="Q151" s="145">
        <v>140.56729999999999</v>
      </c>
      <c r="R151" s="145">
        <v>131.3723</v>
      </c>
      <c r="S151" s="145">
        <v>122.2193</v>
      </c>
      <c r="T151" s="139"/>
      <c r="U151" s="139"/>
      <c r="V151" s="139"/>
      <c r="W151" s="3"/>
    </row>
    <row r="152" spans="1:23" x14ac:dyDescent="0.3">
      <c r="A152" s="139">
        <v>4200</v>
      </c>
      <c r="B152" s="145">
        <v>49.661670000000001</v>
      </c>
      <c r="C152" s="145">
        <v>-9.5683360000000004</v>
      </c>
      <c r="D152" s="145">
        <v>-13.453329999999999</v>
      </c>
      <c r="E152" s="145">
        <v>54.691670000000002</v>
      </c>
      <c r="F152" s="145">
        <v>52.003660000000004</v>
      </c>
      <c r="G152" s="145">
        <v>52.691670000000002</v>
      </c>
      <c r="H152" s="145">
        <v>162.06370000000001</v>
      </c>
      <c r="I152" s="145">
        <v>198.0557</v>
      </c>
      <c r="J152" s="145">
        <v>162.48769999999999</v>
      </c>
      <c r="K152" s="145">
        <v>67.527659999999997</v>
      </c>
      <c r="L152" s="145">
        <v>108.3147</v>
      </c>
      <c r="M152" s="145">
        <v>79.097669999999994</v>
      </c>
      <c r="N152" s="145">
        <v>103.4897</v>
      </c>
      <c r="O152" s="145">
        <v>131.54769999999999</v>
      </c>
      <c r="P152" s="145">
        <v>175.91470000000001</v>
      </c>
      <c r="Q152" s="145">
        <v>143.4667</v>
      </c>
      <c r="R152" s="145">
        <v>130.55369999999999</v>
      </c>
      <c r="S152" s="145">
        <v>122.86369999999999</v>
      </c>
      <c r="T152" s="139"/>
      <c r="U152" s="139"/>
      <c r="V152" s="139"/>
      <c r="W152" s="3"/>
    </row>
    <row r="153" spans="1:23" x14ac:dyDescent="0.3">
      <c r="A153" s="139">
        <v>4230</v>
      </c>
      <c r="B153" s="145">
        <v>49.636000000000003</v>
      </c>
      <c r="C153" s="145">
        <v>-8.8349989999999998</v>
      </c>
      <c r="D153" s="145">
        <v>-14.435</v>
      </c>
      <c r="E153" s="145">
        <v>54.86401</v>
      </c>
      <c r="F153" s="145">
        <v>51.517009999999999</v>
      </c>
      <c r="G153" s="145">
        <v>51.786000000000001</v>
      </c>
      <c r="H153" s="145">
        <v>165.78700000000001</v>
      </c>
      <c r="I153" s="145">
        <v>203.46299999999999</v>
      </c>
      <c r="J153" s="145">
        <v>161.40299999999999</v>
      </c>
      <c r="K153" s="145">
        <v>66.546009999999995</v>
      </c>
      <c r="L153" s="145">
        <v>113.80800000000001</v>
      </c>
      <c r="M153" s="145">
        <v>73.34</v>
      </c>
      <c r="N153" s="145">
        <v>105.395</v>
      </c>
      <c r="O153" s="145">
        <v>139.32599999999999</v>
      </c>
      <c r="P153" s="145">
        <v>167.679</v>
      </c>
      <c r="Q153" s="145">
        <v>136.01900000000001</v>
      </c>
      <c r="R153" s="145">
        <v>129.69999999999999</v>
      </c>
      <c r="S153" s="145">
        <v>119.9</v>
      </c>
      <c r="T153" s="139"/>
      <c r="U153" s="139"/>
      <c r="V153" s="139"/>
      <c r="W153" s="3"/>
    </row>
    <row r="154" spans="1:23" x14ac:dyDescent="0.3">
      <c r="A154" s="139">
        <v>4260</v>
      </c>
      <c r="B154" s="145">
        <v>49.842329999999997</v>
      </c>
      <c r="C154" s="145">
        <v>-7.4306679999999998</v>
      </c>
      <c r="D154" s="145">
        <v>-17.594670000000001</v>
      </c>
      <c r="E154" s="145">
        <v>56.42633</v>
      </c>
      <c r="F154" s="145">
        <v>50.214329999999997</v>
      </c>
      <c r="G154" s="145">
        <v>51.172330000000002</v>
      </c>
      <c r="H154" s="145">
        <v>165.07130000000001</v>
      </c>
      <c r="I154" s="145">
        <v>201.56530000000001</v>
      </c>
      <c r="J154" s="145">
        <v>161.02330000000001</v>
      </c>
      <c r="K154" s="145">
        <v>66.142330000000001</v>
      </c>
      <c r="L154" s="145">
        <v>113.5943</v>
      </c>
      <c r="M154" s="145">
        <v>74.298330000000007</v>
      </c>
      <c r="N154" s="145">
        <v>105.7633</v>
      </c>
      <c r="O154" s="145">
        <v>138.98929999999999</v>
      </c>
      <c r="P154" s="145">
        <v>169.4803</v>
      </c>
      <c r="Q154" s="145">
        <v>141.4933</v>
      </c>
      <c r="R154" s="145">
        <v>131.44929999999999</v>
      </c>
      <c r="S154" s="145">
        <v>123.2663</v>
      </c>
      <c r="T154" s="139"/>
      <c r="U154" s="139"/>
      <c r="V154" s="139"/>
      <c r="W154" s="3"/>
    </row>
    <row r="155" spans="1:23" x14ac:dyDescent="0.3">
      <c r="A155" s="139">
        <v>4290</v>
      </c>
      <c r="B155" s="145">
        <v>49.841000000000001</v>
      </c>
      <c r="C155" s="145">
        <v>-5.5960010000000002</v>
      </c>
      <c r="D155" s="145">
        <v>-17.734999999999999</v>
      </c>
      <c r="E155" s="145">
        <v>56.92</v>
      </c>
      <c r="F155" s="145">
        <v>49.287990000000001</v>
      </c>
      <c r="G155" s="145">
        <v>51.53</v>
      </c>
      <c r="H155" s="145">
        <v>164.06899999999999</v>
      </c>
      <c r="I155" s="145">
        <v>200.49700000000001</v>
      </c>
      <c r="J155" s="145">
        <v>161.90199999999999</v>
      </c>
      <c r="K155" s="145">
        <v>67.773989999999998</v>
      </c>
      <c r="L155" s="145">
        <v>113.676</v>
      </c>
      <c r="M155" s="145">
        <v>72.599999999999994</v>
      </c>
      <c r="N155" s="145">
        <v>106.08499999999999</v>
      </c>
      <c r="O155" s="145">
        <v>139.351</v>
      </c>
      <c r="P155" s="145">
        <v>169.316</v>
      </c>
      <c r="Q155" s="145">
        <v>135.41999999999999</v>
      </c>
      <c r="R155" s="145">
        <v>128.453</v>
      </c>
      <c r="S155" s="145">
        <v>117.206</v>
      </c>
      <c r="T155" s="139"/>
      <c r="U155" s="139"/>
      <c r="V155" s="139"/>
      <c r="W155" s="3"/>
    </row>
    <row r="156" spans="1:23" x14ac:dyDescent="0.3">
      <c r="A156" s="139">
        <v>4320</v>
      </c>
      <c r="B156" s="145">
        <v>50.906010000000002</v>
      </c>
      <c r="C156" s="145">
        <v>-7.675999</v>
      </c>
      <c r="D156" s="145">
        <v>-18.003</v>
      </c>
      <c r="E156" s="145">
        <v>56.564</v>
      </c>
      <c r="F156" s="145">
        <v>48.988999999999997</v>
      </c>
      <c r="G156" s="145">
        <v>50.375</v>
      </c>
      <c r="H156" s="145">
        <v>163.62799999999999</v>
      </c>
      <c r="I156" s="145">
        <v>199.279</v>
      </c>
      <c r="J156" s="145">
        <v>159.947</v>
      </c>
      <c r="K156" s="145">
        <v>67.91601</v>
      </c>
      <c r="L156" s="145">
        <v>113.738</v>
      </c>
      <c r="M156" s="145">
        <v>72.757999999999996</v>
      </c>
      <c r="N156" s="145">
        <v>104.36</v>
      </c>
      <c r="O156" s="145">
        <v>139.107</v>
      </c>
      <c r="P156" s="145">
        <v>168.435</v>
      </c>
      <c r="Q156" s="145">
        <v>139.24</v>
      </c>
      <c r="R156" s="145">
        <v>131.017</v>
      </c>
      <c r="S156" s="145">
        <v>124.15900000000001</v>
      </c>
      <c r="T156" s="139"/>
      <c r="U156" s="139"/>
      <c r="V156" s="139"/>
      <c r="W156" s="3"/>
    </row>
    <row r="157" spans="1:23" x14ac:dyDescent="0.3">
      <c r="A157" s="139">
        <v>4350</v>
      </c>
      <c r="B157" s="145">
        <v>50.210329999999999</v>
      </c>
      <c r="C157" s="145">
        <v>-7.6746639999999999</v>
      </c>
      <c r="D157" s="145">
        <v>-17.859660000000002</v>
      </c>
      <c r="E157" s="145">
        <v>56.138339999999999</v>
      </c>
      <c r="F157" s="145">
        <v>48.864339999999999</v>
      </c>
      <c r="G157" s="145">
        <v>50.126339999999999</v>
      </c>
      <c r="H157" s="145">
        <v>162.6353</v>
      </c>
      <c r="I157" s="145">
        <v>199.7413</v>
      </c>
      <c r="J157" s="145">
        <v>158.6643</v>
      </c>
      <c r="K157" s="145">
        <v>66.761340000000004</v>
      </c>
      <c r="L157" s="145">
        <v>112.9333</v>
      </c>
      <c r="M157" s="145">
        <v>72.876339999999999</v>
      </c>
      <c r="N157" s="145">
        <v>104.0043</v>
      </c>
      <c r="O157" s="145">
        <v>139.06829999999999</v>
      </c>
      <c r="P157" s="145">
        <v>167.72730000000001</v>
      </c>
      <c r="Q157" s="145">
        <v>141.9803</v>
      </c>
      <c r="R157" s="145">
        <v>130.68530000000001</v>
      </c>
      <c r="S157" s="145">
        <v>123.01130000000001</v>
      </c>
      <c r="T157" s="139"/>
      <c r="U157" s="139"/>
      <c r="V157" s="139"/>
      <c r="W157" s="3"/>
    </row>
    <row r="158" spans="1:23" x14ac:dyDescent="0.3">
      <c r="A158" s="139">
        <v>4380</v>
      </c>
      <c r="B158" s="145">
        <v>49.68967</v>
      </c>
      <c r="C158" s="145">
        <v>-8.0683290000000003</v>
      </c>
      <c r="D158" s="145">
        <v>-15.06833</v>
      </c>
      <c r="E158" s="145">
        <v>56.33567</v>
      </c>
      <c r="F158" s="145">
        <v>52.532670000000003</v>
      </c>
      <c r="G158" s="145">
        <v>51.306669999999997</v>
      </c>
      <c r="H158" s="145">
        <v>161.0377</v>
      </c>
      <c r="I158" s="145">
        <v>202.9957</v>
      </c>
      <c r="J158" s="145">
        <v>158.37870000000001</v>
      </c>
      <c r="K158" s="145">
        <v>66.037670000000006</v>
      </c>
      <c r="L158" s="145">
        <v>111.2757</v>
      </c>
      <c r="M158" s="145">
        <v>71.261669999999995</v>
      </c>
      <c r="N158" s="145">
        <v>101.2367</v>
      </c>
      <c r="O158" s="145">
        <v>138.96969999999999</v>
      </c>
      <c r="P158" s="145">
        <v>168.75970000000001</v>
      </c>
      <c r="Q158" s="145">
        <v>136.62270000000001</v>
      </c>
      <c r="R158" s="145">
        <v>130.1507</v>
      </c>
      <c r="S158" s="145">
        <v>121.0107</v>
      </c>
      <c r="T158" s="139"/>
      <c r="U158" s="139"/>
      <c r="V158" s="139"/>
      <c r="W158" s="3"/>
    </row>
    <row r="159" spans="1:23" x14ac:dyDescent="0.3">
      <c r="A159" s="139">
        <v>4410</v>
      </c>
      <c r="B159" s="145">
        <v>50.213659999999997</v>
      </c>
      <c r="C159" s="145">
        <v>-8.5583419999999997</v>
      </c>
      <c r="D159" s="145">
        <v>-13.027340000000001</v>
      </c>
      <c r="E159" s="145">
        <v>56.875660000000003</v>
      </c>
      <c r="F159" s="145">
        <v>52.841659999999997</v>
      </c>
      <c r="G159" s="145">
        <v>50.083660000000002</v>
      </c>
      <c r="H159" s="145">
        <v>163.01070000000001</v>
      </c>
      <c r="I159" s="145">
        <v>204.70760000000001</v>
      </c>
      <c r="J159" s="145">
        <v>159.52969999999999</v>
      </c>
      <c r="K159" s="145">
        <v>69.276660000000007</v>
      </c>
      <c r="L159" s="145">
        <v>111.5697</v>
      </c>
      <c r="M159" s="145">
        <v>71.098659999999995</v>
      </c>
      <c r="N159" s="145">
        <v>102.5347</v>
      </c>
      <c r="O159" s="145">
        <v>137.63570000000001</v>
      </c>
      <c r="P159" s="145">
        <v>167.7567</v>
      </c>
      <c r="Q159" s="145">
        <v>138.56970000000001</v>
      </c>
      <c r="R159" s="145">
        <v>129.58670000000001</v>
      </c>
      <c r="S159" s="145">
        <v>118.4697</v>
      </c>
      <c r="T159" s="139"/>
      <c r="U159" s="139"/>
      <c r="V159" s="139"/>
      <c r="W159" s="3"/>
    </row>
    <row r="160" spans="1:23" x14ac:dyDescent="0.3">
      <c r="A160" s="139">
        <v>4440</v>
      </c>
      <c r="B160" s="145">
        <v>50.447330000000001</v>
      </c>
      <c r="C160" s="145">
        <v>-7.2556690000000001</v>
      </c>
      <c r="D160" s="145">
        <v>-18.185669999999998</v>
      </c>
      <c r="E160" s="145">
        <v>56.86533</v>
      </c>
      <c r="F160" s="145">
        <v>48.540329999999997</v>
      </c>
      <c r="G160" s="145">
        <v>50.17933</v>
      </c>
      <c r="H160" s="145">
        <v>159.69829999999999</v>
      </c>
      <c r="I160" s="145">
        <v>198.55330000000001</v>
      </c>
      <c r="J160" s="145">
        <v>157.77029999999999</v>
      </c>
      <c r="K160" s="145">
        <v>66.852329999999995</v>
      </c>
      <c r="L160" s="145">
        <v>111.1833</v>
      </c>
      <c r="M160" s="145">
        <v>71.167339999999996</v>
      </c>
      <c r="N160" s="145">
        <v>101.8283</v>
      </c>
      <c r="O160" s="145">
        <v>136.6523</v>
      </c>
      <c r="P160" s="145">
        <v>167.60730000000001</v>
      </c>
      <c r="Q160" s="145">
        <v>139.61330000000001</v>
      </c>
      <c r="R160" s="145">
        <v>127.0603</v>
      </c>
      <c r="S160" s="145">
        <v>116.47329999999999</v>
      </c>
      <c r="T160" s="139"/>
      <c r="U160" s="139"/>
      <c r="V160" s="139"/>
      <c r="W160" s="3"/>
    </row>
    <row r="161" spans="1:23" x14ac:dyDescent="0.3">
      <c r="A161" s="139">
        <v>4470</v>
      </c>
      <c r="B161" s="145">
        <v>50.826000000000001</v>
      </c>
      <c r="C161" s="145">
        <v>-7.7179950000000002</v>
      </c>
      <c r="D161" s="145">
        <v>-15.590999999999999</v>
      </c>
      <c r="E161" s="145">
        <v>58.876010000000001</v>
      </c>
      <c r="F161" s="145">
        <v>50.094999999999999</v>
      </c>
      <c r="G161" s="145">
        <v>50.556010000000001</v>
      </c>
      <c r="H161" s="145">
        <v>160.38300000000001</v>
      </c>
      <c r="I161" s="145">
        <v>200.93299999999999</v>
      </c>
      <c r="J161" s="145">
        <v>156.995</v>
      </c>
      <c r="K161" s="145">
        <v>66.991</v>
      </c>
      <c r="L161" s="145">
        <v>112.056</v>
      </c>
      <c r="M161" s="145">
        <v>72.376009999999994</v>
      </c>
      <c r="N161" s="145">
        <v>101.235</v>
      </c>
      <c r="O161" s="145">
        <v>137.13499999999999</v>
      </c>
      <c r="P161" s="145">
        <v>168.37899999999999</v>
      </c>
      <c r="Q161" s="145">
        <v>140.67699999999999</v>
      </c>
      <c r="R161" s="145">
        <v>131.59299999999999</v>
      </c>
      <c r="S161" s="145">
        <v>122.45399999999999</v>
      </c>
      <c r="T161" s="139"/>
      <c r="U161" s="139"/>
      <c r="V161" s="139"/>
      <c r="W161" s="3"/>
    </row>
    <row r="162" spans="1:23" x14ac:dyDescent="0.3">
      <c r="A162" s="139">
        <v>4500</v>
      </c>
      <c r="B162" s="145">
        <v>51.475000000000001</v>
      </c>
      <c r="C162" s="145">
        <v>-7.8929980000000004</v>
      </c>
      <c r="D162" s="145">
        <v>-17.428000000000001</v>
      </c>
      <c r="E162" s="145">
        <v>57.258000000000003</v>
      </c>
      <c r="F162" s="145">
        <v>48.122</v>
      </c>
      <c r="G162" s="145">
        <v>48.643999999999998</v>
      </c>
      <c r="H162" s="145">
        <v>159.214</v>
      </c>
      <c r="I162" s="145">
        <v>201.96299999999999</v>
      </c>
      <c r="J162" s="145">
        <v>157.00700000000001</v>
      </c>
      <c r="K162" s="145">
        <v>67.845010000000002</v>
      </c>
      <c r="L162" s="145">
        <v>112.229</v>
      </c>
      <c r="M162" s="145">
        <v>70.539010000000005</v>
      </c>
      <c r="N162" s="145">
        <v>100.904</v>
      </c>
      <c r="O162" s="145">
        <v>137.60599999999999</v>
      </c>
      <c r="P162" s="145">
        <v>168.798</v>
      </c>
      <c r="Q162" s="145">
        <v>138.411</v>
      </c>
      <c r="R162" s="145">
        <v>129.24700000000001</v>
      </c>
      <c r="S162" s="145">
        <v>119.59399999999999</v>
      </c>
      <c r="T162" s="139"/>
      <c r="U162" s="139"/>
      <c r="V162" s="139"/>
      <c r="W162" s="3"/>
    </row>
    <row r="163" spans="1:23" x14ac:dyDescent="0.3">
      <c r="A163" s="139">
        <v>4530</v>
      </c>
      <c r="B163" s="145">
        <v>50.606999999999999</v>
      </c>
      <c r="C163" s="145">
        <v>-8.875</v>
      </c>
      <c r="D163" s="145">
        <v>-13.923</v>
      </c>
      <c r="E163" s="145">
        <v>56.238</v>
      </c>
      <c r="F163" s="145">
        <v>50.963000000000001</v>
      </c>
      <c r="G163" s="145">
        <v>49.826999999999998</v>
      </c>
      <c r="H163" s="145">
        <v>159.74600000000001</v>
      </c>
      <c r="I163" s="145">
        <v>202</v>
      </c>
      <c r="J163" s="145">
        <v>156.03299999999999</v>
      </c>
      <c r="K163" s="145">
        <v>68.231999999999999</v>
      </c>
      <c r="L163" s="145">
        <v>109.43</v>
      </c>
      <c r="M163" s="145">
        <v>70.236990000000006</v>
      </c>
      <c r="N163" s="145">
        <v>100.733</v>
      </c>
      <c r="O163" s="145">
        <v>135.40899999999999</v>
      </c>
      <c r="P163" s="145">
        <v>168.40600000000001</v>
      </c>
      <c r="Q163" s="145">
        <v>134.971</v>
      </c>
      <c r="R163" s="145">
        <v>125.901</v>
      </c>
      <c r="S163" s="145">
        <v>114.876</v>
      </c>
      <c r="T163" s="139"/>
      <c r="U163" s="139"/>
      <c r="V163" s="139"/>
      <c r="W163" s="3"/>
    </row>
    <row r="164" spans="1:23" x14ac:dyDescent="0.3">
      <c r="A164" s="139">
        <v>4560</v>
      </c>
      <c r="B164" s="145">
        <v>50.852670000000003</v>
      </c>
      <c r="C164" s="145">
        <v>-7.9913290000000003</v>
      </c>
      <c r="D164" s="145">
        <v>-13.665330000000001</v>
      </c>
      <c r="E164" s="145">
        <v>57.12567</v>
      </c>
      <c r="F164" s="145">
        <v>51.191670000000002</v>
      </c>
      <c r="G164" s="145">
        <v>50.760669999999998</v>
      </c>
      <c r="H164" s="145">
        <v>159.8777</v>
      </c>
      <c r="I164" s="145">
        <v>199.65270000000001</v>
      </c>
      <c r="J164" s="145">
        <v>155.81970000000001</v>
      </c>
      <c r="K164" s="145">
        <v>66.053669999999997</v>
      </c>
      <c r="L164" s="145">
        <v>110.4697</v>
      </c>
      <c r="M164" s="145">
        <v>71.531670000000005</v>
      </c>
      <c r="N164" s="145">
        <v>99.856669999999994</v>
      </c>
      <c r="O164" s="145">
        <v>135.71770000000001</v>
      </c>
      <c r="P164" s="145">
        <v>169.35069999999999</v>
      </c>
      <c r="Q164" s="145">
        <v>138.76169999999999</v>
      </c>
      <c r="R164" s="145">
        <v>128.72669999999999</v>
      </c>
      <c r="S164" s="145">
        <v>119.7727</v>
      </c>
      <c r="T164" s="139"/>
      <c r="U164" s="139"/>
      <c r="V164" s="139"/>
      <c r="W164" s="3"/>
    </row>
    <row r="165" spans="1:23" x14ac:dyDescent="0.3">
      <c r="A165" s="139">
        <v>4590</v>
      </c>
      <c r="B165" s="145">
        <v>50.896329999999999</v>
      </c>
      <c r="C165" s="145">
        <v>-8.8136670000000006</v>
      </c>
      <c r="D165" s="145">
        <v>-14.01967</v>
      </c>
      <c r="E165" s="145">
        <v>56.846330000000002</v>
      </c>
      <c r="F165" s="145">
        <v>51.052329999999998</v>
      </c>
      <c r="G165" s="145">
        <v>50.15334</v>
      </c>
      <c r="H165" s="145">
        <v>158.67230000000001</v>
      </c>
      <c r="I165" s="145">
        <v>199.00630000000001</v>
      </c>
      <c r="J165" s="145">
        <v>154.24930000000001</v>
      </c>
      <c r="K165" s="145">
        <v>65.471339999999998</v>
      </c>
      <c r="L165" s="145">
        <v>109.9363</v>
      </c>
      <c r="M165" s="145">
        <v>71.260339999999999</v>
      </c>
      <c r="N165" s="145">
        <v>98.999340000000004</v>
      </c>
      <c r="O165" s="145">
        <v>135.52430000000001</v>
      </c>
      <c r="P165" s="145">
        <v>169.49930000000001</v>
      </c>
      <c r="Q165" s="145">
        <v>136.34729999999999</v>
      </c>
      <c r="R165" s="145">
        <v>126.7683</v>
      </c>
      <c r="S165" s="145">
        <v>118.76730000000001</v>
      </c>
      <c r="T165" s="139"/>
      <c r="U165" s="139"/>
      <c r="V165" s="139"/>
      <c r="W165" s="3"/>
    </row>
    <row r="166" spans="1:23" x14ac:dyDescent="0.3">
      <c r="A166" s="139">
        <v>4620</v>
      </c>
      <c r="B166" s="145">
        <v>50.771329999999999</v>
      </c>
      <c r="C166" s="145">
        <v>-8.6916689999999992</v>
      </c>
      <c r="D166" s="145">
        <v>-12.418670000000001</v>
      </c>
      <c r="E166" s="145">
        <v>56.61533</v>
      </c>
      <c r="F166" s="145">
        <v>50.878329999999998</v>
      </c>
      <c r="G166" s="145">
        <v>50.504330000000003</v>
      </c>
      <c r="H166" s="145">
        <v>159.1403</v>
      </c>
      <c r="I166" s="145">
        <v>200.48929999999999</v>
      </c>
      <c r="J166" s="145">
        <v>155.17529999999999</v>
      </c>
      <c r="K166" s="145">
        <v>66.879329999999996</v>
      </c>
      <c r="L166" s="145">
        <v>110.9753</v>
      </c>
      <c r="M166" s="145">
        <v>70.328339999999997</v>
      </c>
      <c r="N166" s="145">
        <v>100.3633</v>
      </c>
      <c r="O166" s="145">
        <v>135.65530000000001</v>
      </c>
      <c r="P166" s="145">
        <v>166.8843</v>
      </c>
      <c r="Q166" s="145">
        <v>138.8433</v>
      </c>
      <c r="R166" s="145">
        <v>127.08929999999999</v>
      </c>
      <c r="S166" s="145">
        <v>116.64230000000001</v>
      </c>
      <c r="T166" s="139"/>
      <c r="U166" s="139"/>
      <c r="V166" s="139"/>
      <c r="W166" s="3"/>
    </row>
    <row r="167" spans="1:23" x14ac:dyDescent="0.3">
      <c r="A167" s="139">
        <v>4650</v>
      </c>
      <c r="B167" s="145">
        <v>51.191339999999997</v>
      </c>
      <c r="C167" s="145">
        <v>-8.4016649999999995</v>
      </c>
      <c r="D167" s="145">
        <v>-13.953659999999999</v>
      </c>
      <c r="E167" s="145">
        <v>56.234340000000003</v>
      </c>
      <c r="F167" s="145">
        <v>48.210329999999999</v>
      </c>
      <c r="G167" s="145">
        <v>50.076340000000002</v>
      </c>
      <c r="H167" s="145">
        <v>157.38030000000001</v>
      </c>
      <c r="I167" s="145">
        <v>197.39830000000001</v>
      </c>
      <c r="J167" s="145">
        <v>154.40729999999999</v>
      </c>
      <c r="K167" s="145">
        <v>68.743340000000003</v>
      </c>
      <c r="L167" s="145">
        <v>110.0063</v>
      </c>
      <c r="M167" s="145">
        <v>69.223339999999993</v>
      </c>
      <c r="N167" s="145">
        <v>98.892340000000004</v>
      </c>
      <c r="O167" s="145">
        <v>133.4683</v>
      </c>
      <c r="P167" s="145">
        <v>167.48230000000001</v>
      </c>
      <c r="Q167" s="145">
        <v>135.75530000000001</v>
      </c>
      <c r="R167" s="145">
        <v>126.8083</v>
      </c>
      <c r="S167" s="145">
        <v>113.3693</v>
      </c>
      <c r="T167" s="139"/>
      <c r="U167" s="139"/>
      <c r="V167" s="139"/>
      <c r="W167" s="3"/>
    </row>
    <row r="168" spans="1:23" x14ac:dyDescent="0.3">
      <c r="A168" s="139">
        <v>4680</v>
      </c>
      <c r="B168" s="145">
        <v>49.689</v>
      </c>
      <c r="C168" s="145">
        <v>-8.2539979999999993</v>
      </c>
      <c r="D168" s="145">
        <v>-15.284000000000001</v>
      </c>
      <c r="E168" s="145">
        <v>55.463999999999999</v>
      </c>
      <c r="F168" s="145">
        <v>48.231000000000002</v>
      </c>
      <c r="G168" s="145">
        <v>49.030009999999997</v>
      </c>
      <c r="H168" s="145">
        <v>156.27099999999999</v>
      </c>
      <c r="I168" s="145">
        <v>193.904</v>
      </c>
      <c r="J168" s="145">
        <v>153.499</v>
      </c>
      <c r="K168" s="145">
        <v>65.712000000000003</v>
      </c>
      <c r="L168" s="145">
        <v>108.68600000000001</v>
      </c>
      <c r="M168" s="145">
        <v>68.376000000000005</v>
      </c>
      <c r="N168" s="145">
        <v>97.593010000000007</v>
      </c>
      <c r="O168" s="145">
        <v>132.501</v>
      </c>
      <c r="P168" s="145">
        <v>165.434</v>
      </c>
      <c r="Q168" s="145">
        <v>133.33500000000001</v>
      </c>
      <c r="R168" s="145">
        <v>122.64100000000001</v>
      </c>
      <c r="S168" s="145">
        <v>110.69799999999999</v>
      </c>
      <c r="T168" s="139"/>
      <c r="U168" s="139"/>
      <c r="V168" s="139"/>
      <c r="W168" s="3"/>
    </row>
    <row r="169" spans="1:23" x14ac:dyDescent="0.3">
      <c r="A169" s="139">
        <v>4710</v>
      </c>
      <c r="B169" s="145">
        <v>49.90099</v>
      </c>
      <c r="C169" s="145">
        <v>-8.8690069999999999</v>
      </c>
      <c r="D169" s="145">
        <v>-16.299009999999999</v>
      </c>
      <c r="E169" s="145">
        <v>55.666989999999998</v>
      </c>
      <c r="F169" s="145">
        <v>47.379989999999999</v>
      </c>
      <c r="G169" s="145">
        <v>48.359990000000003</v>
      </c>
      <c r="H169" s="145">
        <v>156.63900000000001</v>
      </c>
      <c r="I169" s="145">
        <v>198.18899999999999</v>
      </c>
      <c r="J169" s="145">
        <v>151.85599999999999</v>
      </c>
      <c r="K169" s="145">
        <v>67.492000000000004</v>
      </c>
      <c r="L169" s="145">
        <v>108.587</v>
      </c>
      <c r="M169" s="145">
        <v>68.636989999999997</v>
      </c>
      <c r="N169" s="145">
        <v>98.572990000000004</v>
      </c>
      <c r="O169" s="145">
        <v>133.386</v>
      </c>
      <c r="P169" s="145">
        <v>166.93</v>
      </c>
      <c r="Q169" s="145">
        <v>128.65600000000001</v>
      </c>
      <c r="R169" s="145">
        <v>125.486</v>
      </c>
      <c r="S169" s="145">
        <v>112.60899999999999</v>
      </c>
      <c r="T169" s="139"/>
      <c r="U169" s="139"/>
      <c r="V169" s="139"/>
      <c r="W169" s="3"/>
    </row>
    <row r="170" spans="1:23" x14ac:dyDescent="0.3">
      <c r="A170" s="139">
        <v>4740</v>
      </c>
      <c r="B170" s="145">
        <v>50.257669999999997</v>
      </c>
      <c r="C170" s="145">
        <v>-9.2313349999999996</v>
      </c>
      <c r="D170" s="145">
        <v>-14.98333</v>
      </c>
      <c r="E170" s="145">
        <v>57.57367</v>
      </c>
      <c r="F170" s="145">
        <v>47.917659999999998</v>
      </c>
      <c r="G170" s="145">
        <v>48.572659999999999</v>
      </c>
      <c r="H170" s="145">
        <v>154.4667</v>
      </c>
      <c r="I170" s="145">
        <v>196.72370000000001</v>
      </c>
      <c r="J170" s="145">
        <v>150.42769999999999</v>
      </c>
      <c r="K170" s="145">
        <v>64.915660000000003</v>
      </c>
      <c r="L170" s="145">
        <v>108.9957</v>
      </c>
      <c r="M170" s="145">
        <v>69.770660000000007</v>
      </c>
      <c r="N170" s="145">
        <v>96.360669999999999</v>
      </c>
      <c r="O170" s="145">
        <v>133.78469999999999</v>
      </c>
      <c r="P170" s="145">
        <v>167.47569999999999</v>
      </c>
      <c r="Q170" s="145">
        <v>134.30670000000001</v>
      </c>
      <c r="R170" s="145">
        <v>129.3287</v>
      </c>
      <c r="S170" s="145">
        <v>117.8267</v>
      </c>
      <c r="T170" s="139"/>
      <c r="U170" s="139"/>
      <c r="V170" s="139"/>
      <c r="W170" s="3"/>
    </row>
    <row r="171" spans="1:23" x14ac:dyDescent="0.3">
      <c r="A171" s="139">
        <v>4770</v>
      </c>
      <c r="B171" s="145">
        <v>50.370669999999997</v>
      </c>
      <c r="C171" s="145">
        <v>-8.4603230000000007</v>
      </c>
      <c r="D171" s="145">
        <v>-14.81432</v>
      </c>
      <c r="E171" s="145">
        <v>56.543680000000002</v>
      </c>
      <c r="F171" s="145">
        <v>49.054679999999998</v>
      </c>
      <c r="G171" s="145">
        <v>47.650669999999998</v>
      </c>
      <c r="H171" s="145">
        <v>155.43870000000001</v>
      </c>
      <c r="I171" s="145">
        <v>194.84970000000001</v>
      </c>
      <c r="J171" s="145">
        <v>151.27170000000001</v>
      </c>
      <c r="K171" s="145">
        <v>63.640680000000003</v>
      </c>
      <c r="L171" s="145">
        <v>107.9177</v>
      </c>
      <c r="M171" s="145">
        <v>68.341679999999997</v>
      </c>
      <c r="N171" s="145">
        <v>97.234669999999994</v>
      </c>
      <c r="O171" s="145">
        <v>132.77770000000001</v>
      </c>
      <c r="P171" s="145">
        <v>167.4727</v>
      </c>
      <c r="Q171" s="145">
        <v>133.0147</v>
      </c>
      <c r="R171" s="145">
        <v>127.8897</v>
      </c>
      <c r="S171" s="145">
        <v>114.4037</v>
      </c>
      <c r="T171" s="139"/>
      <c r="U171" s="139"/>
      <c r="V171" s="139"/>
      <c r="W171" s="3"/>
    </row>
    <row r="172" spans="1:23" x14ac:dyDescent="0.3">
      <c r="A172" s="139">
        <v>4800</v>
      </c>
      <c r="B172" s="145">
        <v>49.412329999999997</v>
      </c>
      <c r="C172" s="145">
        <v>-9.3946690000000004</v>
      </c>
      <c r="D172" s="145">
        <v>-12.892670000000001</v>
      </c>
      <c r="E172" s="145">
        <v>55.540329999999997</v>
      </c>
      <c r="F172" s="145">
        <v>49.774329999999999</v>
      </c>
      <c r="G172" s="145">
        <v>48.648330000000001</v>
      </c>
      <c r="H172" s="145">
        <v>155.1953</v>
      </c>
      <c r="I172" s="145">
        <v>197.9984</v>
      </c>
      <c r="J172" s="145">
        <v>149.88229999999999</v>
      </c>
      <c r="K172" s="145">
        <v>65.994330000000005</v>
      </c>
      <c r="L172" s="145">
        <v>108.07429999999999</v>
      </c>
      <c r="M172" s="145">
        <v>69.22533</v>
      </c>
      <c r="N172" s="145">
        <v>96.573329999999999</v>
      </c>
      <c r="O172" s="145">
        <v>132.30629999999999</v>
      </c>
      <c r="P172" s="145">
        <v>166.59729999999999</v>
      </c>
      <c r="Q172" s="145">
        <v>131.01429999999999</v>
      </c>
      <c r="R172" s="145">
        <v>126.8133</v>
      </c>
      <c r="S172" s="145">
        <v>113.7933</v>
      </c>
      <c r="T172" s="139"/>
      <c r="U172" s="139"/>
      <c r="V172" s="139"/>
      <c r="W172" s="3"/>
    </row>
    <row r="173" spans="1:23" x14ac:dyDescent="0.3">
      <c r="A173" s="139">
        <v>4830</v>
      </c>
      <c r="B173" s="145">
        <v>49.369669999999999</v>
      </c>
      <c r="C173" s="145">
        <v>-9.6573329999999995</v>
      </c>
      <c r="D173" s="145">
        <v>-15.31833</v>
      </c>
      <c r="E173" s="145">
        <v>55.422669999999997</v>
      </c>
      <c r="F173" s="145">
        <v>48.889659999999999</v>
      </c>
      <c r="G173" s="145">
        <v>47.402659999999997</v>
      </c>
      <c r="H173" s="145">
        <v>153.49969999999999</v>
      </c>
      <c r="I173" s="145">
        <v>197.2277</v>
      </c>
      <c r="J173" s="145">
        <v>150.12870000000001</v>
      </c>
      <c r="K173" s="145">
        <v>64.97766</v>
      </c>
      <c r="L173" s="145">
        <v>106.6037</v>
      </c>
      <c r="M173" s="145">
        <v>69.537660000000002</v>
      </c>
      <c r="N173" s="145">
        <v>96.46266</v>
      </c>
      <c r="O173" s="145">
        <v>132.20670000000001</v>
      </c>
      <c r="P173" s="145">
        <v>167.05269999999999</v>
      </c>
      <c r="Q173" s="145">
        <v>131.99469999999999</v>
      </c>
      <c r="R173" s="145">
        <v>124.45569999999999</v>
      </c>
      <c r="S173" s="145">
        <v>111.56870000000001</v>
      </c>
      <c r="T173" s="139"/>
      <c r="U173" s="139"/>
      <c r="V173" s="139"/>
      <c r="W173" s="3"/>
    </row>
    <row r="174" spans="1:23" x14ac:dyDescent="0.3">
      <c r="A174" s="139">
        <v>4860</v>
      </c>
      <c r="B174" s="145">
        <v>49.877330000000001</v>
      </c>
      <c r="C174" s="145">
        <v>-10.05566</v>
      </c>
      <c r="D174" s="145">
        <v>-14.03767</v>
      </c>
      <c r="E174" s="145">
        <v>55.671329999999998</v>
      </c>
      <c r="F174" s="145">
        <v>49.687330000000003</v>
      </c>
      <c r="G174" s="145">
        <v>47.381329999999998</v>
      </c>
      <c r="H174" s="145">
        <v>153.84729999999999</v>
      </c>
      <c r="I174" s="145">
        <v>196.69929999999999</v>
      </c>
      <c r="J174" s="145">
        <v>148.46430000000001</v>
      </c>
      <c r="K174" s="145">
        <v>63.869329999999998</v>
      </c>
      <c r="L174" s="145">
        <v>107.0193</v>
      </c>
      <c r="M174" s="145">
        <v>69.544330000000002</v>
      </c>
      <c r="N174" s="145">
        <v>95.959329999999994</v>
      </c>
      <c r="O174" s="145">
        <v>130.76130000000001</v>
      </c>
      <c r="P174" s="145">
        <v>166.0513</v>
      </c>
      <c r="Q174" s="145">
        <v>136.4933</v>
      </c>
      <c r="R174" s="145">
        <v>128.4273</v>
      </c>
      <c r="S174" s="145">
        <v>117.09229999999999</v>
      </c>
      <c r="T174" s="139"/>
      <c r="U174" s="139"/>
      <c r="V174" s="139"/>
      <c r="W174" s="3"/>
    </row>
    <row r="175" spans="1:23" x14ac:dyDescent="0.3">
      <c r="A175" s="139">
        <v>4890</v>
      </c>
      <c r="B175" s="145">
        <v>47.623010000000001</v>
      </c>
      <c r="C175" s="145">
        <v>-10.876989999999999</v>
      </c>
      <c r="D175" s="145">
        <v>-15.73399</v>
      </c>
      <c r="E175" s="145">
        <v>55.767009999999999</v>
      </c>
      <c r="F175" s="145">
        <v>48.037010000000002</v>
      </c>
      <c r="G175" s="145">
        <v>47.482010000000002</v>
      </c>
      <c r="H175" s="145">
        <v>151.74199999999999</v>
      </c>
      <c r="I175" s="145">
        <v>193.55600000000001</v>
      </c>
      <c r="J175" s="145">
        <v>147.72300000000001</v>
      </c>
      <c r="K175" s="145">
        <v>60.872</v>
      </c>
      <c r="L175" s="145">
        <v>106.75700000000001</v>
      </c>
      <c r="M175" s="145">
        <v>67.780010000000004</v>
      </c>
      <c r="N175" s="145">
        <v>93.863010000000003</v>
      </c>
      <c r="O175" s="145">
        <v>131.26300000000001</v>
      </c>
      <c r="P175" s="145">
        <v>163.566</v>
      </c>
      <c r="Q175" s="145">
        <v>137.548</v>
      </c>
      <c r="R175" s="145">
        <v>123.74299999999999</v>
      </c>
      <c r="S175" s="145">
        <v>114.37</v>
      </c>
      <c r="T175" s="139"/>
      <c r="U175" s="139"/>
      <c r="V175" s="139"/>
      <c r="W175" s="3"/>
    </row>
    <row r="176" spans="1:23" x14ac:dyDescent="0.3">
      <c r="A176" s="139">
        <v>4920</v>
      </c>
      <c r="B176" s="145">
        <v>48.96067</v>
      </c>
      <c r="C176" s="145">
        <v>-10.665330000000001</v>
      </c>
      <c r="D176" s="145">
        <v>-12.07133</v>
      </c>
      <c r="E176" s="145">
        <v>56.935670000000002</v>
      </c>
      <c r="F176" s="145">
        <v>50.325670000000002</v>
      </c>
      <c r="G176" s="145">
        <v>49.75967</v>
      </c>
      <c r="H176" s="145">
        <v>151.93870000000001</v>
      </c>
      <c r="I176" s="145">
        <v>197.05869999999999</v>
      </c>
      <c r="J176" s="145">
        <v>147.28970000000001</v>
      </c>
      <c r="K176" s="145">
        <v>63.479669999999999</v>
      </c>
      <c r="L176" s="145">
        <v>107.5707</v>
      </c>
      <c r="M176" s="145">
        <v>69.429659999999998</v>
      </c>
      <c r="N176" s="145">
        <v>95.952669999999998</v>
      </c>
      <c r="O176" s="145">
        <v>131.7567</v>
      </c>
      <c r="P176" s="145">
        <v>167.6337</v>
      </c>
      <c r="Q176" s="145">
        <v>136.5967</v>
      </c>
      <c r="R176" s="145">
        <v>126.05670000000001</v>
      </c>
      <c r="S176" s="145">
        <v>115.39570000000001</v>
      </c>
      <c r="T176" s="139"/>
      <c r="U176" s="139"/>
      <c r="V176" s="139"/>
      <c r="W176" s="3"/>
    </row>
    <row r="177" spans="1:23" x14ac:dyDescent="0.3">
      <c r="A177" s="139">
        <v>4950</v>
      </c>
      <c r="B177" s="145">
        <v>48.881329999999998</v>
      </c>
      <c r="C177" s="145">
        <v>-9.8206629999999997</v>
      </c>
      <c r="D177" s="145">
        <v>-18.013660000000002</v>
      </c>
      <c r="E177" s="145">
        <v>55.516330000000004</v>
      </c>
      <c r="F177" s="145">
        <v>45.713329999999999</v>
      </c>
      <c r="G177" s="145">
        <v>46.640340000000002</v>
      </c>
      <c r="H177" s="145">
        <v>150.29329999999999</v>
      </c>
      <c r="I177" s="145">
        <v>190.9743</v>
      </c>
      <c r="J177" s="145">
        <v>147.25030000000001</v>
      </c>
      <c r="K177" s="145">
        <v>65.453339999999997</v>
      </c>
      <c r="L177" s="145">
        <v>107.17829999999999</v>
      </c>
      <c r="M177" s="145">
        <v>63.865340000000003</v>
      </c>
      <c r="N177" s="145">
        <v>92.837339999999998</v>
      </c>
      <c r="O177" s="145">
        <v>130.07730000000001</v>
      </c>
      <c r="P177" s="145">
        <v>164.19229999999999</v>
      </c>
      <c r="Q177" s="145">
        <v>131.6893</v>
      </c>
      <c r="R177" s="145">
        <v>123.83329999999999</v>
      </c>
      <c r="S177" s="145">
        <v>109.78530000000001</v>
      </c>
      <c r="T177" s="139"/>
      <c r="U177" s="139"/>
      <c r="V177" s="139"/>
      <c r="W177" s="3"/>
    </row>
    <row r="178" spans="1:23" x14ac:dyDescent="0.3">
      <c r="A178" s="139">
        <v>4980</v>
      </c>
      <c r="B178" s="145">
        <v>48.860340000000001</v>
      </c>
      <c r="C178" s="145">
        <v>-8.890663</v>
      </c>
      <c r="D178" s="145">
        <v>-15.31466</v>
      </c>
      <c r="E178" s="145">
        <v>56.618340000000003</v>
      </c>
      <c r="F178" s="145">
        <v>47.891330000000004</v>
      </c>
      <c r="G178" s="145">
        <v>48.384340000000002</v>
      </c>
      <c r="H178" s="145">
        <v>150.67930000000001</v>
      </c>
      <c r="I178" s="145">
        <v>194.40029999999999</v>
      </c>
      <c r="J178" s="145">
        <v>147.31530000000001</v>
      </c>
      <c r="K178" s="145">
        <v>63.056339999999999</v>
      </c>
      <c r="L178" s="145">
        <v>107.0123</v>
      </c>
      <c r="M178" s="145">
        <v>66.47533</v>
      </c>
      <c r="N178" s="145">
        <v>92.902339999999995</v>
      </c>
      <c r="O178" s="145">
        <v>131.2183</v>
      </c>
      <c r="P178" s="145">
        <v>164.3263</v>
      </c>
      <c r="Q178" s="145">
        <v>129.4573</v>
      </c>
      <c r="R178" s="145">
        <v>126.5763</v>
      </c>
      <c r="S178" s="145">
        <v>113.3413</v>
      </c>
      <c r="T178" s="139"/>
      <c r="U178" s="139"/>
      <c r="V178" s="139"/>
      <c r="W178" s="3"/>
    </row>
    <row r="179" spans="1:23" x14ac:dyDescent="0.3">
      <c r="A179" s="139">
        <v>5010</v>
      </c>
      <c r="B179" s="145">
        <v>48.285330000000002</v>
      </c>
      <c r="C179" s="145">
        <v>-10.19167</v>
      </c>
      <c r="D179" s="145">
        <v>-16.900670000000002</v>
      </c>
      <c r="E179" s="145">
        <v>55.67933</v>
      </c>
      <c r="F179" s="145">
        <v>47.66133</v>
      </c>
      <c r="G179" s="145">
        <v>47.450330000000001</v>
      </c>
      <c r="H179" s="145">
        <v>149.6293</v>
      </c>
      <c r="I179" s="145">
        <v>193.8793</v>
      </c>
      <c r="J179" s="145">
        <v>147.36330000000001</v>
      </c>
      <c r="K179" s="145">
        <v>61.026330000000002</v>
      </c>
      <c r="L179" s="145">
        <v>106.1313</v>
      </c>
      <c r="M179" s="145">
        <v>65.826329999999999</v>
      </c>
      <c r="N179" s="145">
        <v>94.148319999999998</v>
      </c>
      <c r="O179" s="145">
        <v>130.38030000000001</v>
      </c>
      <c r="P179" s="145">
        <v>165.07130000000001</v>
      </c>
      <c r="Q179" s="145">
        <v>136.8913</v>
      </c>
      <c r="R179" s="145">
        <v>125.28230000000001</v>
      </c>
      <c r="S179" s="145">
        <v>111.72329999999999</v>
      </c>
      <c r="T179" s="139"/>
      <c r="U179" s="139"/>
      <c r="V179" s="139"/>
      <c r="W179" s="3"/>
    </row>
    <row r="180" spans="1:23" x14ac:dyDescent="0.3">
      <c r="A180" s="139">
        <v>5040</v>
      </c>
      <c r="B180" s="145">
        <v>48.527999999999999</v>
      </c>
      <c r="C180" s="145">
        <v>-10.21799</v>
      </c>
      <c r="D180" s="145">
        <v>-15.682</v>
      </c>
      <c r="E180" s="145">
        <v>55.515009999999997</v>
      </c>
      <c r="F180" s="145">
        <v>47.735999999999997</v>
      </c>
      <c r="G180" s="145">
        <v>47.383000000000003</v>
      </c>
      <c r="H180" s="145">
        <v>148.83099999999999</v>
      </c>
      <c r="I180" s="145">
        <v>192.84100000000001</v>
      </c>
      <c r="J180" s="145">
        <v>147.29400000000001</v>
      </c>
      <c r="K180" s="145">
        <v>59.642009999999999</v>
      </c>
      <c r="L180" s="145">
        <v>106.012</v>
      </c>
      <c r="M180" s="145">
        <v>67.662999999999997</v>
      </c>
      <c r="N180" s="145">
        <v>93.597009999999997</v>
      </c>
      <c r="O180" s="145">
        <v>130.77600000000001</v>
      </c>
      <c r="P180" s="145">
        <v>164.82900000000001</v>
      </c>
      <c r="Q180" s="145">
        <v>135.91</v>
      </c>
      <c r="R180" s="145">
        <v>126.148</v>
      </c>
      <c r="S180" s="145">
        <v>116.583</v>
      </c>
      <c r="T180" s="139"/>
      <c r="U180" s="139"/>
      <c r="V180" s="139"/>
      <c r="W180" s="3"/>
    </row>
    <row r="181" spans="1:23" x14ac:dyDescent="0.3">
      <c r="A181" s="139">
        <v>5070</v>
      </c>
      <c r="B181" s="145">
        <v>48.030999999999999</v>
      </c>
      <c r="C181" s="145">
        <v>-10.268000000000001</v>
      </c>
      <c r="D181" s="145">
        <v>-17.256</v>
      </c>
      <c r="E181" s="145">
        <v>56.628999999999998</v>
      </c>
      <c r="F181" s="145">
        <v>46.527999999999999</v>
      </c>
      <c r="G181" s="145">
        <v>46.968000000000004</v>
      </c>
      <c r="H181" s="145">
        <v>148.37200000000001</v>
      </c>
      <c r="I181" s="145">
        <v>192.19399999999999</v>
      </c>
      <c r="J181" s="145">
        <v>146.786</v>
      </c>
      <c r="K181" s="145">
        <v>60.458010000000002</v>
      </c>
      <c r="L181" s="145">
        <v>105.253</v>
      </c>
      <c r="M181" s="145">
        <v>68.593000000000004</v>
      </c>
      <c r="N181" s="145">
        <v>91.484999999999999</v>
      </c>
      <c r="O181" s="145">
        <v>131.04</v>
      </c>
      <c r="P181" s="145">
        <v>164.61199999999999</v>
      </c>
      <c r="Q181" s="145">
        <v>136.03800000000001</v>
      </c>
      <c r="R181" s="145">
        <v>126.092</v>
      </c>
      <c r="S181" s="145">
        <v>116.306</v>
      </c>
      <c r="T181" s="139"/>
      <c r="U181" s="139"/>
      <c r="V181" s="139"/>
      <c r="W181" s="3"/>
    </row>
    <row r="182" spans="1:23" x14ac:dyDescent="0.3">
      <c r="A182" s="139">
        <v>5100</v>
      </c>
      <c r="B182" s="145">
        <v>48.655000000000001</v>
      </c>
      <c r="C182" s="145">
        <v>-10.916</v>
      </c>
      <c r="D182" s="145">
        <v>-15.334</v>
      </c>
      <c r="E182" s="145">
        <v>57.457000000000001</v>
      </c>
      <c r="F182" s="145">
        <v>47.179989999999997</v>
      </c>
      <c r="G182" s="145">
        <v>48.113999999999997</v>
      </c>
      <c r="H182" s="145">
        <v>148.57499999999999</v>
      </c>
      <c r="I182" s="145">
        <v>193.39</v>
      </c>
      <c r="J182" s="145">
        <v>144.946</v>
      </c>
      <c r="K182" s="145">
        <v>62.194000000000003</v>
      </c>
      <c r="L182" s="145">
        <v>105.407</v>
      </c>
      <c r="M182" s="145">
        <v>67.12</v>
      </c>
      <c r="N182" s="145">
        <v>90.905990000000003</v>
      </c>
      <c r="O182" s="145">
        <v>129.631</v>
      </c>
      <c r="P182" s="145">
        <v>164.13900000000001</v>
      </c>
      <c r="Q182" s="145">
        <v>135.245</v>
      </c>
      <c r="R182" s="145">
        <v>125.626</v>
      </c>
      <c r="S182" s="145">
        <v>115.063</v>
      </c>
      <c r="T182" s="139"/>
      <c r="U182" s="139"/>
      <c r="V182" s="139"/>
      <c r="W182" s="3"/>
    </row>
    <row r="183" spans="1:23" x14ac:dyDescent="0.3">
      <c r="A183" s="139">
        <v>5130</v>
      </c>
      <c r="B183" s="145">
        <v>49.538670000000003</v>
      </c>
      <c r="C183" s="145">
        <v>-11.05733</v>
      </c>
      <c r="D183" s="145">
        <v>-16.942329999999998</v>
      </c>
      <c r="E183" s="145">
        <v>56.158659999999998</v>
      </c>
      <c r="F183" s="145">
        <v>47.129669999999997</v>
      </c>
      <c r="G183" s="145">
        <v>47.504669999999997</v>
      </c>
      <c r="H183" s="145">
        <v>148.21170000000001</v>
      </c>
      <c r="I183" s="145">
        <v>191.1317</v>
      </c>
      <c r="J183" s="145">
        <v>145.6147</v>
      </c>
      <c r="K183" s="145">
        <v>64.228669999999994</v>
      </c>
      <c r="L183" s="145">
        <v>104.41970000000001</v>
      </c>
      <c r="M183" s="145">
        <v>63.964660000000002</v>
      </c>
      <c r="N183" s="145">
        <v>91.334670000000003</v>
      </c>
      <c r="O183" s="145">
        <v>128.65369999999999</v>
      </c>
      <c r="P183" s="145">
        <v>163.0027</v>
      </c>
      <c r="Q183" s="145">
        <v>130.5907</v>
      </c>
      <c r="R183" s="145">
        <v>121.7987</v>
      </c>
      <c r="S183" s="145">
        <v>108.1587</v>
      </c>
      <c r="T183" s="139"/>
      <c r="U183" s="139"/>
      <c r="V183" s="139"/>
      <c r="W183" s="3"/>
    </row>
    <row r="184" spans="1:23" x14ac:dyDescent="0.3">
      <c r="A184" s="139">
        <v>5160</v>
      </c>
      <c r="B184" s="145">
        <v>49.604999999999997</v>
      </c>
      <c r="C184" s="145">
        <v>-10.939</v>
      </c>
      <c r="D184" s="145">
        <v>-18.233000000000001</v>
      </c>
      <c r="E184" s="145">
        <v>56.186999999999998</v>
      </c>
      <c r="F184" s="145">
        <v>43.22701</v>
      </c>
      <c r="G184" s="145">
        <v>44.941000000000003</v>
      </c>
      <c r="H184" s="145">
        <v>147.108</v>
      </c>
      <c r="I184" s="145">
        <v>189.38900000000001</v>
      </c>
      <c r="J184" s="145">
        <v>143.899</v>
      </c>
      <c r="K184" s="145">
        <v>60.768000000000001</v>
      </c>
      <c r="L184" s="145">
        <v>103.523</v>
      </c>
      <c r="M184" s="145">
        <v>66.446010000000001</v>
      </c>
      <c r="N184" s="145">
        <v>90.341999999999999</v>
      </c>
      <c r="O184" s="145">
        <v>128.04</v>
      </c>
      <c r="P184" s="145">
        <v>163.119</v>
      </c>
      <c r="Q184" s="145">
        <v>134.339</v>
      </c>
      <c r="R184" s="145">
        <v>124.943</v>
      </c>
      <c r="S184" s="145">
        <v>114.411</v>
      </c>
      <c r="T184" s="139"/>
      <c r="U184" s="139"/>
      <c r="V184" s="139"/>
      <c r="W184" s="3"/>
    </row>
    <row r="185" spans="1:23" x14ac:dyDescent="0.3">
      <c r="A185" s="139">
        <v>5190</v>
      </c>
      <c r="B185" s="145">
        <v>49.678669999999997</v>
      </c>
      <c r="C185" s="145">
        <v>-11.05833</v>
      </c>
      <c r="D185" s="145">
        <v>-16.337330000000001</v>
      </c>
      <c r="E185" s="145">
        <v>56.81767</v>
      </c>
      <c r="F185" s="145">
        <v>48.258670000000002</v>
      </c>
      <c r="G185" s="145">
        <v>48.290660000000003</v>
      </c>
      <c r="H185" s="145">
        <v>147.44669999999999</v>
      </c>
      <c r="I185" s="145">
        <v>192.8527</v>
      </c>
      <c r="J185" s="145">
        <v>142.7587</v>
      </c>
      <c r="K185" s="145">
        <v>63.485669999999999</v>
      </c>
      <c r="L185" s="145">
        <v>105.7197</v>
      </c>
      <c r="M185" s="145">
        <v>62.928669999999997</v>
      </c>
      <c r="N185" s="145">
        <v>90.291669999999996</v>
      </c>
      <c r="O185" s="145">
        <v>127.2457</v>
      </c>
      <c r="P185" s="145">
        <v>164.1217</v>
      </c>
      <c r="Q185" s="145">
        <v>134.3047</v>
      </c>
      <c r="R185" s="145">
        <v>122.12269999999999</v>
      </c>
      <c r="S185" s="145">
        <v>109.2377</v>
      </c>
      <c r="T185" s="139"/>
      <c r="U185" s="139"/>
      <c r="V185" s="139"/>
      <c r="W185" s="3"/>
    </row>
    <row r="186" spans="1:23" x14ac:dyDescent="0.3">
      <c r="A186" s="139">
        <v>5220</v>
      </c>
      <c r="B186" s="145">
        <v>51.33567</v>
      </c>
      <c r="C186" s="145">
        <v>-10.96833</v>
      </c>
      <c r="D186" s="145">
        <v>-15.67933</v>
      </c>
      <c r="E186" s="145">
        <v>56.267659999999999</v>
      </c>
      <c r="F186" s="145">
        <v>47.347659999999998</v>
      </c>
      <c r="G186" s="145">
        <v>47.529670000000003</v>
      </c>
      <c r="H186" s="145">
        <v>147.36969999999999</v>
      </c>
      <c r="I186" s="145">
        <v>189.18870000000001</v>
      </c>
      <c r="J186" s="145">
        <v>142.5677</v>
      </c>
      <c r="K186" s="145">
        <v>61.072670000000002</v>
      </c>
      <c r="L186" s="145">
        <v>103.4637</v>
      </c>
      <c r="M186" s="145">
        <v>62.650669999999998</v>
      </c>
      <c r="N186" s="145">
        <v>90.267660000000006</v>
      </c>
      <c r="O186" s="145">
        <v>127.2407</v>
      </c>
      <c r="P186" s="145">
        <v>163.08369999999999</v>
      </c>
      <c r="Q186" s="145">
        <v>128.86170000000001</v>
      </c>
      <c r="R186" s="145">
        <v>124.0307</v>
      </c>
      <c r="S186" s="145">
        <v>109.7467</v>
      </c>
      <c r="T186" s="139"/>
      <c r="U186" s="139"/>
      <c r="V186" s="139"/>
      <c r="W186" s="3"/>
    </row>
    <row r="187" spans="1:23" x14ac:dyDescent="0.3">
      <c r="A187" s="139">
        <v>5250</v>
      </c>
      <c r="B187" s="145">
        <v>50.512999999999998</v>
      </c>
      <c r="C187" s="145">
        <v>-10.958</v>
      </c>
      <c r="D187" s="145">
        <v>-16.199000000000002</v>
      </c>
      <c r="E187" s="145">
        <v>58.545009999999998</v>
      </c>
      <c r="F187" s="145">
        <v>45.430010000000003</v>
      </c>
      <c r="G187" s="145">
        <v>48.463999999999999</v>
      </c>
      <c r="H187" s="145">
        <v>147.57</v>
      </c>
      <c r="I187" s="145">
        <v>190.624</v>
      </c>
      <c r="J187" s="145">
        <v>141.34899999999999</v>
      </c>
      <c r="K187" s="145">
        <v>61.481999999999999</v>
      </c>
      <c r="L187" s="145">
        <v>105.249</v>
      </c>
      <c r="M187" s="145">
        <v>65.501000000000005</v>
      </c>
      <c r="N187" s="145">
        <v>91.323999999999998</v>
      </c>
      <c r="O187" s="145">
        <v>127.617</v>
      </c>
      <c r="P187" s="145">
        <v>162.059</v>
      </c>
      <c r="Q187" s="145">
        <v>132.078</v>
      </c>
      <c r="R187" s="145">
        <v>123.366</v>
      </c>
      <c r="S187" s="145">
        <v>111.245</v>
      </c>
      <c r="T187" s="139"/>
      <c r="U187" s="139"/>
      <c r="V187" s="139"/>
      <c r="W187" s="3"/>
    </row>
    <row r="188" spans="1:23" x14ac:dyDescent="0.3">
      <c r="A188" s="139">
        <v>5280</v>
      </c>
      <c r="B188" s="145">
        <v>50.931669999999997</v>
      </c>
      <c r="C188" s="145">
        <v>-11.08733</v>
      </c>
      <c r="D188" s="145">
        <v>-15.24133</v>
      </c>
      <c r="E188" s="145">
        <v>55.86768</v>
      </c>
      <c r="F188" s="145">
        <v>46.08567</v>
      </c>
      <c r="G188" s="145">
        <v>46.962670000000003</v>
      </c>
      <c r="H188" s="145">
        <v>146.35669999999999</v>
      </c>
      <c r="I188" s="145">
        <v>188.75069999999999</v>
      </c>
      <c r="J188" s="145">
        <v>141.17269999999999</v>
      </c>
      <c r="K188" s="145">
        <v>61.676670000000001</v>
      </c>
      <c r="L188" s="145">
        <v>101.7017</v>
      </c>
      <c r="M188" s="145">
        <v>62.960659999999997</v>
      </c>
      <c r="N188" s="145">
        <v>90.13167</v>
      </c>
      <c r="O188" s="145">
        <v>126.57470000000001</v>
      </c>
      <c r="P188" s="145">
        <v>161.9717</v>
      </c>
      <c r="Q188" s="145">
        <v>131.0797</v>
      </c>
      <c r="R188" s="145">
        <v>123.5377</v>
      </c>
      <c r="S188" s="145">
        <v>107.9897</v>
      </c>
      <c r="T188" s="139"/>
      <c r="U188" s="139"/>
      <c r="V188" s="139"/>
      <c r="W188" s="3"/>
    </row>
    <row r="189" spans="1:23" x14ac:dyDescent="0.3">
      <c r="A189" s="139">
        <v>5310</v>
      </c>
      <c r="B189" s="145">
        <v>51.225000000000001</v>
      </c>
      <c r="C189" s="145">
        <v>-11.25</v>
      </c>
      <c r="D189" s="145">
        <v>-16.338000000000001</v>
      </c>
      <c r="E189" s="145">
        <v>57.204000000000001</v>
      </c>
      <c r="F189" s="145">
        <v>44.84299</v>
      </c>
      <c r="G189" s="145">
        <v>48.485999999999997</v>
      </c>
      <c r="H189" s="145">
        <v>146.82400000000001</v>
      </c>
      <c r="I189" s="145">
        <v>192.15299999999999</v>
      </c>
      <c r="J189" s="145">
        <v>138.548</v>
      </c>
      <c r="K189" s="145">
        <v>61.889000000000003</v>
      </c>
      <c r="L189" s="145">
        <v>103.399</v>
      </c>
      <c r="M189" s="145">
        <v>64.430989999999994</v>
      </c>
      <c r="N189" s="145">
        <v>89.641000000000005</v>
      </c>
      <c r="O189" s="145">
        <v>126.613</v>
      </c>
      <c r="P189" s="145">
        <v>161.82499999999999</v>
      </c>
      <c r="Q189" s="145">
        <v>135.875</v>
      </c>
      <c r="R189" s="145">
        <v>123.411</v>
      </c>
      <c r="S189" s="145">
        <v>113.578</v>
      </c>
      <c r="T189" s="139"/>
      <c r="U189" s="139"/>
      <c r="V189" s="139"/>
      <c r="W189" s="3"/>
    </row>
    <row r="190" spans="1:23" x14ac:dyDescent="0.3">
      <c r="A190" s="139">
        <v>5340</v>
      </c>
      <c r="B190" s="145">
        <v>52.03134</v>
      </c>
      <c r="C190" s="145">
        <v>-11.53166</v>
      </c>
      <c r="D190" s="145">
        <v>-14.71766</v>
      </c>
      <c r="E190" s="145">
        <v>57.158349999999999</v>
      </c>
      <c r="F190" s="145">
        <v>45.95834</v>
      </c>
      <c r="G190" s="145">
        <v>48.832340000000002</v>
      </c>
      <c r="H190" s="145">
        <v>145.87530000000001</v>
      </c>
      <c r="I190" s="145">
        <v>191.8664</v>
      </c>
      <c r="J190" s="145">
        <v>139.75530000000001</v>
      </c>
      <c r="K190" s="145">
        <v>61.191339999999997</v>
      </c>
      <c r="L190" s="145">
        <v>105.3043</v>
      </c>
      <c r="M190" s="145">
        <v>66.532340000000005</v>
      </c>
      <c r="N190" s="145">
        <v>92.042339999999996</v>
      </c>
      <c r="O190" s="145">
        <v>125.96729999999999</v>
      </c>
      <c r="P190" s="145">
        <v>164.5573</v>
      </c>
      <c r="Q190" s="145">
        <v>134.57730000000001</v>
      </c>
      <c r="R190" s="145">
        <v>123.4333</v>
      </c>
      <c r="S190" s="145">
        <v>113.9503</v>
      </c>
      <c r="T190" s="139"/>
      <c r="U190" s="139"/>
      <c r="V190" s="139"/>
      <c r="W190" s="3"/>
    </row>
    <row r="191" spans="1:23" x14ac:dyDescent="0.3">
      <c r="A191" s="139">
        <v>5370</v>
      </c>
      <c r="B191" s="145">
        <v>51.229329999999997</v>
      </c>
      <c r="C191" s="145">
        <v>-11.75567</v>
      </c>
      <c r="D191" s="145">
        <v>-16.662669999999999</v>
      </c>
      <c r="E191" s="145">
        <v>55.86533</v>
      </c>
      <c r="F191" s="145">
        <v>44.641330000000004</v>
      </c>
      <c r="G191" s="145">
        <v>46.686329999999998</v>
      </c>
      <c r="H191" s="145">
        <v>145.36330000000001</v>
      </c>
      <c r="I191" s="145">
        <v>188.22929999999999</v>
      </c>
      <c r="J191" s="145">
        <v>140.27029999999999</v>
      </c>
      <c r="K191" s="145">
        <v>61.004330000000003</v>
      </c>
      <c r="L191" s="145">
        <v>102.79130000000001</v>
      </c>
      <c r="M191" s="145">
        <v>63.230339999999998</v>
      </c>
      <c r="N191" s="145">
        <v>91.812340000000006</v>
      </c>
      <c r="O191" s="145">
        <v>124.9333</v>
      </c>
      <c r="P191" s="145">
        <v>161.92429999999999</v>
      </c>
      <c r="Q191" s="145">
        <v>131.08029999999999</v>
      </c>
      <c r="R191" s="145">
        <v>122.9533</v>
      </c>
      <c r="S191" s="145">
        <v>107.03830000000001</v>
      </c>
      <c r="T191" s="139"/>
      <c r="U191" s="139"/>
      <c r="V191" s="139"/>
      <c r="W191" s="3"/>
    </row>
    <row r="192" spans="1:23" x14ac:dyDescent="0.3">
      <c r="A192" s="139">
        <v>5400</v>
      </c>
      <c r="B192" s="145">
        <v>51.664670000000001</v>
      </c>
      <c r="C192" s="145">
        <v>-11.54433</v>
      </c>
      <c r="D192" s="145">
        <v>-17.58933</v>
      </c>
      <c r="E192" s="145">
        <v>55.623669999999997</v>
      </c>
      <c r="F192" s="145">
        <v>44.293669999999999</v>
      </c>
      <c r="G192" s="145">
        <v>46.267670000000003</v>
      </c>
      <c r="H192" s="145">
        <v>144.3467</v>
      </c>
      <c r="I192" s="145">
        <v>189.5977</v>
      </c>
      <c r="J192" s="145">
        <v>138.02369999999999</v>
      </c>
      <c r="K192" s="145">
        <v>62.252670000000002</v>
      </c>
      <c r="L192" s="145">
        <v>103.33069999999999</v>
      </c>
      <c r="M192" s="145">
        <v>62.752670000000002</v>
      </c>
      <c r="N192" s="145">
        <v>90.650670000000005</v>
      </c>
      <c r="O192" s="145">
        <v>124.0967</v>
      </c>
      <c r="P192" s="145">
        <v>161.28569999999999</v>
      </c>
      <c r="Q192" s="145">
        <v>131.8357</v>
      </c>
      <c r="R192" s="145">
        <v>121.58069999999999</v>
      </c>
      <c r="S192" s="145">
        <v>107.4457</v>
      </c>
      <c r="T192" s="139"/>
      <c r="U192" s="139"/>
      <c r="V192" s="139"/>
      <c r="W192" s="3"/>
    </row>
    <row r="193" spans="1:23" x14ac:dyDescent="0.3">
      <c r="A193" s="139">
        <v>5430</v>
      </c>
      <c r="B193" s="145">
        <v>52.330669999999998</v>
      </c>
      <c r="C193" s="145">
        <v>-11.767329999999999</v>
      </c>
      <c r="D193" s="145">
        <v>-15.966329999999999</v>
      </c>
      <c r="E193" s="145">
        <v>55.914670000000001</v>
      </c>
      <c r="F193" s="145">
        <v>45.808669999999999</v>
      </c>
      <c r="G193" s="145">
        <v>46.26267</v>
      </c>
      <c r="H193" s="145">
        <v>145.61869999999999</v>
      </c>
      <c r="I193" s="145">
        <v>191.19669999999999</v>
      </c>
      <c r="J193" s="145">
        <v>139.12569999999999</v>
      </c>
      <c r="K193" s="145">
        <v>60.611660000000001</v>
      </c>
      <c r="L193" s="145">
        <v>101.5107</v>
      </c>
      <c r="M193" s="145">
        <v>63.528669999999998</v>
      </c>
      <c r="N193" s="145">
        <v>91.602680000000007</v>
      </c>
      <c r="O193" s="145">
        <v>123.4837</v>
      </c>
      <c r="P193" s="145">
        <v>161.3887</v>
      </c>
      <c r="Q193" s="145">
        <v>129.40170000000001</v>
      </c>
      <c r="R193" s="145">
        <v>122.21769999999999</v>
      </c>
      <c r="S193" s="145">
        <v>107.55370000000001</v>
      </c>
      <c r="T193" s="139"/>
      <c r="U193" s="139"/>
      <c r="V193" s="139"/>
      <c r="W193" s="3"/>
    </row>
    <row r="194" spans="1:23" x14ac:dyDescent="0.3">
      <c r="A194" s="139">
        <v>5460</v>
      </c>
      <c r="B194" s="145">
        <v>51.35333</v>
      </c>
      <c r="C194" s="145">
        <v>-11.37067</v>
      </c>
      <c r="D194" s="145">
        <v>-18.533670000000001</v>
      </c>
      <c r="E194" s="145">
        <v>55.80733</v>
      </c>
      <c r="F194" s="145">
        <v>43.589329999999997</v>
      </c>
      <c r="G194" s="145">
        <v>45.168329999999997</v>
      </c>
      <c r="H194" s="145">
        <v>143.3903</v>
      </c>
      <c r="I194" s="145">
        <v>186.73830000000001</v>
      </c>
      <c r="J194" s="145">
        <v>136.37729999999999</v>
      </c>
      <c r="K194" s="145">
        <v>61.49933</v>
      </c>
      <c r="L194" s="145">
        <v>103.0373</v>
      </c>
      <c r="M194" s="145">
        <v>61.022320000000001</v>
      </c>
      <c r="N194" s="145">
        <v>89.924329999999998</v>
      </c>
      <c r="O194" s="145">
        <v>123.16930000000001</v>
      </c>
      <c r="P194" s="145">
        <v>160.95930000000001</v>
      </c>
      <c r="Q194" s="145">
        <v>134.64830000000001</v>
      </c>
      <c r="R194" s="145">
        <v>122.6463</v>
      </c>
      <c r="S194" s="145">
        <v>107.95529999999999</v>
      </c>
      <c r="T194" s="139"/>
      <c r="U194" s="139"/>
      <c r="V194" s="139"/>
      <c r="W194" s="3"/>
    </row>
    <row r="195" spans="1:23" x14ac:dyDescent="0.3">
      <c r="A195" s="139">
        <v>5490</v>
      </c>
      <c r="B195" s="145">
        <v>52.641660000000002</v>
      </c>
      <c r="C195" s="145">
        <v>-11.78534</v>
      </c>
      <c r="D195" s="145">
        <v>-16.71134</v>
      </c>
      <c r="E195" s="145">
        <v>55.821660000000001</v>
      </c>
      <c r="F195" s="145">
        <v>45.446660000000001</v>
      </c>
      <c r="G195" s="145">
        <v>45.002659999999999</v>
      </c>
      <c r="H195" s="145">
        <v>143.3417</v>
      </c>
      <c r="I195" s="145">
        <v>190.67359999999999</v>
      </c>
      <c r="J195" s="145">
        <v>136.46870000000001</v>
      </c>
      <c r="K195" s="145">
        <v>59.092660000000002</v>
      </c>
      <c r="L195" s="145">
        <v>102.86669999999999</v>
      </c>
      <c r="M195" s="145">
        <v>62.552669999999999</v>
      </c>
      <c r="N195" s="145">
        <v>89.431659999999994</v>
      </c>
      <c r="O195" s="145">
        <v>123.61669999999999</v>
      </c>
      <c r="P195" s="145">
        <v>159.84970000000001</v>
      </c>
      <c r="Q195" s="145">
        <v>132.6087</v>
      </c>
      <c r="R195" s="145">
        <v>120.7317</v>
      </c>
      <c r="S195" s="145">
        <v>109.55070000000001</v>
      </c>
      <c r="T195" s="139"/>
      <c r="U195" s="139"/>
      <c r="V195" s="139"/>
      <c r="W195" s="3"/>
    </row>
    <row r="196" spans="1:23" x14ac:dyDescent="0.3">
      <c r="A196" s="139">
        <v>5520</v>
      </c>
      <c r="B196" s="145">
        <v>55.061999999999998</v>
      </c>
      <c r="C196" s="145">
        <v>-12.099</v>
      </c>
      <c r="D196" s="145">
        <v>-13.835000000000001</v>
      </c>
      <c r="E196" s="145">
        <v>55.591000000000001</v>
      </c>
      <c r="F196" s="145">
        <v>47.606000000000002</v>
      </c>
      <c r="G196" s="145">
        <v>48.2</v>
      </c>
      <c r="H196" s="145">
        <v>143.33099999999999</v>
      </c>
      <c r="I196" s="145">
        <v>185.822</v>
      </c>
      <c r="J196" s="145">
        <v>138.053</v>
      </c>
      <c r="K196" s="145">
        <v>60.2</v>
      </c>
      <c r="L196" s="145">
        <v>101.483</v>
      </c>
      <c r="M196" s="145">
        <v>70.048000000000002</v>
      </c>
      <c r="N196" s="145">
        <v>89.049000000000007</v>
      </c>
      <c r="O196" s="145">
        <v>117.116</v>
      </c>
      <c r="P196" s="145">
        <v>164.54900000000001</v>
      </c>
      <c r="Q196" s="145">
        <v>132.995</v>
      </c>
      <c r="R196" s="145">
        <v>117.554</v>
      </c>
      <c r="S196" s="145">
        <v>111.65900000000001</v>
      </c>
      <c r="T196" s="139"/>
      <c r="U196" s="139"/>
      <c r="V196" s="139"/>
      <c r="W196" s="3"/>
    </row>
    <row r="197" spans="1:23" x14ac:dyDescent="0.3">
      <c r="A197" s="139">
        <v>5550</v>
      </c>
      <c r="B197" s="145">
        <v>53.517670000000003</v>
      </c>
      <c r="C197" s="145">
        <v>-10.14034</v>
      </c>
      <c r="D197" s="145">
        <v>-17.13233</v>
      </c>
      <c r="E197" s="145">
        <v>57.278669999999998</v>
      </c>
      <c r="F197" s="145">
        <v>45.419670000000004</v>
      </c>
      <c r="G197" s="145">
        <v>46.183669999999999</v>
      </c>
      <c r="H197" s="145">
        <v>144.2397</v>
      </c>
      <c r="I197" s="145">
        <v>188.1977</v>
      </c>
      <c r="J197" s="145">
        <v>139.72970000000001</v>
      </c>
      <c r="K197" s="145">
        <v>59.163670000000003</v>
      </c>
      <c r="L197" s="145">
        <v>98.184659999999994</v>
      </c>
      <c r="M197" s="145">
        <v>62.972670000000001</v>
      </c>
      <c r="N197" s="145">
        <v>93.193659999999994</v>
      </c>
      <c r="O197" s="145">
        <v>123.8837</v>
      </c>
      <c r="P197" s="145">
        <v>163.27869999999999</v>
      </c>
      <c r="Q197" s="145">
        <v>128.2157</v>
      </c>
      <c r="R197" s="145">
        <v>124.3147</v>
      </c>
      <c r="S197" s="145">
        <v>106.3237</v>
      </c>
      <c r="T197" s="139"/>
      <c r="U197" s="139"/>
      <c r="V197" s="139"/>
      <c r="W197" s="3"/>
    </row>
    <row r="198" spans="1:23" x14ac:dyDescent="0.3">
      <c r="A198" s="139">
        <v>5580</v>
      </c>
      <c r="B198" s="145">
        <v>52.694000000000003</v>
      </c>
      <c r="C198" s="145">
        <v>-11.196999999999999</v>
      </c>
      <c r="D198" s="145">
        <v>-19.853000000000002</v>
      </c>
      <c r="E198" s="145">
        <v>55.841000000000001</v>
      </c>
      <c r="F198" s="145">
        <v>40.527999999999999</v>
      </c>
      <c r="G198" s="145">
        <v>42.308</v>
      </c>
      <c r="H198" s="145">
        <v>143.01300000000001</v>
      </c>
      <c r="I198" s="145">
        <v>186.27500000000001</v>
      </c>
      <c r="J198" s="145">
        <v>135.90600000000001</v>
      </c>
      <c r="K198" s="145">
        <v>59.636989999999997</v>
      </c>
      <c r="L198" s="145">
        <v>103.64100000000001</v>
      </c>
      <c r="M198" s="145">
        <v>63.715000000000003</v>
      </c>
      <c r="N198" s="145">
        <v>90.132999999999996</v>
      </c>
      <c r="O198" s="145">
        <v>122.38200000000001</v>
      </c>
      <c r="P198" s="145">
        <v>160.06100000000001</v>
      </c>
      <c r="Q198" s="145">
        <v>132.63999999999999</v>
      </c>
      <c r="R198" s="145">
        <v>119.827</v>
      </c>
      <c r="S198" s="145">
        <v>109.83</v>
      </c>
      <c r="T198" s="139"/>
      <c r="U198" s="139"/>
      <c r="V198" s="139"/>
      <c r="W198" s="3"/>
    </row>
    <row r="199" spans="1:23" x14ac:dyDescent="0.3">
      <c r="A199" s="139">
        <v>5610</v>
      </c>
      <c r="B199" s="145">
        <v>54.116669999999999</v>
      </c>
      <c r="C199" s="145">
        <v>-9.9583279999999998</v>
      </c>
      <c r="D199" s="145">
        <v>-17.64133</v>
      </c>
      <c r="E199" s="145">
        <v>58.787669999999999</v>
      </c>
      <c r="F199" s="145">
        <v>42.232669999999999</v>
      </c>
      <c r="G199" s="145">
        <v>44.876669999999997</v>
      </c>
      <c r="H199" s="145">
        <v>142.70570000000001</v>
      </c>
      <c r="I199" s="145">
        <v>185.19569999999999</v>
      </c>
      <c r="J199" s="145">
        <v>136.25470000000001</v>
      </c>
      <c r="K199" s="145">
        <v>59.575670000000002</v>
      </c>
      <c r="L199" s="145">
        <v>101.1617</v>
      </c>
      <c r="M199" s="145">
        <v>65.752669999999995</v>
      </c>
      <c r="N199" s="145">
        <v>90.141679999999994</v>
      </c>
      <c r="O199" s="145">
        <v>122.1917</v>
      </c>
      <c r="P199" s="145">
        <v>159.9297</v>
      </c>
      <c r="Q199" s="145">
        <v>132.93369999999999</v>
      </c>
      <c r="R199" s="145">
        <v>124.1067</v>
      </c>
      <c r="S199" s="145">
        <v>112.41670000000001</v>
      </c>
      <c r="T199" s="139"/>
      <c r="U199" s="139"/>
      <c r="V199" s="139"/>
      <c r="W199" s="3"/>
    </row>
    <row r="200" spans="1:23" x14ac:dyDescent="0.3">
      <c r="A200" s="139">
        <v>5640</v>
      </c>
      <c r="B200" s="145">
        <v>52.854329999999997</v>
      </c>
      <c r="C200" s="145">
        <v>-11.360659999999999</v>
      </c>
      <c r="D200" s="145">
        <v>-18.81766</v>
      </c>
      <c r="E200" s="145">
        <v>56.369329999999998</v>
      </c>
      <c r="F200" s="145">
        <v>42.358339999999998</v>
      </c>
      <c r="G200" s="145">
        <v>43.585329999999999</v>
      </c>
      <c r="H200" s="145">
        <v>141.09739999999999</v>
      </c>
      <c r="I200" s="145">
        <v>185.56030000000001</v>
      </c>
      <c r="J200" s="145">
        <v>136.44730000000001</v>
      </c>
      <c r="K200" s="145">
        <v>58.661340000000003</v>
      </c>
      <c r="L200" s="145">
        <v>102.8043</v>
      </c>
      <c r="M200" s="145">
        <v>65.51934</v>
      </c>
      <c r="N200" s="145">
        <v>89.354330000000004</v>
      </c>
      <c r="O200" s="145">
        <v>123.6553</v>
      </c>
      <c r="P200" s="145">
        <v>160.82140000000001</v>
      </c>
      <c r="Q200" s="145">
        <v>133.1173</v>
      </c>
      <c r="R200" s="145">
        <v>120.6143</v>
      </c>
      <c r="S200" s="145">
        <v>107.8963</v>
      </c>
      <c r="T200" s="139"/>
      <c r="U200" s="139"/>
      <c r="V200" s="139"/>
      <c r="W200" s="3"/>
    </row>
    <row r="201" spans="1:23" x14ac:dyDescent="0.3">
      <c r="A201" s="139">
        <v>5670</v>
      </c>
      <c r="B201" s="145">
        <v>51.619329999999998</v>
      </c>
      <c r="C201" s="145">
        <v>-10.90166</v>
      </c>
      <c r="D201" s="145">
        <v>-20.475660000000001</v>
      </c>
      <c r="E201" s="145">
        <v>57.170340000000003</v>
      </c>
      <c r="F201" s="145">
        <v>40.824330000000003</v>
      </c>
      <c r="G201" s="145">
        <v>44.007339999999999</v>
      </c>
      <c r="H201" s="145">
        <v>141.0343</v>
      </c>
      <c r="I201" s="145">
        <v>185.61539999999999</v>
      </c>
      <c r="J201" s="145">
        <v>136.24629999999999</v>
      </c>
      <c r="K201" s="145">
        <v>57.16433</v>
      </c>
      <c r="L201" s="145">
        <v>101.1173</v>
      </c>
      <c r="M201" s="145">
        <v>63.505330000000001</v>
      </c>
      <c r="N201" s="145">
        <v>87.466329999999999</v>
      </c>
      <c r="O201" s="145">
        <v>122.44929999999999</v>
      </c>
      <c r="P201" s="145">
        <v>158.6653</v>
      </c>
      <c r="Q201" s="145">
        <v>128.8783</v>
      </c>
      <c r="R201" s="145">
        <v>120.1143</v>
      </c>
      <c r="S201" s="145">
        <v>108.5783</v>
      </c>
      <c r="T201" s="139"/>
      <c r="U201" s="139"/>
      <c r="V201" s="139"/>
      <c r="W201" s="3"/>
    </row>
    <row r="202" spans="1:23" x14ac:dyDescent="0.3">
      <c r="A202" s="139">
        <v>5700</v>
      </c>
      <c r="B202" s="145">
        <v>52.93533</v>
      </c>
      <c r="C202" s="145">
        <v>-11.536670000000001</v>
      </c>
      <c r="D202" s="145">
        <v>-20.175660000000001</v>
      </c>
      <c r="E202" s="145">
        <v>56.928330000000003</v>
      </c>
      <c r="F202" s="145">
        <v>40.106340000000003</v>
      </c>
      <c r="G202" s="145">
        <v>43.427340000000001</v>
      </c>
      <c r="H202" s="145">
        <v>140.49029999999999</v>
      </c>
      <c r="I202" s="145">
        <v>184.5213</v>
      </c>
      <c r="J202" s="145">
        <v>133.33029999999999</v>
      </c>
      <c r="K202" s="145">
        <v>60.439329999999998</v>
      </c>
      <c r="L202" s="145">
        <v>102.95229999999999</v>
      </c>
      <c r="M202" s="145">
        <v>62.400329999999997</v>
      </c>
      <c r="N202" s="145">
        <v>87.317340000000002</v>
      </c>
      <c r="O202" s="145">
        <v>122.3143</v>
      </c>
      <c r="P202" s="145">
        <v>159.20429999999999</v>
      </c>
      <c r="Q202" s="145">
        <v>130.04329999999999</v>
      </c>
      <c r="R202" s="145">
        <v>119.4243</v>
      </c>
      <c r="S202" s="145">
        <v>108.2833</v>
      </c>
      <c r="T202" s="139"/>
      <c r="U202" s="139"/>
      <c r="V202" s="139"/>
      <c r="W202" s="3"/>
    </row>
    <row r="203" spans="1:23" x14ac:dyDescent="0.3">
      <c r="A203" s="139">
        <v>5730</v>
      </c>
      <c r="B203" s="145">
        <v>53.433680000000003</v>
      </c>
      <c r="C203" s="145">
        <v>-12.44933</v>
      </c>
      <c r="D203" s="145">
        <v>-18.755330000000001</v>
      </c>
      <c r="E203" s="145">
        <v>55.884680000000003</v>
      </c>
      <c r="F203" s="145">
        <v>40.936680000000003</v>
      </c>
      <c r="G203" s="145">
        <v>43.565669999999997</v>
      </c>
      <c r="H203" s="145">
        <v>140.5437</v>
      </c>
      <c r="I203" s="145">
        <v>184.45670000000001</v>
      </c>
      <c r="J203" s="145">
        <v>133.2407</v>
      </c>
      <c r="K203" s="145">
        <v>57.784680000000002</v>
      </c>
      <c r="L203" s="145">
        <v>100.5607</v>
      </c>
      <c r="M203" s="145">
        <v>62.232669999999999</v>
      </c>
      <c r="N203" s="145">
        <v>87.505669999999995</v>
      </c>
      <c r="O203" s="145">
        <v>120.1927</v>
      </c>
      <c r="P203" s="145">
        <v>158.31270000000001</v>
      </c>
      <c r="Q203" s="145">
        <v>127.5977</v>
      </c>
      <c r="R203" s="145">
        <v>119.2987</v>
      </c>
      <c r="S203" s="145">
        <v>106.7777</v>
      </c>
      <c r="T203" s="139"/>
      <c r="U203" s="139"/>
      <c r="V203" s="139"/>
      <c r="W203" s="3"/>
    </row>
    <row r="204" spans="1:23" x14ac:dyDescent="0.3">
      <c r="A204" s="139">
        <v>5760</v>
      </c>
      <c r="B204" s="145">
        <v>53.32967</v>
      </c>
      <c r="C204" s="145">
        <v>-11.45533</v>
      </c>
      <c r="D204" s="145">
        <v>-20.68533</v>
      </c>
      <c r="E204" s="145">
        <v>56.876669999999997</v>
      </c>
      <c r="F204" s="145">
        <v>39.94567</v>
      </c>
      <c r="G204" s="145">
        <v>43.13467</v>
      </c>
      <c r="H204" s="145">
        <v>139.7927</v>
      </c>
      <c r="I204" s="145">
        <v>184.74969999999999</v>
      </c>
      <c r="J204" s="145">
        <v>133.1447</v>
      </c>
      <c r="K204" s="145">
        <v>57.63767</v>
      </c>
      <c r="L204" s="145">
        <v>100.7787</v>
      </c>
      <c r="M204" s="145">
        <v>62.013660000000002</v>
      </c>
      <c r="N204" s="145">
        <v>86.416659999999993</v>
      </c>
      <c r="O204" s="145">
        <v>121.1177</v>
      </c>
      <c r="P204" s="145">
        <v>158.7047</v>
      </c>
      <c r="Q204" s="145">
        <v>127.1987</v>
      </c>
      <c r="R204" s="145">
        <v>117.5127</v>
      </c>
      <c r="S204" s="145">
        <v>103.5067</v>
      </c>
      <c r="T204" s="139"/>
      <c r="U204" s="139"/>
      <c r="V204" s="139"/>
      <c r="W204" s="3"/>
    </row>
    <row r="205" spans="1:23" x14ac:dyDescent="0.3">
      <c r="A205" s="139">
        <v>5790</v>
      </c>
      <c r="B205" s="145">
        <v>51.244</v>
      </c>
      <c r="C205" s="145">
        <v>-11.776</v>
      </c>
      <c r="D205" s="145">
        <v>-19.315000000000001</v>
      </c>
      <c r="E205" s="145">
        <v>55.666989999999998</v>
      </c>
      <c r="F205" s="145">
        <v>40.564990000000002</v>
      </c>
      <c r="G205" s="145">
        <v>42.95</v>
      </c>
      <c r="H205" s="145">
        <v>139.90899999999999</v>
      </c>
      <c r="I205" s="145">
        <v>184.374</v>
      </c>
      <c r="J205" s="145">
        <v>133.15100000000001</v>
      </c>
      <c r="K205" s="145">
        <v>55.733989999999999</v>
      </c>
      <c r="L205" s="145">
        <v>98.605999999999995</v>
      </c>
      <c r="M205" s="145">
        <v>62.33099</v>
      </c>
      <c r="N205" s="145">
        <v>85.322999999999993</v>
      </c>
      <c r="O205" s="145">
        <v>121.40600000000001</v>
      </c>
      <c r="P205" s="145">
        <v>157.536</v>
      </c>
      <c r="Q205" s="145">
        <v>119.84099999999999</v>
      </c>
      <c r="R205" s="145">
        <v>117.813</v>
      </c>
      <c r="S205" s="145">
        <v>103.767</v>
      </c>
      <c r="T205" s="139"/>
      <c r="U205" s="139"/>
      <c r="V205" s="139"/>
      <c r="W205" s="3"/>
    </row>
    <row r="206" spans="1:23" x14ac:dyDescent="0.3">
      <c r="A206" s="139">
        <v>5820</v>
      </c>
      <c r="B206" s="145">
        <v>53.19867</v>
      </c>
      <c r="C206" s="145">
        <v>-14.085330000000001</v>
      </c>
      <c r="D206" s="145">
        <v>-19.32433</v>
      </c>
      <c r="E206" s="145">
        <v>54.705669999999998</v>
      </c>
      <c r="F206" s="145">
        <v>42.891669999999998</v>
      </c>
      <c r="G206" s="145">
        <v>42.39967</v>
      </c>
      <c r="H206" s="145">
        <v>138.2747</v>
      </c>
      <c r="I206" s="145">
        <v>185.2457</v>
      </c>
      <c r="J206" s="145">
        <v>132.8107</v>
      </c>
      <c r="K206" s="145">
        <v>57.903669999999998</v>
      </c>
      <c r="L206" s="145">
        <v>98.136669999999995</v>
      </c>
      <c r="M206" s="145">
        <v>61.260669999999998</v>
      </c>
      <c r="N206" s="145">
        <v>84.987669999999994</v>
      </c>
      <c r="O206" s="145">
        <v>121.4687</v>
      </c>
      <c r="P206" s="145">
        <v>158.28970000000001</v>
      </c>
      <c r="Q206" s="145">
        <v>124.8327</v>
      </c>
      <c r="R206" s="145">
        <v>120.0177</v>
      </c>
      <c r="S206" s="145">
        <v>105.3537</v>
      </c>
      <c r="T206" s="139"/>
      <c r="U206" s="139"/>
      <c r="V206" s="139"/>
      <c r="W206" s="3"/>
    </row>
    <row r="207" spans="1:23" x14ac:dyDescent="0.3">
      <c r="A207" s="139">
        <v>5850</v>
      </c>
      <c r="B207" s="145">
        <v>54.528669999999998</v>
      </c>
      <c r="C207" s="145">
        <v>-11.902329999999999</v>
      </c>
      <c r="D207" s="145">
        <v>-19.343330000000002</v>
      </c>
      <c r="E207" s="145">
        <v>55.964680000000001</v>
      </c>
      <c r="F207" s="145">
        <v>41.118670000000002</v>
      </c>
      <c r="G207" s="145">
        <v>43.25967</v>
      </c>
      <c r="H207" s="145">
        <v>139.62970000000001</v>
      </c>
      <c r="I207" s="145">
        <v>185.36670000000001</v>
      </c>
      <c r="J207" s="145">
        <v>132.31569999999999</v>
      </c>
      <c r="K207" s="145">
        <v>59.554670000000002</v>
      </c>
      <c r="L207" s="145">
        <v>99.683670000000006</v>
      </c>
      <c r="M207" s="145">
        <v>59.292659999999998</v>
      </c>
      <c r="N207" s="145">
        <v>85.678669999999997</v>
      </c>
      <c r="O207" s="145">
        <v>120.2107</v>
      </c>
      <c r="P207" s="145">
        <v>157.26570000000001</v>
      </c>
      <c r="Q207" s="145">
        <v>123.7837</v>
      </c>
      <c r="R207" s="145">
        <v>119.8107</v>
      </c>
      <c r="S207" s="145">
        <v>103.2567</v>
      </c>
      <c r="T207" s="139"/>
      <c r="U207" s="139"/>
      <c r="V207" s="139"/>
      <c r="W207" s="3"/>
    </row>
    <row r="208" spans="1:23" x14ac:dyDescent="0.3">
      <c r="A208" s="139">
        <v>5880</v>
      </c>
      <c r="B208" s="145">
        <v>53.64967</v>
      </c>
      <c r="C208" s="145">
        <v>-11.857329999999999</v>
      </c>
      <c r="D208" s="145">
        <v>-18.12433</v>
      </c>
      <c r="E208" s="145">
        <v>54.832659999999997</v>
      </c>
      <c r="F208" s="145">
        <v>42.173670000000001</v>
      </c>
      <c r="G208" s="145">
        <v>43.377670000000002</v>
      </c>
      <c r="H208" s="145">
        <v>139.2287</v>
      </c>
      <c r="I208" s="145">
        <v>185.5547</v>
      </c>
      <c r="J208" s="145">
        <v>131.77770000000001</v>
      </c>
      <c r="K208" s="145">
        <v>61.881680000000003</v>
      </c>
      <c r="L208" s="145">
        <v>100.2847</v>
      </c>
      <c r="M208" s="145">
        <v>58.64967</v>
      </c>
      <c r="N208" s="145">
        <v>83.027670000000001</v>
      </c>
      <c r="O208" s="145">
        <v>119.5877</v>
      </c>
      <c r="P208" s="145">
        <v>156.58670000000001</v>
      </c>
      <c r="Q208" s="145">
        <v>126.3817</v>
      </c>
      <c r="R208" s="145">
        <v>117.7567</v>
      </c>
      <c r="S208" s="145">
        <v>101.3497</v>
      </c>
      <c r="T208" s="139"/>
      <c r="U208" s="139"/>
      <c r="V208" s="139"/>
      <c r="W208" s="3"/>
    </row>
    <row r="209" spans="1:23" x14ac:dyDescent="0.3">
      <c r="A209" s="139">
        <v>5910</v>
      </c>
      <c r="B209" s="145">
        <v>53.655000000000001</v>
      </c>
      <c r="C209" s="145">
        <v>-12.91</v>
      </c>
      <c r="D209" s="145">
        <v>-19.971</v>
      </c>
      <c r="E209" s="145">
        <v>54.851990000000001</v>
      </c>
      <c r="F209" s="145">
        <v>39.078989999999997</v>
      </c>
      <c r="G209" s="145">
        <v>41.533000000000001</v>
      </c>
      <c r="H209" s="145">
        <v>138.28299999999999</v>
      </c>
      <c r="I209" s="145">
        <v>182.28299999999999</v>
      </c>
      <c r="J209" s="145">
        <v>130.01</v>
      </c>
      <c r="K209" s="145">
        <v>57.927</v>
      </c>
      <c r="L209" s="145">
        <v>100.937</v>
      </c>
      <c r="M209" s="145">
        <v>60.879989999999999</v>
      </c>
      <c r="N209" s="145">
        <v>83.022000000000006</v>
      </c>
      <c r="O209" s="145">
        <v>119.387</v>
      </c>
      <c r="P209" s="145">
        <v>155.661</v>
      </c>
      <c r="Q209" s="145">
        <v>129.25899999999999</v>
      </c>
      <c r="R209" s="145">
        <v>119.247</v>
      </c>
      <c r="S209" s="145">
        <v>107.387</v>
      </c>
      <c r="T209" s="139"/>
      <c r="U209" s="139"/>
      <c r="V209" s="139"/>
      <c r="W209" s="3"/>
    </row>
    <row r="210" spans="1:23" x14ac:dyDescent="0.3">
      <c r="A210" s="139">
        <v>5940</v>
      </c>
      <c r="B210" s="145">
        <v>53.064329999999998</v>
      </c>
      <c r="C210" s="145">
        <v>-14.07166</v>
      </c>
      <c r="D210" s="145">
        <v>-17.155660000000001</v>
      </c>
      <c r="E210" s="145">
        <v>53.64134</v>
      </c>
      <c r="F210" s="145">
        <v>42.354340000000001</v>
      </c>
      <c r="G210" s="145">
        <v>42.474330000000002</v>
      </c>
      <c r="H210" s="145">
        <v>137.54429999999999</v>
      </c>
      <c r="I210" s="145">
        <v>185.60929999999999</v>
      </c>
      <c r="J210" s="145">
        <v>128.8973</v>
      </c>
      <c r="K210" s="145">
        <v>58.305340000000001</v>
      </c>
      <c r="L210" s="145">
        <v>101.2693</v>
      </c>
      <c r="M210" s="145">
        <v>60.293329999999997</v>
      </c>
      <c r="N210" s="145">
        <v>81.285340000000005</v>
      </c>
      <c r="O210" s="145">
        <v>118.7273</v>
      </c>
      <c r="P210" s="145">
        <v>154.75229999999999</v>
      </c>
      <c r="Q210" s="145">
        <v>126.2683</v>
      </c>
      <c r="R210" s="145">
        <v>117.1803</v>
      </c>
      <c r="S210" s="145">
        <v>105.2443</v>
      </c>
      <c r="T210" s="139"/>
      <c r="U210" s="139"/>
      <c r="V210" s="139"/>
      <c r="W210" s="3"/>
    </row>
    <row r="211" spans="1:23" x14ac:dyDescent="0.3">
      <c r="A211" s="139">
        <v>5970</v>
      </c>
      <c r="B211" s="145">
        <v>53.995660000000001</v>
      </c>
      <c r="C211" s="145">
        <v>-13.789339999999999</v>
      </c>
      <c r="D211" s="145">
        <v>-16.29834</v>
      </c>
      <c r="E211" s="145">
        <v>52.789670000000001</v>
      </c>
      <c r="F211" s="145">
        <v>42.630659999999999</v>
      </c>
      <c r="G211" s="145">
        <v>43.016660000000002</v>
      </c>
      <c r="H211" s="145">
        <v>138.4066</v>
      </c>
      <c r="I211" s="145">
        <v>186.27369999999999</v>
      </c>
      <c r="J211" s="145">
        <v>131.8937</v>
      </c>
      <c r="K211" s="145">
        <v>58.615650000000002</v>
      </c>
      <c r="L211" s="145">
        <v>98.208659999999995</v>
      </c>
      <c r="M211" s="145">
        <v>60.468670000000003</v>
      </c>
      <c r="N211" s="145">
        <v>83.453670000000002</v>
      </c>
      <c r="O211" s="145">
        <v>118.6777</v>
      </c>
      <c r="P211" s="145">
        <v>157.1627</v>
      </c>
      <c r="Q211" s="145">
        <v>127.2657</v>
      </c>
      <c r="R211" s="145">
        <v>117.33369999999999</v>
      </c>
      <c r="S211" s="145">
        <v>103.42270000000001</v>
      </c>
      <c r="T211" s="139"/>
      <c r="U211" s="139"/>
      <c r="V211" s="139"/>
      <c r="W211" s="3"/>
    </row>
    <row r="212" spans="1:23" x14ac:dyDescent="0.3">
      <c r="A212" s="139">
        <v>6000</v>
      </c>
      <c r="B212" s="145">
        <v>53.963659999999997</v>
      </c>
      <c r="C212" s="145">
        <v>-13.38334</v>
      </c>
      <c r="D212" s="145">
        <v>-19.014340000000001</v>
      </c>
      <c r="E212" s="145">
        <v>52.961660000000002</v>
      </c>
      <c r="F212" s="145">
        <v>40.370669999999997</v>
      </c>
      <c r="G212" s="145">
        <v>42.059660000000001</v>
      </c>
      <c r="H212" s="145">
        <v>137.66069999999999</v>
      </c>
      <c r="I212" s="145">
        <v>183.81270000000001</v>
      </c>
      <c r="J212" s="145">
        <v>129.28870000000001</v>
      </c>
      <c r="K212" s="145">
        <v>56.798670000000001</v>
      </c>
      <c r="L212" s="145">
        <v>95.820670000000007</v>
      </c>
      <c r="M212" s="145">
        <v>58.528660000000002</v>
      </c>
      <c r="N212" s="145">
        <v>81.135660000000001</v>
      </c>
      <c r="O212" s="145">
        <v>118.53270000000001</v>
      </c>
      <c r="P212" s="145">
        <v>158.09870000000001</v>
      </c>
      <c r="Q212" s="145">
        <v>121.2157</v>
      </c>
      <c r="R212" s="145">
        <v>116.80370000000001</v>
      </c>
      <c r="S212" s="145">
        <v>102.58969999999999</v>
      </c>
      <c r="T212" s="139"/>
      <c r="U212" s="139"/>
      <c r="V212" s="139"/>
      <c r="W212" s="3"/>
    </row>
    <row r="213" spans="1:23" x14ac:dyDescent="0.3">
      <c r="A213" s="139"/>
      <c r="B213" s="139"/>
      <c r="C213" s="139"/>
      <c r="D213" s="139"/>
      <c r="E213" s="139"/>
      <c r="F213" s="139"/>
      <c r="G213" s="139"/>
      <c r="H213" s="139"/>
      <c r="I213" s="139"/>
      <c r="J213" s="139"/>
      <c r="K213" s="139"/>
      <c r="L213" s="139"/>
      <c r="M213" s="139"/>
      <c r="N213" s="139"/>
      <c r="O213" s="139"/>
      <c r="P213" s="139"/>
      <c r="Q213" s="139"/>
      <c r="R213" s="139"/>
      <c r="S213" s="139"/>
      <c r="T213" s="139"/>
      <c r="U213" s="139"/>
      <c r="V213" s="139"/>
      <c r="W213" s="3"/>
    </row>
    <row r="214" spans="1:23" x14ac:dyDescent="0.3">
      <c r="A214" s="144"/>
      <c r="B214" s="144"/>
      <c r="C214" s="144"/>
      <c r="D214" s="144"/>
      <c r="E214" s="144"/>
      <c r="F214" s="144"/>
      <c r="G214" s="144"/>
      <c r="H214" s="144"/>
      <c r="I214" s="144"/>
      <c r="J214" s="144"/>
      <c r="K214" s="144"/>
      <c r="L214" s="144"/>
      <c r="M214" s="144"/>
      <c r="N214" s="144"/>
      <c r="O214" s="144"/>
      <c r="P214" s="144"/>
      <c r="Q214" s="144"/>
      <c r="R214" s="144"/>
      <c r="S214" s="144"/>
      <c r="T214" s="144"/>
      <c r="U214" s="144"/>
      <c r="V214" s="144"/>
    </row>
    <row r="215" spans="1:23" x14ac:dyDescent="0.3">
      <c r="A215" s="144"/>
      <c r="B215" s="144"/>
      <c r="C215" s="144"/>
      <c r="D215" s="144"/>
      <c r="E215" s="144"/>
      <c r="F215" s="144"/>
      <c r="G215" s="144"/>
      <c r="H215" s="144"/>
      <c r="I215" s="144"/>
      <c r="J215" s="144"/>
      <c r="K215" s="144"/>
      <c r="L215" s="144"/>
      <c r="M215" s="144"/>
      <c r="N215" s="144"/>
      <c r="O215" s="144"/>
      <c r="P215" s="144"/>
      <c r="Q215" s="144"/>
      <c r="R215" s="144"/>
      <c r="S215" s="144"/>
      <c r="T215" s="144"/>
      <c r="U215" s="144"/>
      <c r="V215" s="144"/>
    </row>
    <row r="216" spans="1:23" x14ac:dyDescent="0.3">
      <c r="A216" s="144"/>
      <c r="B216" s="144"/>
      <c r="C216" s="144"/>
      <c r="D216" s="144"/>
      <c r="E216" s="144"/>
      <c r="F216" s="144"/>
      <c r="G216" s="144"/>
      <c r="H216" s="144"/>
      <c r="I216" s="144"/>
      <c r="J216" s="144"/>
      <c r="K216" s="144"/>
      <c r="L216" s="144"/>
      <c r="M216" s="144"/>
      <c r="N216" s="144"/>
      <c r="O216" s="144"/>
      <c r="P216" s="144"/>
      <c r="Q216" s="144"/>
      <c r="R216" s="144"/>
      <c r="S216" s="144"/>
      <c r="T216" s="144"/>
      <c r="U216" s="144"/>
      <c r="V216" s="144"/>
    </row>
    <row r="217" spans="1:23" x14ac:dyDescent="0.3">
      <c r="A217" s="144"/>
      <c r="B217" s="144"/>
      <c r="C217" s="144"/>
      <c r="D217" s="144"/>
      <c r="E217" s="144"/>
      <c r="F217" s="144"/>
      <c r="G217" s="144"/>
      <c r="H217" s="144"/>
      <c r="I217" s="144"/>
      <c r="J217" s="144"/>
      <c r="K217" s="144"/>
      <c r="L217" s="144"/>
      <c r="M217" s="144"/>
      <c r="N217" s="144"/>
      <c r="O217" s="144"/>
      <c r="P217" s="144"/>
      <c r="Q217" s="144"/>
      <c r="R217" s="144"/>
      <c r="S217" s="144"/>
      <c r="T217" s="144"/>
      <c r="U217" s="144"/>
      <c r="V217" s="144"/>
    </row>
    <row r="218" spans="1:23" x14ac:dyDescent="0.3">
      <c r="A218" s="144"/>
      <c r="B218" s="144"/>
      <c r="C218" s="144"/>
      <c r="D218" s="144"/>
      <c r="E218" s="144"/>
      <c r="F218" s="144"/>
      <c r="G218" s="144"/>
      <c r="H218" s="144"/>
      <c r="I218" s="144"/>
      <c r="J218" s="144"/>
      <c r="K218" s="144"/>
      <c r="L218" s="144"/>
      <c r="M218" s="144"/>
      <c r="N218" s="144"/>
      <c r="O218" s="144"/>
      <c r="P218" s="144"/>
      <c r="Q218" s="144"/>
      <c r="R218" s="144"/>
      <c r="S218" s="144"/>
      <c r="T218" s="144"/>
      <c r="U218" s="144"/>
      <c r="V218" s="144"/>
    </row>
    <row r="219" spans="1:23" x14ac:dyDescent="0.3">
      <c r="A219" s="144"/>
      <c r="B219" s="144"/>
      <c r="C219" s="144"/>
      <c r="D219" s="144"/>
      <c r="E219" s="144"/>
      <c r="F219" s="144"/>
      <c r="G219" s="144"/>
      <c r="H219" s="144"/>
      <c r="I219" s="144"/>
      <c r="J219" s="144"/>
      <c r="K219" s="144"/>
      <c r="L219" s="144"/>
      <c r="M219" s="144"/>
      <c r="N219" s="144"/>
      <c r="O219" s="144"/>
      <c r="P219" s="144"/>
      <c r="Q219" s="144"/>
      <c r="R219" s="144"/>
      <c r="S219" s="144"/>
      <c r="T219" s="144"/>
      <c r="U219" s="144"/>
      <c r="V219" s="144"/>
    </row>
    <row r="220" spans="1:23" x14ac:dyDescent="0.3">
      <c r="A220" s="144"/>
      <c r="B220" s="144"/>
      <c r="C220" s="144"/>
      <c r="D220" s="144"/>
      <c r="E220" s="144"/>
      <c r="F220" s="144"/>
      <c r="G220" s="144"/>
      <c r="H220" s="144"/>
      <c r="I220" s="144"/>
      <c r="J220" s="144"/>
      <c r="K220" s="144"/>
      <c r="L220" s="144"/>
      <c r="M220" s="144"/>
      <c r="N220" s="144"/>
      <c r="O220" s="144"/>
      <c r="P220" s="144"/>
      <c r="Q220" s="144"/>
      <c r="R220" s="144"/>
      <c r="S220" s="144"/>
      <c r="T220" s="144"/>
      <c r="U220" s="144"/>
      <c r="V220" s="144"/>
    </row>
    <row r="221" spans="1:23" x14ac:dyDescent="0.3">
      <c r="A221" s="144"/>
      <c r="B221" s="144"/>
      <c r="C221" s="144"/>
      <c r="D221" s="144"/>
      <c r="E221" s="144"/>
      <c r="F221" s="144"/>
      <c r="G221" s="144"/>
      <c r="H221" s="144"/>
      <c r="I221" s="144"/>
      <c r="J221" s="144"/>
      <c r="K221" s="144"/>
      <c r="L221" s="144"/>
      <c r="M221" s="144"/>
      <c r="N221" s="144"/>
      <c r="O221" s="144"/>
      <c r="P221" s="144"/>
      <c r="Q221" s="144"/>
      <c r="R221" s="144"/>
      <c r="S221" s="144"/>
      <c r="T221" s="144"/>
      <c r="U221" s="144"/>
      <c r="V221" s="144"/>
    </row>
    <row r="222" spans="1:23" x14ac:dyDescent="0.3">
      <c r="A222" s="144"/>
      <c r="B222" s="144"/>
      <c r="C222" s="144"/>
      <c r="D222" s="144"/>
      <c r="E222" s="144"/>
      <c r="F222" s="144"/>
      <c r="G222" s="144"/>
      <c r="H222" s="144"/>
      <c r="I222" s="144"/>
      <c r="J222" s="144"/>
      <c r="K222" s="144"/>
      <c r="L222" s="144"/>
      <c r="M222" s="144"/>
      <c r="N222" s="144"/>
      <c r="O222" s="144"/>
      <c r="P222" s="144"/>
      <c r="Q222" s="144"/>
      <c r="R222" s="144"/>
      <c r="S222" s="144"/>
      <c r="T222" s="144"/>
      <c r="U222" s="144"/>
      <c r="V222" s="144"/>
    </row>
    <row r="223" spans="1:23" x14ac:dyDescent="0.3">
      <c r="A223" s="144"/>
      <c r="B223" s="144"/>
      <c r="C223" s="144"/>
      <c r="D223" s="144"/>
      <c r="E223" s="144"/>
      <c r="F223" s="144"/>
      <c r="G223" s="144"/>
      <c r="H223" s="144"/>
      <c r="I223" s="144"/>
      <c r="J223" s="144"/>
      <c r="K223" s="144"/>
      <c r="L223" s="144"/>
      <c r="M223" s="144"/>
      <c r="N223" s="144"/>
      <c r="O223" s="144"/>
      <c r="P223" s="144"/>
      <c r="Q223" s="144"/>
      <c r="R223" s="144"/>
      <c r="S223" s="144"/>
      <c r="T223" s="144"/>
      <c r="U223" s="144"/>
      <c r="V223" s="144"/>
    </row>
    <row r="224" spans="1:23" x14ac:dyDescent="0.3">
      <c r="A224" s="144"/>
      <c r="B224" s="144"/>
      <c r="C224" s="144"/>
      <c r="D224" s="144"/>
      <c r="E224" s="144"/>
      <c r="F224" s="144"/>
      <c r="G224" s="144"/>
      <c r="H224" s="144"/>
      <c r="I224" s="144"/>
      <c r="J224" s="144"/>
      <c r="K224" s="144"/>
      <c r="L224" s="144"/>
      <c r="M224" s="144"/>
      <c r="N224" s="144"/>
      <c r="O224" s="144"/>
      <c r="P224" s="144"/>
      <c r="Q224" s="144"/>
      <c r="R224" s="144"/>
      <c r="S224" s="144"/>
      <c r="T224" s="144"/>
      <c r="U224" s="144"/>
      <c r="V224" s="144"/>
    </row>
    <row r="225" spans="1:22" x14ac:dyDescent="0.3">
      <c r="A225" s="144"/>
      <c r="B225" s="144"/>
      <c r="C225" s="144"/>
      <c r="D225" s="144"/>
      <c r="E225" s="144"/>
      <c r="F225" s="144"/>
      <c r="G225" s="144"/>
      <c r="H225" s="144"/>
      <c r="I225" s="144"/>
      <c r="J225" s="144"/>
      <c r="K225" s="144"/>
      <c r="L225" s="144"/>
      <c r="M225" s="144"/>
      <c r="N225" s="144"/>
      <c r="O225" s="144"/>
      <c r="P225" s="144"/>
      <c r="Q225" s="144"/>
      <c r="R225" s="144"/>
      <c r="S225" s="144"/>
      <c r="T225" s="144"/>
      <c r="U225" s="144"/>
      <c r="V225" s="144"/>
    </row>
    <row r="226" spans="1:22" x14ac:dyDescent="0.3">
      <c r="A226" s="144"/>
      <c r="B226" s="144"/>
      <c r="C226" s="144"/>
      <c r="D226" s="144"/>
      <c r="E226" s="144"/>
      <c r="F226" s="144"/>
      <c r="G226" s="144"/>
      <c r="H226" s="144"/>
      <c r="I226" s="144"/>
      <c r="J226" s="144"/>
      <c r="K226" s="144"/>
      <c r="L226" s="144"/>
      <c r="M226" s="144"/>
      <c r="N226" s="144"/>
      <c r="O226" s="144"/>
      <c r="P226" s="144"/>
      <c r="Q226" s="144"/>
      <c r="R226" s="144"/>
      <c r="S226" s="144"/>
      <c r="T226" s="144"/>
      <c r="U226" s="144"/>
      <c r="V226" s="144"/>
    </row>
    <row r="227" spans="1:22" x14ac:dyDescent="0.3">
      <c r="A227" s="144"/>
      <c r="B227" s="144"/>
      <c r="C227" s="144"/>
      <c r="D227" s="144"/>
      <c r="E227" s="144"/>
      <c r="F227" s="144"/>
      <c r="G227" s="144"/>
      <c r="H227" s="144"/>
      <c r="I227" s="144"/>
      <c r="J227" s="144"/>
      <c r="K227" s="144"/>
      <c r="L227" s="144"/>
      <c r="M227" s="144"/>
      <c r="N227" s="144"/>
      <c r="O227" s="144"/>
      <c r="P227" s="144"/>
      <c r="Q227" s="144"/>
      <c r="R227" s="144"/>
      <c r="S227" s="144"/>
      <c r="T227" s="144"/>
      <c r="U227" s="144"/>
      <c r="V227" s="144"/>
    </row>
    <row r="228" spans="1:22" x14ac:dyDescent="0.3">
      <c r="A228" s="144"/>
      <c r="B228" s="144"/>
      <c r="C228" s="144"/>
      <c r="D228" s="144"/>
      <c r="E228" s="144"/>
      <c r="F228" s="144"/>
      <c r="G228" s="144"/>
      <c r="H228" s="144"/>
      <c r="I228" s="144"/>
      <c r="J228" s="144"/>
      <c r="K228" s="144"/>
      <c r="L228" s="144"/>
      <c r="M228" s="144"/>
      <c r="N228" s="144"/>
      <c r="O228" s="144"/>
      <c r="P228" s="144"/>
      <c r="Q228" s="144"/>
      <c r="R228" s="144"/>
      <c r="S228" s="144"/>
      <c r="T228" s="144"/>
      <c r="U228" s="144"/>
      <c r="V228" s="144"/>
    </row>
    <row r="229" spans="1:22" x14ac:dyDescent="0.3">
      <c r="A229" s="144"/>
      <c r="B229" s="144"/>
      <c r="C229" s="144"/>
      <c r="D229" s="144"/>
      <c r="E229" s="144"/>
      <c r="F229" s="144"/>
      <c r="G229" s="144"/>
      <c r="H229" s="144"/>
      <c r="I229" s="144"/>
      <c r="J229" s="144"/>
      <c r="K229" s="144"/>
      <c r="L229" s="144"/>
      <c r="M229" s="144"/>
      <c r="N229" s="144"/>
      <c r="O229" s="144"/>
      <c r="P229" s="144"/>
      <c r="Q229" s="144"/>
      <c r="R229" s="144"/>
      <c r="S229" s="144"/>
      <c r="T229" s="144"/>
      <c r="U229" s="144"/>
      <c r="V229" s="144"/>
    </row>
    <row r="230" spans="1:22" x14ac:dyDescent="0.3">
      <c r="A230" s="144"/>
      <c r="B230" s="144"/>
      <c r="C230" s="144"/>
      <c r="D230" s="144"/>
      <c r="E230" s="144"/>
      <c r="F230" s="144"/>
      <c r="G230" s="144"/>
      <c r="H230" s="144"/>
      <c r="I230" s="144"/>
      <c r="J230" s="144"/>
      <c r="K230" s="144"/>
      <c r="L230" s="144"/>
      <c r="M230" s="144"/>
      <c r="N230" s="144"/>
      <c r="O230" s="144"/>
      <c r="P230" s="144"/>
      <c r="Q230" s="144"/>
      <c r="R230" s="144"/>
      <c r="S230" s="144"/>
      <c r="T230" s="144"/>
      <c r="U230" s="144"/>
      <c r="V230" s="144"/>
    </row>
    <row r="231" spans="1:22" x14ac:dyDescent="0.3">
      <c r="A231" s="144"/>
      <c r="B231" s="144"/>
      <c r="C231" s="144"/>
      <c r="D231" s="144"/>
      <c r="E231" s="144"/>
      <c r="F231" s="144"/>
      <c r="G231" s="144"/>
      <c r="H231" s="144"/>
      <c r="I231" s="144"/>
      <c r="J231" s="144"/>
      <c r="K231" s="144"/>
      <c r="L231" s="144"/>
      <c r="M231" s="144"/>
      <c r="N231" s="144"/>
      <c r="O231" s="144"/>
      <c r="P231" s="144"/>
      <c r="Q231" s="144"/>
      <c r="R231" s="144"/>
      <c r="S231" s="144"/>
      <c r="T231" s="144"/>
      <c r="U231" s="144"/>
      <c r="V231" s="144"/>
    </row>
    <row r="232" spans="1:22" x14ac:dyDescent="0.3">
      <c r="A232" s="144"/>
      <c r="B232" s="144"/>
      <c r="C232" s="144"/>
      <c r="D232" s="144"/>
      <c r="E232" s="144"/>
      <c r="F232" s="144"/>
      <c r="G232" s="144"/>
      <c r="H232" s="144"/>
      <c r="I232" s="144"/>
      <c r="J232" s="144"/>
      <c r="K232" s="144"/>
      <c r="L232" s="144"/>
      <c r="M232" s="144"/>
      <c r="N232" s="144"/>
      <c r="O232" s="144"/>
      <c r="P232" s="144"/>
      <c r="Q232" s="144"/>
      <c r="R232" s="144"/>
      <c r="S232" s="144"/>
      <c r="T232" s="144"/>
      <c r="U232" s="144"/>
      <c r="V232" s="144"/>
    </row>
    <row r="233" spans="1:22" x14ac:dyDescent="0.3">
      <c r="A233" s="144"/>
      <c r="B233" s="144"/>
      <c r="C233" s="144"/>
      <c r="D233" s="144"/>
      <c r="E233" s="144"/>
      <c r="F233" s="144"/>
      <c r="G233" s="144"/>
      <c r="H233" s="144"/>
      <c r="I233" s="144"/>
      <c r="J233" s="144"/>
      <c r="K233" s="144"/>
      <c r="L233" s="144"/>
      <c r="M233" s="144"/>
      <c r="N233" s="144"/>
      <c r="O233" s="144"/>
      <c r="P233" s="144"/>
      <c r="Q233" s="144"/>
      <c r="R233" s="144"/>
      <c r="S233" s="144"/>
      <c r="T233" s="144"/>
      <c r="U233" s="144"/>
      <c r="V233" s="144"/>
    </row>
    <row r="234" spans="1:22" x14ac:dyDescent="0.3">
      <c r="A234" s="144"/>
      <c r="B234" s="144"/>
      <c r="C234" s="144"/>
      <c r="D234" s="144"/>
      <c r="E234" s="144"/>
      <c r="F234" s="144"/>
      <c r="G234" s="144"/>
      <c r="H234" s="144"/>
      <c r="I234" s="144"/>
      <c r="J234" s="144"/>
      <c r="K234" s="144"/>
      <c r="L234" s="144"/>
      <c r="M234" s="144"/>
      <c r="N234" s="144"/>
      <c r="O234" s="144"/>
      <c r="P234" s="144"/>
      <c r="Q234" s="144"/>
      <c r="R234" s="144"/>
      <c r="S234" s="144"/>
      <c r="T234" s="144"/>
      <c r="U234" s="144"/>
      <c r="V234" s="144"/>
    </row>
    <row r="235" spans="1:22" x14ac:dyDescent="0.3">
      <c r="A235" s="144"/>
      <c r="B235" s="144"/>
      <c r="C235" s="144"/>
      <c r="D235" s="144"/>
      <c r="E235" s="144"/>
      <c r="F235" s="144"/>
      <c r="G235" s="144"/>
      <c r="H235" s="144"/>
      <c r="I235" s="144"/>
      <c r="J235" s="144"/>
      <c r="K235" s="144"/>
      <c r="L235" s="144"/>
      <c r="M235" s="144"/>
      <c r="N235" s="144"/>
      <c r="O235" s="144"/>
      <c r="P235" s="144"/>
      <c r="Q235" s="144"/>
      <c r="R235" s="144"/>
      <c r="S235" s="144"/>
      <c r="T235" s="144"/>
      <c r="U235" s="144"/>
      <c r="V235" s="144"/>
    </row>
    <row r="236" spans="1:22" x14ac:dyDescent="0.3">
      <c r="A236" s="144"/>
      <c r="B236" s="144"/>
      <c r="C236" s="144"/>
      <c r="D236" s="144"/>
      <c r="E236" s="144"/>
      <c r="F236" s="144"/>
      <c r="G236" s="144"/>
      <c r="H236" s="144"/>
      <c r="I236" s="144"/>
      <c r="J236" s="144"/>
      <c r="K236" s="144"/>
      <c r="L236" s="144"/>
      <c r="M236" s="144"/>
      <c r="N236" s="144"/>
      <c r="O236" s="144"/>
      <c r="P236" s="144"/>
      <c r="Q236" s="144"/>
      <c r="R236" s="144"/>
      <c r="S236" s="144"/>
      <c r="T236" s="144"/>
      <c r="U236" s="144"/>
      <c r="V236" s="144"/>
    </row>
    <row r="237" spans="1:22" x14ac:dyDescent="0.3">
      <c r="A237" s="144"/>
      <c r="B237" s="144"/>
      <c r="C237" s="144"/>
      <c r="D237" s="144"/>
      <c r="E237" s="144"/>
      <c r="F237" s="144"/>
      <c r="G237" s="144"/>
      <c r="H237" s="144"/>
      <c r="I237" s="144"/>
      <c r="J237" s="144"/>
      <c r="K237" s="144"/>
      <c r="L237" s="144"/>
      <c r="M237" s="144"/>
      <c r="N237" s="144"/>
      <c r="O237" s="144"/>
      <c r="P237" s="144"/>
      <c r="Q237" s="144"/>
      <c r="R237" s="144"/>
      <c r="S237" s="144"/>
      <c r="T237" s="144"/>
      <c r="U237" s="144"/>
      <c r="V237" s="144"/>
    </row>
    <row r="238" spans="1:22" x14ac:dyDescent="0.3">
      <c r="A238" s="144"/>
      <c r="B238" s="144"/>
      <c r="C238" s="144"/>
      <c r="D238" s="144"/>
      <c r="E238" s="144"/>
      <c r="F238" s="144"/>
      <c r="G238" s="144"/>
      <c r="H238" s="144"/>
      <c r="I238" s="144"/>
      <c r="J238" s="144"/>
      <c r="K238" s="144"/>
      <c r="L238" s="144"/>
      <c r="M238" s="144"/>
      <c r="N238" s="144"/>
      <c r="O238" s="144"/>
      <c r="P238" s="144"/>
      <c r="Q238" s="144"/>
      <c r="R238" s="144"/>
      <c r="S238" s="144"/>
      <c r="T238" s="144"/>
      <c r="U238" s="144"/>
      <c r="V238" s="144"/>
    </row>
    <row r="239" spans="1:22" x14ac:dyDescent="0.3">
      <c r="A239" s="144"/>
      <c r="B239" s="144"/>
      <c r="C239" s="144"/>
      <c r="D239" s="144"/>
      <c r="E239" s="144"/>
      <c r="F239" s="144"/>
      <c r="G239" s="144"/>
      <c r="H239" s="144"/>
      <c r="I239" s="144"/>
      <c r="J239" s="144"/>
      <c r="K239" s="144"/>
      <c r="L239" s="144"/>
      <c r="M239" s="144"/>
      <c r="N239" s="144"/>
      <c r="O239" s="144"/>
      <c r="P239" s="144"/>
      <c r="Q239" s="144"/>
      <c r="R239" s="144"/>
      <c r="S239" s="144"/>
      <c r="T239" s="144"/>
      <c r="U239" s="144"/>
      <c r="V239" s="144"/>
    </row>
    <row r="240" spans="1:22" x14ac:dyDescent="0.3">
      <c r="A240" s="144"/>
      <c r="B240" s="144"/>
      <c r="C240" s="144"/>
      <c r="D240" s="144"/>
      <c r="E240" s="144"/>
      <c r="F240" s="144"/>
      <c r="G240" s="144"/>
      <c r="H240" s="144"/>
      <c r="I240" s="144"/>
      <c r="J240" s="144"/>
      <c r="K240" s="144"/>
      <c r="L240" s="144"/>
      <c r="M240" s="144"/>
      <c r="N240" s="144"/>
      <c r="O240" s="144"/>
      <c r="P240" s="144"/>
      <c r="Q240" s="144"/>
      <c r="R240" s="144"/>
      <c r="S240" s="144"/>
      <c r="T240" s="144"/>
      <c r="U240" s="144"/>
      <c r="V240" s="144"/>
    </row>
    <row r="241" spans="1:22" x14ac:dyDescent="0.3">
      <c r="A241" s="144"/>
      <c r="B241" s="144"/>
      <c r="C241" s="144"/>
      <c r="D241" s="144"/>
      <c r="E241" s="144"/>
      <c r="F241" s="144"/>
      <c r="G241" s="144"/>
      <c r="H241" s="144"/>
      <c r="I241" s="144"/>
      <c r="J241" s="144"/>
      <c r="K241" s="144"/>
      <c r="L241" s="144"/>
      <c r="M241" s="144"/>
      <c r="N241" s="144"/>
      <c r="O241" s="144"/>
      <c r="P241" s="144"/>
      <c r="Q241" s="144"/>
      <c r="R241" s="144"/>
      <c r="S241" s="144"/>
      <c r="T241" s="144"/>
      <c r="U241" s="144"/>
      <c r="V241" s="144"/>
    </row>
    <row r="242" spans="1:22" x14ac:dyDescent="0.3">
      <c r="A242" s="144"/>
      <c r="B242" s="144"/>
      <c r="C242" s="144"/>
      <c r="D242" s="144"/>
      <c r="E242" s="144"/>
      <c r="F242" s="144"/>
      <c r="G242" s="144"/>
      <c r="H242" s="144"/>
      <c r="I242" s="144"/>
      <c r="J242" s="144"/>
      <c r="K242" s="144"/>
      <c r="L242" s="144"/>
      <c r="M242" s="144"/>
      <c r="N242" s="144"/>
      <c r="O242" s="144"/>
      <c r="P242" s="144"/>
      <c r="Q242" s="144"/>
      <c r="R242" s="144"/>
      <c r="S242" s="144"/>
      <c r="T242" s="144"/>
      <c r="U242" s="144"/>
      <c r="V242" s="144"/>
    </row>
    <row r="243" spans="1:22" x14ac:dyDescent="0.3">
      <c r="A243" s="144"/>
      <c r="B243" s="144"/>
      <c r="C243" s="144"/>
      <c r="D243" s="144"/>
      <c r="E243" s="144"/>
      <c r="F243" s="144"/>
      <c r="G243" s="144"/>
      <c r="H243" s="144"/>
      <c r="I243" s="144"/>
      <c r="J243" s="144"/>
      <c r="K243" s="144"/>
      <c r="L243" s="144"/>
      <c r="M243" s="144"/>
      <c r="N243" s="144"/>
      <c r="O243" s="144"/>
      <c r="P243" s="144"/>
      <c r="Q243" s="144"/>
      <c r="R243" s="144"/>
      <c r="S243" s="144"/>
      <c r="T243" s="144"/>
      <c r="U243" s="144"/>
      <c r="V243" s="144"/>
    </row>
    <row r="244" spans="1:22" x14ac:dyDescent="0.3">
      <c r="A244" s="144"/>
      <c r="B244" s="144"/>
      <c r="C244" s="144"/>
      <c r="D244" s="144"/>
      <c r="E244" s="144"/>
      <c r="F244" s="144"/>
      <c r="G244" s="144"/>
      <c r="H244" s="144"/>
      <c r="I244" s="144"/>
      <c r="J244" s="144"/>
      <c r="K244" s="144"/>
      <c r="L244" s="144"/>
      <c r="M244" s="144"/>
      <c r="N244" s="144"/>
      <c r="O244" s="144"/>
      <c r="P244" s="144"/>
      <c r="Q244" s="144"/>
      <c r="R244" s="144"/>
      <c r="S244" s="144"/>
      <c r="T244" s="144"/>
      <c r="U244" s="144"/>
      <c r="V244" s="144"/>
    </row>
    <row r="245" spans="1:22" x14ac:dyDescent="0.3">
      <c r="A245" s="144"/>
      <c r="B245" s="144"/>
      <c r="C245" s="144"/>
      <c r="D245" s="144"/>
      <c r="E245" s="144"/>
      <c r="F245" s="144"/>
      <c r="G245" s="144"/>
      <c r="H245" s="144"/>
      <c r="I245" s="144"/>
      <c r="J245" s="144"/>
      <c r="K245" s="144"/>
      <c r="L245" s="144"/>
      <c r="M245" s="144"/>
      <c r="N245" s="144"/>
      <c r="O245" s="144"/>
      <c r="P245" s="144"/>
      <c r="Q245" s="144"/>
      <c r="R245" s="144"/>
      <c r="S245" s="144"/>
      <c r="T245" s="144"/>
      <c r="U245" s="144"/>
      <c r="V245" s="144"/>
    </row>
    <row r="246" spans="1:22" x14ac:dyDescent="0.3">
      <c r="A246" s="144"/>
      <c r="B246" s="144"/>
      <c r="C246" s="144"/>
      <c r="D246" s="144"/>
      <c r="E246" s="144"/>
      <c r="F246" s="144"/>
      <c r="G246" s="144"/>
      <c r="H246" s="144"/>
      <c r="I246" s="144"/>
      <c r="J246" s="144"/>
      <c r="K246" s="144"/>
      <c r="L246" s="144"/>
      <c r="M246" s="144"/>
      <c r="N246" s="144"/>
      <c r="O246" s="144"/>
      <c r="P246" s="144"/>
      <c r="Q246" s="144"/>
      <c r="R246" s="144"/>
      <c r="S246" s="144"/>
      <c r="T246" s="144"/>
      <c r="U246" s="144"/>
      <c r="V246" s="144"/>
    </row>
    <row r="247" spans="1:22" x14ac:dyDescent="0.3">
      <c r="A247" s="144"/>
      <c r="B247" s="144"/>
      <c r="C247" s="144"/>
      <c r="D247" s="144"/>
      <c r="E247" s="144"/>
      <c r="F247" s="144"/>
      <c r="G247" s="144"/>
      <c r="H247" s="144"/>
      <c r="I247" s="144"/>
      <c r="J247" s="144"/>
      <c r="K247" s="144"/>
      <c r="L247" s="144"/>
      <c r="M247" s="144"/>
      <c r="N247" s="144"/>
      <c r="O247" s="144"/>
      <c r="P247" s="144"/>
      <c r="Q247" s="144"/>
      <c r="R247" s="144"/>
      <c r="S247" s="144"/>
      <c r="T247" s="144"/>
      <c r="U247" s="144"/>
      <c r="V247" s="144"/>
    </row>
    <row r="248" spans="1:22" x14ac:dyDescent="0.3">
      <c r="A248" s="144"/>
      <c r="B248" s="144"/>
      <c r="C248" s="144"/>
      <c r="D248" s="144"/>
      <c r="E248" s="144"/>
      <c r="F248" s="144"/>
      <c r="G248" s="144"/>
      <c r="H248" s="144"/>
      <c r="I248" s="144"/>
      <c r="J248" s="144"/>
      <c r="K248" s="144"/>
      <c r="L248" s="144"/>
      <c r="M248" s="144"/>
      <c r="N248" s="144"/>
      <c r="O248" s="144"/>
      <c r="P248" s="144"/>
      <c r="Q248" s="144"/>
      <c r="R248" s="144"/>
      <c r="S248" s="144"/>
      <c r="T248" s="144"/>
      <c r="U248" s="144"/>
      <c r="V248" s="144"/>
    </row>
    <row r="249" spans="1:22" x14ac:dyDescent="0.3">
      <c r="A249" s="144"/>
      <c r="B249" s="144"/>
      <c r="C249" s="144"/>
      <c r="D249" s="144"/>
      <c r="E249" s="144"/>
      <c r="F249" s="144"/>
      <c r="G249" s="144"/>
      <c r="H249" s="144"/>
      <c r="I249" s="144"/>
      <c r="J249" s="144"/>
      <c r="K249" s="144"/>
      <c r="L249" s="144"/>
      <c r="M249" s="144"/>
      <c r="N249" s="144"/>
      <c r="O249" s="144"/>
      <c r="P249" s="144"/>
      <c r="Q249" s="144"/>
      <c r="R249" s="144"/>
      <c r="S249" s="144"/>
      <c r="T249" s="144"/>
      <c r="U249" s="144"/>
      <c r="V249" s="144"/>
    </row>
    <row r="250" spans="1:22" x14ac:dyDescent="0.3">
      <c r="A250" s="144"/>
      <c r="B250" s="144"/>
      <c r="C250" s="144"/>
      <c r="D250" s="144"/>
      <c r="E250" s="144"/>
      <c r="F250" s="144"/>
      <c r="G250" s="144"/>
      <c r="H250" s="144"/>
      <c r="I250" s="144"/>
      <c r="J250" s="144"/>
      <c r="K250" s="144"/>
      <c r="L250" s="144"/>
      <c r="M250" s="144"/>
      <c r="N250" s="144"/>
      <c r="O250" s="144"/>
      <c r="P250" s="144"/>
      <c r="Q250" s="144"/>
      <c r="R250" s="144"/>
      <c r="S250" s="144"/>
      <c r="T250" s="144"/>
      <c r="U250" s="144"/>
      <c r="V250" s="144"/>
    </row>
    <row r="251" spans="1:22" x14ac:dyDescent="0.3">
      <c r="A251" s="144"/>
      <c r="B251" s="144"/>
      <c r="C251" s="144"/>
      <c r="D251" s="144"/>
      <c r="E251" s="144"/>
      <c r="F251" s="144"/>
      <c r="G251" s="144"/>
      <c r="H251" s="144"/>
      <c r="I251" s="144"/>
      <c r="J251" s="144"/>
      <c r="K251" s="144"/>
      <c r="L251" s="144"/>
      <c r="M251" s="144"/>
      <c r="N251" s="144"/>
      <c r="O251" s="144"/>
      <c r="P251" s="144"/>
      <c r="Q251" s="144"/>
      <c r="R251" s="144"/>
      <c r="S251" s="144"/>
      <c r="T251" s="144"/>
      <c r="U251" s="144"/>
      <c r="V251" s="144"/>
    </row>
    <row r="252" spans="1:22" x14ac:dyDescent="0.3">
      <c r="A252" s="144"/>
      <c r="B252" s="144"/>
      <c r="C252" s="144"/>
      <c r="D252" s="144"/>
      <c r="E252" s="144"/>
      <c r="F252" s="144"/>
      <c r="G252" s="144"/>
      <c r="H252" s="144"/>
      <c r="I252" s="144"/>
      <c r="J252" s="144"/>
      <c r="K252" s="144"/>
      <c r="L252" s="144"/>
      <c r="M252" s="144"/>
      <c r="N252" s="144"/>
      <c r="O252" s="144"/>
      <c r="P252" s="144"/>
      <c r="Q252" s="144"/>
      <c r="R252" s="144"/>
      <c r="S252" s="144"/>
      <c r="T252" s="144"/>
      <c r="U252" s="144"/>
      <c r="V252" s="144"/>
    </row>
    <row r="253" spans="1:22" x14ac:dyDescent="0.3">
      <c r="A253" s="144"/>
      <c r="B253" s="144"/>
      <c r="C253" s="144"/>
      <c r="D253" s="144"/>
      <c r="E253" s="144"/>
      <c r="F253" s="144"/>
      <c r="G253" s="144"/>
      <c r="H253" s="144"/>
      <c r="I253" s="144"/>
      <c r="J253" s="144"/>
      <c r="K253" s="144"/>
      <c r="L253" s="144"/>
      <c r="M253" s="144"/>
      <c r="N253" s="144"/>
      <c r="O253" s="144"/>
      <c r="P253" s="144"/>
      <c r="Q253" s="144"/>
      <c r="R253" s="144"/>
      <c r="S253" s="144"/>
      <c r="T253" s="144"/>
      <c r="U253" s="144"/>
      <c r="V253" s="144"/>
    </row>
    <row r="254" spans="1:22" x14ac:dyDescent="0.3">
      <c r="A254" s="144"/>
      <c r="B254" s="144"/>
      <c r="C254" s="144"/>
      <c r="D254" s="144"/>
      <c r="E254" s="144"/>
      <c r="F254" s="144"/>
      <c r="G254" s="144"/>
      <c r="H254" s="144"/>
      <c r="I254" s="144"/>
      <c r="J254" s="144"/>
      <c r="K254" s="144"/>
      <c r="L254" s="144"/>
      <c r="M254" s="144"/>
      <c r="N254" s="144"/>
      <c r="O254" s="144"/>
      <c r="P254" s="144"/>
      <c r="Q254" s="144"/>
      <c r="R254" s="144"/>
      <c r="S254" s="144"/>
      <c r="T254" s="144"/>
      <c r="U254" s="144"/>
      <c r="V254" s="144"/>
    </row>
    <row r="255" spans="1:22" x14ac:dyDescent="0.3">
      <c r="A255" s="144"/>
      <c r="B255" s="144"/>
      <c r="C255" s="144"/>
      <c r="D255" s="144"/>
      <c r="E255" s="144"/>
      <c r="F255" s="144"/>
      <c r="G255" s="144"/>
      <c r="H255" s="144"/>
      <c r="I255" s="144"/>
      <c r="J255" s="144"/>
      <c r="K255" s="144"/>
      <c r="L255" s="144"/>
      <c r="M255" s="144"/>
      <c r="N255" s="144"/>
      <c r="O255" s="144"/>
      <c r="P255" s="144"/>
      <c r="Q255" s="144"/>
      <c r="R255" s="144"/>
      <c r="S255" s="144"/>
      <c r="T255" s="144"/>
      <c r="U255" s="144"/>
      <c r="V255" s="144"/>
    </row>
    <row r="256" spans="1:22" x14ac:dyDescent="0.3">
      <c r="A256" s="144"/>
      <c r="B256" s="144"/>
      <c r="C256" s="144"/>
      <c r="D256" s="144"/>
      <c r="E256" s="144"/>
      <c r="F256" s="144"/>
      <c r="G256" s="144"/>
      <c r="H256" s="144"/>
      <c r="I256" s="144"/>
      <c r="J256" s="144"/>
      <c r="K256" s="144"/>
      <c r="L256" s="144"/>
      <c r="M256" s="144"/>
      <c r="N256" s="144"/>
      <c r="O256" s="144"/>
      <c r="P256" s="144"/>
      <c r="Q256" s="144"/>
      <c r="R256" s="144"/>
      <c r="S256" s="144"/>
      <c r="T256" s="144"/>
      <c r="U256" s="144"/>
      <c r="V256" s="144"/>
    </row>
    <row r="257" spans="1:22" x14ac:dyDescent="0.3">
      <c r="A257" s="144"/>
      <c r="B257" s="144"/>
      <c r="C257" s="144"/>
      <c r="D257" s="144"/>
      <c r="E257" s="144"/>
      <c r="F257" s="144"/>
      <c r="G257" s="144"/>
      <c r="H257" s="144"/>
      <c r="I257" s="144"/>
      <c r="J257" s="144"/>
      <c r="K257" s="144"/>
      <c r="L257" s="144"/>
      <c r="M257" s="144"/>
      <c r="N257" s="144"/>
      <c r="O257" s="144"/>
      <c r="P257" s="144"/>
      <c r="Q257" s="144"/>
      <c r="R257" s="144"/>
      <c r="S257" s="144"/>
      <c r="T257" s="144"/>
      <c r="U257" s="144"/>
      <c r="V257" s="144"/>
    </row>
    <row r="258" spans="1:22" x14ac:dyDescent="0.3">
      <c r="A258" s="144"/>
      <c r="B258" s="144"/>
      <c r="C258" s="144"/>
      <c r="D258" s="144"/>
      <c r="E258" s="144"/>
      <c r="F258" s="144"/>
      <c r="G258" s="144"/>
      <c r="H258" s="144"/>
      <c r="I258" s="144"/>
      <c r="J258" s="144"/>
      <c r="K258" s="144"/>
      <c r="L258" s="144"/>
      <c r="M258" s="144"/>
      <c r="N258" s="144"/>
      <c r="O258" s="144"/>
      <c r="P258" s="144"/>
      <c r="Q258" s="144"/>
      <c r="R258" s="144"/>
      <c r="S258" s="144"/>
      <c r="T258" s="144"/>
      <c r="U258" s="144"/>
      <c r="V258" s="144"/>
    </row>
    <row r="259" spans="1:22" x14ac:dyDescent="0.3">
      <c r="A259" s="144"/>
      <c r="B259" s="144"/>
      <c r="C259" s="144"/>
      <c r="D259" s="144"/>
      <c r="E259" s="144"/>
      <c r="F259" s="144"/>
      <c r="G259" s="144"/>
      <c r="H259" s="144"/>
      <c r="I259" s="144"/>
      <c r="J259" s="144"/>
      <c r="K259" s="144"/>
      <c r="L259" s="144"/>
      <c r="M259" s="144"/>
      <c r="N259" s="144"/>
      <c r="O259" s="144"/>
      <c r="P259" s="144"/>
      <c r="Q259" s="144"/>
      <c r="R259" s="144"/>
      <c r="S259" s="144"/>
      <c r="T259" s="144"/>
      <c r="U259" s="144"/>
      <c r="V259" s="144"/>
    </row>
    <row r="260" spans="1:22" x14ac:dyDescent="0.3">
      <c r="A260" s="144"/>
      <c r="B260" s="144"/>
      <c r="C260" s="144"/>
      <c r="D260" s="144"/>
      <c r="E260" s="144"/>
      <c r="F260" s="144"/>
      <c r="G260" s="144"/>
      <c r="H260" s="144"/>
      <c r="I260" s="144"/>
      <c r="J260" s="144"/>
      <c r="K260" s="144"/>
      <c r="L260" s="144"/>
      <c r="M260" s="144"/>
      <c r="N260" s="144"/>
      <c r="O260" s="144"/>
      <c r="P260" s="144"/>
      <c r="Q260" s="144"/>
      <c r="R260" s="144"/>
      <c r="S260" s="144"/>
      <c r="T260" s="144"/>
      <c r="U260" s="144"/>
      <c r="V260" s="144"/>
    </row>
    <row r="261" spans="1:22" x14ac:dyDescent="0.3">
      <c r="A261" s="144"/>
      <c r="B261" s="144"/>
      <c r="C261" s="144"/>
      <c r="D261" s="144"/>
      <c r="E261" s="144"/>
      <c r="F261" s="144"/>
      <c r="G261" s="144"/>
      <c r="H261" s="144"/>
      <c r="I261" s="144"/>
      <c r="J261" s="144"/>
      <c r="K261" s="144"/>
      <c r="L261" s="144"/>
      <c r="M261" s="144"/>
      <c r="N261" s="144"/>
      <c r="O261" s="144"/>
      <c r="P261" s="144"/>
      <c r="Q261" s="144"/>
      <c r="R261" s="144"/>
      <c r="S261" s="144"/>
      <c r="T261" s="144"/>
      <c r="U261" s="144"/>
      <c r="V261" s="144"/>
    </row>
    <row r="262" spans="1:22" x14ac:dyDescent="0.3">
      <c r="A262" s="144"/>
      <c r="B262" s="144"/>
      <c r="C262" s="144"/>
      <c r="D262" s="144"/>
      <c r="E262" s="144"/>
      <c r="F262" s="144"/>
      <c r="G262" s="144"/>
      <c r="H262" s="144"/>
      <c r="I262" s="144"/>
      <c r="J262" s="144"/>
      <c r="K262" s="144"/>
      <c r="L262" s="144"/>
      <c r="M262" s="144"/>
      <c r="N262" s="144"/>
      <c r="O262" s="144"/>
      <c r="P262" s="144"/>
      <c r="Q262" s="144"/>
      <c r="R262" s="144"/>
      <c r="S262" s="144"/>
      <c r="T262" s="144"/>
      <c r="U262" s="144"/>
      <c r="V262" s="144"/>
    </row>
    <row r="263" spans="1:22" x14ac:dyDescent="0.3">
      <c r="A263" s="144"/>
      <c r="B263" s="144"/>
      <c r="C263" s="144"/>
      <c r="D263" s="144"/>
      <c r="E263" s="144"/>
      <c r="F263" s="144"/>
      <c r="G263" s="144"/>
      <c r="H263" s="144"/>
      <c r="I263" s="144"/>
      <c r="J263" s="144"/>
      <c r="K263" s="144"/>
      <c r="L263" s="144"/>
      <c r="M263" s="144"/>
      <c r="N263" s="144"/>
      <c r="O263" s="144"/>
      <c r="P263" s="144"/>
      <c r="Q263" s="144"/>
      <c r="R263" s="144"/>
      <c r="S263" s="144"/>
      <c r="T263" s="144"/>
      <c r="U263" s="144"/>
      <c r="V263" s="144"/>
    </row>
    <row r="264" spans="1:22" x14ac:dyDescent="0.3">
      <c r="A264" s="144"/>
      <c r="B264" s="144"/>
      <c r="C264" s="144"/>
      <c r="D264" s="144"/>
      <c r="E264" s="144"/>
      <c r="F264" s="144"/>
      <c r="G264" s="144"/>
      <c r="H264" s="144"/>
      <c r="I264" s="144"/>
      <c r="J264" s="144"/>
      <c r="K264" s="144"/>
      <c r="L264" s="144"/>
      <c r="M264" s="144"/>
      <c r="N264" s="144"/>
      <c r="O264" s="144"/>
      <c r="P264" s="144"/>
      <c r="Q264" s="144"/>
      <c r="R264" s="144"/>
      <c r="S264" s="144"/>
      <c r="T264" s="144"/>
      <c r="U264" s="144"/>
      <c r="V264" s="144"/>
    </row>
    <row r="265" spans="1:22" x14ac:dyDescent="0.3">
      <c r="A265" s="144"/>
      <c r="B265" s="144"/>
      <c r="C265" s="144"/>
      <c r="D265" s="144"/>
      <c r="E265" s="144"/>
      <c r="F265" s="144"/>
      <c r="G265" s="144"/>
      <c r="H265" s="144"/>
      <c r="I265" s="144"/>
      <c r="J265" s="144"/>
      <c r="K265" s="144"/>
      <c r="L265" s="144"/>
      <c r="M265" s="144"/>
      <c r="N265" s="144"/>
      <c r="O265" s="144"/>
      <c r="P265" s="144"/>
      <c r="Q265" s="144"/>
      <c r="R265" s="144"/>
      <c r="S265" s="144"/>
      <c r="T265" s="144"/>
      <c r="U265" s="144"/>
      <c r="V265" s="144"/>
    </row>
    <row r="266" spans="1:22" x14ac:dyDescent="0.3">
      <c r="A266" s="144"/>
      <c r="B266" s="144"/>
      <c r="C266" s="144"/>
      <c r="D266" s="144"/>
      <c r="E266" s="144"/>
      <c r="F266" s="144"/>
      <c r="G266" s="144"/>
      <c r="H266" s="144"/>
      <c r="I266" s="144"/>
      <c r="J266" s="144"/>
      <c r="K266" s="144"/>
      <c r="L266" s="144"/>
      <c r="M266" s="144"/>
      <c r="N266" s="144"/>
      <c r="O266" s="144"/>
      <c r="P266" s="144"/>
      <c r="Q266" s="144"/>
      <c r="R266" s="144"/>
      <c r="S266" s="144"/>
      <c r="T266" s="144"/>
      <c r="U266" s="144"/>
      <c r="V266" s="144"/>
    </row>
    <row r="267" spans="1:22" x14ac:dyDescent="0.3">
      <c r="A267" s="144"/>
      <c r="B267" s="144"/>
      <c r="C267" s="144"/>
      <c r="D267" s="144"/>
      <c r="E267" s="144"/>
      <c r="F267" s="144"/>
      <c r="G267" s="144"/>
      <c r="H267" s="144"/>
      <c r="I267" s="144"/>
      <c r="J267" s="144"/>
      <c r="K267" s="144"/>
      <c r="L267" s="144"/>
      <c r="M267" s="144"/>
      <c r="N267" s="144"/>
      <c r="O267" s="144"/>
      <c r="P267" s="144"/>
      <c r="Q267" s="144"/>
      <c r="R267" s="144"/>
      <c r="S267" s="144"/>
      <c r="T267" s="144"/>
      <c r="U267" s="144"/>
      <c r="V267" s="144"/>
    </row>
    <row r="268" spans="1:22" x14ac:dyDescent="0.3">
      <c r="A268" s="144"/>
      <c r="B268" s="144"/>
      <c r="C268" s="144"/>
      <c r="D268" s="144"/>
      <c r="E268" s="144"/>
      <c r="F268" s="144"/>
      <c r="G268" s="144"/>
      <c r="H268" s="144"/>
      <c r="I268" s="144"/>
      <c r="J268" s="144"/>
      <c r="K268" s="144"/>
      <c r="L268" s="144"/>
      <c r="M268" s="144"/>
      <c r="N268" s="144"/>
      <c r="O268" s="144"/>
      <c r="P268" s="144"/>
      <c r="Q268" s="144"/>
      <c r="R268" s="144"/>
      <c r="S268" s="144"/>
      <c r="T268" s="144"/>
      <c r="U268" s="144"/>
      <c r="V268" s="144"/>
    </row>
    <row r="269" spans="1:22" x14ac:dyDescent="0.3">
      <c r="A269" s="144"/>
      <c r="B269" s="144"/>
      <c r="C269" s="144"/>
      <c r="D269" s="144"/>
      <c r="E269" s="144"/>
      <c r="F269" s="144"/>
      <c r="G269" s="144"/>
      <c r="H269" s="144"/>
      <c r="I269" s="144"/>
      <c r="J269" s="144"/>
      <c r="K269" s="144"/>
      <c r="L269" s="144"/>
      <c r="M269" s="144"/>
      <c r="N269" s="144"/>
      <c r="O269" s="144"/>
      <c r="P269" s="144"/>
      <c r="Q269" s="144"/>
      <c r="R269" s="144"/>
      <c r="S269" s="144"/>
      <c r="T269" s="144"/>
      <c r="U269" s="144"/>
      <c r="V269" s="144"/>
    </row>
    <row r="270" spans="1:22" x14ac:dyDescent="0.3">
      <c r="A270" s="144"/>
      <c r="B270" s="144"/>
      <c r="C270" s="144"/>
      <c r="D270" s="144"/>
      <c r="E270" s="144"/>
      <c r="F270" s="144"/>
      <c r="G270" s="144"/>
      <c r="H270" s="144"/>
      <c r="I270" s="144"/>
      <c r="J270" s="144"/>
      <c r="K270" s="144"/>
      <c r="L270" s="144"/>
      <c r="M270" s="144"/>
      <c r="N270" s="144"/>
      <c r="O270" s="144"/>
      <c r="P270" s="144"/>
      <c r="Q270" s="144"/>
      <c r="R270" s="144"/>
      <c r="S270" s="144"/>
      <c r="T270" s="144"/>
      <c r="U270" s="144"/>
      <c r="V270" s="144"/>
    </row>
    <row r="271" spans="1:22" x14ac:dyDescent="0.3">
      <c r="A271" s="144"/>
      <c r="B271" s="144"/>
      <c r="C271" s="144"/>
      <c r="D271" s="144"/>
      <c r="E271" s="144"/>
      <c r="F271" s="144"/>
      <c r="G271" s="144"/>
      <c r="H271" s="144"/>
      <c r="I271" s="144"/>
      <c r="J271" s="144"/>
      <c r="K271" s="144"/>
      <c r="L271" s="144"/>
      <c r="M271" s="144"/>
      <c r="N271" s="144"/>
      <c r="O271" s="144"/>
      <c r="P271" s="144"/>
      <c r="Q271" s="144"/>
      <c r="R271" s="144"/>
      <c r="S271" s="144"/>
      <c r="T271" s="144"/>
      <c r="U271" s="144"/>
      <c r="V271" s="144"/>
    </row>
    <row r="272" spans="1:22" x14ac:dyDescent="0.3">
      <c r="A272" s="144"/>
      <c r="B272" s="144"/>
      <c r="C272" s="144"/>
      <c r="D272" s="144"/>
      <c r="E272" s="144"/>
      <c r="F272" s="144"/>
      <c r="G272" s="144"/>
      <c r="H272" s="144"/>
      <c r="I272" s="144"/>
      <c r="J272" s="144"/>
      <c r="K272" s="144"/>
      <c r="L272" s="144"/>
      <c r="M272" s="144"/>
      <c r="N272" s="144"/>
      <c r="O272" s="144"/>
      <c r="P272" s="144"/>
      <c r="Q272" s="144"/>
      <c r="R272" s="144"/>
      <c r="S272" s="144"/>
      <c r="T272" s="144"/>
      <c r="U272" s="144"/>
      <c r="V272" s="144"/>
    </row>
    <row r="273" spans="1:22" x14ac:dyDescent="0.3">
      <c r="A273" s="144"/>
      <c r="B273" s="144"/>
      <c r="C273" s="144"/>
      <c r="D273" s="144"/>
      <c r="E273" s="144"/>
      <c r="F273" s="144"/>
      <c r="G273" s="144"/>
      <c r="H273" s="144"/>
      <c r="I273" s="144"/>
      <c r="J273" s="144"/>
      <c r="K273" s="144"/>
      <c r="L273" s="144"/>
      <c r="M273" s="144"/>
      <c r="N273" s="144"/>
      <c r="O273" s="144"/>
      <c r="P273" s="144"/>
      <c r="Q273" s="144"/>
      <c r="R273" s="144"/>
      <c r="S273" s="144"/>
      <c r="T273" s="144"/>
      <c r="U273" s="144"/>
      <c r="V273" s="144"/>
    </row>
    <row r="274" spans="1:22" x14ac:dyDescent="0.3">
      <c r="A274" s="144"/>
      <c r="B274" s="144"/>
      <c r="C274" s="144"/>
      <c r="D274" s="144"/>
      <c r="E274" s="144"/>
      <c r="F274" s="144"/>
      <c r="G274" s="144"/>
      <c r="H274" s="144"/>
      <c r="I274" s="144"/>
      <c r="J274" s="144"/>
      <c r="K274" s="144"/>
      <c r="L274" s="144"/>
      <c r="M274" s="144"/>
      <c r="N274" s="144"/>
      <c r="O274" s="144"/>
      <c r="P274" s="144"/>
      <c r="Q274" s="144"/>
      <c r="R274" s="144"/>
      <c r="S274" s="144"/>
      <c r="T274" s="144"/>
      <c r="U274" s="144"/>
      <c r="V274" s="144"/>
    </row>
    <row r="275" spans="1:22" x14ac:dyDescent="0.3">
      <c r="A275" s="144"/>
      <c r="B275" s="144"/>
      <c r="C275" s="144"/>
      <c r="D275" s="144"/>
      <c r="E275" s="144"/>
      <c r="F275" s="144"/>
      <c r="G275" s="144"/>
      <c r="H275" s="144"/>
      <c r="I275" s="144"/>
      <c r="J275" s="144"/>
      <c r="K275" s="144"/>
      <c r="L275" s="144"/>
      <c r="M275" s="144"/>
      <c r="N275" s="144"/>
      <c r="O275" s="144"/>
      <c r="P275" s="144"/>
      <c r="Q275" s="144"/>
      <c r="R275" s="144"/>
      <c r="S275" s="144"/>
      <c r="T275" s="144"/>
      <c r="U275" s="144"/>
      <c r="V275" s="144"/>
    </row>
    <row r="276" spans="1:22" x14ac:dyDescent="0.3">
      <c r="A276" s="144"/>
      <c r="B276" s="144"/>
      <c r="C276" s="144"/>
      <c r="D276" s="144"/>
      <c r="E276" s="144"/>
      <c r="F276" s="144"/>
      <c r="G276" s="144"/>
      <c r="H276" s="144"/>
      <c r="I276" s="144"/>
      <c r="J276" s="144"/>
      <c r="K276" s="144"/>
      <c r="L276" s="144"/>
      <c r="M276" s="144"/>
      <c r="N276" s="144"/>
      <c r="O276" s="144"/>
      <c r="P276" s="144"/>
      <c r="Q276" s="144"/>
      <c r="R276" s="144"/>
      <c r="S276" s="144"/>
      <c r="T276" s="144"/>
      <c r="U276" s="144"/>
      <c r="V276" s="144"/>
    </row>
    <row r="277" spans="1:22" x14ac:dyDescent="0.3">
      <c r="A277" s="144"/>
      <c r="B277" s="144"/>
      <c r="C277" s="144"/>
      <c r="D277" s="144"/>
      <c r="E277" s="144"/>
      <c r="F277" s="144"/>
      <c r="G277" s="144"/>
      <c r="H277" s="144"/>
      <c r="I277" s="144"/>
      <c r="J277" s="144"/>
      <c r="K277" s="144"/>
      <c r="L277" s="144"/>
      <c r="M277" s="144"/>
      <c r="N277" s="144"/>
      <c r="O277" s="144"/>
      <c r="P277" s="144"/>
      <c r="Q277" s="144"/>
      <c r="R277" s="144"/>
      <c r="S277" s="144"/>
      <c r="T277" s="144"/>
      <c r="U277" s="144"/>
      <c r="V277" s="144"/>
    </row>
    <row r="278" spans="1:22" x14ac:dyDescent="0.3">
      <c r="A278" s="144"/>
      <c r="B278" s="144"/>
      <c r="C278" s="144"/>
      <c r="D278" s="144"/>
      <c r="E278" s="144"/>
      <c r="F278" s="144"/>
      <c r="G278" s="144"/>
      <c r="H278" s="144"/>
      <c r="I278" s="144"/>
      <c r="J278" s="144"/>
      <c r="K278" s="144"/>
      <c r="L278" s="144"/>
      <c r="M278" s="144"/>
      <c r="N278" s="144"/>
      <c r="O278" s="144"/>
      <c r="P278" s="144"/>
      <c r="Q278" s="144"/>
      <c r="R278" s="144"/>
      <c r="S278" s="144"/>
      <c r="T278" s="144"/>
      <c r="U278" s="144"/>
      <c r="V278" s="144"/>
    </row>
    <row r="279" spans="1:22" x14ac:dyDescent="0.3">
      <c r="A279" s="144"/>
      <c r="B279" s="144"/>
      <c r="C279" s="144"/>
      <c r="D279" s="144"/>
      <c r="E279" s="144"/>
      <c r="F279" s="144"/>
      <c r="G279" s="144"/>
      <c r="H279" s="144"/>
      <c r="I279" s="144"/>
      <c r="J279" s="144"/>
      <c r="K279" s="144"/>
      <c r="L279" s="144"/>
      <c r="M279" s="144"/>
      <c r="N279" s="144"/>
      <c r="O279" s="144"/>
      <c r="P279" s="144"/>
      <c r="Q279" s="144"/>
      <c r="R279" s="144"/>
      <c r="S279" s="144"/>
      <c r="T279" s="144"/>
      <c r="U279" s="144"/>
      <c r="V279" s="144"/>
    </row>
    <row r="280" spans="1:22" x14ac:dyDescent="0.3">
      <c r="A280" s="144"/>
      <c r="B280" s="144"/>
      <c r="C280" s="144"/>
      <c r="D280" s="144"/>
      <c r="E280" s="144"/>
      <c r="F280" s="144"/>
      <c r="G280" s="144"/>
      <c r="H280" s="144"/>
      <c r="I280" s="144"/>
      <c r="J280" s="144"/>
      <c r="K280" s="144"/>
      <c r="L280" s="144"/>
      <c r="M280" s="144"/>
      <c r="N280" s="144"/>
      <c r="O280" s="144"/>
      <c r="P280" s="144"/>
      <c r="Q280" s="144"/>
      <c r="R280" s="144"/>
      <c r="S280" s="144"/>
      <c r="T280" s="144"/>
      <c r="U280" s="144"/>
      <c r="V280" s="144"/>
    </row>
    <row r="281" spans="1:22" x14ac:dyDescent="0.3">
      <c r="A281" s="144"/>
      <c r="B281" s="144"/>
      <c r="C281" s="144"/>
      <c r="D281" s="144"/>
      <c r="E281" s="144"/>
      <c r="F281" s="144"/>
      <c r="G281" s="144"/>
      <c r="H281" s="144"/>
      <c r="I281" s="144"/>
      <c r="J281" s="144"/>
      <c r="K281" s="144"/>
      <c r="L281" s="144"/>
      <c r="M281" s="144"/>
      <c r="N281" s="144"/>
      <c r="O281" s="144"/>
      <c r="P281" s="144"/>
      <c r="Q281" s="144"/>
      <c r="R281" s="144"/>
      <c r="S281" s="144"/>
      <c r="T281" s="144"/>
      <c r="U281" s="144"/>
      <c r="V281" s="144"/>
    </row>
    <row r="282" spans="1:22" x14ac:dyDescent="0.3">
      <c r="A282" s="144"/>
      <c r="B282" s="144"/>
      <c r="C282" s="144"/>
      <c r="D282" s="144"/>
      <c r="E282" s="144"/>
      <c r="F282" s="144"/>
      <c r="G282" s="144"/>
      <c r="H282" s="144"/>
      <c r="I282" s="144"/>
      <c r="J282" s="144"/>
      <c r="K282" s="144"/>
      <c r="L282" s="144"/>
      <c r="M282" s="144"/>
      <c r="N282" s="144"/>
      <c r="O282" s="144"/>
      <c r="P282" s="144"/>
      <c r="Q282" s="144"/>
      <c r="R282" s="144"/>
      <c r="S282" s="144"/>
      <c r="T282" s="144"/>
      <c r="U282" s="144"/>
      <c r="V282" s="144"/>
    </row>
    <row r="283" spans="1:22" x14ac:dyDescent="0.3">
      <c r="A283" s="144"/>
      <c r="B283" s="144"/>
      <c r="C283" s="144"/>
      <c r="D283" s="144"/>
      <c r="E283" s="144"/>
      <c r="F283" s="144"/>
      <c r="G283" s="144"/>
      <c r="H283" s="144"/>
      <c r="I283" s="144"/>
      <c r="J283" s="144"/>
      <c r="K283" s="144"/>
      <c r="L283" s="144"/>
      <c r="M283" s="144"/>
      <c r="N283" s="144"/>
      <c r="O283" s="144"/>
      <c r="P283" s="144"/>
      <c r="Q283" s="144"/>
      <c r="R283" s="144"/>
      <c r="S283" s="144"/>
      <c r="T283" s="144"/>
      <c r="U283" s="144"/>
      <c r="V283" s="144"/>
    </row>
    <row r="284" spans="1:22" x14ac:dyDescent="0.3">
      <c r="A284" s="144"/>
      <c r="B284" s="144"/>
      <c r="C284" s="144"/>
      <c r="D284" s="144"/>
      <c r="E284" s="144"/>
      <c r="F284" s="144"/>
      <c r="G284" s="144"/>
      <c r="H284" s="144"/>
      <c r="I284" s="144"/>
      <c r="J284" s="144"/>
      <c r="K284" s="144"/>
      <c r="L284" s="144"/>
      <c r="M284" s="144"/>
      <c r="N284" s="144"/>
      <c r="O284" s="144"/>
      <c r="P284" s="144"/>
      <c r="Q284" s="144"/>
      <c r="R284" s="144"/>
      <c r="S284" s="144"/>
      <c r="T284" s="144"/>
      <c r="U284" s="144"/>
      <c r="V284" s="144"/>
    </row>
    <row r="285" spans="1:22" x14ac:dyDescent="0.3">
      <c r="A285" s="144"/>
      <c r="B285" s="144"/>
      <c r="C285" s="144"/>
      <c r="D285" s="144"/>
      <c r="E285" s="144"/>
      <c r="F285" s="144"/>
      <c r="G285" s="144"/>
      <c r="H285" s="144"/>
      <c r="I285" s="144"/>
      <c r="J285" s="144"/>
      <c r="K285" s="144"/>
      <c r="L285" s="144"/>
      <c r="M285" s="144"/>
      <c r="N285" s="144"/>
      <c r="O285" s="144"/>
      <c r="P285" s="144"/>
      <c r="Q285" s="144"/>
      <c r="R285" s="144"/>
      <c r="S285" s="144"/>
      <c r="T285" s="144"/>
      <c r="U285" s="144"/>
      <c r="V285" s="144"/>
    </row>
    <row r="286" spans="1:22" x14ac:dyDescent="0.3">
      <c r="A286" s="144"/>
      <c r="B286" s="144"/>
      <c r="C286" s="144"/>
      <c r="D286" s="144"/>
      <c r="E286" s="144"/>
      <c r="F286" s="144"/>
      <c r="G286" s="144"/>
      <c r="H286" s="144"/>
      <c r="I286" s="144"/>
      <c r="J286" s="144"/>
      <c r="K286" s="144"/>
      <c r="L286" s="144"/>
      <c r="M286" s="144"/>
      <c r="N286" s="144"/>
      <c r="O286" s="144"/>
      <c r="P286" s="144"/>
      <c r="Q286" s="144"/>
      <c r="R286" s="144"/>
      <c r="S286" s="144"/>
      <c r="T286" s="144"/>
      <c r="U286" s="144"/>
      <c r="V286" s="144"/>
    </row>
    <row r="287" spans="1:22" x14ac:dyDescent="0.3">
      <c r="A287" s="144"/>
      <c r="B287" s="144"/>
      <c r="C287" s="144"/>
      <c r="D287" s="144"/>
      <c r="E287" s="144"/>
      <c r="F287" s="144"/>
      <c r="G287" s="144"/>
      <c r="H287" s="144"/>
      <c r="I287" s="144"/>
      <c r="J287" s="144"/>
      <c r="K287" s="144"/>
      <c r="L287" s="144"/>
      <c r="M287" s="144"/>
      <c r="N287" s="144"/>
      <c r="O287" s="144"/>
      <c r="P287" s="144"/>
      <c r="Q287" s="144"/>
      <c r="R287" s="144"/>
      <c r="S287" s="144"/>
      <c r="T287" s="144"/>
      <c r="U287" s="144"/>
      <c r="V287" s="144"/>
    </row>
    <row r="288" spans="1:22" x14ac:dyDescent="0.3">
      <c r="A288" s="144"/>
      <c r="B288" s="144"/>
      <c r="C288" s="144"/>
      <c r="D288" s="144"/>
      <c r="E288" s="144"/>
      <c r="F288" s="144"/>
      <c r="G288" s="144"/>
      <c r="H288" s="144"/>
      <c r="I288" s="144"/>
      <c r="J288" s="144"/>
      <c r="K288" s="144"/>
      <c r="L288" s="144"/>
      <c r="M288" s="144"/>
      <c r="N288" s="144"/>
      <c r="O288" s="144"/>
      <c r="P288" s="144"/>
      <c r="Q288" s="144"/>
      <c r="R288" s="144"/>
      <c r="S288" s="144"/>
      <c r="T288" s="144"/>
      <c r="U288" s="144"/>
      <c r="V288" s="144"/>
    </row>
    <row r="289" spans="1:22" x14ac:dyDescent="0.3">
      <c r="A289" s="144"/>
      <c r="B289" s="144"/>
      <c r="C289" s="144"/>
      <c r="D289" s="144"/>
      <c r="E289" s="144"/>
      <c r="F289" s="144"/>
      <c r="G289" s="144"/>
      <c r="H289" s="144"/>
      <c r="I289" s="144"/>
      <c r="J289" s="144"/>
      <c r="K289" s="144"/>
      <c r="L289" s="144"/>
      <c r="M289" s="144"/>
      <c r="N289" s="144"/>
      <c r="O289" s="144"/>
      <c r="P289" s="144"/>
      <c r="Q289" s="144"/>
      <c r="R289" s="144"/>
      <c r="S289" s="144"/>
      <c r="T289" s="144"/>
      <c r="U289" s="144"/>
      <c r="V289" s="144"/>
    </row>
    <row r="290" spans="1:22" x14ac:dyDescent="0.3">
      <c r="A290" s="144"/>
      <c r="B290" s="144"/>
      <c r="C290" s="144"/>
      <c r="D290" s="144"/>
      <c r="E290" s="144"/>
      <c r="F290" s="144"/>
      <c r="G290" s="144"/>
      <c r="H290" s="144"/>
      <c r="I290" s="144"/>
      <c r="J290" s="144"/>
      <c r="K290" s="144"/>
      <c r="L290" s="144"/>
      <c r="M290" s="144"/>
      <c r="N290" s="144"/>
      <c r="O290" s="144"/>
      <c r="P290" s="144"/>
      <c r="Q290" s="144"/>
      <c r="R290" s="144"/>
      <c r="S290" s="144"/>
      <c r="T290" s="144"/>
      <c r="U290" s="144"/>
      <c r="V290" s="144"/>
    </row>
    <row r="291" spans="1:22" x14ac:dyDescent="0.3">
      <c r="A291" s="144"/>
      <c r="B291" s="144"/>
      <c r="C291" s="144"/>
      <c r="D291" s="144"/>
      <c r="E291" s="144"/>
      <c r="F291" s="144"/>
      <c r="G291" s="144"/>
      <c r="H291" s="144"/>
      <c r="I291" s="144"/>
      <c r="J291" s="144"/>
      <c r="K291" s="144"/>
      <c r="L291" s="144"/>
      <c r="M291" s="144"/>
      <c r="N291" s="144"/>
      <c r="O291" s="144"/>
      <c r="P291" s="144"/>
      <c r="Q291" s="144"/>
      <c r="R291" s="144"/>
      <c r="S291" s="144"/>
      <c r="T291" s="144"/>
      <c r="U291" s="144"/>
      <c r="V291" s="144"/>
    </row>
    <row r="292" spans="1:22" x14ac:dyDescent="0.3">
      <c r="A292" s="144"/>
      <c r="B292" s="144"/>
      <c r="C292" s="144"/>
      <c r="D292" s="144"/>
      <c r="E292" s="144"/>
      <c r="F292" s="144"/>
      <c r="G292" s="144"/>
      <c r="H292" s="144"/>
      <c r="I292" s="144"/>
      <c r="J292" s="144"/>
      <c r="K292" s="144"/>
      <c r="L292" s="144"/>
      <c r="M292" s="144"/>
      <c r="N292" s="144"/>
      <c r="O292" s="144"/>
      <c r="P292" s="144"/>
      <c r="Q292" s="144"/>
      <c r="R292" s="144"/>
      <c r="S292" s="144"/>
      <c r="T292" s="144"/>
      <c r="U292" s="144"/>
      <c r="V292" s="144"/>
    </row>
    <row r="293" spans="1:22" x14ac:dyDescent="0.3">
      <c r="A293" s="144"/>
      <c r="B293" s="144"/>
      <c r="C293" s="144"/>
      <c r="D293" s="144"/>
      <c r="E293" s="144"/>
      <c r="F293" s="144"/>
      <c r="G293" s="144"/>
      <c r="H293" s="144"/>
      <c r="I293" s="144"/>
      <c r="J293" s="144"/>
      <c r="K293" s="144"/>
      <c r="L293" s="144"/>
      <c r="M293" s="144"/>
      <c r="N293" s="144"/>
      <c r="O293" s="144"/>
      <c r="P293" s="144"/>
      <c r="Q293" s="144"/>
      <c r="R293" s="144"/>
      <c r="S293" s="144"/>
      <c r="T293" s="144"/>
      <c r="U293" s="144"/>
      <c r="V293" s="144"/>
    </row>
    <row r="294" spans="1:22" x14ac:dyDescent="0.3">
      <c r="A294" s="144"/>
      <c r="B294" s="144"/>
      <c r="C294" s="144"/>
      <c r="D294" s="144"/>
      <c r="E294" s="144"/>
      <c r="F294" s="144"/>
      <c r="G294" s="144"/>
      <c r="H294" s="144"/>
      <c r="I294" s="144"/>
      <c r="J294" s="144"/>
      <c r="K294" s="144"/>
      <c r="L294" s="144"/>
      <c r="M294" s="144"/>
      <c r="N294" s="144"/>
      <c r="O294" s="144"/>
      <c r="P294" s="144"/>
      <c r="Q294" s="144"/>
      <c r="R294" s="144"/>
      <c r="S294" s="144"/>
      <c r="T294" s="144"/>
      <c r="U294" s="144"/>
      <c r="V294" s="144"/>
    </row>
    <row r="295" spans="1:22" x14ac:dyDescent="0.3">
      <c r="A295" s="144"/>
      <c r="B295" s="144"/>
      <c r="C295" s="144"/>
      <c r="D295" s="144"/>
      <c r="E295" s="144"/>
      <c r="F295" s="144"/>
      <c r="G295" s="144"/>
      <c r="H295" s="144"/>
      <c r="I295" s="144"/>
      <c r="J295" s="144"/>
      <c r="K295" s="144"/>
      <c r="L295" s="144"/>
      <c r="M295" s="144"/>
      <c r="N295" s="144"/>
      <c r="O295" s="144"/>
      <c r="P295" s="144"/>
      <c r="Q295" s="144"/>
      <c r="R295" s="144"/>
      <c r="S295" s="144"/>
      <c r="T295" s="144"/>
      <c r="U295" s="144"/>
      <c r="V295" s="144"/>
    </row>
    <row r="296" spans="1:22" x14ac:dyDescent="0.3">
      <c r="A296" s="144"/>
      <c r="B296" s="144"/>
      <c r="C296" s="144"/>
      <c r="D296" s="144"/>
      <c r="E296" s="144"/>
      <c r="F296" s="144"/>
      <c r="G296" s="144"/>
      <c r="H296" s="144"/>
      <c r="I296" s="144"/>
      <c r="J296" s="144"/>
      <c r="K296" s="144"/>
      <c r="L296" s="144"/>
      <c r="M296" s="144"/>
      <c r="N296" s="144"/>
      <c r="O296" s="144"/>
      <c r="P296" s="144"/>
      <c r="Q296" s="144"/>
      <c r="R296" s="144"/>
      <c r="S296" s="144"/>
      <c r="T296" s="144"/>
      <c r="U296" s="144"/>
      <c r="V296" s="144"/>
    </row>
    <row r="297" spans="1:22" x14ac:dyDescent="0.3">
      <c r="A297" s="144"/>
      <c r="B297" s="144"/>
      <c r="C297" s="144"/>
      <c r="D297" s="144"/>
      <c r="E297" s="144"/>
      <c r="F297" s="144"/>
      <c r="G297" s="144"/>
      <c r="H297" s="144"/>
      <c r="I297" s="144"/>
      <c r="J297" s="144"/>
      <c r="K297" s="144"/>
      <c r="L297" s="144"/>
      <c r="M297" s="144"/>
      <c r="N297" s="144"/>
      <c r="O297" s="144"/>
      <c r="P297" s="144"/>
      <c r="Q297" s="144"/>
      <c r="R297" s="144"/>
      <c r="S297" s="144"/>
      <c r="T297" s="144"/>
      <c r="U297" s="144"/>
      <c r="V297" s="144"/>
    </row>
    <row r="298" spans="1:22" x14ac:dyDescent="0.3">
      <c r="A298" s="144"/>
      <c r="B298" s="144"/>
      <c r="C298" s="144"/>
      <c r="D298" s="144"/>
      <c r="E298" s="144"/>
      <c r="F298" s="144"/>
      <c r="G298" s="144"/>
      <c r="H298" s="144"/>
      <c r="I298" s="144"/>
      <c r="J298" s="144"/>
      <c r="K298" s="144"/>
      <c r="L298" s="144"/>
      <c r="M298" s="144"/>
      <c r="N298" s="144"/>
      <c r="O298" s="144"/>
      <c r="P298" s="144"/>
      <c r="Q298" s="144"/>
      <c r="R298" s="144"/>
      <c r="S298" s="144"/>
      <c r="T298" s="144"/>
      <c r="U298" s="144"/>
      <c r="V298" s="144"/>
    </row>
    <row r="299" spans="1:22" x14ac:dyDescent="0.3">
      <c r="A299" s="144"/>
      <c r="B299" s="144"/>
      <c r="C299" s="144"/>
      <c r="D299" s="144"/>
      <c r="E299" s="144"/>
      <c r="F299" s="144"/>
      <c r="G299" s="144"/>
      <c r="H299" s="144"/>
      <c r="I299" s="144"/>
      <c r="J299" s="144"/>
      <c r="K299" s="144"/>
      <c r="L299" s="144"/>
      <c r="M299" s="144"/>
      <c r="N299" s="144"/>
      <c r="O299" s="144"/>
      <c r="P299" s="144"/>
      <c r="Q299" s="144"/>
      <c r="R299" s="144"/>
      <c r="S299" s="144"/>
      <c r="T299" s="144"/>
      <c r="U299" s="144"/>
      <c r="V299" s="144"/>
    </row>
    <row r="300" spans="1:22" x14ac:dyDescent="0.3">
      <c r="A300" s="144"/>
      <c r="B300" s="144"/>
      <c r="C300" s="144"/>
      <c r="D300" s="144"/>
      <c r="E300" s="144"/>
      <c r="F300" s="144"/>
      <c r="G300" s="144"/>
      <c r="H300" s="144"/>
      <c r="I300" s="144"/>
      <c r="J300" s="144"/>
      <c r="K300" s="144"/>
      <c r="L300" s="144"/>
      <c r="M300" s="144"/>
      <c r="N300" s="144"/>
      <c r="O300" s="144"/>
      <c r="P300" s="144"/>
      <c r="Q300" s="144"/>
      <c r="R300" s="144"/>
      <c r="S300" s="144"/>
      <c r="T300" s="144"/>
      <c r="U300" s="144"/>
      <c r="V300" s="144"/>
    </row>
    <row r="301" spans="1:22" x14ac:dyDescent="0.3">
      <c r="A301" s="144"/>
      <c r="B301" s="144"/>
      <c r="C301" s="144"/>
      <c r="D301" s="144"/>
      <c r="E301" s="144"/>
      <c r="F301" s="144"/>
      <c r="G301" s="144"/>
      <c r="H301" s="144"/>
      <c r="I301" s="144"/>
      <c r="J301" s="144"/>
      <c r="K301" s="144"/>
      <c r="L301" s="144"/>
      <c r="M301" s="144"/>
      <c r="N301" s="144"/>
      <c r="O301" s="144"/>
      <c r="P301" s="144"/>
      <c r="Q301" s="144"/>
      <c r="R301" s="144"/>
      <c r="S301" s="144"/>
      <c r="T301" s="144"/>
      <c r="U301" s="144"/>
      <c r="V301" s="144"/>
    </row>
    <row r="302" spans="1:22" x14ac:dyDescent="0.3">
      <c r="A302" s="144"/>
      <c r="B302" s="144"/>
      <c r="C302" s="144"/>
      <c r="D302" s="144"/>
      <c r="E302" s="144"/>
      <c r="F302" s="144"/>
      <c r="G302" s="144"/>
      <c r="H302" s="144"/>
      <c r="I302" s="144"/>
      <c r="J302" s="144"/>
      <c r="K302" s="144"/>
      <c r="L302" s="144"/>
      <c r="M302" s="144"/>
      <c r="N302" s="144"/>
      <c r="O302" s="144"/>
      <c r="P302" s="144"/>
      <c r="Q302" s="144"/>
      <c r="R302" s="144"/>
      <c r="S302" s="144"/>
      <c r="T302" s="144"/>
      <c r="U302" s="144"/>
      <c r="V302" s="144"/>
    </row>
    <row r="303" spans="1:22" x14ac:dyDescent="0.3">
      <c r="A303" s="144"/>
      <c r="B303" s="144"/>
      <c r="C303" s="144"/>
      <c r="D303" s="144"/>
      <c r="E303" s="144"/>
      <c r="F303" s="144"/>
      <c r="G303" s="144"/>
      <c r="H303" s="144"/>
      <c r="I303" s="144"/>
      <c r="J303" s="144"/>
      <c r="K303" s="144"/>
      <c r="L303" s="144"/>
      <c r="M303" s="144"/>
      <c r="N303" s="144"/>
      <c r="O303" s="144"/>
      <c r="P303" s="144"/>
      <c r="Q303" s="144"/>
      <c r="R303" s="144"/>
      <c r="S303" s="144"/>
      <c r="T303" s="144"/>
      <c r="U303" s="144"/>
      <c r="V303" s="144"/>
    </row>
    <row r="304" spans="1:22" x14ac:dyDescent="0.3">
      <c r="A304" s="144"/>
      <c r="B304" s="144"/>
      <c r="C304" s="144"/>
      <c r="D304" s="144"/>
      <c r="E304" s="144"/>
      <c r="F304" s="144"/>
      <c r="G304" s="144"/>
      <c r="H304" s="144"/>
      <c r="I304" s="144"/>
      <c r="J304" s="144"/>
      <c r="K304" s="144"/>
      <c r="L304" s="144"/>
      <c r="M304" s="144"/>
      <c r="N304" s="144"/>
      <c r="O304" s="144"/>
      <c r="P304" s="144"/>
      <c r="Q304" s="144"/>
      <c r="R304" s="144"/>
      <c r="S304" s="144"/>
      <c r="T304" s="144"/>
      <c r="U304" s="144"/>
      <c r="V304" s="144"/>
    </row>
    <row r="305" spans="1:22" x14ac:dyDescent="0.3">
      <c r="A305" s="144"/>
      <c r="B305" s="144"/>
      <c r="C305" s="144"/>
      <c r="D305" s="144"/>
      <c r="E305" s="144"/>
      <c r="F305" s="144"/>
      <c r="G305" s="144"/>
      <c r="H305" s="144"/>
      <c r="I305" s="144"/>
      <c r="J305" s="144"/>
      <c r="K305" s="144"/>
      <c r="L305" s="144"/>
      <c r="M305" s="144"/>
      <c r="N305" s="144"/>
      <c r="O305" s="144"/>
      <c r="P305" s="144"/>
      <c r="Q305" s="144"/>
      <c r="R305" s="144"/>
      <c r="S305" s="144"/>
      <c r="T305" s="144"/>
      <c r="U305" s="144"/>
      <c r="V305" s="144"/>
    </row>
    <row r="306" spans="1:22" x14ac:dyDescent="0.3">
      <c r="A306" s="144"/>
      <c r="B306" s="144"/>
      <c r="C306" s="144"/>
      <c r="D306" s="144"/>
      <c r="E306" s="144"/>
      <c r="F306" s="144"/>
      <c r="G306" s="144"/>
      <c r="H306" s="144"/>
      <c r="I306" s="144"/>
      <c r="J306" s="144"/>
      <c r="K306" s="144"/>
      <c r="L306" s="144"/>
      <c r="M306" s="144"/>
      <c r="N306" s="144"/>
      <c r="O306" s="144"/>
      <c r="P306" s="144"/>
      <c r="Q306" s="144"/>
      <c r="R306" s="144"/>
      <c r="S306" s="144"/>
      <c r="T306" s="144"/>
      <c r="U306" s="144"/>
      <c r="V306" s="144"/>
    </row>
    <row r="307" spans="1:22" x14ac:dyDescent="0.3">
      <c r="A307" s="144"/>
      <c r="B307" s="144"/>
      <c r="C307" s="144"/>
      <c r="D307" s="144"/>
      <c r="E307" s="144"/>
      <c r="F307" s="144"/>
      <c r="G307" s="144"/>
      <c r="H307" s="144"/>
      <c r="I307" s="144"/>
      <c r="J307" s="144"/>
      <c r="K307" s="144"/>
      <c r="L307" s="144"/>
      <c r="M307" s="144"/>
      <c r="N307" s="144"/>
      <c r="O307" s="144"/>
      <c r="P307" s="144"/>
      <c r="Q307" s="144"/>
      <c r="R307" s="144"/>
      <c r="S307" s="144"/>
      <c r="T307" s="144"/>
      <c r="U307" s="144"/>
      <c r="V307" s="144"/>
    </row>
    <row r="308" spans="1:22" x14ac:dyDescent="0.3">
      <c r="A308" s="144"/>
      <c r="B308" s="144"/>
      <c r="C308" s="144"/>
      <c r="D308" s="144"/>
      <c r="E308" s="144"/>
      <c r="F308" s="144"/>
      <c r="G308" s="144"/>
      <c r="H308" s="144"/>
      <c r="I308" s="144"/>
      <c r="J308" s="144"/>
      <c r="K308" s="144"/>
      <c r="L308" s="144"/>
      <c r="M308" s="144"/>
      <c r="N308" s="144"/>
      <c r="O308" s="144"/>
      <c r="P308" s="144"/>
      <c r="Q308" s="144"/>
      <c r="R308" s="144"/>
      <c r="S308" s="144"/>
      <c r="T308" s="144"/>
      <c r="U308" s="144"/>
      <c r="V308" s="144"/>
    </row>
    <row r="309" spans="1:22" x14ac:dyDescent="0.3">
      <c r="A309" s="144"/>
      <c r="B309" s="144"/>
      <c r="C309" s="144"/>
      <c r="D309" s="144"/>
      <c r="E309" s="144"/>
      <c r="F309" s="144"/>
      <c r="G309" s="144"/>
      <c r="H309" s="144"/>
      <c r="I309" s="144"/>
      <c r="J309" s="144"/>
      <c r="K309" s="144"/>
      <c r="L309" s="144"/>
      <c r="M309" s="144"/>
      <c r="N309" s="144"/>
      <c r="O309" s="144"/>
      <c r="P309" s="144"/>
      <c r="Q309" s="144"/>
      <c r="R309" s="144"/>
      <c r="S309" s="144"/>
      <c r="T309" s="144"/>
      <c r="U309" s="144"/>
      <c r="V309" s="144"/>
    </row>
    <row r="310" spans="1:22" x14ac:dyDescent="0.3">
      <c r="A310" s="144"/>
      <c r="B310" s="144"/>
      <c r="C310" s="144"/>
      <c r="D310" s="144"/>
      <c r="E310" s="144"/>
      <c r="F310" s="144"/>
      <c r="G310" s="144"/>
      <c r="H310" s="144"/>
      <c r="I310" s="144"/>
      <c r="J310" s="144"/>
      <c r="K310" s="144"/>
      <c r="L310" s="144"/>
      <c r="M310" s="144"/>
      <c r="N310" s="144"/>
      <c r="O310" s="144"/>
      <c r="P310" s="144"/>
      <c r="Q310" s="144"/>
      <c r="R310" s="144"/>
      <c r="S310" s="144"/>
      <c r="T310" s="144"/>
      <c r="U310" s="144"/>
      <c r="V310" s="144"/>
    </row>
    <row r="311" spans="1:22" x14ac:dyDescent="0.3">
      <c r="A311" s="144"/>
      <c r="B311" s="144"/>
      <c r="C311" s="144"/>
      <c r="D311" s="144"/>
      <c r="E311" s="144"/>
      <c r="F311" s="144"/>
      <c r="G311" s="144"/>
      <c r="H311" s="144"/>
      <c r="I311" s="144"/>
      <c r="J311" s="144"/>
      <c r="K311" s="144"/>
      <c r="L311" s="144"/>
      <c r="M311" s="144"/>
      <c r="N311" s="144"/>
      <c r="O311" s="144"/>
      <c r="P311" s="144"/>
      <c r="Q311" s="144"/>
      <c r="R311" s="144"/>
      <c r="S311" s="144"/>
      <c r="T311" s="144"/>
      <c r="U311" s="144"/>
      <c r="V311" s="144"/>
    </row>
    <row r="312" spans="1:22" x14ac:dyDescent="0.3">
      <c r="A312" s="144"/>
      <c r="B312" s="144"/>
      <c r="C312" s="144"/>
      <c r="D312" s="144"/>
      <c r="E312" s="144"/>
      <c r="F312" s="144"/>
      <c r="G312" s="144"/>
      <c r="H312" s="144"/>
      <c r="I312" s="144"/>
      <c r="J312" s="144"/>
      <c r="K312" s="144"/>
      <c r="L312" s="144"/>
      <c r="M312" s="144"/>
      <c r="N312" s="144"/>
      <c r="O312" s="144"/>
      <c r="P312" s="144"/>
      <c r="Q312" s="144"/>
      <c r="R312" s="144"/>
      <c r="S312" s="144"/>
      <c r="T312" s="144"/>
      <c r="U312" s="144"/>
      <c r="V312" s="144"/>
    </row>
  </sheetData>
  <mergeCells count="2">
    <mergeCell ref="Q2:S2"/>
    <mergeCell ref="U2:W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6"/>
  <sheetViews>
    <sheetView workbookViewId="0">
      <selection activeCell="F13" sqref="F13"/>
    </sheetView>
  </sheetViews>
  <sheetFormatPr baseColWidth="10" defaultRowHeight="14.4" x14ac:dyDescent="0.3"/>
  <sheetData>
    <row r="2" spans="1:4" x14ac:dyDescent="0.3">
      <c r="A2" s="238" t="s">
        <v>250</v>
      </c>
      <c r="B2" s="238"/>
      <c r="C2" s="238"/>
      <c r="D2" s="238"/>
    </row>
    <row r="3" spans="1:4" x14ac:dyDescent="0.3">
      <c r="A3" s="196"/>
      <c r="B3" s="196"/>
      <c r="C3" s="196"/>
      <c r="D3" s="196"/>
    </row>
    <row r="4" spans="1:4" x14ac:dyDescent="0.3">
      <c r="A4" s="14" t="s">
        <v>225</v>
      </c>
      <c r="B4" s="14" t="s">
        <v>226</v>
      </c>
      <c r="C4" s="14" t="s">
        <v>236</v>
      </c>
      <c r="D4" s="14" t="s">
        <v>251</v>
      </c>
    </row>
    <row r="5" spans="1:4" x14ac:dyDescent="0.3">
      <c r="A5" s="3" t="s">
        <v>252</v>
      </c>
      <c r="B5" s="3" t="s">
        <v>229</v>
      </c>
      <c r="C5" s="3" t="s">
        <v>253</v>
      </c>
      <c r="D5" s="3">
        <v>-45.92</v>
      </c>
    </row>
    <row r="6" spans="1:4" x14ac:dyDescent="0.3">
      <c r="A6" s="3" t="s">
        <v>254</v>
      </c>
      <c r="B6" s="3" t="s">
        <v>229</v>
      </c>
      <c r="C6" s="3" t="s">
        <v>253</v>
      </c>
      <c r="D6" s="3">
        <v>-14.2</v>
      </c>
    </row>
    <row r="7" spans="1:4" x14ac:dyDescent="0.3">
      <c r="A7" s="3" t="s">
        <v>255</v>
      </c>
      <c r="B7" s="3" t="s">
        <v>229</v>
      </c>
      <c r="C7" s="3" t="s">
        <v>253</v>
      </c>
      <c r="D7" s="3">
        <v>-25.39</v>
      </c>
    </row>
    <row r="8" spans="1:4" x14ac:dyDescent="0.3">
      <c r="A8" s="3" t="s">
        <v>256</v>
      </c>
      <c r="B8" s="3" t="s">
        <v>229</v>
      </c>
      <c r="C8" s="3" t="s">
        <v>253</v>
      </c>
      <c r="D8" s="3">
        <v>-11.63</v>
      </c>
    </row>
    <row r="9" spans="1:4" x14ac:dyDescent="0.3">
      <c r="A9" s="3" t="s">
        <v>257</v>
      </c>
      <c r="B9" s="3" t="s">
        <v>229</v>
      </c>
      <c r="C9" s="3" t="s">
        <v>253</v>
      </c>
      <c r="D9" s="3">
        <v>-21.04</v>
      </c>
    </row>
    <row r="10" spans="1:4" x14ac:dyDescent="0.3">
      <c r="A10" s="3" t="s">
        <v>258</v>
      </c>
      <c r="B10" s="3" t="s">
        <v>229</v>
      </c>
      <c r="C10" s="3" t="s">
        <v>253</v>
      </c>
      <c r="D10" s="3">
        <v>-19.739999999999998</v>
      </c>
    </row>
    <row r="11" spans="1:4" x14ac:dyDescent="0.3">
      <c r="A11" s="3" t="s">
        <v>259</v>
      </c>
      <c r="B11" s="3" t="s">
        <v>229</v>
      </c>
      <c r="C11" s="3" t="s">
        <v>253</v>
      </c>
      <c r="D11" s="3">
        <v>-9.7899999999999991</v>
      </c>
    </row>
    <row r="12" spans="1:4" x14ac:dyDescent="0.3">
      <c r="A12" s="3" t="s">
        <v>260</v>
      </c>
      <c r="B12" s="3" t="s">
        <v>229</v>
      </c>
      <c r="C12" s="3" t="s">
        <v>253</v>
      </c>
      <c r="D12" s="3">
        <v>-20.43</v>
      </c>
    </row>
    <row r="13" spans="1:4" x14ac:dyDescent="0.3">
      <c r="A13" s="3" t="s">
        <v>261</v>
      </c>
      <c r="B13" s="3" t="s">
        <v>229</v>
      </c>
      <c r="C13" s="3" t="s">
        <v>253</v>
      </c>
      <c r="D13" s="3">
        <v>-6.81</v>
      </c>
    </row>
    <row r="14" spans="1:4" x14ac:dyDescent="0.3">
      <c r="A14" s="3" t="s">
        <v>262</v>
      </c>
      <c r="B14" s="3" t="s">
        <v>229</v>
      </c>
      <c r="C14" s="3" t="s">
        <v>253</v>
      </c>
      <c r="D14" s="3">
        <v>1.85</v>
      </c>
    </row>
    <row r="15" spans="1:4" x14ac:dyDescent="0.3">
      <c r="A15" s="3" t="s">
        <v>263</v>
      </c>
      <c r="B15" s="3" t="s">
        <v>229</v>
      </c>
      <c r="C15" s="3" t="s">
        <v>253</v>
      </c>
      <c r="D15" s="3">
        <v>-16.8</v>
      </c>
    </row>
    <row r="16" spans="1:4" x14ac:dyDescent="0.3">
      <c r="A16" s="3" t="s">
        <v>264</v>
      </c>
      <c r="B16" s="3" t="s">
        <v>233</v>
      </c>
      <c r="C16" s="3" t="s">
        <v>253</v>
      </c>
      <c r="D16" s="3">
        <v>6.82</v>
      </c>
    </row>
    <row r="17" spans="1:4" x14ac:dyDescent="0.3">
      <c r="A17" s="3" t="s">
        <v>265</v>
      </c>
      <c r="B17" s="3" t="s">
        <v>233</v>
      </c>
      <c r="C17" s="3" t="s">
        <v>253</v>
      </c>
      <c r="D17" s="3">
        <v>-4.24</v>
      </c>
    </row>
    <row r="18" spans="1:4" x14ac:dyDescent="0.3">
      <c r="A18" s="3" t="s">
        <v>266</v>
      </c>
      <c r="B18" s="3" t="s">
        <v>233</v>
      </c>
      <c r="C18" s="3" t="s">
        <v>253</v>
      </c>
      <c r="D18" s="3">
        <v>-10.91</v>
      </c>
    </row>
    <row r="19" spans="1:4" x14ac:dyDescent="0.3">
      <c r="A19" s="3" t="s">
        <v>267</v>
      </c>
      <c r="B19" s="3" t="s">
        <v>233</v>
      </c>
      <c r="C19" s="3" t="s">
        <v>253</v>
      </c>
      <c r="D19" s="3">
        <v>4.24</v>
      </c>
    </row>
    <row r="20" spans="1:4" x14ac:dyDescent="0.3">
      <c r="A20" s="3" t="s">
        <v>268</v>
      </c>
      <c r="B20" s="3" t="s">
        <v>233</v>
      </c>
      <c r="C20" s="3" t="s">
        <v>253</v>
      </c>
      <c r="D20" s="3">
        <v>-11.46</v>
      </c>
    </row>
    <row r="21" spans="1:4" x14ac:dyDescent="0.3">
      <c r="A21" s="3" t="s">
        <v>269</v>
      </c>
      <c r="B21" s="3" t="s">
        <v>233</v>
      </c>
      <c r="C21" s="3" t="s">
        <v>253</v>
      </c>
      <c r="D21" s="3">
        <v>-5.62</v>
      </c>
    </row>
    <row r="22" spans="1:4" x14ac:dyDescent="0.3">
      <c r="A22" s="3" t="s">
        <v>270</v>
      </c>
      <c r="B22" s="3" t="s">
        <v>233</v>
      </c>
      <c r="C22" s="3" t="s">
        <v>253</v>
      </c>
      <c r="D22" s="3">
        <v>-13.63</v>
      </c>
    </row>
    <row r="23" spans="1:4" x14ac:dyDescent="0.3">
      <c r="A23" s="3" t="s">
        <v>254</v>
      </c>
      <c r="B23" s="3" t="s">
        <v>229</v>
      </c>
      <c r="C23" s="3" t="s">
        <v>271</v>
      </c>
      <c r="D23" s="3">
        <v>37.200000000000003</v>
      </c>
    </row>
    <row r="24" spans="1:4" x14ac:dyDescent="0.3">
      <c r="A24" s="3" t="s">
        <v>255</v>
      </c>
      <c r="B24" s="3" t="s">
        <v>229</v>
      </c>
      <c r="C24" s="3" t="s">
        <v>271</v>
      </c>
      <c r="D24" s="3">
        <v>3.74</v>
      </c>
    </row>
    <row r="25" spans="1:4" x14ac:dyDescent="0.3">
      <c r="A25" s="3" t="s">
        <v>256</v>
      </c>
      <c r="B25" s="3" t="s">
        <v>229</v>
      </c>
      <c r="C25" s="3" t="s">
        <v>271</v>
      </c>
      <c r="D25" s="3">
        <v>17.2</v>
      </c>
    </row>
    <row r="26" spans="1:4" x14ac:dyDescent="0.3">
      <c r="A26" s="3" t="s">
        <v>257</v>
      </c>
      <c r="B26" s="3" t="s">
        <v>229</v>
      </c>
      <c r="C26" s="3" t="s">
        <v>271</v>
      </c>
      <c r="D26" s="3">
        <v>-11.86</v>
      </c>
    </row>
    <row r="27" spans="1:4" x14ac:dyDescent="0.3">
      <c r="A27" s="3" t="s">
        <v>272</v>
      </c>
      <c r="B27" s="3" t="s">
        <v>229</v>
      </c>
      <c r="C27" s="3" t="s">
        <v>271</v>
      </c>
      <c r="D27" s="3">
        <v>19.2</v>
      </c>
    </row>
    <row r="28" spans="1:4" x14ac:dyDescent="0.3">
      <c r="A28" s="3" t="s">
        <v>273</v>
      </c>
      <c r="B28" s="3" t="s">
        <v>229</v>
      </c>
      <c r="C28" s="3" t="s">
        <v>271</v>
      </c>
      <c r="D28" s="3">
        <v>2.23</v>
      </c>
    </row>
    <row r="29" spans="1:4" x14ac:dyDescent="0.3">
      <c r="A29" s="3" t="s">
        <v>258</v>
      </c>
      <c r="B29" s="3" t="s">
        <v>229</v>
      </c>
      <c r="C29" s="3" t="s">
        <v>271</v>
      </c>
      <c r="D29" s="3">
        <v>14.32</v>
      </c>
    </row>
    <row r="30" spans="1:4" x14ac:dyDescent="0.3">
      <c r="A30" s="3" t="s">
        <v>274</v>
      </c>
      <c r="B30" s="3" t="s">
        <v>229</v>
      </c>
      <c r="C30" s="3" t="s">
        <v>271</v>
      </c>
      <c r="D30" s="3">
        <v>19.37</v>
      </c>
    </row>
    <row r="31" spans="1:4" x14ac:dyDescent="0.3">
      <c r="A31" s="3" t="s">
        <v>259</v>
      </c>
      <c r="B31" s="3" t="s">
        <v>229</v>
      </c>
      <c r="C31" s="3" t="s">
        <v>271</v>
      </c>
      <c r="D31" s="3">
        <v>6.75</v>
      </c>
    </row>
    <row r="32" spans="1:4" x14ac:dyDescent="0.3">
      <c r="A32" s="3" t="s">
        <v>260</v>
      </c>
      <c r="B32" s="3" t="s">
        <v>229</v>
      </c>
      <c r="C32" s="3" t="s">
        <v>271</v>
      </c>
      <c r="D32" s="3">
        <v>-37.39</v>
      </c>
    </row>
    <row r="33" spans="1:4" x14ac:dyDescent="0.3">
      <c r="A33" s="3" t="s">
        <v>261</v>
      </c>
      <c r="B33" s="3" t="s">
        <v>229</v>
      </c>
      <c r="C33" s="3" t="s">
        <v>271</v>
      </c>
      <c r="D33" s="3">
        <v>-11.28</v>
      </c>
    </row>
    <row r="34" spans="1:4" x14ac:dyDescent="0.3">
      <c r="A34" s="3" t="s">
        <v>275</v>
      </c>
      <c r="B34" s="3" t="s">
        <v>229</v>
      </c>
      <c r="C34" s="3" t="s">
        <v>271</v>
      </c>
      <c r="D34" s="3">
        <v>16.95</v>
      </c>
    </row>
    <row r="35" spans="1:4" x14ac:dyDescent="0.3">
      <c r="A35" s="3" t="s">
        <v>276</v>
      </c>
      <c r="B35" s="3" t="s">
        <v>229</v>
      </c>
      <c r="C35" s="3" t="s">
        <v>271</v>
      </c>
      <c r="D35" s="3">
        <v>19.09</v>
      </c>
    </row>
    <row r="36" spans="1:4" x14ac:dyDescent="0.3">
      <c r="A36" s="3" t="s">
        <v>263</v>
      </c>
      <c r="B36" s="3" t="s">
        <v>229</v>
      </c>
      <c r="C36" s="3" t="s">
        <v>271</v>
      </c>
      <c r="D36" s="3">
        <v>-25.26</v>
      </c>
    </row>
    <row r="37" spans="1:4" x14ac:dyDescent="0.3">
      <c r="A37" s="3" t="s">
        <v>265</v>
      </c>
      <c r="B37" s="3" t="s">
        <v>233</v>
      </c>
      <c r="C37" s="3" t="s">
        <v>271</v>
      </c>
      <c r="D37" s="3">
        <v>17.64</v>
      </c>
    </row>
    <row r="38" spans="1:4" x14ac:dyDescent="0.3">
      <c r="A38" s="3" t="s">
        <v>277</v>
      </c>
      <c r="B38" s="3" t="s">
        <v>233</v>
      </c>
      <c r="C38" s="3" t="s">
        <v>271</v>
      </c>
      <c r="D38" s="3">
        <v>-6.33</v>
      </c>
    </row>
    <row r="39" spans="1:4" x14ac:dyDescent="0.3">
      <c r="A39" s="3" t="s">
        <v>278</v>
      </c>
      <c r="B39" s="3" t="s">
        <v>233</v>
      </c>
      <c r="C39" s="3" t="s">
        <v>271</v>
      </c>
      <c r="D39" s="3">
        <v>39.97</v>
      </c>
    </row>
    <row r="40" spans="1:4" x14ac:dyDescent="0.3">
      <c r="A40" s="3" t="s">
        <v>266</v>
      </c>
      <c r="B40" s="3" t="s">
        <v>233</v>
      </c>
      <c r="C40" s="3" t="s">
        <v>271</v>
      </c>
      <c r="D40" s="3">
        <v>-28.64</v>
      </c>
    </row>
    <row r="41" spans="1:4" x14ac:dyDescent="0.3">
      <c r="A41" s="3" t="s">
        <v>268</v>
      </c>
      <c r="B41" s="3" t="s">
        <v>233</v>
      </c>
      <c r="C41" s="3" t="s">
        <v>271</v>
      </c>
      <c r="D41" s="3">
        <v>-0.52</v>
      </c>
    </row>
    <row r="42" spans="1:4" x14ac:dyDescent="0.3">
      <c r="A42" s="3" t="s">
        <v>279</v>
      </c>
      <c r="B42" s="3" t="s">
        <v>233</v>
      </c>
      <c r="C42" s="3" t="s">
        <v>271</v>
      </c>
      <c r="D42" s="3">
        <v>-10.4</v>
      </c>
    </row>
    <row r="43" spans="1:4" x14ac:dyDescent="0.3">
      <c r="A43" s="3" t="s">
        <v>280</v>
      </c>
      <c r="B43" s="3" t="s">
        <v>233</v>
      </c>
      <c r="C43" s="3" t="s">
        <v>271</v>
      </c>
      <c r="D43" s="3">
        <v>26.29</v>
      </c>
    </row>
    <row r="44" spans="1:4" x14ac:dyDescent="0.3">
      <c r="A44" s="3" t="s">
        <v>269</v>
      </c>
      <c r="B44" s="3" t="s">
        <v>233</v>
      </c>
      <c r="C44" s="3" t="s">
        <v>271</v>
      </c>
      <c r="D44" s="3">
        <v>-11.79</v>
      </c>
    </row>
    <row r="45" spans="1:4" x14ac:dyDescent="0.3">
      <c r="A45" s="3" t="s">
        <v>281</v>
      </c>
      <c r="B45" s="3" t="s">
        <v>233</v>
      </c>
      <c r="C45" s="3" t="s">
        <v>271</v>
      </c>
      <c r="D45" s="3">
        <v>39.33</v>
      </c>
    </row>
    <row r="46" spans="1:4" x14ac:dyDescent="0.3">
      <c r="A46" s="3" t="s">
        <v>270</v>
      </c>
      <c r="B46" s="3" t="s">
        <v>233</v>
      </c>
      <c r="C46" s="3" t="s">
        <v>271</v>
      </c>
      <c r="D46" s="3">
        <v>-13.05</v>
      </c>
    </row>
  </sheetData>
  <mergeCells count="1">
    <mergeCell ref="A2:D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2"/>
  <sheetViews>
    <sheetView zoomScale="80" zoomScaleNormal="80" workbookViewId="0">
      <selection activeCell="I20" sqref="I20"/>
    </sheetView>
  </sheetViews>
  <sheetFormatPr baseColWidth="10" defaultRowHeight="14.4" x14ac:dyDescent="0.3"/>
  <cols>
    <col min="1" max="1" width="11.44140625" style="3"/>
    <col min="2" max="4" width="8" style="3" bestFit="1" customWidth="1"/>
    <col min="5" max="5" width="7.6640625" style="3" bestFit="1" customWidth="1"/>
    <col min="6" max="6" width="8.6640625" style="3" bestFit="1" customWidth="1"/>
    <col min="7" max="7" width="8" style="3" bestFit="1" customWidth="1"/>
    <col min="8" max="8" width="9" style="3" bestFit="1" customWidth="1"/>
    <col min="9" max="9" width="8.6640625" style="3" bestFit="1" customWidth="1"/>
    <col min="10" max="10" width="8.33203125" style="3" bestFit="1" customWidth="1"/>
    <col min="11" max="13" width="8" style="3" bestFit="1" customWidth="1"/>
    <col min="14" max="14" width="7.44140625" bestFit="1" customWidth="1"/>
    <col min="15" max="15" width="8.109375" bestFit="1" customWidth="1"/>
    <col min="16" max="18" width="7.88671875" bestFit="1" customWidth="1"/>
    <col min="19" max="19" width="7.44140625" bestFit="1" customWidth="1"/>
  </cols>
  <sheetData>
    <row r="1" spans="1:19" x14ac:dyDescent="0.3">
      <c r="A1" s="139"/>
      <c r="B1" s="87"/>
      <c r="C1" s="88"/>
      <c r="D1" s="88"/>
      <c r="E1" s="88"/>
      <c r="F1" s="88"/>
      <c r="G1" s="89" t="s">
        <v>71</v>
      </c>
      <c r="H1" s="88"/>
      <c r="J1" s="88"/>
      <c r="K1" s="88"/>
      <c r="L1" s="147"/>
      <c r="M1" s="140"/>
      <c r="N1" s="153"/>
      <c r="O1" s="153"/>
      <c r="P1" s="153"/>
      <c r="Q1" s="153"/>
      <c r="R1" s="153"/>
      <c r="S1" s="153"/>
    </row>
    <row r="2" spans="1:19" x14ac:dyDescent="0.3">
      <c r="A2" s="141" t="s">
        <v>0</v>
      </c>
      <c r="B2" s="247" t="s">
        <v>204</v>
      </c>
      <c r="C2" s="247"/>
      <c r="D2" s="248"/>
      <c r="E2" s="246" t="s">
        <v>207</v>
      </c>
      <c r="F2" s="247"/>
      <c r="G2" s="248"/>
      <c r="H2" s="246" t="s">
        <v>208</v>
      </c>
      <c r="I2" s="247"/>
      <c r="J2" s="248"/>
      <c r="K2" s="246" t="s">
        <v>4</v>
      </c>
      <c r="L2" s="247"/>
      <c r="M2" s="250"/>
      <c r="N2" s="249"/>
      <c r="O2" s="249"/>
      <c r="P2" s="249"/>
      <c r="Q2" s="249"/>
      <c r="R2" s="249"/>
      <c r="S2" s="249"/>
    </row>
    <row r="3" spans="1:19" x14ac:dyDescent="0.3">
      <c r="A3" s="139">
        <v>-540</v>
      </c>
      <c r="B3" s="145">
        <v>1.7303329999999999</v>
      </c>
      <c r="C3" s="145">
        <v>4.5973329999999999</v>
      </c>
      <c r="D3" s="145">
        <v>3.3433329999999999</v>
      </c>
      <c r="E3" s="145">
        <v>-1.806667</v>
      </c>
      <c r="F3" s="145">
        <v>-1.4876670000000001</v>
      </c>
      <c r="G3" s="145">
        <v>2.8243330000000002</v>
      </c>
      <c r="H3" s="145">
        <v>0.57333299999999998</v>
      </c>
      <c r="I3" s="145">
        <v>7.633305E-2</v>
      </c>
      <c r="J3" s="145">
        <v>3.6713330000000002</v>
      </c>
      <c r="K3" s="145">
        <v>2.5333329999999998</v>
      </c>
      <c r="L3" s="145">
        <v>1.4703329999999999</v>
      </c>
      <c r="M3" s="145">
        <v>3.1273330000000001</v>
      </c>
      <c r="N3" s="144"/>
      <c r="O3" s="144"/>
      <c r="P3" s="144"/>
      <c r="Q3" s="144"/>
      <c r="R3" s="144"/>
      <c r="S3" s="144"/>
    </row>
    <row r="4" spans="1:19" x14ac:dyDescent="0.3">
      <c r="A4" s="139">
        <v>-480</v>
      </c>
      <c r="B4" s="145">
        <v>1.052333</v>
      </c>
      <c r="C4" s="145">
        <v>3.4623330000000001</v>
      </c>
      <c r="D4" s="145">
        <v>4.5433339999999998</v>
      </c>
      <c r="E4" s="145">
        <v>1.021333</v>
      </c>
      <c r="F4" s="145">
        <v>-1.0816669999999999</v>
      </c>
      <c r="G4" s="145">
        <v>2.6113330000000001</v>
      </c>
      <c r="H4" s="145">
        <v>3.0133329999999998</v>
      </c>
      <c r="I4" s="145">
        <v>0.69433330000000004</v>
      </c>
      <c r="J4" s="145">
        <v>5.5873330000000001</v>
      </c>
      <c r="K4" s="145">
        <v>2.4693329999999998</v>
      </c>
      <c r="L4" s="145">
        <v>1.568333</v>
      </c>
      <c r="M4" s="145">
        <v>3.1823329999999999</v>
      </c>
      <c r="N4" s="144"/>
      <c r="O4" s="144"/>
      <c r="P4" s="144"/>
      <c r="Q4" s="144"/>
      <c r="R4" s="144"/>
      <c r="S4" s="144"/>
    </row>
    <row r="5" spans="1:19" x14ac:dyDescent="0.3">
      <c r="A5" s="139">
        <v>-420</v>
      </c>
      <c r="B5" s="145">
        <v>1.5940000000000001</v>
      </c>
      <c r="C5" s="145">
        <v>1.7889999999999999</v>
      </c>
      <c r="D5" s="145">
        <v>3.5179999999999998</v>
      </c>
      <c r="E5" s="145">
        <v>0.75300009999999995</v>
      </c>
      <c r="F5" s="145">
        <v>-0.872</v>
      </c>
      <c r="G5" s="145">
        <v>2.8370000000000002</v>
      </c>
      <c r="H5" s="145">
        <v>2.2349999999999999</v>
      </c>
      <c r="I5" s="145">
        <v>1.9790000000000001</v>
      </c>
      <c r="J5" s="145">
        <v>2.4550000000000001</v>
      </c>
      <c r="K5" s="145">
        <v>1.085</v>
      </c>
      <c r="L5" s="145">
        <v>2.4590000000000001</v>
      </c>
      <c r="M5" s="145">
        <v>2.3620000000000001</v>
      </c>
      <c r="N5" s="144"/>
      <c r="O5" s="144"/>
      <c r="P5" s="144"/>
      <c r="Q5" s="144"/>
      <c r="R5" s="144"/>
      <c r="S5" s="144"/>
    </row>
    <row r="6" spans="1:19" x14ac:dyDescent="0.3">
      <c r="A6" s="139">
        <v>-360</v>
      </c>
      <c r="B6" s="145">
        <v>0.72733349999999997</v>
      </c>
      <c r="C6" s="145">
        <v>1.992334</v>
      </c>
      <c r="D6" s="145">
        <v>2.4423330000000001</v>
      </c>
      <c r="E6" s="145">
        <v>-0.45466649999999997</v>
      </c>
      <c r="F6" s="145">
        <v>-1.351666</v>
      </c>
      <c r="G6" s="145">
        <v>2.173333</v>
      </c>
      <c r="H6" s="145">
        <v>2.0503339999999999</v>
      </c>
      <c r="I6" s="145">
        <v>0.79333350000000002</v>
      </c>
      <c r="J6" s="145">
        <v>3.940334</v>
      </c>
      <c r="K6" s="145">
        <v>2.263334</v>
      </c>
      <c r="L6" s="145">
        <v>1.6723330000000001</v>
      </c>
      <c r="M6" s="145">
        <v>2.1773340000000001</v>
      </c>
      <c r="N6" s="144"/>
      <c r="O6" s="144"/>
      <c r="P6" s="144"/>
      <c r="Q6" s="144"/>
      <c r="R6" s="144"/>
      <c r="S6" s="144"/>
    </row>
    <row r="7" spans="1:19" x14ac:dyDescent="0.3">
      <c r="A7" s="139">
        <v>-300</v>
      </c>
      <c r="B7" s="145">
        <v>1.7403329999999999</v>
      </c>
      <c r="C7" s="145">
        <v>2.3763329999999998</v>
      </c>
      <c r="D7" s="145">
        <v>2.517334</v>
      </c>
      <c r="E7" s="145">
        <v>1.4083330000000001</v>
      </c>
      <c r="F7" s="145">
        <v>-2.1666680000000001E-2</v>
      </c>
      <c r="G7" s="145">
        <v>1.8573329999999999</v>
      </c>
      <c r="H7" s="145">
        <v>2.6793330000000002</v>
      </c>
      <c r="I7" s="145">
        <v>0.2043333</v>
      </c>
      <c r="J7" s="145">
        <v>7.0353329999999996</v>
      </c>
      <c r="K7" s="145">
        <v>3.8763329999999998</v>
      </c>
      <c r="L7" s="145">
        <v>2.4243329999999998</v>
      </c>
      <c r="M7" s="145">
        <v>3.4323329999999999</v>
      </c>
      <c r="N7" s="144"/>
      <c r="O7" s="144"/>
      <c r="P7" s="144"/>
      <c r="Q7" s="144"/>
      <c r="R7" s="144"/>
      <c r="S7" s="144"/>
    </row>
    <row r="8" spans="1:19" x14ac:dyDescent="0.3">
      <c r="A8" s="139">
        <v>-240</v>
      </c>
      <c r="B8" s="145">
        <v>1.421</v>
      </c>
      <c r="C8" s="145">
        <v>1.839</v>
      </c>
      <c r="D8" s="145">
        <v>3.1419999999999999</v>
      </c>
      <c r="E8" s="145">
        <v>-0.23300000000000001</v>
      </c>
      <c r="F8" s="145">
        <v>-8.5999999999999993E-2</v>
      </c>
      <c r="G8" s="145">
        <v>2.91</v>
      </c>
      <c r="H8" s="145">
        <v>2.097</v>
      </c>
      <c r="I8" s="145">
        <v>1.5740000000000001</v>
      </c>
      <c r="J8" s="145">
        <v>2.657</v>
      </c>
      <c r="K8" s="145">
        <v>1.08</v>
      </c>
      <c r="L8" s="145">
        <v>1.734</v>
      </c>
      <c r="M8" s="145">
        <v>2.2850000000000001</v>
      </c>
      <c r="N8" s="144"/>
      <c r="O8" s="144"/>
      <c r="P8" s="144"/>
      <c r="Q8" s="144"/>
      <c r="R8" s="144"/>
      <c r="S8" s="144"/>
    </row>
    <row r="9" spans="1:19" x14ac:dyDescent="0.3">
      <c r="A9" s="139">
        <v>-180</v>
      </c>
      <c r="B9" s="145">
        <v>1.234</v>
      </c>
      <c r="C9" s="145">
        <v>1.4710000000000001</v>
      </c>
      <c r="D9" s="145">
        <v>2.3860000000000001</v>
      </c>
      <c r="E9" s="145">
        <v>0.41599999999999998</v>
      </c>
      <c r="F9" s="145">
        <v>-0.47</v>
      </c>
      <c r="G9" s="145">
        <v>1.66</v>
      </c>
      <c r="H9" s="145">
        <v>3.8839999999999999</v>
      </c>
      <c r="I9" s="145">
        <v>1.8540000000000001</v>
      </c>
      <c r="J9" s="145">
        <v>3.8260000000000001</v>
      </c>
      <c r="K9" s="145">
        <v>3.008</v>
      </c>
      <c r="L9" s="145">
        <v>2.3849999999999998</v>
      </c>
      <c r="M9" s="145">
        <v>2.29</v>
      </c>
      <c r="N9" s="144"/>
      <c r="O9" s="144"/>
      <c r="P9" s="144"/>
      <c r="Q9" s="144"/>
      <c r="R9" s="144"/>
      <c r="S9" s="144"/>
    </row>
    <row r="10" spans="1:19" x14ac:dyDescent="0.3">
      <c r="A10" s="139">
        <v>-120</v>
      </c>
      <c r="B10" s="145">
        <v>2.4649999999999999</v>
      </c>
      <c r="C10" s="145">
        <v>1.837</v>
      </c>
      <c r="D10" s="145">
        <v>1.377</v>
      </c>
      <c r="E10" s="145">
        <v>0.33500000000000002</v>
      </c>
      <c r="F10" s="145">
        <v>0.92500000000000004</v>
      </c>
      <c r="G10" s="145">
        <v>2.665</v>
      </c>
      <c r="H10" s="145">
        <v>1.6180000000000001</v>
      </c>
      <c r="I10" s="145">
        <v>1.069</v>
      </c>
      <c r="J10" s="145">
        <v>5.6559999999999997</v>
      </c>
      <c r="K10" s="145">
        <v>3.266</v>
      </c>
      <c r="L10" s="145">
        <v>3.032</v>
      </c>
      <c r="M10" s="145">
        <v>1.649</v>
      </c>
      <c r="N10" s="144"/>
      <c r="O10" s="144"/>
      <c r="P10" s="144"/>
      <c r="Q10" s="144"/>
      <c r="R10" s="144"/>
      <c r="S10" s="144"/>
    </row>
    <row r="11" spans="1:19" x14ac:dyDescent="0.3">
      <c r="A11" s="139">
        <v>-60</v>
      </c>
      <c r="B11" s="145">
        <v>-0.95766680000000004</v>
      </c>
      <c r="C11" s="145">
        <v>2.673333</v>
      </c>
      <c r="D11" s="145">
        <v>0.4603332</v>
      </c>
      <c r="E11" s="145">
        <v>-3.7936670000000001</v>
      </c>
      <c r="F11" s="145">
        <v>-1.4066669999999999</v>
      </c>
      <c r="G11" s="145">
        <v>0.73233329999999996</v>
      </c>
      <c r="H11" s="145">
        <v>-2.9506670000000002</v>
      </c>
      <c r="I11" s="145">
        <v>-3.3456670000000002</v>
      </c>
      <c r="J11" s="145">
        <v>4.5473330000000001</v>
      </c>
      <c r="K11" s="145">
        <v>1.7123330000000001</v>
      </c>
      <c r="L11" s="145">
        <v>-7.0666789999999993E-2</v>
      </c>
      <c r="M11" s="145">
        <v>-0.68666669999999996</v>
      </c>
      <c r="N11" s="144"/>
      <c r="O11" s="144"/>
      <c r="P11" s="144"/>
      <c r="Q11" s="144"/>
      <c r="R11" s="144"/>
      <c r="S11" s="144"/>
    </row>
    <row r="12" spans="1:19" x14ac:dyDescent="0.3">
      <c r="A12" s="139">
        <v>0</v>
      </c>
      <c r="B12" s="145">
        <v>0</v>
      </c>
      <c r="C12" s="145">
        <v>0</v>
      </c>
      <c r="D12" s="145">
        <v>0</v>
      </c>
      <c r="E12" s="145">
        <v>0</v>
      </c>
      <c r="F12" s="145">
        <v>0</v>
      </c>
      <c r="G12" s="145">
        <v>0</v>
      </c>
      <c r="H12" s="145">
        <v>0</v>
      </c>
      <c r="I12" s="145">
        <v>0</v>
      </c>
      <c r="J12" s="145">
        <v>0</v>
      </c>
      <c r="K12" s="145">
        <v>0</v>
      </c>
      <c r="L12" s="145">
        <v>0</v>
      </c>
      <c r="M12" s="145">
        <v>0</v>
      </c>
      <c r="N12" s="144"/>
      <c r="O12" s="144"/>
      <c r="P12" s="144"/>
      <c r="Q12" s="144"/>
      <c r="R12" s="144"/>
      <c r="S12" s="144"/>
    </row>
    <row r="13" spans="1:19" x14ac:dyDescent="0.3">
      <c r="A13" s="139">
        <v>60</v>
      </c>
      <c r="B13" s="145">
        <v>174.001</v>
      </c>
      <c r="C13" s="145">
        <v>168.04400000000001</v>
      </c>
      <c r="D13" s="145">
        <v>156.46199999999999</v>
      </c>
      <c r="E13" s="145">
        <v>164.88800000000001</v>
      </c>
      <c r="F13" s="145">
        <v>159.261</v>
      </c>
      <c r="G13" s="145">
        <v>140.56</v>
      </c>
      <c r="H13" s="145">
        <v>17.731999999999999</v>
      </c>
      <c r="I13" s="145">
        <v>14.635</v>
      </c>
      <c r="J13" s="145">
        <v>20.468</v>
      </c>
      <c r="K13" s="145">
        <v>30.155999999999999</v>
      </c>
      <c r="L13" s="145">
        <v>12.081</v>
      </c>
      <c r="M13" s="145">
        <v>22.88</v>
      </c>
      <c r="N13" s="144"/>
      <c r="O13" s="144"/>
      <c r="P13" s="144"/>
      <c r="Q13" s="144"/>
      <c r="R13" s="144"/>
      <c r="S13" s="144"/>
    </row>
    <row r="14" spans="1:19" x14ac:dyDescent="0.3">
      <c r="A14" s="139">
        <v>120</v>
      </c>
      <c r="B14" s="145">
        <v>221.12799999999999</v>
      </c>
      <c r="C14" s="145">
        <v>218.67699999999999</v>
      </c>
      <c r="D14" s="145">
        <v>209.84100000000001</v>
      </c>
      <c r="E14" s="145">
        <v>213.655</v>
      </c>
      <c r="F14" s="145">
        <v>217.14599999999999</v>
      </c>
      <c r="G14" s="145">
        <v>193.875</v>
      </c>
      <c r="H14" s="145">
        <v>20.062999999999999</v>
      </c>
      <c r="I14" s="145">
        <v>18.003</v>
      </c>
      <c r="J14" s="145">
        <v>27.14</v>
      </c>
      <c r="K14" s="145">
        <v>34.215000000000003</v>
      </c>
      <c r="L14" s="145">
        <v>15.863</v>
      </c>
      <c r="M14" s="145">
        <v>26.952999999999999</v>
      </c>
      <c r="N14" s="144"/>
      <c r="O14" s="144"/>
      <c r="P14" s="144"/>
      <c r="Q14" s="144"/>
      <c r="R14" s="144"/>
      <c r="S14" s="144"/>
    </row>
    <row r="15" spans="1:19" x14ac:dyDescent="0.3">
      <c r="A15" s="139">
        <v>180</v>
      </c>
      <c r="B15" s="145">
        <v>261.94330000000002</v>
      </c>
      <c r="C15" s="145">
        <v>256.99829999999997</v>
      </c>
      <c r="D15" s="145">
        <v>255.23830000000001</v>
      </c>
      <c r="E15" s="145">
        <v>252.01730000000001</v>
      </c>
      <c r="F15" s="145">
        <v>261.4633</v>
      </c>
      <c r="G15" s="145">
        <v>244.5223</v>
      </c>
      <c r="H15" s="145">
        <v>27.091329999999999</v>
      </c>
      <c r="I15" s="145">
        <v>22.80433</v>
      </c>
      <c r="J15" s="145">
        <v>28.37433</v>
      </c>
      <c r="K15" s="145">
        <v>34.71734</v>
      </c>
      <c r="L15" s="145">
        <v>19.39433</v>
      </c>
      <c r="M15" s="145">
        <v>29.877330000000001</v>
      </c>
      <c r="N15" s="144"/>
      <c r="O15" s="144"/>
      <c r="P15" s="144"/>
      <c r="Q15" s="144"/>
      <c r="R15" s="144"/>
      <c r="S15" s="144"/>
    </row>
    <row r="16" spans="1:19" x14ac:dyDescent="0.3">
      <c r="A16" s="139">
        <v>240</v>
      </c>
      <c r="B16" s="145">
        <v>286.38229999999999</v>
      </c>
      <c r="C16" s="145">
        <v>284.4853</v>
      </c>
      <c r="D16" s="145">
        <v>282.72230000000002</v>
      </c>
      <c r="E16" s="145">
        <v>281.91129999999998</v>
      </c>
      <c r="F16" s="145">
        <v>294.28930000000003</v>
      </c>
      <c r="G16" s="145">
        <v>272.94029999999998</v>
      </c>
      <c r="H16" s="145">
        <v>22.858329999999999</v>
      </c>
      <c r="I16" s="145">
        <v>19.916329999999999</v>
      </c>
      <c r="J16" s="145">
        <v>33.044330000000002</v>
      </c>
      <c r="K16" s="145">
        <v>35.785330000000002</v>
      </c>
      <c r="L16" s="145">
        <v>18.819330000000001</v>
      </c>
      <c r="M16" s="145">
        <v>27.255330000000001</v>
      </c>
      <c r="N16" s="144"/>
      <c r="O16" s="144"/>
      <c r="P16" s="144"/>
      <c r="Q16" s="144"/>
      <c r="R16" s="144"/>
      <c r="S16" s="144"/>
    </row>
    <row r="17" spans="1:19" x14ac:dyDescent="0.3">
      <c r="A17" s="139">
        <v>300</v>
      </c>
      <c r="B17" s="145">
        <v>302.7063</v>
      </c>
      <c r="C17" s="145">
        <v>304.78930000000003</v>
      </c>
      <c r="D17" s="145">
        <v>306.32929999999999</v>
      </c>
      <c r="E17" s="145">
        <v>301.61529999999999</v>
      </c>
      <c r="F17" s="145">
        <v>317.3383</v>
      </c>
      <c r="G17" s="145">
        <v>297.4853</v>
      </c>
      <c r="H17" s="145">
        <v>24.55133</v>
      </c>
      <c r="I17" s="145">
        <v>21.61233</v>
      </c>
      <c r="J17" s="145">
        <v>32.674329999999998</v>
      </c>
      <c r="K17" s="145">
        <v>35.30133</v>
      </c>
      <c r="L17" s="145">
        <v>19.69333</v>
      </c>
      <c r="M17" s="145">
        <v>27.465330000000002</v>
      </c>
      <c r="N17" s="144"/>
      <c r="O17" s="144"/>
      <c r="P17" s="144"/>
      <c r="Q17" s="144"/>
      <c r="R17" s="144"/>
      <c r="S17" s="144"/>
    </row>
    <row r="18" spans="1:19" x14ac:dyDescent="0.3">
      <c r="A18" s="139">
        <v>360</v>
      </c>
      <c r="B18" s="145">
        <v>318.81740000000002</v>
      </c>
      <c r="C18" s="145">
        <v>316.82429999999999</v>
      </c>
      <c r="D18" s="145">
        <v>325.3843</v>
      </c>
      <c r="E18" s="145">
        <v>315.5034</v>
      </c>
      <c r="F18" s="145">
        <v>331.76830000000001</v>
      </c>
      <c r="G18" s="145">
        <v>319.88529999999997</v>
      </c>
      <c r="H18" s="145">
        <v>28.756329999999998</v>
      </c>
      <c r="I18" s="145">
        <v>24.941330000000001</v>
      </c>
      <c r="J18" s="145">
        <v>32.386339999999997</v>
      </c>
      <c r="K18" s="145">
        <v>34.093330000000002</v>
      </c>
      <c r="L18" s="145">
        <v>20.81034</v>
      </c>
      <c r="M18" s="145">
        <v>29.613330000000001</v>
      </c>
      <c r="N18" s="144"/>
      <c r="O18" s="144"/>
      <c r="P18" s="144"/>
      <c r="Q18" s="144"/>
      <c r="R18" s="144"/>
      <c r="S18" s="144"/>
    </row>
    <row r="19" spans="1:19" x14ac:dyDescent="0.3">
      <c r="A19" s="139">
        <v>420</v>
      </c>
      <c r="B19" s="145">
        <v>318.83800000000002</v>
      </c>
      <c r="C19" s="145">
        <v>318.11099999999999</v>
      </c>
      <c r="D19" s="145">
        <v>324.94099999999997</v>
      </c>
      <c r="E19" s="145">
        <v>319.24799999999999</v>
      </c>
      <c r="F19" s="145">
        <v>337.904</v>
      </c>
      <c r="G19" s="145">
        <v>320.93599999999998</v>
      </c>
      <c r="H19" s="145">
        <v>21.311</v>
      </c>
      <c r="I19" s="145">
        <v>20.829000000000001</v>
      </c>
      <c r="J19" s="145">
        <v>33.28</v>
      </c>
      <c r="K19" s="145">
        <v>31.402999999999999</v>
      </c>
      <c r="L19" s="145">
        <v>18.498999999999999</v>
      </c>
      <c r="M19" s="145">
        <v>23.477</v>
      </c>
      <c r="N19" s="144"/>
      <c r="O19" s="144"/>
      <c r="P19" s="144"/>
      <c r="Q19" s="144"/>
      <c r="R19" s="144"/>
      <c r="S19" s="144"/>
    </row>
    <row r="20" spans="1:19" x14ac:dyDescent="0.3">
      <c r="A20" s="139">
        <v>480</v>
      </c>
      <c r="B20" s="145">
        <v>320.82369999999997</v>
      </c>
      <c r="C20" s="145">
        <v>322.87369999999999</v>
      </c>
      <c r="D20" s="145">
        <v>331.05369999999999</v>
      </c>
      <c r="E20" s="145">
        <v>323.5317</v>
      </c>
      <c r="F20" s="145">
        <v>341.59269999999998</v>
      </c>
      <c r="G20" s="145">
        <v>325.7747</v>
      </c>
      <c r="H20" s="145">
        <v>20.79167</v>
      </c>
      <c r="I20" s="145">
        <v>23.19267</v>
      </c>
      <c r="J20" s="145">
        <v>30.895669999999999</v>
      </c>
      <c r="K20" s="145">
        <v>29.35266</v>
      </c>
      <c r="L20" s="145">
        <v>18.215669999999999</v>
      </c>
      <c r="M20" s="145">
        <v>25.238669999999999</v>
      </c>
      <c r="N20" s="144"/>
      <c r="O20" s="144"/>
      <c r="P20" s="144"/>
      <c r="Q20" s="144"/>
      <c r="R20" s="144"/>
      <c r="S20" s="144"/>
    </row>
    <row r="21" spans="1:19" x14ac:dyDescent="0.3">
      <c r="A21" s="139">
        <v>540</v>
      </c>
      <c r="B21" s="145">
        <v>320.75830000000002</v>
      </c>
      <c r="C21" s="145">
        <v>319.37529999999998</v>
      </c>
      <c r="D21" s="145">
        <v>330.60829999999999</v>
      </c>
      <c r="E21" s="145">
        <v>321.89330000000001</v>
      </c>
      <c r="F21" s="145">
        <v>338.87329999999997</v>
      </c>
      <c r="G21" s="145">
        <v>324.44630000000001</v>
      </c>
      <c r="H21" s="145">
        <v>25.363330000000001</v>
      </c>
      <c r="I21" s="145">
        <v>24.363330000000001</v>
      </c>
      <c r="J21" s="145">
        <v>28.637329999999999</v>
      </c>
      <c r="K21" s="145">
        <v>27.65333</v>
      </c>
      <c r="L21" s="145">
        <v>17.794329999999999</v>
      </c>
      <c r="M21" s="145">
        <v>22.172329999999999</v>
      </c>
      <c r="N21" s="144"/>
      <c r="O21" s="144"/>
      <c r="P21" s="144"/>
      <c r="Q21" s="144"/>
      <c r="R21" s="144"/>
      <c r="S21" s="144"/>
    </row>
    <row r="22" spans="1:19" x14ac:dyDescent="0.3">
      <c r="A22" s="139">
        <v>600</v>
      </c>
      <c r="B22" s="145">
        <v>314.42230000000001</v>
      </c>
      <c r="C22" s="145">
        <v>316.4273</v>
      </c>
      <c r="D22" s="145">
        <v>323.96230000000003</v>
      </c>
      <c r="E22" s="145">
        <v>317.57029999999997</v>
      </c>
      <c r="F22" s="145">
        <v>334.96929999999998</v>
      </c>
      <c r="G22" s="145">
        <v>318.8383</v>
      </c>
      <c r="H22" s="145">
        <v>17.567329999999998</v>
      </c>
      <c r="I22" s="145">
        <v>20.375330000000002</v>
      </c>
      <c r="J22" s="145">
        <v>30.04533</v>
      </c>
      <c r="K22" s="145">
        <v>24.58933</v>
      </c>
      <c r="L22" s="145">
        <v>14.60233</v>
      </c>
      <c r="M22" s="145">
        <v>19.898330000000001</v>
      </c>
      <c r="N22" s="144"/>
      <c r="O22" s="144"/>
      <c r="P22" s="144"/>
      <c r="Q22" s="144"/>
      <c r="R22" s="144"/>
      <c r="S22" s="144"/>
    </row>
    <row r="23" spans="1:19" x14ac:dyDescent="0.3">
      <c r="A23" s="139">
        <v>660</v>
      </c>
      <c r="B23" s="145">
        <v>309.47129999999999</v>
      </c>
      <c r="C23" s="145">
        <v>310.68130000000002</v>
      </c>
      <c r="D23" s="145">
        <v>318.60230000000001</v>
      </c>
      <c r="E23" s="145">
        <v>311.28429999999997</v>
      </c>
      <c r="F23" s="145">
        <v>328.02629999999999</v>
      </c>
      <c r="G23" s="145">
        <v>311.49029999999999</v>
      </c>
      <c r="H23" s="145">
        <v>15.10633</v>
      </c>
      <c r="I23" s="145">
        <v>19.31833</v>
      </c>
      <c r="J23" s="145">
        <v>28.70833</v>
      </c>
      <c r="K23" s="145">
        <v>22.886330000000001</v>
      </c>
      <c r="L23" s="145">
        <v>13.738329999999999</v>
      </c>
      <c r="M23" s="145">
        <v>18.346329999999998</v>
      </c>
      <c r="N23" s="144"/>
      <c r="O23" s="144"/>
      <c r="P23" s="144"/>
      <c r="Q23" s="144"/>
      <c r="R23" s="144"/>
      <c r="S23" s="144"/>
    </row>
    <row r="24" spans="1:19" x14ac:dyDescent="0.3">
      <c r="A24" s="139">
        <v>720</v>
      </c>
      <c r="B24" s="145">
        <v>305.79930000000002</v>
      </c>
      <c r="C24" s="145">
        <v>305.12830000000002</v>
      </c>
      <c r="D24" s="145">
        <v>312.88029999999998</v>
      </c>
      <c r="E24" s="145">
        <v>307.9393</v>
      </c>
      <c r="F24" s="145">
        <v>322.34629999999999</v>
      </c>
      <c r="G24" s="145">
        <v>302.31630000000001</v>
      </c>
      <c r="H24" s="145">
        <v>16.883330000000001</v>
      </c>
      <c r="I24" s="145">
        <v>18.37133</v>
      </c>
      <c r="J24" s="145">
        <v>27.87133</v>
      </c>
      <c r="K24" s="145">
        <v>21.626329999999999</v>
      </c>
      <c r="L24" s="145">
        <v>13.08933</v>
      </c>
      <c r="M24" s="145">
        <v>17.533329999999999</v>
      </c>
      <c r="N24" s="144"/>
      <c r="O24" s="144"/>
      <c r="P24" s="144"/>
      <c r="Q24" s="144"/>
      <c r="R24" s="144"/>
      <c r="S24" s="144"/>
    </row>
    <row r="25" spans="1:19" x14ac:dyDescent="0.3">
      <c r="A25" s="139">
        <v>780</v>
      </c>
      <c r="B25" s="145">
        <v>304.48099999999999</v>
      </c>
      <c r="C25" s="145">
        <v>300.178</v>
      </c>
      <c r="D25" s="145">
        <v>307.59100000000001</v>
      </c>
      <c r="E25" s="145">
        <v>303.05799999999999</v>
      </c>
      <c r="F25" s="145">
        <v>314.89299999999997</v>
      </c>
      <c r="G25" s="145">
        <v>300.84699999999998</v>
      </c>
      <c r="H25" s="145">
        <v>19.558</v>
      </c>
      <c r="I25" s="145">
        <v>21.129000000000001</v>
      </c>
      <c r="J25" s="145">
        <v>26.606999999999999</v>
      </c>
      <c r="K25" s="145">
        <v>21.917000000000002</v>
      </c>
      <c r="L25" s="145">
        <v>15.284000000000001</v>
      </c>
      <c r="M25" s="145">
        <v>18.46</v>
      </c>
      <c r="N25" s="144"/>
      <c r="O25" s="144"/>
      <c r="P25" s="144"/>
      <c r="Q25" s="144"/>
      <c r="R25" s="144"/>
      <c r="S25" s="144"/>
    </row>
    <row r="26" spans="1:19" x14ac:dyDescent="0.3">
      <c r="A26" s="139">
        <v>840</v>
      </c>
      <c r="B26" s="145">
        <v>297.25200000000001</v>
      </c>
      <c r="C26" s="145">
        <v>294.81599999999997</v>
      </c>
      <c r="D26" s="145">
        <v>301.11099999999999</v>
      </c>
      <c r="E26" s="145">
        <v>296.29399999999998</v>
      </c>
      <c r="F26" s="145">
        <v>307.86599999999999</v>
      </c>
      <c r="G26" s="145">
        <v>294.46300000000002</v>
      </c>
      <c r="H26" s="145">
        <v>20.334</v>
      </c>
      <c r="I26" s="145">
        <v>21.669</v>
      </c>
      <c r="J26" s="145">
        <v>26.189</v>
      </c>
      <c r="K26" s="145">
        <v>20.844000000000001</v>
      </c>
      <c r="L26" s="145">
        <v>14.201000000000001</v>
      </c>
      <c r="M26" s="145">
        <v>16.507000000000001</v>
      </c>
      <c r="N26" s="144"/>
      <c r="O26" s="144"/>
      <c r="P26" s="144"/>
      <c r="Q26" s="144"/>
      <c r="R26" s="144"/>
      <c r="S26" s="144"/>
    </row>
    <row r="27" spans="1:19" x14ac:dyDescent="0.3">
      <c r="A27" s="139">
        <v>900</v>
      </c>
      <c r="B27" s="145">
        <v>293.81099999999998</v>
      </c>
      <c r="C27" s="145">
        <v>290.16699999999997</v>
      </c>
      <c r="D27" s="145">
        <v>295.82799999999997</v>
      </c>
      <c r="E27" s="145">
        <v>291.20999999999998</v>
      </c>
      <c r="F27" s="145">
        <v>299.23200000000003</v>
      </c>
      <c r="G27" s="145">
        <v>287.09100000000001</v>
      </c>
      <c r="H27" s="145">
        <v>20.597999999999999</v>
      </c>
      <c r="I27" s="145">
        <v>20.559000000000001</v>
      </c>
      <c r="J27" s="145">
        <v>26.087</v>
      </c>
      <c r="K27" s="145">
        <v>19.422000000000001</v>
      </c>
      <c r="L27" s="145">
        <v>13.334</v>
      </c>
      <c r="M27" s="145">
        <v>17.532</v>
      </c>
      <c r="N27" s="144"/>
      <c r="O27" s="144"/>
      <c r="P27" s="144"/>
      <c r="Q27" s="144"/>
      <c r="R27" s="144"/>
      <c r="S27" s="144"/>
    </row>
    <row r="28" spans="1:19" x14ac:dyDescent="0.3">
      <c r="A28" s="139">
        <v>960</v>
      </c>
      <c r="B28" s="145">
        <v>288.17</v>
      </c>
      <c r="C28" s="145">
        <v>286.584</v>
      </c>
      <c r="D28" s="145">
        <v>290.80399999999997</v>
      </c>
      <c r="E28" s="145">
        <v>285.60000000000002</v>
      </c>
      <c r="F28" s="145">
        <v>292.49799999999999</v>
      </c>
      <c r="G28" s="145">
        <v>280.70699999999999</v>
      </c>
      <c r="H28" s="145">
        <v>21.044</v>
      </c>
      <c r="I28" s="145">
        <v>20.369</v>
      </c>
      <c r="J28" s="145">
        <v>25.614999999999998</v>
      </c>
      <c r="K28" s="145">
        <v>19.079000000000001</v>
      </c>
      <c r="L28" s="145">
        <v>12.946</v>
      </c>
      <c r="M28" s="145">
        <v>16.809000000000001</v>
      </c>
      <c r="N28" s="144"/>
      <c r="O28" s="144"/>
      <c r="P28" s="144"/>
      <c r="Q28" s="144"/>
      <c r="R28" s="144"/>
      <c r="S28" s="144"/>
    </row>
    <row r="29" spans="1:19" x14ac:dyDescent="0.3">
      <c r="A29" s="139">
        <v>1020</v>
      </c>
      <c r="B29" s="145">
        <v>282.911</v>
      </c>
      <c r="C29" s="145">
        <v>279.18099999999998</v>
      </c>
      <c r="D29" s="145">
        <v>283.60700000000003</v>
      </c>
      <c r="E29" s="145">
        <v>283.23700000000002</v>
      </c>
      <c r="F29" s="145">
        <v>288.8</v>
      </c>
      <c r="G29" s="145">
        <v>270.14</v>
      </c>
      <c r="H29" s="145">
        <v>17.257999999999999</v>
      </c>
      <c r="I29" s="145">
        <v>19.846</v>
      </c>
      <c r="J29" s="145">
        <v>22.062000000000001</v>
      </c>
      <c r="K29" s="145">
        <v>16.041</v>
      </c>
      <c r="L29" s="145">
        <v>11.497999999999999</v>
      </c>
      <c r="M29" s="145">
        <v>16.286999999999999</v>
      </c>
      <c r="N29" s="144"/>
      <c r="O29" s="144"/>
      <c r="P29" s="144"/>
      <c r="Q29" s="144"/>
      <c r="R29" s="144"/>
      <c r="S29" s="144"/>
    </row>
    <row r="30" spans="1:19" x14ac:dyDescent="0.3">
      <c r="A30" s="139">
        <v>1080</v>
      </c>
      <c r="B30" s="145">
        <v>276.09530000000001</v>
      </c>
      <c r="C30" s="145">
        <v>275.90429999999998</v>
      </c>
      <c r="D30" s="145">
        <v>277.1653</v>
      </c>
      <c r="E30" s="145">
        <v>276.34930000000003</v>
      </c>
      <c r="F30" s="145">
        <v>281.88630000000001</v>
      </c>
      <c r="G30" s="145">
        <v>263.77429999999998</v>
      </c>
      <c r="H30" s="145">
        <v>11.53933</v>
      </c>
      <c r="I30" s="145">
        <v>17.158329999999999</v>
      </c>
      <c r="J30" s="145">
        <v>21.938330000000001</v>
      </c>
      <c r="K30" s="145">
        <v>15.341329999999999</v>
      </c>
      <c r="L30" s="145">
        <v>10.595330000000001</v>
      </c>
      <c r="M30" s="145">
        <v>13.55233</v>
      </c>
      <c r="N30" s="144"/>
      <c r="O30" s="144"/>
      <c r="P30" s="144"/>
      <c r="Q30" s="144"/>
      <c r="R30" s="144"/>
      <c r="S30" s="144"/>
    </row>
    <row r="31" spans="1:19" x14ac:dyDescent="0.3">
      <c r="A31" s="139">
        <v>1140</v>
      </c>
      <c r="B31" s="145">
        <v>278.23930000000001</v>
      </c>
      <c r="C31" s="145">
        <v>268.9443</v>
      </c>
      <c r="D31" s="145">
        <v>273.24439999999998</v>
      </c>
      <c r="E31" s="145">
        <v>274.3723</v>
      </c>
      <c r="F31" s="145">
        <v>275.1893</v>
      </c>
      <c r="G31" s="145">
        <v>261.85230000000001</v>
      </c>
      <c r="H31" s="145">
        <v>18.57733</v>
      </c>
      <c r="I31" s="145">
        <v>20.349329999999998</v>
      </c>
      <c r="J31" s="145">
        <v>21.814330000000002</v>
      </c>
      <c r="K31" s="145">
        <v>16.12133</v>
      </c>
      <c r="L31" s="145">
        <v>12.27033</v>
      </c>
      <c r="M31" s="145">
        <v>14.424329999999999</v>
      </c>
      <c r="N31" s="144"/>
      <c r="O31" s="144"/>
      <c r="P31" s="144"/>
      <c r="Q31" s="144"/>
      <c r="R31" s="144"/>
      <c r="S31" s="144"/>
    </row>
    <row r="32" spans="1:19" x14ac:dyDescent="0.3">
      <c r="A32" s="139">
        <v>1200</v>
      </c>
      <c r="B32" s="145">
        <v>271.50970000000001</v>
      </c>
      <c r="C32" s="145">
        <v>269.31970000000001</v>
      </c>
      <c r="D32" s="145">
        <v>271.33670000000001</v>
      </c>
      <c r="E32" s="145">
        <v>269.52569999999997</v>
      </c>
      <c r="F32" s="145">
        <v>270.44170000000003</v>
      </c>
      <c r="G32" s="145">
        <v>257.70269999999999</v>
      </c>
      <c r="H32" s="145">
        <v>17.465669999999999</v>
      </c>
      <c r="I32" s="145">
        <v>20.28567</v>
      </c>
      <c r="J32" s="145">
        <v>19.321670000000001</v>
      </c>
      <c r="K32" s="145">
        <v>13.488670000000001</v>
      </c>
      <c r="L32" s="145">
        <v>12.331670000000001</v>
      </c>
      <c r="M32" s="145">
        <v>14.06767</v>
      </c>
      <c r="N32" s="144"/>
      <c r="O32" s="144"/>
      <c r="P32" s="144"/>
      <c r="Q32" s="144"/>
      <c r="R32" s="144"/>
      <c r="S32" s="144"/>
    </row>
    <row r="33" spans="1:19" x14ac:dyDescent="0.3">
      <c r="A33" s="139">
        <v>1260</v>
      </c>
      <c r="B33" s="145">
        <v>265.6114</v>
      </c>
      <c r="C33" s="145">
        <v>264.0093</v>
      </c>
      <c r="D33" s="145">
        <v>264.44529999999997</v>
      </c>
      <c r="E33" s="145">
        <v>265.52330000000001</v>
      </c>
      <c r="F33" s="145">
        <v>266.90730000000002</v>
      </c>
      <c r="G33" s="145">
        <v>247.4913</v>
      </c>
      <c r="H33" s="145">
        <v>11.46233</v>
      </c>
      <c r="I33" s="145">
        <v>17.46733</v>
      </c>
      <c r="J33" s="145">
        <v>22.44933</v>
      </c>
      <c r="K33" s="145">
        <v>13.594329999999999</v>
      </c>
      <c r="L33" s="145">
        <v>9.5193329999999996</v>
      </c>
      <c r="M33" s="145">
        <v>11.94533</v>
      </c>
      <c r="N33" s="144"/>
      <c r="O33" s="144"/>
      <c r="P33" s="144"/>
      <c r="Q33" s="144"/>
      <c r="R33" s="144"/>
      <c r="S33" s="144"/>
    </row>
    <row r="34" spans="1:19" x14ac:dyDescent="0.3">
      <c r="A34" s="139">
        <v>1320</v>
      </c>
      <c r="B34" s="145">
        <v>265.36759999999998</v>
      </c>
      <c r="C34" s="145">
        <v>263.63869999999997</v>
      </c>
      <c r="D34" s="145">
        <v>263.53370000000001</v>
      </c>
      <c r="E34" s="145">
        <v>263.43970000000002</v>
      </c>
      <c r="F34" s="145">
        <v>262.27370000000002</v>
      </c>
      <c r="G34" s="145">
        <v>249.14670000000001</v>
      </c>
      <c r="H34" s="145">
        <v>16.09967</v>
      </c>
      <c r="I34" s="145">
        <v>21.796669999999999</v>
      </c>
      <c r="J34" s="145">
        <v>19.66667</v>
      </c>
      <c r="K34" s="145">
        <v>13.039669999999999</v>
      </c>
      <c r="L34" s="145">
        <v>12.081670000000001</v>
      </c>
      <c r="M34" s="145">
        <v>13.619669999999999</v>
      </c>
      <c r="N34" s="144"/>
      <c r="O34" s="144"/>
      <c r="P34" s="144"/>
      <c r="Q34" s="144"/>
      <c r="R34" s="144"/>
      <c r="S34" s="144"/>
    </row>
    <row r="35" spans="1:19" x14ac:dyDescent="0.3">
      <c r="A35" s="139">
        <v>1380</v>
      </c>
      <c r="B35" s="145">
        <v>260.42939999999999</v>
      </c>
      <c r="C35" s="145">
        <v>259.33730000000003</v>
      </c>
      <c r="D35" s="145">
        <v>258.02629999999999</v>
      </c>
      <c r="E35" s="145">
        <v>259.16829999999999</v>
      </c>
      <c r="F35" s="145">
        <v>258.92829999999998</v>
      </c>
      <c r="G35" s="145">
        <v>239.85329999999999</v>
      </c>
      <c r="H35" s="145">
        <v>11.13833</v>
      </c>
      <c r="I35" s="145">
        <v>19.268329999999999</v>
      </c>
      <c r="J35" s="145">
        <v>22.997330000000002</v>
      </c>
      <c r="K35" s="145">
        <v>14.32033</v>
      </c>
      <c r="L35" s="145">
        <v>9.4253330000000002</v>
      </c>
      <c r="M35" s="145">
        <v>12.245329999999999</v>
      </c>
      <c r="N35" s="144"/>
      <c r="O35" s="144"/>
      <c r="P35" s="144"/>
      <c r="Q35" s="144"/>
      <c r="R35" s="144"/>
      <c r="S35" s="144"/>
    </row>
    <row r="36" spans="1:19" x14ac:dyDescent="0.3">
      <c r="A36" s="139">
        <v>1440</v>
      </c>
      <c r="B36" s="145">
        <v>263.14830000000001</v>
      </c>
      <c r="C36" s="145">
        <v>255.9573</v>
      </c>
      <c r="D36" s="145">
        <v>256.21629999999999</v>
      </c>
      <c r="E36" s="145">
        <v>261.00630000000001</v>
      </c>
      <c r="F36" s="145">
        <v>257.12130000000002</v>
      </c>
      <c r="G36" s="145">
        <v>239.07329999999999</v>
      </c>
      <c r="H36" s="145">
        <v>18.71733</v>
      </c>
      <c r="I36" s="145">
        <v>25.58633</v>
      </c>
      <c r="J36" s="145">
        <v>22.994330000000001</v>
      </c>
      <c r="K36" s="145">
        <v>14.68233</v>
      </c>
      <c r="L36" s="145">
        <v>12.31733</v>
      </c>
      <c r="M36" s="145">
        <v>13.460330000000001</v>
      </c>
      <c r="N36" s="144"/>
      <c r="O36" s="144"/>
      <c r="P36" s="144"/>
      <c r="Q36" s="144"/>
      <c r="R36" s="144"/>
      <c r="S36" s="144"/>
    </row>
    <row r="37" spans="1:19" x14ac:dyDescent="0.3">
      <c r="A37" s="139">
        <v>1500</v>
      </c>
      <c r="B37" s="145">
        <v>252.8133</v>
      </c>
      <c r="C37" s="145">
        <v>258.80529999999999</v>
      </c>
      <c r="D37" s="145">
        <v>255.02629999999999</v>
      </c>
      <c r="E37" s="145">
        <v>253.70830000000001</v>
      </c>
      <c r="F37" s="145">
        <v>251.30029999999999</v>
      </c>
      <c r="G37" s="145">
        <v>234.94929999999999</v>
      </c>
      <c r="H37" s="145">
        <v>9.9603330000000003</v>
      </c>
      <c r="I37" s="145">
        <v>22.695329999999998</v>
      </c>
      <c r="J37" s="145">
        <v>21.768329999999999</v>
      </c>
      <c r="K37" s="145">
        <v>12.486330000000001</v>
      </c>
      <c r="L37" s="145">
        <v>9.8133339999999993</v>
      </c>
      <c r="M37" s="145">
        <v>11.389329999999999</v>
      </c>
      <c r="N37" s="144"/>
      <c r="O37" s="144"/>
      <c r="P37" s="144"/>
      <c r="Q37" s="144"/>
      <c r="R37" s="144"/>
      <c r="S37" s="144"/>
    </row>
    <row r="38" spans="1:19" x14ac:dyDescent="0.3">
      <c r="A38" s="139">
        <v>1560</v>
      </c>
      <c r="B38" s="145">
        <v>256.14330000000001</v>
      </c>
      <c r="C38" s="145">
        <v>256.9853</v>
      </c>
      <c r="D38" s="145">
        <v>254.56530000000001</v>
      </c>
      <c r="E38" s="145">
        <v>256.07229999999998</v>
      </c>
      <c r="F38" s="145">
        <v>250.70429999999999</v>
      </c>
      <c r="G38" s="145">
        <v>230.4273</v>
      </c>
      <c r="H38" s="145">
        <v>16.95233</v>
      </c>
      <c r="I38" s="145">
        <v>27.340330000000002</v>
      </c>
      <c r="J38" s="145">
        <v>22.79233</v>
      </c>
      <c r="K38" s="145">
        <v>13.68333</v>
      </c>
      <c r="L38" s="145">
        <v>11.678330000000001</v>
      </c>
      <c r="M38" s="145">
        <v>13.77033</v>
      </c>
      <c r="N38" s="144"/>
      <c r="O38" s="144"/>
      <c r="P38" s="144"/>
      <c r="Q38" s="144"/>
      <c r="R38" s="144"/>
      <c r="S38" s="144"/>
    </row>
    <row r="39" spans="1:19" x14ac:dyDescent="0.3">
      <c r="A39" s="139">
        <v>1620</v>
      </c>
      <c r="B39" s="145">
        <v>251.2353</v>
      </c>
      <c r="C39" s="145">
        <v>251.02529999999999</v>
      </c>
      <c r="D39" s="145">
        <v>247.97229999999999</v>
      </c>
      <c r="E39" s="145">
        <v>250.9383</v>
      </c>
      <c r="F39" s="145">
        <v>246.9983</v>
      </c>
      <c r="G39" s="145">
        <v>224.88929999999999</v>
      </c>
      <c r="H39" s="145">
        <v>10.89133</v>
      </c>
      <c r="I39" s="145">
        <v>27.345330000000001</v>
      </c>
      <c r="J39" s="145">
        <v>20.715330000000002</v>
      </c>
      <c r="K39" s="145">
        <v>11.63133</v>
      </c>
      <c r="L39" s="145">
        <v>10.81833</v>
      </c>
      <c r="M39" s="145">
        <v>10.31733</v>
      </c>
      <c r="N39" s="144"/>
      <c r="O39" s="144"/>
      <c r="P39" s="144"/>
      <c r="Q39" s="144"/>
      <c r="R39" s="144"/>
      <c r="S39" s="144"/>
    </row>
    <row r="40" spans="1:19" x14ac:dyDescent="0.3">
      <c r="A40" s="139">
        <v>1680</v>
      </c>
      <c r="B40" s="145">
        <v>253.23670000000001</v>
      </c>
      <c r="C40" s="145">
        <v>250.08269999999999</v>
      </c>
      <c r="D40" s="145">
        <v>248.02770000000001</v>
      </c>
      <c r="E40" s="145">
        <v>253.14570000000001</v>
      </c>
      <c r="F40" s="145">
        <v>245.92269999999999</v>
      </c>
      <c r="G40" s="145">
        <v>225.9237</v>
      </c>
      <c r="H40" s="145">
        <v>14.991669999999999</v>
      </c>
      <c r="I40" s="145">
        <v>30.04767</v>
      </c>
      <c r="J40" s="145">
        <v>22.112670000000001</v>
      </c>
      <c r="K40" s="145">
        <v>12.67367</v>
      </c>
      <c r="L40" s="145">
        <v>11.908670000000001</v>
      </c>
      <c r="M40" s="145">
        <v>13.876670000000001</v>
      </c>
      <c r="N40" s="144"/>
      <c r="O40" s="144"/>
      <c r="P40" s="144"/>
      <c r="Q40" s="144"/>
      <c r="R40" s="144"/>
      <c r="S40" s="144"/>
    </row>
    <row r="41" spans="1:19" x14ac:dyDescent="0.3">
      <c r="A41" s="139">
        <v>1740</v>
      </c>
      <c r="B41" s="145">
        <v>249.3143</v>
      </c>
      <c r="C41" s="145">
        <v>251.4863</v>
      </c>
      <c r="D41" s="145">
        <v>247.9803</v>
      </c>
      <c r="E41" s="145">
        <v>249.98830000000001</v>
      </c>
      <c r="F41" s="145">
        <v>245.4203</v>
      </c>
      <c r="G41" s="145">
        <v>224.1233</v>
      </c>
      <c r="H41" s="145">
        <v>14.07133</v>
      </c>
      <c r="I41" s="145">
        <v>30.023330000000001</v>
      </c>
      <c r="J41" s="145">
        <v>22.358329999999999</v>
      </c>
      <c r="K41" s="145">
        <v>12.610329999999999</v>
      </c>
      <c r="L41" s="145">
        <v>11.902329999999999</v>
      </c>
      <c r="M41" s="145">
        <v>13.20533</v>
      </c>
      <c r="N41" s="144"/>
      <c r="O41" s="144"/>
      <c r="P41" s="144"/>
      <c r="Q41" s="144"/>
      <c r="R41" s="144"/>
      <c r="S41" s="144"/>
    </row>
    <row r="42" spans="1:19" x14ac:dyDescent="0.3">
      <c r="A42" s="139">
        <v>1800</v>
      </c>
      <c r="B42" s="145">
        <v>242.5393</v>
      </c>
      <c r="C42" s="145">
        <v>248.9323</v>
      </c>
      <c r="D42" s="145">
        <v>242.06030000000001</v>
      </c>
      <c r="E42" s="145">
        <v>244.40629999999999</v>
      </c>
      <c r="F42" s="145">
        <v>240.7783</v>
      </c>
      <c r="G42" s="145">
        <v>218.6053</v>
      </c>
      <c r="H42" s="145">
        <v>10.790330000000001</v>
      </c>
      <c r="I42" s="145">
        <v>27.207329999999999</v>
      </c>
      <c r="J42" s="145">
        <v>19.979330000000001</v>
      </c>
      <c r="K42" s="145">
        <v>9.6703329999999994</v>
      </c>
      <c r="L42" s="145">
        <v>10.703329999999999</v>
      </c>
      <c r="M42" s="145">
        <v>9.9573330000000002</v>
      </c>
      <c r="N42" s="144"/>
      <c r="O42" s="144"/>
      <c r="P42" s="144"/>
      <c r="Q42" s="144"/>
      <c r="R42" s="144"/>
      <c r="S42" s="144"/>
    </row>
    <row r="43" spans="1:19" x14ac:dyDescent="0.3">
      <c r="A43" s="139">
        <v>1860</v>
      </c>
      <c r="B43" s="145">
        <v>242.2353</v>
      </c>
      <c r="C43" s="145">
        <v>245.32429999999999</v>
      </c>
      <c r="D43" s="145">
        <v>239.50729999999999</v>
      </c>
      <c r="E43" s="145">
        <v>245.67429999999999</v>
      </c>
      <c r="F43" s="145">
        <v>239.91329999999999</v>
      </c>
      <c r="G43" s="145">
        <v>212.09229999999999</v>
      </c>
      <c r="H43" s="145">
        <v>8.8943329999999996</v>
      </c>
      <c r="I43" s="145">
        <v>26.76633</v>
      </c>
      <c r="J43" s="145">
        <v>17.567329999999998</v>
      </c>
      <c r="K43" s="145">
        <v>8.5973330000000008</v>
      </c>
      <c r="L43" s="145">
        <v>9.9953339999999997</v>
      </c>
      <c r="M43" s="145">
        <v>10.77233</v>
      </c>
      <c r="N43" s="144"/>
      <c r="O43" s="144"/>
      <c r="P43" s="144"/>
      <c r="Q43" s="144"/>
      <c r="R43" s="144"/>
      <c r="S43" s="144"/>
    </row>
    <row r="44" spans="1:19" x14ac:dyDescent="0.3">
      <c r="A44" s="139">
        <v>1920</v>
      </c>
      <c r="B44" s="145">
        <v>243.04429999999999</v>
      </c>
      <c r="C44" s="145">
        <v>244.0403</v>
      </c>
      <c r="D44" s="145">
        <v>237.3373</v>
      </c>
      <c r="E44" s="145">
        <v>245.19829999999999</v>
      </c>
      <c r="F44" s="145">
        <v>236.1223</v>
      </c>
      <c r="G44" s="145">
        <v>216.68629999999999</v>
      </c>
      <c r="H44" s="145">
        <v>14.05133</v>
      </c>
      <c r="I44" s="145">
        <v>27.524329999999999</v>
      </c>
      <c r="J44" s="145">
        <v>19.642330000000001</v>
      </c>
      <c r="K44" s="145">
        <v>9.8163339999999994</v>
      </c>
      <c r="L44" s="145">
        <v>11.931330000000001</v>
      </c>
      <c r="M44" s="145">
        <v>12.04433</v>
      </c>
      <c r="N44" s="144"/>
      <c r="O44" s="144"/>
      <c r="P44" s="144"/>
      <c r="Q44" s="144"/>
      <c r="R44" s="144"/>
      <c r="S44" s="144"/>
    </row>
    <row r="45" spans="1:19" x14ac:dyDescent="0.3">
      <c r="A45" s="139">
        <v>1980</v>
      </c>
      <c r="B45" s="145">
        <v>236.81370000000001</v>
      </c>
      <c r="C45" s="145">
        <v>241.05770000000001</v>
      </c>
      <c r="D45" s="145">
        <v>232.5127</v>
      </c>
      <c r="E45" s="145">
        <v>240.32669999999999</v>
      </c>
      <c r="F45" s="145">
        <v>233.3837</v>
      </c>
      <c r="G45" s="145">
        <v>207.8407</v>
      </c>
      <c r="H45" s="145">
        <v>8.761666</v>
      </c>
      <c r="I45" s="145">
        <v>22.444669999999999</v>
      </c>
      <c r="J45" s="145">
        <v>17.11467</v>
      </c>
      <c r="K45" s="145">
        <v>6.8916659999999998</v>
      </c>
      <c r="L45" s="145">
        <v>8.2186669999999999</v>
      </c>
      <c r="M45" s="145">
        <v>9.4406660000000002</v>
      </c>
      <c r="N45" s="144"/>
      <c r="O45" s="144"/>
      <c r="P45" s="144"/>
      <c r="Q45" s="144"/>
      <c r="R45" s="144"/>
      <c r="S45" s="144"/>
    </row>
    <row r="46" spans="1:19" x14ac:dyDescent="0.3">
      <c r="A46" s="139">
        <v>2040</v>
      </c>
      <c r="B46" s="145">
        <v>233.55269999999999</v>
      </c>
      <c r="C46" s="145">
        <v>239.86869999999999</v>
      </c>
      <c r="D46" s="145">
        <v>231.22669999999999</v>
      </c>
      <c r="E46" s="145">
        <v>237.5317</v>
      </c>
      <c r="F46" s="145">
        <v>230.65270000000001</v>
      </c>
      <c r="G46" s="145">
        <v>208.68969999999999</v>
      </c>
      <c r="H46" s="145">
        <v>4.7546670000000004</v>
      </c>
      <c r="I46" s="145">
        <v>21.636669999999999</v>
      </c>
      <c r="J46" s="145">
        <v>14.05767</v>
      </c>
      <c r="K46" s="145">
        <v>4.9356669999999996</v>
      </c>
      <c r="L46" s="145">
        <v>8.6156670000000002</v>
      </c>
      <c r="M46" s="145">
        <v>8.1606670000000001</v>
      </c>
      <c r="N46" s="144"/>
      <c r="O46" s="144"/>
      <c r="P46" s="144"/>
      <c r="Q46" s="144"/>
      <c r="R46" s="144"/>
      <c r="S46" s="144"/>
    </row>
    <row r="47" spans="1:19" x14ac:dyDescent="0.3">
      <c r="A47" s="139">
        <v>2100</v>
      </c>
      <c r="B47" s="145">
        <v>234.37299999999999</v>
      </c>
      <c r="C47" s="145">
        <v>237.64</v>
      </c>
      <c r="D47" s="145">
        <v>227.66200000000001</v>
      </c>
      <c r="E47" s="145">
        <v>239.857</v>
      </c>
      <c r="F47" s="145">
        <v>229.571</v>
      </c>
      <c r="G47" s="145">
        <v>205.45599999999999</v>
      </c>
      <c r="H47" s="145">
        <v>10.627000000000001</v>
      </c>
      <c r="I47" s="145">
        <v>22.975999999999999</v>
      </c>
      <c r="J47" s="145">
        <v>12.992000000000001</v>
      </c>
      <c r="K47" s="145">
        <v>4.673</v>
      </c>
      <c r="L47" s="145">
        <v>8.0400010000000002</v>
      </c>
      <c r="M47" s="145">
        <v>9.2639999999999993</v>
      </c>
      <c r="N47" s="144"/>
      <c r="O47" s="144"/>
      <c r="P47" s="144"/>
      <c r="Q47" s="144"/>
      <c r="R47" s="144"/>
      <c r="S47" s="144"/>
    </row>
    <row r="48" spans="1:19" x14ac:dyDescent="0.3">
      <c r="A48" s="139">
        <v>2160</v>
      </c>
      <c r="B48" s="145">
        <v>229.83600000000001</v>
      </c>
      <c r="C48" s="145">
        <v>235.65199999999999</v>
      </c>
      <c r="D48" s="145">
        <v>224.108</v>
      </c>
      <c r="E48" s="145">
        <v>232.482</v>
      </c>
      <c r="F48" s="145">
        <v>224.45400000000001</v>
      </c>
      <c r="G48" s="145">
        <v>204.768</v>
      </c>
      <c r="H48" s="145">
        <v>6.4260000000000002</v>
      </c>
      <c r="I48" s="145">
        <v>17.791</v>
      </c>
      <c r="J48" s="145">
        <v>11.178000000000001</v>
      </c>
      <c r="K48" s="145">
        <v>2.35</v>
      </c>
      <c r="L48" s="145">
        <v>6.266</v>
      </c>
      <c r="M48" s="145">
        <v>6.3609999999999998</v>
      </c>
      <c r="N48" s="144"/>
      <c r="O48" s="144"/>
      <c r="P48" s="144"/>
      <c r="Q48" s="144"/>
      <c r="R48" s="144"/>
      <c r="S48" s="144"/>
    </row>
    <row r="49" spans="1:19" x14ac:dyDescent="0.3">
      <c r="A49" s="139">
        <v>2220</v>
      </c>
      <c r="B49" s="145">
        <v>228.32470000000001</v>
      </c>
      <c r="C49" s="145">
        <v>234.17670000000001</v>
      </c>
      <c r="D49" s="145">
        <v>224.12270000000001</v>
      </c>
      <c r="E49" s="145">
        <v>235.55170000000001</v>
      </c>
      <c r="F49" s="145">
        <v>226.28970000000001</v>
      </c>
      <c r="G49" s="145">
        <v>197.57669999999999</v>
      </c>
      <c r="H49" s="145">
        <v>9.2336670000000005</v>
      </c>
      <c r="I49" s="145">
        <v>18.372669999999999</v>
      </c>
      <c r="J49" s="145">
        <v>10.51867</v>
      </c>
      <c r="K49" s="145">
        <v>1.9406669999999999</v>
      </c>
      <c r="L49" s="145">
        <v>6.6516669999999998</v>
      </c>
      <c r="M49" s="145">
        <v>7.0256670000000003</v>
      </c>
      <c r="N49" s="144"/>
      <c r="O49" s="144"/>
      <c r="P49" s="144"/>
      <c r="Q49" s="144"/>
      <c r="R49" s="144"/>
      <c r="S49" s="144"/>
    </row>
    <row r="50" spans="1:19" x14ac:dyDescent="0.3">
      <c r="A50" s="139">
        <v>2280</v>
      </c>
      <c r="B50" s="145">
        <v>228.99100000000001</v>
      </c>
      <c r="C50" s="145">
        <v>232.70699999999999</v>
      </c>
      <c r="D50" s="145">
        <v>222.17699999999999</v>
      </c>
      <c r="E50" s="145">
        <v>236.321</v>
      </c>
      <c r="F50" s="145">
        <v>223.226</v>
      </c>
      <c r="G50" s="145">
        <v>199.97300000000001</v>
      </c>
      <c r="H50" s="145">
        <v>7.383</v>
      </c>
      <c r="I50" s="145">
        <v>17.568999999999999</v>
      </c>
      <c r="J50" s="145">
        <v>8.5359999999999996</v>
      </c>
      <c r="K50" s="145">
        <v>0.41799969999999997</v>
      </c>
      <c r="L50" s="145">
        <v>5.9340000000000002</v>
      </c>
      <c r="M50" s="145">
        <v>7.4790000000000001</v>
      </c>
      <c r="N50" s="144"/>
      <c r="O50" s="144"/>
      <c r="P50" s="144"/>
      <c r="Q50" s="144"/>
      <c r="R50" s="144"/>
      <c r="S50" s="144"/>
    </row>
    <row r="51" spans="1:19" x14ac:dyDescent="0.3">
      <c r="A51" s="139">
        <v>2340</v>
      </c>
      <c r="B51" s="145">
        <v>228.15969999999999</v>
      </c>
      <c r="C51" s="145">
        <v>230.31370000000001</v>
      </c>
      <c r="D51" s="145">
        <v>220.56370000000001</v>
      </c>
      <c r="E51" s="145">
        <v>234.78370000000001</v>
      </c>
      <c r="F51" s="145">
        <v>222.3287</v>
      </c>
      <c r="G51" s="145">
        <v>198.79769999999999</v>
      </c>
      <c r="H51" s="145">
        <v>8.3086660000000006</v>
      </c>
      <c r="I51" s="145">
        <v>15.776669999999999</v>
      </c>
      <c r="J51" s="145">
        <v>10.78267</v>
      </c>
      <c r="K51" s="145">
        <v>1.825666</v>
      </c>
      <c r="L51" s="145">
        <v>5.9196660000000003</v>
      </c>
      <c r="M51" s="145">
        <v>8.8396659999999994</v>
      </c>
      <c r="N51" s="144"/>
      <c r="O51" s="144"/>
      <c r="P51" s="144"/>
      <c r="Q51" s="144"/>
      <c r="R51" s="144"/>
      <c r="S51" s="144"/>
    </row>
    <row r="52" spans="1:19" x14ac:dyDescent="0.3">
      <c r="A52" s="139">
        <v>2400</v>
      </c>
      <c r="B52" s="145">
        <v>226.76900000000001</v>
      </c>
      <c r="C52" s="145">
        <v>227.36799999999999</v>
      </c>
      <c r="D52" s="145">
        <v>215.798</v>
      </c>
      <c r="E52" s="145">
        <v>235.63300000000001</v>
      </c>
      <c r="F52" s="145">
        <v>219.79</v>
      </c>
      <c r="G52" s="145">
        <v>192.01300000000001</v>
      </c>
      <c r="H52" s="145">
        <v>7.875</v>
      </c>
      <c r="I52" s="145">
        <v>15.801</v>
      </c>
      <c r="J52" s="145">
        <v>8.4410000000000007</v>
      </c>
      <c r="K52" s="145">
        <v>0.83899970000000001</v>
      </c>
      <c r="L52" s="145">
        <v>5.8609999999999998</v>
      </c>
      <c r="M52" s="145">
        <v>7.9160000000000004</v>
      </c>
      <c r="N52" s="144"/>
      <c r="O52" s="144"/>
      <c r="P52" s="144"/>
      <c r="Q52" s="144"/>
      <c r="R52" s="144"/>
      <c r="S52" s="144"/>
    </row>
    <row r="53" spans="1:19" x14ac:dyDescent="0.3">
      <c r="A53" s="139">
        <v>2460</v>
      </c>
      <c r="B53" s="145">
        <v>225.8717</v>
      </c>
      <c r="C53" s="145">
        <v>227.7347</v>
      </c>
      <c r="D53" s="145">
        <v>215.28569999999999</v>
      </c>
      <c r="E53" s="145">
        <v>231.40270000000001</v>
      </c>
      <c r="F53" s="145">
        <v>215.5137</v>
      </c>
      <c r="G53" s="145">
        <v>198.64169999999999</v>
      </c>
      <c r="H53" s="145">
        <v>6.6266670000000003</v>
      </c>
      <c r="I53" s="145">
        <v>13.89367</v>
      </c>
      <c r="J53" s="145">
        <v>6.7676670000000003</v>
      </c>
      <c r="K53" s="145">
        <v>-1.8693329999999999</v>
      </c>
      <c r="L53" s="145">
        <v>4.0656670000000004</v>
      </c>
      <c r="M53" s="145">
        <v>6.8576670000000002</v>
      </c>
      <c r="N53" s="144"/>
      <c r="O53" s="144"/>
      <c r="P53" s="144"/>
      <c r="Q53" s="144"/>
      <c r="R53" s="144"/>
      <c r="S53" s="144"/>
    </row>
    <row r="54" spans="1:19" x14ac:dyDescent="0.3">
      <c r="A54" s="139">
        <v>2520</v>
      </c>
      <c r="B54" s="145">
        <v>222.0677</v>
      </c>
      <c r="C54" s="145">
        <v>223.7997</v>
      </c>
      <c r="D54" s="145">
        <v>210.7517</v>
      </c>
      <c r="E54" s="145">
        <v>229.2527</v>
      </c>
      <c r="F54" s="145">
        <v>215.28970000000001</v>
      </c>
      <c r="G54" s="145">
        <v>192.68270000000001</v>
      </c>
      <c r="H54" s="145">
        <v>2.314667</v>
      </c>
      <c r="I54" s="145">
        <v>9.9876670000000001</v>
      </c>
      <c r="J54" s="145">
        <v>10.280670000000001</v>
      </c>
      <c r="K54" s="145">
        <v>-0.80533359999999998</v>
      </c>
      <c r="L54" s="145">
        <v>2.8096670000000001</v>
      </c>
      <c r="M54" s="145">
        <v>6.2476659999999997</v>
      </c>
      <c r="N54" s="144"/>
      <c r="O54" s="144"/>
      <c r="P54" s="144"/>
      <c r="Q54" s="144"/>
      <c r="R54" s="144"/>
      <c r="S54" s="144"/>
    </row>
    <row r="55" spans="1:19" x14ac:dyDescent="0.3">
      <c r="A55" s="139">
        <v>2580</v>
      </c>
      <c r="B55" s="145">
        <v>224.55269999999999</v>
      </c>
      <c r="C55" s="145">
        <v>224.61869999999999</v>
      </c>
      <c r="D55" s="145">
        <v>212.73869999999999</v>
      </c>
      <c r="E55" s="145">
        <v>230.2747</v>
      </c>
      <c r="F55" s="145">
        <v>214.0967</v>
      </c>
      <c r="G55" s="145">
        <v>193.82169999999999</v>
      </c>
      <c r="H55" s="145">
        <v>7.8346669999999996</v>
      </c>
      <c r="I55" s="145">
        <v>11.796670000000001</v>
      </c>
      <c r="J55" s="145">
        <v>9.5906669999999998</v>
      </c>
      <c r="K55" s="145">
        <v>0.91366670000000005</v>
      </c>
      <c r="L55" s="145">
        <v>4.782667</v>
      </c>
      <c r="M55" s="145">
        <v>8.1636670000000002</v>
      </c>
      <c r="N55" s="144"/>
      <c r="O55" s="144"/>
      <c r="P55" s="144"/>
      <c r="Q55" s="144"/>
      <c r="R55" s="144"/>
      <c r="S55" s="144"/>
    </row>
    <row r="56" spans="1:19" x14ac:dyDescent="0.3">
      <c r="A56" s="139">
        <v>2640</v>
      </c>
      <c r="B56" s="145">
        <v>220.822</v>
      </c>
      <c r="C56" s="145">
        <v>222.24100000000001</v>
      </c>
      <c r="D56" s="145">
        <v>211.596</v>
      </c>
      <c r="E56" s="145">
        <v>231.267</v>
      </c>
      <c r="F56" s="145">
        <v>213.89400000000001</v>
      </c>
      <c r="G56" s="145">
        <v>186.751</v>
      </c>
      <c r="H56" s="145">
        <v>4.6280000000000001</v>
      </c>
      <c r="I56" s="145">
        <v>11.483000000000001</v>
      </c>
      <c r="J56" s="145">
        <v>7.7610010000000003</v>
      </c>
      <c r="K56" s="145">
        <v>-0.25999929999999999</v>
      </c>
      <c r="L56" s="145">
        <v>3.85</v>
      </c>
      <c r="M56" s="145">
        <v>6.5750000000000002</v>
      </c>
      <c r="N56" s="144"/>
      <c r="O56" s="144"/>
      <c r="P56" s="144"/>
      <c r="Q56" s="144"/>
      <c r="R56" s="144"/>
      <c r="S56" s="144"/>
    </row>
    <row r="57" spans="1:19" x14ac:dyDescent="0.3">
      <c r="A57" s="139">
        <v>2700</v>
      </c>
      <c r="B57" s="145">
        <v>220.00299999999999</v>
      </c>
      <c r="C57" s="145">
        <v>220.762</v>
      </c>
      <c r="D57" s="145">
        <v>209.255</v>
      </c>
      <c r="E57" s="145">
        <v>229.042</v>
      </c>
      <c r="F57" s="145">
        <v>213.33</v>
      </c>
      <c r="G57" s="145">
        <v>185.93</v>
      </c>
      <c r="H57" s="145">
        <v>1.8720000000000001</v>
      </c>
      <c r="I57" s="145">
        <v>9.15</v>
      </c>
      <c r="J57" s="145">
        <v>9.0410000000000004</v>
      </c>
      <c r="K57" s="145">
        <v>0.40100000000000002</v>
      </c>
      <c r="L57" s="145">
        <v>2.923</v>
      </c>
      <c r="M57" s="145">
        <v>6.3639999999999999</v>
      </c>
      <c r="N57" s="144"/>
      <c r="O57" s="144"/>
      <c r="P57" s="144"/>
      <c r="Q57" s="144"/>
      <c r="R57" s="144"/>
      <c r="S57" s="144"/>
    </row>
    <row r="58" spans="1:19" x14ac:dyDescent="0.3">
      <c r="A58" s="139">
        <v>2760</v>
      </c>
      <c r="B58" s="145">
        <v>221.48269999999999</v>
      </c>
      <c r="C58" s="145">
        <v>222.3877</v>
      </c>
      <c r="D58" s="145">
        <v>210.6387</v>
      </c>
      <c r="E58" s="145">
        <v>231.54570000000001</v>
      </c>
      <c r="F58" s="145">
        <v>211.4007</v>
      </c>
      <c r="G58" s="145">
        <v>188.5497</v>
      </c>
      <c r="H58" s="145">
        <v>8.1256660000000007</v>
      </c>
      <c r="I58" s="145">
        <v>11.578670000000001</v>
      </c>
      <c r="J58" s="145">
        <v>8.7996649999999992</v>
      </c>
      <c r="K58" s="145">
        <v>1.678666</v>
      </c>
      <c r="L58" s="145">
        <v>6.6706659999999998</v>
      </c>
      <c r="M58" s="145">
        <v>8.1176659999999998</v>
      </c>
      <c r="N58" s="144"/>
      <c r="O58" s="144"/>
      <c r="P58" s="144"/>
      <c r="Q58" s="144"/>
      <c r="R58" s="144"/>
      <c r="S58" s="144"/>
    </row>
    <row r="59" spans="1:19" x14ac:dyDescent="0.3">
      <c r="A59" s="139">
        <v>2820</v>
      </c>
      <c r="B59" s="145">
        <v>218.6223</v>
      </c>
      <c r="C59" s="145">
        <v>219.25530000000001</v>
      </c>
      <c r="D59" s="145">
        <v>208.05629999999999</v>
      </c>
      <c r="E59" s="145">
        <v>229.9263</v>
      </c>
      <c r="F59" s="145">
        <v>212.88929999999999</v>
      </c>
      <c r="G59" s="145">
        <v>183.80529999999999</v>
      </c>
      <c r="H59" s="145">
        <v>3.5903330000000002</v>
      </c>
      <c r="I59" s="145">
        <v>9.2623329999999999</v>
      </c>
      <c r="J59" s="145">
        <v>10.35033</v>
      </c>
      <c r="K59" s="145">
        <v>1.8193330000000001</v>
      </c>
      <c r="L59" s="145">
        <v>5.3633329999999999</v>
      </c>
      <c r="M59" s="145">
        <v>7.5503330000000002</v>
      </c>
      <c r="N59" s="144"/>
      <c r="O59" s="144"/>
      <c r="P59" s="144"/>
      <c r="Q59" s="144"/>
      <c r="R59" s="144"/>
      <c r="S59" s="144"/>
    </row>
    <row r="60" spans="1:19" x14ac:dyDescent="0.3">
      <c r="A60" s="139">
        <v>2880</v>
      </c>
      <c r="B60" s="145">
        <v>213.727</v>
      </c>
      <c r="C60" s="145">
        <v>220.20599999999999</v>
      </c>
      <c r="D60" s="145">
        <v>206.488</v>
      </c>
      <c r="E60" s="145">
        <v>227.46600000000001</v>
      </c>
      <c r="F60" s="145">
        <v>209.27699999999999</v>
      </c>
      <c r="G60" s="145">
        <v>181.06100000000001</v>
      </c>
      <c r="H60" s="145">
        <v>1.7969999999999999</v>
      </c>
      <c r="I60" s="145">
        <v>7.9539999999999997</v>
      </c>
      <c r="J60" s="145">
        <v>8.6720000000000006</v>
      </c>
      <c r="K60" s="145">
        <v>0.96100039999999998</v>
      </c>
      <c r="L60" s="145">
        <v>3.4729999999999999</v>
      </c>
      <c r="M60" s="145">
        <v>5.9119999999999999</v>
      </c>
      <c r="N60" s="144"/>
      <c r="O60" s="144"/>
      <c r="P60" s="144"/>
      <c r="Q60" s="144"/>
      <c r="R60" s="144"/>
      <c r="S60" s="144"/>
    </row>
    <row r="61" spans="1:19" x14ac:dyDescent="0.3">
      <c r="A61" s="139">
        <v>2940</v>
      </c>
      <c r="B61" s="145">
        <v>216.6183</v>
      </c>
      <c r="C61" s="145">
        <v>222.04929999999999</v>
      </c>
      <c r="D61" s="145">
        <v>207.26130000000001</v>
      </c>
      <c r="E61" s="145">
        <v>228.7783</v>
      </c>
      <c r="F61" s="145">
        <v>207.60230000000001</v>
      </c>
      <c r="G61" s="145">
        <v>185.6703</v>
      </c>
      <c r="H61" s="145">
        <v>6.900334</v>
      </c>
      <c r="I61" s="145">
        <v>9.7463339999999992</v>
      </c>
      <c r="J61" s="145">
        <v>9.0893339999999991</v>
      </c>
      <c r="K61" s="145">
        <v>1.8683339999999999</v>
      </c>
      <c r="L61" s="145">
        <v>3.9263330000000001</v>
      </c>
      <c r="M61" s="145">
        <v>7.7683340000000003</v>
      </c>
      <c r="N61" s="144"/>
      <c r="O61" s="144"/>
      <c r="P61" s="144"/>
      <c r="Q61" s="144"/>
      <c r="R61" s="144"/>
      <c r="S61" s="144"/>
    </row>
    <row r="62" spans="1:19" x14ac:dyDescent="0.3">
      <c r="A62" s="139">
        <v>3000</v>
      </c>
      <c r="B62" s="145">
        <v>210.54769999999999</v>
      </c>
      <c r="C62" s="145">
        <v>217.14070000000001</v>
      </c>
      <c r="D62" s="145">
        <v>204.1337</v>
      </c>
      <c r="E62" s="145">
        <v>224.80070000000001</v>
      </c>
      <c r="F62" s="145">
        <v>207.88669999999999</v>
      </c>
      <c r="G62" s="145">
        <v>178.53870000000001</v>
      </c>
      <c r="H62" s="145">
        <v>-0.83133319999999999</v>
      </c>
      <c r="I62" s="145">
        <v>5.4516660000000003</v>
      </c>
      <c r="J62" s="145">
        <v>8.357666</v>
      </c>
      <c r="K62" s="145">
        <v>-0.22133349999999999</v>
      </c>
      <c r="L62" s="145">
        <v>2.580667</v>
      </c>
      <c r="M62" s="145">
        <v>4.5026659999999996</v>
      </c>
      <c r="N62" s="144"/>
      <c r="O62" s="144"/>
      <c r="P62" s="144"/>
      <c r="Q62" s="144"/>
      <c r="R62" s="144"/>
      <c r="S62" s="144"/>
    </row>
    <row r="63" spans="1:19" x14ac:dyDescent="0.3">
      <c r="A63" s="139">
        <v>3060</v>
      </c>
      <c r="B63" s="145">
        <v>215.33</v>
      </c>
      <c r="C63" s="145">
        <v>219.72800000000001</v>
      </c>
      <c r="D63" s="145">
        <v>203.935</v>
      </c>
      <c r="E63" s="145">
        <v>227.15899999999999</v>
      </c>
      <c r="F63" s="145">
        <v>206.75</v>
      </c>
      <c r="G63" s="145">
        <v>180.239</v>
      </c>
      <c r="H63" s="145">
        <v>4.2699999999999996</v>
      </c>
      <c r="I63" s="145">
        <v>8.6189990000000005</v>
      </c>
      <c r="J63" s="145">
        <v>6.2629999999999999</v>
      </c>
      <c r="K63" s="145">
        <v>-4.0006640000000001E-3</v>
      </c>
      <c r="L63" s="145">
        <v>4.4839989999999998</v>
      </c>
      <c r="M63" s="145">
        <v>6.8289999999999997</v>
      </c>
      <c r="N63" s="144"/>
      <c r="O63" s="144"/>
      <c r="P63" s="144"/>
      <c r="Q63" s="144"/>
      <c r="R63" s="144"/>
      <c r="S63" s="144"/>
    </row>
    <row r="64" spans="1:19" x14ac:dyDescent="0.3">
      <c r="A64" s="139">
        <v>3120</v>
      </c>
      <c r="B64" s="145">
        <v>213.07830000000001</v>
      </c>
      <c r="C64" s="145">
        <v>218.9023</v>
      </c>
      <c r="D64" s="145">
        <v>202.6703</v>
      </c>
      <c r="E64" s="145">
        <v>227.5333</v>
      </c>
      <c r="F64" s="145">
        <v>205.60429999999999</v>
      </c>
      <c r="G64" s="145">
        <v>179.7833</v>
      </c>
      <c r="H64" s="145">
        <v>3.0513319999999999</v>
      </c>
      <c r="I64" s="145">
        <v>8.6763320000000004</v>
      </c>
      <c r="J64" s="145">
        <v>6.7323320000000004</v>
      </c>
      <c r="K64" s="145">
        <v>0.32933240000000003</v>
      </c>
      <c r="L64" s="145">
        <v>4.4073320000000002</v>
      </c>
      <c r="M64" s="145">
        <v>5.9813320000000001</v>
      </c>
      <c r="N64" s="144"/>
      <c r="O64" s="144"/>
      <c r="P64" s="144"/>
      <c r="Q64" s="144"/>
      <c r="R64" s="144"/>
      <c r="S64" s="144"/>
    </row>
    <row r="65" spans="1:19" x14ac:dyDescent="0.3">
      <c r="A65" s="139">
        <v>3180</v>
      </c>
      <c r="B65" s="145">
        <v>207.874</v>
      </c>
      <c r="C65" s="145">
        <v>216.11199999999999</v>
      </c>
      <c r="D65" s="145">
        <v>200.46199999999999</v>
      </c>
      <c r="E65" s="145">
        <v>225.47800000000001</v>
      </c>
      <c r="F65" s="145">
        <v>204.61500000000001</v>
      </c>
      <c r="G65" s="145">
        <v>176.709</v>
      </c>
      <c r="H65" s="145">
        <v>0.75700000000000001</v>
      </c>
      <c r="I65" s="145">
        <v>6.8559999999999999</v>
      </c>
      <c r="J65" s="145">
        <v>7.3760000000000003</v>
      </c>
      <c r="K65" s="145">
        <v>0.20499990000000001</v>
      </c>
      <c r="L65" s="145">
        <v>2.6589999999999998</v>
      </c>
      <c r="M65" s="145">
        <v>5.0650009999999996</v>
      </c>
      <c r="N65" s="144"/>
      <c r="O65" s="144"/>
      <c r="P65" s="144"/>
      <c r="Q65" s="144"/>
      <c r="R65" s="144"/>
      <c r="S65" s="144"/>
    </row>
    <row r="66" spans="1:19" x14ac:dyDescent="0.3">
      <c r="A66" s="139">
        <v>3240</v>
      </c>
      <c r="B66" s="145">
        <v>210.077</v>
      </c>
      <c r="C66" s="145">
        <v>215.08600000000001</v>
      </c>
      <c r="D66" s="145">
        <v>200.65700000000001</v>
      </c>
      <c r="E66" s="145">
        <v>228.43</v>
      </c>
      <c r="F66" s="145">
        <v>206.03399999999999</v>
      </c>
      <c r="G66" s="145">
        <v>175.108</v>
      </c>
      <c r="H66" s="145">
        <v>7.3109989999999998</v>
      </c>
      <c r="I66" s="145">
        <v>8.9569989999999997</v>
      </c>
      <c r="J66" s="145">
        <v>11.782999999999999</v>
      </c>
      <c r="K66" s="145">
        <v>2.7739989999999999</v>
      </c>
      <c r="L66" s="145">
        <v>4.8879999999999999</v>
      </c>
      <c r="M66" s="145">
        <v>7.5110000000000001</v>
      </c>
      <c r="N66" s="144"/>
      <c r="O66" s="144"/>
      <c r="P66" s="144"/>
      <c r="Q66" s="144"/>
      <c r="R66" s="144"/>
      <c r="S66" s="144"/>
    </row>
    <row r="67" spans="1:19" x14ac:dyDescent="0.3">
      <c r="A67" s="139">
        <v>3300</v>
      </c>
      <c r="B67" s="145">
        <v>207.845</v>
      </c>
      <c r="C67" s="145">
        <v>214.78</v>
      </c>
      <c r="D67" s="145">
        <v>198.911</v>
      </c>
      <c r="E67" s="145">
        <v>225.465</v>
      </c>
      <c r="F67" s="145">
        <v>201.928</v>
      </c>
      <c r="G67" s="145">
        <v>175.398</v>
      </c>
      <c r="H67" s="145">
        <v>7.3579999999999997</v>
      </c>
      <c r="I67" s="145">
        <v>7.8970000000000002</v>
      </c>
      <c r="J67" s="145">
        <v>10.246</v>
      </c>
      <c r="K67" s="145">
        <v>2.077</v>
      </c>
      <c r="L67" s="145">
        <v>5.5190000000000001</v>
      </c>
      <c r="M67" s="145">
        <v>6.5810000000000004</v>
      </c>
      <c r="N67" s="144"/>
      <c r="O67" s="144"/>
      <c r="P67" s="144"/>
      <c r="Q67" s="144"/>
      <c r="R67" s="144"/>
      <c r="S67" s="144"/>
    </row>
    <row r="68" spans="1:19" x14ac:dyDescent="0.3">
      <c r="A68" s="139">
        <v>3360</v>
      </c>
      <c r="B68" s="145">
        <v>206.56469999999999</v>
      </c>
      <c r="C68" s="145">
        <v>214.51070000000001</v>
      </c>
      <c r="D68" s="145">
        <v>199.0547</v>
      </c>
      <c r="E68" s="145">
        <v>225.2037</v>
      </c>
      <c r="F68" s="145">
        <v>202.1377</v>
      </c>
      <c r="G68" s="145">
        <v>175.90469999999999</v>
      </c>
      <c r="H68" s="145">
        <v>6.5976670000000004</v>
      </c>
      <c r="I68" s="145">
        <v>7.910666</v>
      </c>
      <c r="J68" s="145">
        <v>10.123670000000001</v>
      </c>
      <c r="K68" s="145">
        <v>2.3176670000000001</v>
      </c>
      <c r="L68" s="145">
        <v>3.7996660000000002</v>
      </c>
      <c r="M68" s="145">
        <v>8.0126670000000004</v>
      </c>
      <c r="N68" s="144"/>
      <c r="O68" s="144"/>
      <c r="P68" s="144"/>
      <c r="Q68" s="144"/>
      <c r="R68" s="144"/>
      <c r="S68" s="144"/>
    </row>
    <row r="69" spans="1:19" x14ac:dyDescent="0.3">
      <c r="A69" s="139">
        <v>3420</v>
      </c>
      <c r="B69" s="145">
        <v>204.03200000000001</v>
      </c>
      <c r="C69" s="145">
        <v>213.66</v>
      </c>
      <c r="D69" s="145">
        <v>197.60300000000001</v>
      </c>
      <c r="E69" s="145">
        <v>225.15199999999999</v>
      </c>
      <c r="F69" s="145">
        <v>202.14599999999999</v>
      </c>
      <c r="G69" s="145">
        <v>169.99799999999999</v>
      </c>
      <c r="H69" s="145">
        <v>4.0960000000000001</v>
      </c>
      <c r="I69" s="145">
        <v>8.0379989999999992</v>
      </c>
      <c r="J69" s="145">
        <v>7.1159990000000004</v>
      </c>
      <c r="K69" s="145">
        <v>0.94299889999999997</v>
      </c>
      <c r="L69" s="145">
        <v>4.891</v>
      </c>
      <c r="M69" s="145">
        <v>7.0129999999999999</v>
      </c>
      <c r="N69" s="144"/>
      <c r="O69" s="144"/>
      <c r="P69" s="144"/>
      <c r="Q69" s="144"/>
      <c r="R69" s="144"/>
      <c r="S69" s="144"/>
    </row>
    <row r="70" spans="1:19" x14ac:dyDescent="0.3">
      <c r="A70" s="139">
        <v>3480</v>
      </c>
      <c r="B70" s="145">
        <v>205.51499999999999</v>
      </c>
      <c r="C70" s="145">
        <v>210.38900000000001</v>
      </c>
      <c r="D70" s="145">
        <v>195.29599999999999</v>
      </c>
      <c r="E70" s="145">
        <v>225.78899999999999</v>
      </c>
      <c r="F70" s="145">
        <v>200.125</v>
      </c>
      <c r="G70" s="145">
        <v>173.63200000000001</v>
      </c>
      <c r="H70" s="145">
        <v>6.806</v>
      </c>
      <c r="I70" s="145">
        <v>8.4419989999999991</v>
      </c>
      <c r="J70" s="145">
        <v>9.23</v>
      </c>
      <c r="K70" s="145">
        <v>2.2269990000000002</v>
      </c>
      <c r="L70" s="145">
        <v>4.2669990000000002</v>
      </c>
      <c r="M70" s="145">
        <v>7.8769999999999998</v>
      </c>
      <c r="N70" s="144"/>
      <c r="O70" s="144"/>
      <c r="P70" s="144"/>
      <c r="Q70" s="144"/>
      <c r="R70" s="144"/>
      <c r="S70" s="144"/>
    </row>
    <row r="71" spans="1:19" x14ac:dyDescent="0.3">
      <c r="A71" s="139">
        <v>3540</v>
      </c>
      <c r="B71" s="145">
        <v>203.59299999999999</v>
      </c>
      <c r="C71" s="145">
        <v>209.34399999999999</v>
      </c>
      <c r="D71" s="145">
        <v>192.999</v>
      </c>
      <c r="E71" s="145">
        <v>226.07900000000001</v>
      </c>
      <c r="F71" s="145">
        <v>199.691</v>
      </c>
      <c r="G71" s="145">
        <v>171.24</v>
      </c>
      <c r="H71" s="145">
        <v>7.1719999999999997</v>
      </c>
      <c r="I71" s="145">
        <v>8.6139989999999997</v>
      </c>
      <c r="J71" s="145">
        <v>10.151</v>
      </c>
      <c r="K71" s="145">
        <v>3.2939989999999999</v>
      </c>
      <c r="L71" s="145">
        <v>5.4080000000000004</v>
      </c>
      <c r="M71" s="145">
        <v>8.5</v>
      </c>
      <c r="N71" s="144"/>
      <c r="O71" s="144"/>
      <c r="P71" s="144"/>
      <c r="Q71" s="144"/>
      <c r="R71" s="144"/>
      <c r="S71" s="144"/>
    </row>
    <row r="72" spans="1:19" x14ac:dyDescent="0.3">
      <c r="A72" s="139">
        <v>3600</v>
      </c>
      <c r="B72" s="145">
        <v>201.37100000000001</v>
      </c>
      <c r="C72" s="145">
        <v>209.45599999999999</v>
      </c>
      <c r="D72" s="145">
        <v>194.85300000000001</v>
      </c>
      <c r="E72" s="145">
        <v>225.126</v>
      </c>
      <c r="F72" s="145">
        <v>199.93799999999999</v>
      </c>
      <c r="G72" s="145">
        <v>168.13499999999999</v>
      </c>
      <c r="H72" s="145">
        <v>4.6240009999999998</v>
      </c>
      <c r="I72" s="145">
        <v>8.4850010000000005</v>
      </c>
      <c r="J72" s="145">
        <v>6.6240009999999998</v>
      </c>
      <c r="K72" s="145">
        <v>1.296001</v>
      </c>
      <c r="L72" s="145">
        <v>5.2380009999999997</v>
      </c>
      <c r="M72" s="145">
        <v>7.848001</v>
      </c>
      <c r="N72" s="144"/>
      <c r="O72" s="144"/>
      <c r="P72" s="144"/>
      <c r="Q72" s="144"/>
      <c r="R72" s="144"/>
      <c r="S72" s="144"/>
    </row>
    <row r="73" spans="1:19" x14ac:dyDescent="0.3">
      <c r="A73" s="139">
        <v>3660</v>
      </c>
      <c r="B73" s="145">
        <v>197.39099999999999</v>
      </c>
      <c r="C73" s="145">
        <v>206.005</v>
      </c>
      <c r="D73" s="145">
        <v>191.00700000000001</v>
      </c>
      <c r="E73" s="145">
        <v>221.22900000000001</v>
      </c>
      <c r="F73" s="145">
        <v>196.006</v>
      </c>
      <c r="G73" s="145">
        <v>167.245</v>
      </c>
      <c r="H73" s="145">
        <v>1.294001</v>
      </c>
      <c r="I73" s="145">
        <v>5.4349999999999996</v>
      </c>
      <c r="J73" s="145">
        <v>8.4290000000000003</v>
      </c>
      <c r="K73" s="145">
        <v>0.91300009999999998</v>
      </c>
      <c r="L73" s="145">
        <v>3.976</v>
      </c>
      <c r="M73" s="145">
        <v>5.3390000000000004</v>
      </c>
      <c r="N73" s="144"/>
      <c r="O73" s="144"/>
      <c r="P73" s="144"/>
      <c r="Q73" s="144"/>
      <c r="R73" s="144"/>
      <c r="S73" s="144"/>
    </row>
    <row r="74" spans="1:19" x14ac:dyDescent="0.3">
      <c r="A74" s="139">
        <v>3720</v>
      </c>
      <c r="B74" s="145">
        <v>198.14769999999999</v>
      </c>
      <c r="C74" s="145">
        <v>207.2997</v>
      </c>
      <c r="D74" s="145">
        <v>191.28270000000001</v>
      </c>
      <c r="E74" s="145">
        <v>221.94569999999999</v>
      </c>
      <c r="F74" s="145">
        <v>195.74270000000001</v>
      </c>
      <c r="G74" s="145">
        <v>168.98769999999999</v>
      </c>
      <c r="H74" s="145">
        <v>6.2196660000000001</v>
      </c>
      <c r="I74" s="145">
        <v>7.9986670000000002</v>
      </c>
      <c r="J74" s="145">
        <v>9.7446669999999997</v>
      </c>
      <c r="K74" s="145">
        <v>2.7556669999999999</v>
      </c>
      <c r="L74" s="145">
        <v>5.7226670000000004</v>
      </c>
      <c r="M74" s="145">
        <v>6.9746670000000002</v>
      </c>
      <c r="N74" s="144"/>
      <c r="O74" s="144"/>
      <c r="P74" s="144"/>
      <c r="Q74" s="144"/>
      <c r="R74" s="144"/>
      <c r="S74" s="144"/>
    </row>
    <row r="75" spans="1:19" x14ac:dyDescent="0.3">
      <c r="A75" s="139">
        <v>3780</v>
      </c>
      <c r="B75" s="145">
        <v>194.18700000000001</v>
      </c>
      <c r="C75" s="145">
        <v>202.56200000000001</v>
      </c>
      <c r="D75" s="145">
        <v>186.661</v>
      </c>
      <c r="E75" s="145">
        <v>219.155</v>
      </c>
      <c r="F75" s="145">
        <v>193.31800000000001</v>
      </c>
      <c r="G75" s="145">
        <v>163.98599999999999</v>
      </c>
      <c r="H75" s="145">
        <v>0.2679996</v>
      </c>
      <c r="I75" s="145">
        <v>3.9929999999999999</v>
      </c>
      <c r="J75" s="145">
        <v>8.5289990000000007</v>
      </c>
      <c r="K75" s="145">
        <v>1.2169989999999999</v>
      </c>
      <c r="L75" s="145">
        <v>3.0049999999999999</v>
      </c>
      <c r="M75" s="145">
        <v>4.5709999999999997</v>
      </c>
      <c r="N75" s="144"/>
      <c r="O75" s="144"/>
      <c r="P75" s="144"/>
      <c r="Q75" s="144"/>
      <c r="R75" s="144"/>
      <c r="S75" s="144"/>
    </row>
    <row r="76" spans="1:19" x14ac:dyDescent="0.3">
      <c r="A76" s="139">
        <v>3840</v>
      </c>
      <c r="B76" s="145">
        <v>196.06030000000001</v>
      </c>
      <c r="C76" s="145">
        <v>202.5283</v>
      </c>
      <c r="D76" s="145">
        <v>186.52930000000001</v>
      </c>
      <c r="E76" s="145">
        <v>221.9453</v>
      </c>
      <c r="F76" s="145">
        <v>193.91130000000001</v>
      </c>
      <c r="G76" s="145">
        <v>162.96129999999999</v>
      </c>
      <c r="H76" s="145">
        <v>4.8493329999999997</v>
      </c>
      <c r="I76" s="145">
        <v>7.8953329999999999</v>
      </c>
      <c r="J76" s="145">
        <v>5.799334</v>
      </c>
      <c r="K76" s="145">
        <v>0.55533410000000005</v>
      </c>
      <c r="L76" s="145">
        <v>6.0273329999999996</v>
      </c>
      <c r="M76" s="145">
        <v>6.3823340000000002</v>
      </c>
      <c r="N76" s="144"/>
      <c r="O76" s="144"/>
      <c r="P76" s="144"/>
      <c r="Q76" s="144"/>
      <c r="R76" s="144"/>
      <c r="S76" s="144"/>
    </row>
    <row r="77" spans="1:19" x14ac:dyDescent="0.3">
      <c r="A77" s="139">
        <v>3900</v>
      </c>
      <c r="B77" s="145">
        <v>196.72800000000001</v>
      </c>
      <c r="C77" s="145">
        <v>201.446</v>
      </c>
      <c r="D77" s="145">
        <v>184.90700000000001</v>
      </c>
      <c r="E77" s="145">
        <v>221.48099999999999</v>
      </c>
      <c r="F77" s="145">
        <v>191.244</v>
      </c>
      <c r="G77" s="145">
        <v>162.16499999999999</v>
      </c>
      <c r="H77" s="145">
        <v>5.7730009999999998</v>
      </c>
      <c r="I77" s="145">
        <v>7.896001</v>
      </c>
      <c r="J77" s="145">
        <v>6.8840009999999996</v>
      </c>
      <c r="K77" s="145">
        <v>1.7280009999999999</v>
      </c>
      <c r="L77" s="145">
        <v>4.6910020000000001</v>
      </c>
      <c r="M77" s="145">
        <v>7.1310010000000004</v>
      </c>
      <c r="N77" s="144"/>
      <c r="O77" s="144"/>
      <c r="P77" s="144"/>
      <c r="Q77" s="144"/>
      <c r="R77" s="144"/>
      <c r="S77" s="144"/>
    </row>
    <row r="78" spans="1:19" x14ac:dyDescent="0.3">
      <c r="A78" s="139">
        <v>3960</v>
      </c>
      <c r="B78" s="145">
        <v>193.7227</v>
      </c>
      <c r="C78" s="145">
        <v>200.83670000000001</v>
      </c>
      <c r="D78" s="145">
        <v>184.72970000000001</v>
      </c>
      <c r="E78" s="145">
        <v>219.54669999999999</v>
      </c>
      <c r="F78" s="145">
        <v>191.58969999999999</v>
      </c>
      <c r="G78" s="145">
        <v>161.46469999999999</v>
      </c>
      <c r="H78" s="145">
        <v>4.6706659999999998</v>
      </c>
      <c r="I78" s="145">
        <v>8.9306649999999994</v>
      </c>
      <c r="J78" s="145">
        <v>6.8416649999999999</v>
      </c>
      <c r="K78" s="145">
        <v>1.3646659999999999</v>
      </c>
      <c r="L78" s="145">
        <v>4.8786659999999999</v>
      </c>
      <c r="M78" s="145">
        <v>7.7476649999999996</v>
      </c>
      <c r="N78" s="144"/>
      <c r="O78" s="144"/>
      <c r="P78" s="144"/>
      <c r="Q78" s="144"/>
      <c r="R78" s="144"/>
      <c r="S78" s="144"/>
    </row>
    <row r="79" spans="1:19" x14ac:dyDescent="0.3">
      <c r="A79" s="139">
        <v>4020</v>
      </c>
      <c r="B79" s="145">
        <v>187.62200000000001</v>
      </c>
      <c r="C79" s="145">
        <v>197.00399999999999</v>
      </c>
      <c r="D79" s="145">
        <v>180.66300000000001</v>
      </c>
      <c r="E79" s="145">
        <v>215.84899999999999</v>
      </c>
      <c r="F79" s="145">
        <v>189.417</v>
      </c>
      <c r="G79" s="145">
        <v>158.761</v>
      </c>
      <c r="H79" s="145">
        <v>-2.48</v>
      </c>
      <c r="I79" s="145">
        <v>4.2859990000000003</v>
      </c>
      <c r="J79" s="145">
        <v>6.5750000000000002</v>
      </c>
      <c r="K79" s="145">
        <v>-0.217001</v>
      </c>
      <c r="L79" s="145">
        <v>2.8139989999999999</v>
      </c>
      <c r="M79" s="145">
        <v>4.03</v>
      </c>
      <c r="N79" s="144"/>
      <c r="O79" s="144"/>
      <c r="P79" s="144"/>
      <c r="Q79" s="144"/>
      <c r="R79" s="144"/>
      <c r="S79" s="144"/>
    </row>
    <row r="80" spans="1:19" x14ac:dyDescent="0.3">
      <c r="A80" s="139">
        <v>4080</v>
      </c>
      <c r="B80" s="145">
        <v>188.54570000000001</v>
      </c>
      <c r="C80" s="145">
        <v>196.17869999999999</v>
      </c>
      <c r="D80" s="145">
        <v>180.38669999999999</v>
      </c>
      <c r="E80" s="145">
        <v>218.78370000000001</v>
      </c>
      <c r="F80" s="145">
        <v>189.2747</v>
      </c>
      <c r="G80" s="145">
        <v>157.98769999999999</v>
      </c>
      <c r="H80" s="145">
        <v>5.3466659999999999</v>
      </c>
      <c r="I80" s="145">
        <v>7.9956670000000001</v>
      </c>
      <c r="J80" s="145">
        <v>10.07367</v>
      </c>
      <c r="K80" s="145">
        <v>2.7956660000000002</v>
      </c>
      <c r="L80" s="145">
        <v>3.9706670000000002</v>
      </c>
      <c r="M80" s="145">
        <v>6.3056660000000004</v>
      </c>
      <c r="N80" s="144"/>
      <c r="O80" s="144"/>
      <c r="P80" s="144"/>
      <c r="Q80" s="144"/>
      <c r="R80" s="144"/>
      <c r="S80" s="144"/>
    </row>
    <row r="81" spans="1:19" x14ac:dyDescent="0.3">
      <c r="A81" s="139">
        <v>4140</v>
      </c>
      <c r="B81" s="145">
        <v>188.596</v>
      </c>
      <c r="C81" s="145">
        <v>196.846</v>
      </c>
      <c r="D81" s="145">
        <v>179.76300000000001</v>
      </c>
      <c r="E81" s="145">
        <v>218.315</v>
      </c>
      <c r="F81" s="145">
        <v>189.292</v>
      </c>
      <c r="G81" s="145">
        <v>156.108</v>
      </c>
      <c r="H81" s="145">
        <v>4.574999</v>
      </c>
      <c r="I81" s="145">
        <v>8.4679990000000007</v>
      </c>
      <c r="J81" s="145">
        <v>9.0579999999999998</v>
      </c>
      <c r="K81" s="145">
        <v>2.3419989999999999</v>
      </c>
      <c r="L81" s="145">
        <v>4.2809999999999997</v>
      </c>
      <c r="M81" s="145">
        <v>7.056</v>
      </c>
      <c r="N81" s="144"/>
      <c r="O81" s="144"/>
      <c r="P81" s="144"/>
      <c r="Q81" s="144"/>
      <c r="R81" s="144"/>
      <c r="S81" s="144"/>
    </row>
    <row r="82" spans="1:19" x14ac:dyDescent="0.3">
      <c r="A82" s="139">
        <v>4200</v>
      </c>
      <c r="B82" s="145">
        <v>183.8587</v>
      </c>
      <c r="C82" s="145">
        <v>194.17869999999999</v>
      </c>
      <c r="D82" s="145">
        <v>176.02869999999999</v>
      </c>
      <c r="E82" s="145">
        <v>215.94970000000001</v>
      </c>
      <c r="F82" s="145">
        <v>185.60669999999999</v>
      </c>
      <c r="G82" s="145">
        <v>154.47370000000001</v>
      </c>
      <c r="H82" s="145">
        <v>-1.3843350000000001</v>
      </c>
      <c r="I82" s="145">
        <v>5.5466670000000002</v>
      </c>
      <c r="J82" s="145">
        <v>6.2026659999999998</v>
      </c>
      <c r="K82" s="145">
        <v>-0.48633379999999998</v>
      </c>
      <c r="L82" s="145">
        <v>1.7416670000000001</v>
      </c>
      <c r="M82" s="145">
        <v>4.6496659999999999</v>
      </c>
      <c r="N82" s="144"/>
      <c r="O82" s="144"/>
      <c r="P82" s="144"/>
      <c r="Q82" s="144"/>
      <c r="R82" s="144"/>
      <c r="S82" s="144"/>
    </row>
    <row r="83" spans="1:19" x14ac:dyDescent="0.3">
      <c r="A83" s="139">
        <v>4260</v>
      </c>
      <c r="B83" s="145">
        <v>185.2407</v>
      </c>
      <c r="C83" s="145">
        <v>194.4787</v>
      </c>
      <c r="D83" s="145">
        <v>177.8407</v>
      </c>
      <c r="E83" s="145">
        <v>216.76570000000001</v>
      </c>
      <c r="F83" s="145">
        <v>185.65369999999999</v>
      </c>
      <c r="G83" s="145">
        <v>154.41069999999999</v>
      </c>
      <c r="H83" s="145">
        <v>4.5176660000000002</v>
      </c>
      <c r="I83" s="145">
        <v>8.0236660000000004</v>
      </c>
      <c r="J83" s="145">
        <v>7.9936670000000003</v>
      </c>
      <c r="K83" s="145">
        <v>0.87766650000000002</v>
      </c>
      <c r="L83" s="145">
        <v>4.4016669999999998</v>
      </c>
      <c r="M83" s="145">
        <v>6.6116679999999999</v>
      </c>
      <c r="N83" s="144"/>
      <c r="O83" s="144"/>
      <c r="P83" s="144"/>
      <c r="Q83" s="144"/>
      <c r="R83" s="144"/>
      <c r="S83" s="144"/>
    </row>
    <row r="84" spans="1:19" x14ac:dyDescent="0.3">
      <c r="A84" s="139">
        <v>4320</v>
      </c>
      <c r="B84" s="145">
        <v>183.88829999999999</v>
      </c>
      <c r="C84" s="145">
        <v>194.55029999999999</v>
      </c>
      <c r="D84" s="145">
        <v>178.25530000000001</v>
      </c>
      <c r="E84" s="145">
        <v>214.0693</v>
      </c>
      <c r="F84" s="145">
        <v>183.34829999999999</v>
      </c>
      <c r="G84" s="145">
        <v>154.74029999999999</v>
      </c>
      <c r="H84" s="145">
        <v>4.4993319999999999</v>
      </c>
      <c r="I84" s="145">
        <v>7.856331</v>
      </c>
      <c r="J84" s="145">
        <v>8.8053319999999999</v>
      </c>
      <c r="K84" s="145">
        <v>1.371332</v>
      </c>
      <c r="L84" s="145">
        <v>3.7293319999999999</v>
      </c>
      <c r="M84" s="145">
        <v>7.2023320000000002</v>
      </c>
      <c r="N84" s="144"/>
      <c r="O84" s="144"/>
      <c r="P84" s="144"/>
      <c r="Q84" s="144"/>
      <c r="R84" s="144"/>
      <c r="S84" s="144"/>
    </row>
    <row r="85" spans="1:19" x14ac:dyDescent="0.3">
      <c r="A85" s="139">
        <v>4380</v>
      </c>
      <c r="B85" s="145">
        <v>179.66470000000001</v>
      </c>
      <c r="C85" s="145">
        <v>189.0797</v>
      </c>
      <c r="D85" s="145">
        <v>173.08269999999999</v>
      </c>
      <c r="E85" s="145">
        <v>211.7757</v>
      </c>
      <c r="F85" s="145">
        <v>181.8827</v>
      </c>
      <c r="G85" s="145">
        <v>149.1217</v>
      </c>
      <c r="H85" s="145">
        <v>-2.083332</v>
      </c>
      <c r="I85" s="145">
        <v>4.6686690000000004</v>
      </c>
      <c r="J85" s="145">
        <v>4.8606680000000004</v>
      </c>
      <c r="K85" s="145">
        <v>-1.593332</v>
      </c>
      <c r="L85" s="145">
        <v>1.8246690000000001</v>
      </c>
      <c r="M85" s="145">
        <v>4.955667</v>
      </c>
      <c r="N85" s="144"/>
      <c r="O85" s="144"/>
      <c r="P85" s="144"/>
      <c r="Q85" s="144"/>
      <c r="R85" s="144"/>
      <c r="S85" s="144"/>
    </row>
    <row r="86" spans="1:19" x14ac:dyDescent="0.3">
      <c r="A86" s="139">
        <v>4440</v>
      </c>
      <c r="B86" s="145">
        <v>180.6463</v>
      </c>
      <c r="C86" s="145">
        <v>188.74629999999999</v>
      </c>
      <c r="D86" s="145">
        <v>173.9393</v>
      </c>
      <c r="E86" s="145">
        <v>214.25530000000001</v>
      </c>
      <c r="F86" s="145">
        <v>183.7413</v>
      </c>
      <c r="G86" s="145">
        <v>148.1523</v>
      </c>
      <c r="H86" s="145">
        <v>3.5303339999999999</v>
      </c>
      <c r="I86" s="145">
        <v>7.4273340000000001</v>
      </c>
      <c r="J86" s="145">
        <v>6.4803329999999999</v>
      </c>
      <c r="K86" s="145">
        <v>-0.21666530000000001</v>
      </c>
      <c r="L86" s="145">
        <v>3.2453349999999999</v>
      </c>
      <c r="M86" s="145">
        <v>7.0353339999999998</v>
      </c>
      <c r="N86" s="144"/>
      <c r="O86" s="144"/>
      <c r="P86" s="144"/>
      <c r="Q86" s="144"/>
      <c r="R86" s="144"/>
      <c r="S86" s="144"/>
    </row>
    <row r="87" spans="1:19" x14ac:dyDescent="0.3">
      <c r="A87" s="139">
        <v>4500</v>
      </c>
      <c r="B87" s="145">
        <v>176.4307</v>
      </c>
      <c r="C87" s="145">
        <v>183.72470000000001</v>
      </c>
      <c r="D87" s="145">
        <v>167.44569999999999</v>
      </c>
      <c r="E87" s="145">
        <v>207.92670000000001</v>
      </c>
      <c r="F87" s="145">
        <v>176.80869999999999</v>
      </c>
      <c r="G87" s="145">
        <v>149.60570000000001</v>
      </c>
      <c r="H87" s="145">
        <v>-3.6793330000000002</v>
      </c>
      <c r="I87" s="145">
        <v>3.907667</v>
      </c>
      <c r="J87" s="145">
        <v>4.9956680000000002</v>
      </c>
      <c r="K87" s="145">
        <v>-2.9613320000000001</v>
      </c>
      <c r="L87" s="145">
        <v>0.77266690000000005</v>
      </c>
      <c r="M87" s="145">
        <v>4.306667</v>
      </c>
      <c r="N87" s="144"/>
      <c r="O87" s="144"/>
      <c r="P87" s="144"/>
      <c r="Q87" s="144"/>
      <c r="R87" s="144"/>
      <c r="S87" s="144"/>
    </row>
    <row r="88" spans="1:19" x14ac:dyDescent="0.3">
      <c r="A88" s="139">
        <v>4560</v>
      </c>
      <c r="B88" s="145">
        <v>176.1103</v>
      </c>
      <c r="C88" s="145">
        <v>186.4023</v>
      </c>
      <c r="D88" s="145">
        <v>170.3623</v>
      </c>
      <c r="E88" s="145">
        <v>208.50229999999999</v>
      </c>
      <c r="F88" s="145">
        <v>175.9093</v>
      </c>
      <c r="G88" s="145">
        <v>148.52430000000001</v>
      </c>
      <c r="H88" s="145">
        <v>1.986332</v>
      </c>
      <c r="I88" s="145">
        <v>5.7213329999999996</v>
      </c>
      <c r="J88" s="145">
        <v>4.0733319999999997</v>
      </c>
      <c r="K88" s="145">
        <v>-0.87466809999999995</v>
      </c>
      <c r="L88" s="145">
        <v>2.1263329999999998</v>
      </c>
      <c r="M88" s="145">
        <v>5.7723329999999997</v>
      </c>
      <c r="N88" s="144"/>
      <c r="O88" s="144"/>
      <c r="P88" s="144"/>
      <c r="Q88" s="144"/>
      <c r="R88" s="144"/>
      <c r="S88" s="144"/>
    </row>
    <row r="89" spans="1:19" x14ac:dyDescent="0.3">
      <c r="A89" s="139">
        <v>4620</v>
      </c>
      <c r="B89" s="145">
        <v>171.4127</v>
      </c>
      <c r="C89" s="145">
        <v>186.46270000000001</v>
      </c>
      <c r="D89" s="145">
        <v>168.02670000000001</v>
      </c>
      <c r="E89" s="145">
        <v>204.4957</v>
      </c>
      <c r="F89" s="145">
        <v>173.61070000000001</v>
      </c>
      <c r="G89" s="145">
        <v>147.89070000000001</v>
      </c>
      <c r="H89" s="145">
        <v>-3.5533350000000001</v>
      </c>
      <c r="I89" s="145">
        <v>3.6936650000000002</v>
      </c>
      <c r="J89" s="145">
        <v>5.2696649999999998</v>
      </c>
      <c r="K89" s="145">
        <v>-1.3213349999999999</v>
      </c>
      <c r="L89" s="145">
        <v>0.54766459999999995</v>
      </c>
      <c r="M89" s="145">
        <v>4.6926649999999999</v>
      </c>
      <c r="N89" s="144"/>
      <c r="O89" s="144"/>
      <c r="P89" s="144"/>
      <c r="Q89" s="144"/>
      <c r="R89" s="144"/>
      <c r="S89" s="144"/>
    </row>
    <row r="90" spans="1:19" x14ac:dyDescent="0.3">
      <c r="A90" s="139">
        <v>4680</v>
      </c>
      <c r="B90" s="145">
        <v>175.00700000000001</v>
      </c>
      <c r="C90" s="145">
        <v>181.77099999999999</v>
      </c>
      <c r="D90" s="145">
        <v>166.40600000000001</v>
      </c>
      <c r="E90" s="145">
        <v>206.72900000000001</v>
      </c>
      <c r="F90" s="145">
        <v>175.52500000000001</v>
      </c>
      <c r="G90" s="145">
        <v>147.28700000000001</v>
      </c>
      <c r="H90" s="145">
        <v>2.6190009999999999</v>
      </c>
      <c r="I90" s="145">
        <v>6.4720000000000004</v>
      </c>
      <c r="J90" s="145">
        <v>5.0440009999999997</v>
      </c>
      <c r="K90" s="145">
        <v>-1.2579990000000001</v>
      </c>
      <c r="L90" s="145">
        <v>2.2240009999999999</v>
      </c>
      <c r="M90" s="145">
        <v>5.524</v>
      </c>
      <c r="N90" s="144"/>
      <c r="O90" s="144"/>
      <c r="P90" s="144"/>
      <c r="Q90" s="144"/>
      <c r="R90" s="144"/>
      <c r="S90" s="144"/>
    </row>
    <row r="91" spans="1:19" x14ac:dyDescent="0.3">
      <c r="A91" s="139">
        <v>4740</v>
      </c>
      <c r="B91" s="145">
        <v>167.90369999999999</v>
      </c>
      <c r="C91" s="145">
        <v>179.42869999999999</v>
      </c>
      <c r="D91" s="145">
        <v>163.50069999999999</v>
      </c>
      <c r="E91" s="145">
        <v>204.1687</v>
      </c>
      <c r="F91" s="145">
        <v>174.20769999999999</v>
      </c>
      <c r="G91" s="145">
        <v>141.72669999999999</v>
      </c>
      <c r="H91" s="145">
        <v>-2.939333</v>
      </c>
      <c r="I91" s="145">
        <v>3.8296679999999999</v>
      </c>
      <c r="J91" s="145">
        <v>6.4936680000000004</v>
      </c>
      <c r="K91" s="145">
        <v>-1.290333</v>
      </c>
      <c r="L91" s="145">
        <v>-1.237331</v>
      </c>
      <c r="M91" s="145">
        <v>3.892668</v>
      </c>
      <c r="N91" s="144"/>
      <c r="O91" s="144"/>
      <c r="P91" s="144"/>
      <c r="Q91" s="144"/>
      <c r="R91" s="144"/>
      <c r="S91" s="144"/>
    </row>
    <row r="92" spans="1:19" x14ac:dyDescent="0.3">
      <c r="A92" s="139">
        <v>4800</v>
      </c>
      <c r="B92" s="145">
        <v>166.1557</v>
      </c>
      <c r="C92" s="145">
        <v>177.18969999999999</v>
      </c>
      <c r="D92" s="145">
        <v>161.49369999999999</v>
      </c>
      <c r="E92" s="145">
        <v>200.8947</v>
      </c>
      <c r="F92" s="145">
        <v>172.7647</v>
      </c>
      <c r="G92" s="145">
        <v>139.31870000000001</v>
      </c>
      <c r="H92" s="145">
        <v>-5.1973339999999997</v>
      </c>
      <c r="I92" s="145">
        <v>2.1616650000000002</v>
      </c>
      <c r="J92" s="145">
        <v>3.833666</v>
      </c>
      <c r="K92" s="145">
        <v>-2.2123339999999998</v>
      </c>
      <c r="L92" s="145">
        <v>-0.98433490000000001</v>
      </c>
      <c r="M92" s="145">
        <v>3.8936649999999999</v>
      </c>
      <c r="N92" s="144"/>
      <c r="O92" s="144"/>
      <c r="P92" s="144"/>
      <c r="Q92" s="144"/>
      <c r="R92" s="144"/>
      <c r="S92" s="144"/>
    </row>
    <row r="93" spans="1:19" x14ac:dyDescent="0.3">
      <c r="A93" s="139">
        <v>4860</v>
      </c>
      <c r="B93" s="145">
        <v>167.86969999999999</v>
      </c>
      <c r="C93" s="145">
        <v>177.07570000000001</v>
      </c>
      <c r="D93" s="145">
        <v>161.9537</v>
      </c>
      <c r="E93" s="145">
        <v>204.2577</v>
      </c>
      <c r="F93" s="145">
        <v>171.77170000000001</v>
      </c>
      <c r="G93" s="145">
        <v>137.57069999999999</v>
      </c>
      <c r="H93" s="145">
        <v>6.6566469999999997E-4</v>
      </c>
      <c r="I93" s="145">
        <v>4.982666</v>
      </c>
      <c r="J93" s="145">
        <v>2.5536669999999999</v>
      </c>
      <c r="K93" s="145">
        <v>-2.3703349999999999</v>
      </c>
      <c r="L93" s="145">
        <v>1.1016649999999999</v>
      </c>
      <c r="M93" s="145">
        <v>3.8366660000000001</v>
      </c>
      <c r="N93" s="144"/>
      <c r="O93" s="144"/>
      <c r="P93" s="144"/>
      <c r="Q93" s="144"/>
      <c r="R93" s="144"/>
      <c r="S93" s="144"/>
    </row>
    <row r="94" spans="1:19" x14ac:dyDescent="0.3">
      <c r="A94" s="139">
        <v>4920</v>
      </c>
      <c r="B94" s="145">
        <v>161.66370000000001</v>
      </c>
      <c r="C94" s="145">
        <v>175.8777</v>
      </c>
      <c r="D94" s="145">
        <v>158.17169999999999</v>
      </c>
      <c r="E94" s="145">
        <v>199.03970000000001</v>
      </c>
      <c r="F94" s="145">
        <v>170.79669999999999</v>
      </c>
      <c r="G94" s="145">
        <v>136.96770000000001</v>
      </c>
      <c r="H94" s="145">
        <v>-1.892334</v>
      </c>
      <c r="I94" s="145">
        <v>2.7756669999999999</v>
      </c>
      <c r="J94" s="145">
        <v>5.6246660000000004</v>
      </c>
      <c r="K94" s="145">
        <v>-1.443333</v>
      </c>
      <c r="L94" s="145">
        <v>-0.51733399999999996</v>
      </c>
      <c r="M94" s="145">
        <v>3.3816660000000001</v>
      </c>
      <c r="N94" s="144"/>
      <c r="O94" s="144"/>
      <c r="P94" s="144"/>
      <c r="Q94" s="144"/>
      <c r="R94" s="144"/>
      <c r="S94" s="144"/>
    </row>
    <row r="95" spans="1:19" x14ac:dyDescent="0.3">
      <c r="A95" s="139">
        <v>4980</v>
      </c>
      <c r="B95" s="145">
        <v>166.55529999999999</v>
      </c>
      <c r="C95" s="145">
        <v>176.22130000000001</v>
      </c>
      <c r="D95" s="145">
        <v>159.3913</v>
      </c>
      <c r="E95" s="145">
        <v>199.7123</v>
      </c>
      <c r="F95" s="145">
        <v>168.31229999999999</v>
      </c>
      <c r="G95" s="145">
        <v>140.2433</v>
      </c>
      <c r="H95" s="145">
        <v>1.8703350000000001</v>
      </c>
      <c r="I95" s="145">
        <v>5.3523350000000001</v>
      </c>
      <c r="J95" s="145">
        <v>3.828335</v>
      </c>
      <c r="K95" s="145">
        <v>-1.108665</v>
      </c>
      <c r="L95" s="145">
        <v>1.688334</v>
      </c>
      <c r="M95" s="145">
        <v>4.6093349999999997</v>
      </c>
      <c r="N95" s="144"/>
      <c r="O95" s="144"/>
      <c r="P95" s="144"/>
      <c r="Q95" s="144"/>
      <c r="R95" s="144"/>
      <c r="S95" s="144"/>
    </row>
    <row r="96" spans="1:19" x14ac:dyDescent="0.3">
      <c r="A96" s="139">
        <v>5040</v>
      </c>
      <c r="B96" s="145">
        <v>159.18530000000001</v>
      </c>
      <c r="C96" s="145">
        <v>170.21729999999999</v>
      </c>
      <c r="D96" s="145">
        <v>154.71729999999999</v>
      </c>
      <c r="E96" s="145">
        <v>197.87729999999999</v>
      </c>
      <c r="F96" s="145">
        <v>168.44630000000001</v>
      </c>
      <c r="G96" s="145">
        <v>129.95429999999999</v>
      </c>
      <c r="H96" s="145">
        <v>-6.4356650000000002</v>
      </c>
      <c r="I96" s="145">
        <v>0.49833490000000003</v>
      </c>
      <c r="J96" s="145">
        <v>3.3793350000000002</v>
      </c>
      <c r="K96" s="145">
        <v>-2.9446639999999999</v>
      </c>
      <c r="L96" s="145">
        <v>-2.0806640000000001</v>
      </c>
      <c r="M96" s="145">
        <v>2.0563349999999998</v>
      </c>
      <c r="N96" s="144"/>
      <c r="O96" s="144"/>
      <c r="P96" s="144"/>
      <c r="Q96" s="144"/>
      <c r="R96" s="144"/>
      <c r="S96" s="144"/>
    </row>
    <row r="97" spans="1:19" x14ac:dyDescent="0.3">
      <c r="A97" s="139">
        <v>5100</v>
      </c>
      <c r="B97" s="145">
        <v>156.92570000000001</v>
      </c>
      <c r="C97" s="145">
        <v>172.90969999999999</v>
      </c>
      <c r="D97" s="145">
        <v>154.3767</v>
      </c>
      <c r="E97" s="145">
        <v>199.31270000000001</v>
      </c>
      <c r="F97" s="145">
        <v>168.58369999999999</v>
      </c>
      <c r="G97" s="145">
        <v>131.84270000000001</v>
      </c>
      <c r="H97" s="145">
        <v>-1.9383319999999999</v>
      </c>
      <c r="I97" s="145">
        <v>3.8226680000000002</v>
      </c>
      <c r="J97" s="145">
        <v>4.3756680000000001</v>
      </c>
      <c r="K97" s="145">
        <v>-0.84333230000000003</v>
      </c>
      <c r="L97" s="145">
        <v>-0.59833340000000002</v>
      </c>
      <c r="M97" s="145">
        <v>3.6936680000000002</v>
      </c>
      <c r="N97" s="144"/>
      <c r="O97" s="144"/>
      <c r="P97" s="144"/>
      <c r="Q97" s="144"/>
      <c r="R97" s="144"/>
      <c r="S97" s="144"/>
    </row>
    <row r="98" spans="1:19" x14ac:dyDescent="0.3">
      <c r="A98" s="139">
        <v>5160</v>
      </c>
      <c r="B98" s="145">
        <v>156.49770000000001</v>
      </c>
      <c r="C98" s="145">
        <v>169.62970000000001</v>
      </c>
      <c r="D98" s="145">
        <v>151.7277</v>
      </c>
      <c r="E98" s="145">
        <v>197.0617</v>
      </c>
      <c r="F98" s="145">
        <v>166.00569999999999</v>
      </c>
      <c r="G98" s="145">
        <v>133.0067</v>
      </c>
      <c r="H98" s="145">
        <v>-3.444334</v>
      </c>
      <c r="I98" s="145">
        <v>2.0806659999999999</v>
      </c>
      <c r="J98" s="145">
        <v>2.2106650000000001</v>
      </c>
      <c r="K98" s="145">
        <v>-2.7043339999999998</v>
      </c>
      <c r="L98" s="145">
        <v>5.5665970000000002E-2</v>
      </c>
      <c r="M98" s="145">
        <v>3.0116649999999998</v>
      </c>
      <c r="N98" s="144"/>
      <c r="O98" s="144"/>
      <c r="P98" s="144"/>
      <c r="Q98" s="144"/>
      <c r="R98" s="144"/>
      <c r="S98" s="144"/>
    </row>
    <row r="99" spans="1:19" x14ac:dyDescent="0.3">
      <c r="A99" s="139">
        <v>5220</v>
      </c>
      <c r="B99" s="145">
        <v>157.53569999999999</v>
      </c>
      <c r="C99" s="145">
        <v>169.6277</v>
      </c>
      <c r="D99" s="145">
        <v>153.3477</v>
      </c>
      <c r="E99" s="145">
        <v>197.6617</v>
      </c>
      <c r="F99" s="145">
        <v>165.0737</v>
      </c>
      <c r="G99" s="145">
        <v>132.7877</v>
      </c>
      <c r="H99" s="145">
        <v>2.17367</v>
      </c>
      <c r="I99" s="145">
        <v>4.1106680000000004</v>
      </c>
      <c r="J99" s="145">
        <v>2.8156699999999999</v>
      </c>
      <c r="K99" s="145">
        <v>-2.2173310000000002</v>
      </c>
      <c r="L99" s="145">
        <v>0.46966930000000001</v>
      </c>
      <c r="M99" s="145">
        <v>3.2156699999999998</v>
      </c>
      <c r="N99" s="144"/>
      <c r="O99" s="144"/>
      <c r="P99" s="144"/>
      <c r="Q99" s="144"/>
      <c r="R99" s="144"/>
      <c r="S99" s="144"/>
    </row>
    <row r="100" spans="1:19" x14ac:dyDescent="0.3">
      <c r="A100" s="139">
        <v>5280</v>
      </c>
      <c r="B100" s="145">
        <v>150.46170000000001</v>
      </c>
      <c r="C100" s="145">
        <v>167.9177</v>
      </c>
      <c r="D100" s="145">
        <v>150.31569999999999</v>
      </c>
      <c r="E100" s="145">
        <v>194.28970000000001</v>
      </c>
      <c r="F100" s="145">
        <v>162.7627</v>
      </c>
      <c r="G100" s="145">
        <v>130.06370000000001</v>
      </c>
      <c r="H100" s="145">
        <v>-4.5013329999999998</v>
      </c>
      <c r="I100" s="145">
        <v>0.75666619999999996</v>
      </c>
      <c r="J100" s="145">
        <v>2.055666</v>
      </c>
      <c r="K100" s="145">
        <v>-3.959333</v>
      </c>
      <c r="L100" s="145">
        <v>-1.1863349999999999</v>
      </c>
      <c r="M100" s="145">
        <v>1.430666</v>
      </c>
      <c r="N100" s="144"/>
      <c r="O100" s="144"/>
      <c r="P100" s="144"/>
      <c r="Q100" s="144"/>
      <c r="R100" s="144"/>
      <c r="S100" s="144"/>
    </row>
    <row r="101" spans="1:19" x14ac:dyDescent="0.3">
      <c r="A101" s="139">
        <v>5340</v>
      </c>
      <c r="B101" s="145">
        <v>152.321</v>
      </c>
      <c r="C101" s="145">
        <v>162.08500000000001</v>
      </c>
      <c r="D101" s="145">
        <v>147.38399999999999</v>
      </c>
      <c r="E101" s="145">
        <v>191.089</v>
      </c>
      <c r="F101" s="145">
        <v>162.55000000000001</v>
      </c>
      <c r="G101" s="145">
        <v>129.08600000000001</v>
      </c>
      <c r="H101" s="145">
        <v>-5.4589999999999996</v>
      </c>
      <c r="I101" s="145">
        <v>0.44600109999999998</v>
      </c>
      <c r="J101" s="145">
        <v>3.4010009999999999</v>
      </c>
      <c r="K101" s="145">
        <v>-3.264999</v>
      </c>
      <c r="L101" s="145">
        <v>-1.499001</v>
      </c>
      <c r="M101" s="145">
        <v>1.9460010000000001</v>
      </c>
      <c r="N101" s="144"/>
      <c r="O101" s="144"/>
      <c r="P101" s="144"/>
      <c r="Q101" s="144"/>
      <c r="R101" s="144"/>
      <c r="S101" s="144"/>
    </row>
    <row r="102" spans="1:19" x14ac:dyDescent="0.3">
      <c r="A102" s="139">
        <v>5400</v>
      </c>
      <c r="B102" s="145">
        <v>150.4127</v>
      </c>
      <c r="C102" s="145">
        <v>163.97069999999999</v>
      </c>
      <c r="D102" s="145">
        <v>148.25569999999999</v>
      </c>
      <c r="E102" s="145">
        <v>192.75470000000001</v>
      </c>
      <c r="F102" s="145">
        <v>161.59370000000001</v>
      </c>
      <c r="G102" s="145">
        <v>128.01070000000001</v>
      </c>
      <c r="H102" s="145">
        <v>-5.3123339999999999</v>
      </c>
      <c r="I102" s="145">
        <v>1.6616649999999999</v>
      </c>
      <c r="J102" s="145">
        <v>1.7486649999999999</v>
      </c>
      <c r="K102" s="145">
        <v>-3.4673349999999998</v>
      </c>
      <c r="L102" s="145">
        <v>-1.3603339999999999</v>
      </c>
      <c r="M102" s="145">
        <v>2.6946659999999998</v>
      </c>
      <c r="N102" s="144"/>
      <c r="O102" s="144"/>
      <c r="P102" s="144"/>
      <c r="Q102" s="144"/>
      <c r="R102" s="144"/>
      <c r="S102" s="144"/>
    </row>
    <row r="103" spans="1:19" x14ac:dyDescent="0.3">
      <c r="A103" s="139">
        <v>5460</v>
      </c>
      <c r="B103" s="145">
        <v>149.2833</v>
      </c>
      <c r="C103" s="145">
        <v>160.5703</v>
      </c>
      <c r="D103" s="145">
        <v>146.61330000000001</v>
      </c>
      <c r="E103" s="145">
        <v>191.86429999999999</v>
      </c>
      <c r="F103" s="145">
        <v>161.6183</v>
      </c>
      <c r="G103" s="145">
        <v>124.7993</v>
      </c>
      <c r="H103" s="145">
        <v>-2.5876670000000002</v>
      </c>
      <c r="I103" s="145">
        <v>1.4053329999999999</v>
      </c>
      <c r="J103" s="145">
        <v>3.9023319999999999</v>
      </c>
      <c r="K103" s="145">
        <v>-2.5636670000000001</v>
      </c>
      <c r="L103" s="145">
        <v>-1.4186669999999999</v>
      </c>
      <c r="M103" s="145">
        <v>2.8403339999999999</v>
      </c>
      <c r="N103" s="144"/>
      <c r="O103" s="144"/>
      <c r="P103" s="144"/>
      <c r="Q103" s="144"/>
      <c r="R103" s="144"/>
      <c r="S103" s="144"/>
    </row>
    <row r="104" spans="1:19" x14ac:dyDescent="0.3">
      <c r="A104" s="139">
        <v>5520</v>
      </c>
      <c r="B104" s="145">
        <v>150.7277</v>
      </c>
      <c r="C104" s="145">
        <v>161.12569999999999</v>
      </c>
      <c r="D104" s="145">
        <v>146.52969999999999</v>
      </c>
      <c r="E104" s="145">
        <v>194.21469999999999</v>
      </c>
      <c r="F104" s="145">
        <v>159.39169999999999</v>
      </c>
      <c r="G104" s="145">
        <v>122.7907</v>
      </c>
      <c r="H104" s="145">
        <v>2.3166639999999998</v>
      </c>
      <c r="I104" s="145">
        <v>3.5146639999999998</v>
      </c>
      <c r="J104" s="145">
        <v>3.8596629999999998</v>
      </c>
      <c r="K104" s="145">
        <v>-1.2223360000000001</v>
      </c>
      <c r="L104" s="145">
        <v>-1.594336</v>
      </c>
      <c r="M104" s="145">
        <v>4.4906639999999998</v>
      </c>
      <c r="N104" s="144"/>
      <c r="O104" s="144"/>
      <c r="P104" s="144"/>
      <c r="Q104" s="144"/>
      <c r="R104" s="144"/>
      <c r="S104" s="144"/>
    </row>
    <row r="105" spans="1:19" x14ac:dyDescent="0.3">
      <c r="A105" s="139">
        <v>5580</v>
      </c>
      <c r="B105" s="145">
        <v>149.5873</v>
      </c>
      <c r="C105" s="145">
        <v>158.31829999999999</v>
      </c>
      <c r="D105" s="145">
        <v>143.92930000000001</v>
      </c>
      <c r="E105" s="145">
        <v>192.12530000000001</v>
      </c>
      <c r="F105" s="145">
        <v>158.88730000000001</v>
      </c>
      <c r="G105" s="145">
        <v>125.3433</v>
      </c>
      <c r="H105" s="145">
        <v>1.765331</v>
      </c>
      <c r="I105" s="145">
        <v>3.1333310000000001</v>
      </c>
      <c r="J105" s="145">
        <v>6.0923309999999997</v>
      </c>
      <c r="K105" s="145">
        <v>-1.3106690000000001</v>
      </c>
      <c r="L105" s="145">
        <v>-1.9156679999999999</v>
      </c>
      <c r="M105" s="145">
        <v>3.908331</v>
      </c>
      <c r="N105" s="144"/>
      <c r="O105" s="144"/>
      <c r="P105" s="144"/>
      <c r="Q105" s="144"/>
      <c r="R105" s="144"/>
      <c r="S105" s="144"/>
    </row>
    <row r="106" spans="1:19" x14ac:dyDescent="0.3">
      <c r="A106" s="139">
        <v>5640</v>
      </c>
      <c r="B106" s="145">
        <v>147.27670000000001</v>
      </c>
      <c r="C106" s="145">
        <v>156.1337</v>
      </c>
      <c r="D106" s="145">
        <v>140.92570000000001</v>
      </c>
      <c r="E106" s="145">
        <v>189.06970000000001</v>
      </c>
      <c r="F106" s="145">
        <v>154.2337</v>
      </c>
      <c r="G106" s="145">
        <v>123.1707</v>
      </c>
      <c r="H106" s="145">
        <v>-0.93333239999999995</v>
      </c>
      <c r="I106" s="145">
        <v>0.71266750000000001</v>
      </c>
      <c r="J106" s="145">
        <v>0.41666599999999998</v>
      </c>
      <c r="K106" s="145">
        <v>-5.068333</v>
      </c>
      <c r="L106" s="145">
        <v>-2.3223319999999998</v>
      </c>
      <c r="M106" s="145">
        <v>1.565666</v>
      </c>
      <c r="N106" s="144"/>
      <c r="O106" s="144"/>
      <c r="P106" s="144"/>
      <c r="Q106" s="144"/>
      <c r="R106" s="144"/>
      <c r="S106" s="144"/>
    </row>
    <row r="107" spans="1:19" x14ac:dyDescent="0.3">
      <c r="A107" s="139">
        <v>5700</v>
      </c>
      <c r="B107" s="145">
        <v>146.17830000000001</v>
      </c>
      <c r="C107" s="145">
        <v>156.10830000000001</v>
      </c>
      <c r="D107" s="145">
        <v>141.43629999999999</v>
      </c>
      <c r="E107" s="145">
        <v>187.4333</v>
      </c>
      <c r="F107" s="145">
        <v>153.57130000000001</v>
      </c>
      <c r="G107" s="145">
        <v>125.9823</v>
      </c>
      <c r="H107" s="145">
        <v>0.43933299999999997</v>
      </c>
      <c r="I107" s="145">
        <v>1.578333</v>
      </c>
      <c r="J107" s="145">
        <v>2.708332</v>
      </c>
      <c r="K107" s="145">
        <v>-2.9486680000000001</v>
      </c>
      <c r="L107" s="145">
        <v>-2.5686659999999999</v>
      </c>
      <c r="M107" s="145">
        <v>2.4373320000000001</v>
      </c>
      <c r="N107" s="144"/>
      <c r="O107" s="144"/>
      <c r="P107" s="144"/>
      <c r="Q107" s="144"/>
      <c r="R107" s="144"/>
      <c r="S107" s="144"/>
    </row>
    <row r="108" spans="1:19" x14ac:dyDescent="0.3">
      <c r="A108" s="139">
        <v>5760</v>
      </c>
      <c r="B108" s="145">
        <v>144.16229999999999</v>
      </c>
      <c r="C108" s="145">
        <v>152.07830000000001</v>
      </c>
      <c r="D108" s="145">
        <v>137.2843</v>
      </c>
      <c r="E108" s="145">
        <v>184.88929999999999</v>
      </c>
      <c r="F108" s="145">
        <v>151.91130000000001</v>
      </c>
      <c r="G108" s="145">
        <v>121.8383</v>
      </c>
      <c r="H108" s="145">
        <v>-5.5236679999999998</v>
      </c>
      <c r="I108" s="145">
        <v>0.16633029999999999</v>
      </c>
      <c r="J108" s="145">
        <v>0.91633030000000004</v>
      </c>
      <c r="K108" s="145">
        <v>-4.4366680000000001</v>
      </c>
      <c r="L108" s="145">
        <v>-3.731668</v>
      </c>
      <c r="M108" s="145">
        <v>1.1233310000000001</v>
      </c>
      <c r="N108" s="144"/>
      <c r="O108" s="144"/>
      <c r="P108" s="144"/>
      <c r="Q108" s="144"/>
      <c r="R108" s="144"/>
      <c r="S108" s="144"/>
    </row>
    <row r="109" spans="1:19" x14ac:dyDescent="0.3">
      <c r="A109" s="139">
        <v>5820</v>
      </c>
      <c r="B109" s="145">
        <v>145.68770000000001</v>
      </c>
      <c r="C109" s="145">
        <v>151.40469999999999</v>
      </c>
      <c r="D109" s="145">
        <v>136.78370000000001</v>
      </c>
      <c r="E109" s="145">
        <v>184.47669999999999</v>
      </c>
      <c r="F109" s="145">
        <v>149.71770000000001</v>
      </c>
      <c r="G109" s="145">
        <v>121.05370000000001</v>
      </c>
      <c r="H109" s="145">
        <v>-0.98233219999999999</v>
      </c>
      <c r="I109" s="145">
        <v>1.4626669999999999</v>
      </c>
      <c r="J109" s="145">
        <v>1.403667</v>
      </c>
      <c r="K109" s="145">
        <v>-3.9893320000000001</v>
      </c>
      <c r="L109" s="145">
        <v>-2.4463330000000001</v>
      </c>
      <c r="M109" s="145">
        <v>1.3616680000000001</v>
      </c>
      <c r="N109" s="144"/>
      <c r="O109" s="144"/>
      <c r="P109" s="144"/>
      <c r="Q109" s="144"/>
      <c r="R109" s="144"/>
      <c r="S109" s="144"/>
    </row>
    <row r="110" spans="1:19" x14ac:dyDescent="0.3">
      <c r="A110" s="139">
        <v>5880</v>
      </c>
      <c r="B110" s="145">
        <v>138.2167</v>
      </c>
      <c r="C110" s="145">
        <v>149.45070000000001</v>
      </c>
      <c r="D110" s="145">
        <v>133.80170000000001</v>
      </c>
      <c r="E110" s="145">
        <v>181.18969999999999</v>
      </c>
      <c r="F110" s="145">
        <v>148.8477</v>
      </c>
      <c r="G110" s="145">
        <v>115.9997</v>
      </c>
      <c r="H110" s="145">
        <v>-7.3793329999999999</v>
      </c>
      <c r="I110" s="145">
        <v>-1.6303350000000001</v>
      </c>
      <c r="J110" s="145">
        <v>0.97366520000000001</v>
      </c>
      <c r="K110" s="145">
        <v>-5.1083350000000003</v>
      </c>
      <c r="L110" s="145">
        <v>-4.445335</v>
      </c>
      <c r="M110" s="145">
        <v>-1.127335</v>
      </c>
      <c r="N110" s="144"/>
      <c r="O110" s="144"/>
      <c r="P110" s="144"/>
      <c r="Q110" s="144"/>
      <c r="R110" s="144"/>
      <c r="S110" s="144"/>
    </row>
    <row r="111" spans="1:19" x14ac:dyDescent="0.3">
      <c r="A111" s="139">
        <v>5940</v>
      </c>
      <c r="B111" s="145">
        <v>140.2227</v>
      </c>
      <c r="C111" s="145">
        <v>152.28370000000001</v>
      </c>
      <c r="D111" s="145">
        <v>136.1747</v>
      </c>
      <c r="E111" s="145">
        <v>183.67570000000001</v>
      </c>
      <c r="F111" s="145">
        <v>148.28270000000001</v>
      </c>
      <c r="G111" s="145">
        <v>118.9757</v>
      </c>
      <c r="H111" s="145">
        <v>-1.5273319999999999</v>
      </c>
      <c r="I111" s="145">
        <v>1.551666</v>
      </c>
      <c r="J111" s="145">
        <v>1.734667</v>
      </c>
      <c r="K111" s="145">
        <v>-3.963333</v>
      </c>
      <c r="L111" s="145">
        <v>-3.101334</v>
      </c>
      <c r="M111" s="145">
        <v>1.4246669999999999</v>
      </c>
      <c r="N111" s="144"/>
      <c r="O111" s="144"/>
      <c r="P111" s="144"/>
      <c r="Q111" s="144"/>
      <c r="R111" s="144"/>
      <c r="S111" s="144"/>
    </row>
    <row r="112" spans="1:19" x14ac:dyDescent="0.3">
      <c r="A112" s="139">
        <v>6000</v>
      </c>
      <c r="B112" s="145">
        <v>135.22999999999999</v>
      </c>
      <c r="C112" s="145">
        <v>146.18299999999999</v>
      </c>
      <c r="D112" s="145">
        <v>132.16800000000001</v>
      </c>
      <c r="E112" s="145">
        <v>179.09399999999999</v>
      </c>
      <c r="F112" s="145">
        <v>146.572</v>
      </c>
      <c r="G112" s="145">
        <v>112.14</v>
      </c>
      <c r="H112" s="145">
        <v>-7.401999</v>
      </c>
      <c r="I112" s="145">
        <v>-2.2100010000000001</v>
      </c>
      <c r="J112" s="145">
        <v>0.53499980000000003</v>
      </c>
      <c r="K112" s="145">
        <v>-5.6900009999999996</v>
      </c>
      <c r="L112" s="145">
        <v>-5.0720010000000002</v>
      </c>
      <c r="M112" s="145">
        <v>-1.458</v>
      </c>
      <c r="N112" s="144"/>
      <c r="O112" s="144"/>
      <c r="P112" s="144"/>
      <c r="Q112" s="144"/>
      <c r="R112" s="144"/>
      <c r="S112" s="144"/>
    </row>
    <row r="113" spans="1:19" x14ac:dyDescent="0.3">
      <c r="A113" s="139"/>
      <c r="B113" s="139"/>
      <c r="C113" s="139"/>
      <c r="D113" s="139"/>
      <c r="E113" s="139"/>
      <c r="F113" s="139"/>
      <c r="G113" s="139"/>
      <c r="H113" s="139"/>
      <c r="I113" s="139"/>
      <c r="J113" s="139"/>
      <c r="K113" s="139"/>
      <c r="L113" s="139"/>
      <c r="M113" s="139"/>
      <c r="N113" s="144"/>
      <c r="O113" s="144"/>
      <c r="P113" s="144"/>
      <c r="Q113" s="144"/>
      <c r="R113" s="144"/>
      <c r="S113" s="144"/>
    </row>
    <row r="114" spans="1:19" x14ac:dyDescent="0.3">
      <c r="A114" s="139"/>
      <c r="B114" s="139"/>
      <c r="C114" s="139"/>
      <c r="D114" s="139"/>
      <c r="E114" s="139"/>
      <c r="F114" s="139"/>
      <c r="G114" s="139"/>
      <c r="H114" s="139"/>
      <c r="I114" s="139"/>
      <c r="J114" s="139"/>
      <c r="K114" s="139"/>
      <c r="L114" s="139"/>
      <c r="M114" s="139"/>
      <c r="N114" s="144"/>
      <c r="O114" s="144"/>
      <c r="P114" s="144"/>
      <c r="Q114" s="144"/>
      <c r="R114" s="144"/>
      <c r="S114" s="144"/>
    </row>
    <row r="115" spans="1:19" x14ac:dyDescent="0.3">
      <c r="A115" s="139"/>
      <c r="B115" s="139"/>
      <c r="C115" s="139"/>
      <c r="D115" s="139"/>
      <c r="E115" s="139"/>
      <c r="F115" s="139"/>
      <c r="G115" s="139"/>
      <c r="H115" s="139"/>
      <c r="I115" s="139"/>
      <c r="J115" s="139"/>
      <c r="K115" s="139"/>
      <c r="L115" s="139"/>
      <c r="M115" s="139"/>
      <c r="N115" s="144"/>
      <c r="O115" s="144"/>
      <c r="P115" s="144"/>
      <c r="Q115" s="144"/>
      <c r="R115" s="144"/>
      <c r="S115" s="144"/>
    </row>
    <row r="116" spans="1:19" x14ac:dyDescent="0.3">
      <c r="A116" s="139"/>
      <c r="B116" s="139"/>
      <c r="C116" s="139"/>
      <c r="D116" s="139"/>
      <c r="E116" s="139"/>
      <c r="F116" s="139"/>
      <c r="G116" s="139"/>
      <c r="H116" s="139"/>
      <c r="I116" s="139"/>
      <c r="J116" s="139"/>
      <c r="K116" s="139"/>
      <c r="L116" s="139"/>
      <c r="M116" s="139"/>
      <c r="N116" s="144"/>
      <c r="O116" s="144"/>
      <c r="P116" s="144"/>
      <c r="Q116" s="144"/>
      <c r="R116" s="144"/>
      <c r="S116" s="144"/>
    </row>
    <row r="117" spans="1:19" x14ac:dyDescent="0.3">
      <c r="A117" s="139"/>
      <c r="B117" s="139"/>
      <c r="C117" s="139"/>
      <c r="D117" s="139"/>
      <c r="E117" s="139"/>
      <c r="F117" s="139"/>
      <c r="G117" s="139"/>
      <c r="H117" s="139"/>
      <c r="I117" s="139"/>
      <c r="J117" s="139"/>
      <c r="K117" s="139"/>
      <c r="L117" s="139"/>
      <c r="M117" s="139"/>
      <c r="N117" s="144"/>
      <c r="O117" s="144"/>
      <c r="P117" s="144"/>
      <c r="Q117" s="144"/>
      <c r="R117" s="144"/>
      <c r="S117" s="144"/>
    </row>
    <row r="118" spans="1:19" x14ac:dyDescent="0.3">
      <c r="A118" s="139"/>
      <c r="B118" s="139"/>
      <c r="C118" s="139"/>
      <c r="D118" s="139"/>
      <c r="E118" s="139"/>
      <c r="F118" s="139"/>
      <c r="G118" s="139"/>
      <c r="H118" s="139"/>
      <c r="I118" s="139"/>
      <c r="J118" s="139"/>
      <c r="K118" s="139"/>
      <c r="L118" s="139"/>
      <c r="M118" s="139"/>
      <c r="N118" s="144"/>
      <c r="O118" s="144"/>
      <c r="P118" s="144"/>
      <c r="Q118" s="144"/>
      <c r="R118" s="144"/>
      <c r="S118" s="144"/>
    </row>
    <row r="119" spans="1:19" x14ac:dyDescent="0.3">
      <c r="A119" s="139"/>
      <c r="B119" s="139"/>
      <c r="C119" s="139"/>
      <c r="D119" s="139"/>
      <c r="E119" s="139"/>
      <c r="F119" s="139"/>
      <c r="G119" s="139"/>
      <c r="H119" s="139"/>
      <c r="I119" s="139"/>
      <c r="J119" s="139"/>
      <c r="K119" s="139"/>
      <c r="L119" s="139"/>
      <c r="M119" s="139"/>
      <c r="N119" s="144"/>
      <c r="O119" s="144"/>
      <c r="P119" s="144"/>
      <c r="Q119" s="144"/>
      <c r="R119" s="144"/>
      <c r="S119" s="144"/>
    </row>
    <row r="120" spans="1:19" x14ac:dyDescent="0.3">
      <c r="A120" s="139"/>
      <c r="B120" s="139"/>
      <c r="C120" s="139"/>
      <c r="D120" s="139"/>
      <c r="E120" s="139"/>
      <c r="F120" s="139"/>
      <c r="G120" s="139"/>
      <c r="H120" s="139"/>
      <c r="I120" s="139"/>
      <c r="J120" s="139"/>
      <c r="K120" s="139"/>
      <c r="L120" s="139"/>
      <c r="M120" s="139"/>
      <c r="N120" s="144"/>
      <c r="O120" s="144"/>
      <c r="P120" s="144"/>
      <c r="Q120" s="144"/>
      <c r="R120" s="144"/>
      <c r="S120" s="144"/>
    </row>
    <row r="121" spans="1:19" x14ac:dyDescent="0.3">
      <c r="A121" s="139"/>
      <c r="B121" s="139"/>
      <c r="C121" s="139"/>
      <c r="D121" s="139"/>
      <c r="E121" s="139"/>
      <c r="F121" s="139"/>
      <c r="G121" s="139"/>
      <c r="H121" s="139"/>
      <c r="I121" s="139"/>
      <c r="J121" s="139"/>
      <c r="K121" s="139"/>
      <c r="L121" s="139"/>
      <c r="M121" s="139"/>
      <c r="N121" s="144"/>
      <c r="O121" s="144"/>
      <c r="P121" s="144"/>
      <c r="Q121" s="144"/>
      <c r="R121" s="144"/>
      <c r="S121" s="144"/>
    </row>
    <row r="122" spans="1:19" x14ac:dyDescent="0.3">
      <c r="A122" s="139"/>
      <c r="B122" s="139"/>
      <c r="C122" s="139"/>
      <c r="D122" s="139"/>
      <c r="E122" s="139"/>
      <c r="F122" s="139"/>
      <c r="G122" s="139"/>
      <c r="H122" s="139"/>
      <c r="I122" s="139"/>
      <c r="J122" s="139"/>
      <c r="K122" s="139"/>
      <c r="L122" s="139"/>
      <c r="M122" s="139"/>
      <c r="N122" s="144"/>
      <c r="O122" s="144"/>
      <c r="P122" s="144"/>
      <c r="Q122" s="144"/>
      <c r="R122" s="144"/>
      <c r="S122" s="144"/>
    </row>
    <row r="123" spans="1:19" x14ac:dyDescent="0.3">
      <c r="A123" s="139"/>
      <c r="B123" s="139"/>
      <c r="C123" s="139"/>
      <c r="D123" s="139"/>
      <c r="E123" s="139"/>
      <c r="F123" s="139"/>
      <c r="G123" s="139"/>
      <c r="H123" s="139"/>
      <c r="I123" s="139"/>
      <c r="J123" s="139"/>
      <c r="K123" s="139"/>
      <c r="L123" s="139"/>
      <c r="M123" s="139"/>
      <c r="N123" s="144"/>
      <c r="O123" s="144"/>
      <c r="P123" s="144"/>
      <c r="Q123" s="144"/>
      <c r="R123" s="144"/>
      <c r="S123" s="144"/>
    </row>
    <row r="124" spans="1:19" x14ac:dyDescent="0.3">
      <c r="A124" s="139"/>
      <c r="B124" s="139"/>
      <c r="C124" s="139"/>
      <c r="D124" s="139"/>
      <c r="E124" s="139"/>
      <c r="F124" s="139"/>
      <c r="G124" s="139"/>
      <c r="H124" s="139"/>
      <c r="I124" s="139"/>
      <c r="J124" s="139"/>
      <c r="K124" s="139"/>
      <c r="L124" s="139"/>
      <c r="M124" s="139"/>
      <c r="N124" s="144"/>
      <c r="O124" s="144"/>
      <c r="P124" s="144"/>
      <c r="Q124" s="144"/>
      <c r="R124" s="144"/>
      <c r="S124" s="144"/>
    </row>
    <row r="125" spans="1:19" x14ac:dyDescent="0.3">
      <c r="A125" s="139"/>
      <c r="B125" s="139"/>
      <c r="C125" s="139"/>
      <c r="D125" s="139"/>
      <c r="E125" s="139"/>
      <c r="F125" s="139"/>
      <c r="G125" s="139"/>
      <c r="H125" s="139"/>
      <c r="I125" s="139"/>
      <c r="J125" s="139"/>
      <c r="K125" s="139"/>
      <c r="L125" s="139"/>
      <c r="M125" s="139"/>
      <c r="N125" s="144"/>
      <c r="O125" s="144"/>
      <c r="P125" s="144"/>
      <c r="Q125" s="144"/>
      <c r="R125" s="144"/>
      <c r="S125" s="144"/>
    </row>
    <row r="126" spans="1:19" x14ac:dyDescent="0.3">
      <c r="A126" s="139"/>
      <c r="B126" s="139"/>
      <c r="C126" s="139"/>
      <c r="D126" s="139"/>
      <c r="E126" s="139"/>
      <c r="F126" s="139"/>
      <c r="G126" s="139"/>
      <c r="H126" s="139"/>
      <c r="I126" s="139"/>
      <c r="J126" s="139"/>
      <c r="K126" s="139"/>
      <c r="L126" s="139"/>
      <c r="M126" s="139"/>
      <c r="N126" s="144"/>
      <c r="O126" s="144"/>
      <c r="P126" s="144"/>
      <c r="Q126" s="144"/>
      <c r="R126" s="144"/>
      <c r="S126" s="144"/>
    </row>
    <row r="127" spans="1:19" x14ac:dyDescent="0.3">
      <c r="A127" s="139"/>
      <c r="B127" s="139"/>
      <c r="C127" s="139"/>
      <c r="D127" s="139"/>
      <c r="E127" s="139"/>
      <c r="F127" s="139"/>
      <c r="G127" s="139"/>
      <c r="H127" s="139"/>
      <c r="I127" s="139"/>
      <c r="J127" s="139"/>
      <c r="K127" s="139"/>
      <c r="L127" s="139"/>
      <c r="M127" s="139"/>
      <c r="N127" s="144"/>
      <c r="O127" s="144"/>
      <c r="P127" s="144"/>
      <c r="Q127" s="144"/>
      <c r="R127" s="144"/>
      <c r="S127" s="144"/>
    </row>
    <row r="128" spans="1:19" x14ac:dyDescent="0.3">
      <c r="A128" s="139"/>
      <c r="B128" s="139"/>
      <c r="C128" s="139"/>
      <c r="D128" s="139"/>
      <c r="E128" s="139"/>
      <c r="F128" s="139"/>
      <c r="G128" s="139"/>
      <c r="H128" s="139"/>
      <c r="I128" s="139"/>
      <c r="J128" s="139"/>
      <c r="K128" s="139"/>
      <c r="L128" s="139"/>
      <c r="M128" s="139"/>
      <c r="N128" s="144"/>
      <c r="O128" s="144"/>
      <c r="P128" s="144"/>
      <c r="Q128" s="144"/>
      <c r="R128" s="144"/>
      <c r="S128" s="144"/>
    </row>
    <row r="129" spans="1:19" x14ac:dyDescent="0.3">
      <c r="A129" s="139"/>
      <c r="B129" s="139"/>
      <c r="C129" s="139"/>
      <c r="D129" s="139"/>
      <c r="E129" s="139"/>
      <c r="F129" s="139"/>
      <c r="G129" s="139"/>
      <c r="H129" s="139"/>
      <c r="I129" s="139"/>
      <c r="J129" s="139"/>
      <c r="K129" s="139"/>
      <c r="L129" s="139"/>
      <c r="M129" s="139"/>
      <c r="N129" s="144"/>
      <c r="O129" s="144"/>
      <c r="P129" s="144"/>
      <c r="Q129" s="144"/>
      <c r="R129" s="144"/>
      <c r="S129" s="144"/>
    </row>
    <row r="130" spans="1:19" x14ac:dyDescent="0.3">
      <c r="A130" s="139"/>
      <c r="B130" s="139"/>
      <c r="C130" s="139"/>
      <c r="D130" s="139"/>
      <c r="E130" s="139"/>
      <c r="F130" s="139"/>
      <c r="G130" s="139"/>
      <c r="H130" s="139"/>
      <c r="I130" s="139"/>
      <c r="J130" s="139"/>
      <c r="K130" s="139"/>
      <c r="L130" s="139"/>
      <c r="M130" s="139"/>
      <c r="N130" s="144"/>
      <c r="O130" s="144"/>
      <c r="P130" s="144"/>
      <c r="Q130" s="144"/>
      <c r="R130" s="144"/>
      <c r="S130" s="144"/>
    </row>
    <row r="131" spans="1:19" x14ac:dyDescent="0.3">
      <c r="A131" s="139"/>
      <c r="B131" s="139"/>
      <c r="C131" s="139"/>
      <c r="D131" s="139"/>
      <c r="E131" s="139"/>
      <c r="F131" s="139"/>
      <c r="G131" s="139"/>
      <c r="H131" s="139"/>
      <c r="I131" s="139"/>
      <c r="J131" s="139"/>
      <c r="K131" s="139"/>
      <c r="L131" s="139"/>
      <c r="M131" s="139"/>
      <c r="N131" s="144"/>
      <c r="O131" s="144"/>
      <c r="P131" s="144"/>
      <c r="Q131" s="144"/>
      <c r="R131" s="144"/>
      <c r="S131" s="144"/>
    </row>
    <row r="132" spans="1:19" x14ac:dyDescent="0.3">
      <c r="A132" s="139"/>
      <c r="B132" s="139"/>
      <c r="C132" s="139"/>
      <c r="D132" s="139"/>
      <c r="E132" s="139"/>
      <c r="F132" s="139"/>
      <c r="G132" s="139"/>
      <c r="H132" s="139"/>
      <c r="I132" s="139"/>
      <c r="J132" s="139"/>
      <c r="K132" s="139"/>
      <c r="L132" s="139"/>
      <c r="M132" s="139"/>
      <c r="N132" s="144"/>
      <c r="O132" s="144"/>
      <c r="P132" s="144"/>
      <c r="Q132" s="144"/>
      <c r="R132" s="144"/>
      <c r="S132" s="144"/>
    </row>
  </sheetData>
  <mergeCells count="6">
    <mergeCell ref="Q2:S2"/>
    <mergeCell ref="B2:D2"/>
    <mergeCell ref="E2:G2"/>
    <mergeCell ref="H2:J2"/>
    <mergeCell ref="K2:M2"/>
    <mergeCell ref="N2:P2"/>
  </mergeCells>
  <pageMargins left="0.7" right="0.7" top="0.75" bottom="0.75" header="0.3" footer="0.3"/>
  <pageSetup paperSize="9"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2"/>
  <sheetViews>
    <sheetView zoomScale="70" zoomScaleNormal="70" workbookViewId="0">
      <selection activeCell="Q2" sqref="Q2:S2"/>
    </sheetView>
  </sheetViews>
  <sheetFormatPr baseColWidth="10" defaultRowHeight="14.4" x14ac:dyDescent="0.3"/>
  <cols>
    <col min="1" max="1" width="7.88671875" bestFit="1" customWidth="1"/>
    <col min="2" max="3" width="8" bestFit="1" customWidth="1"/>
    <col min="4" max="5" width="8.109375" bestFit="1" customWidth="1"/>
    <col min="6" max="6" width="8.6640625" bestFit="1" customWidth="1"/>
    <col min="7" max="7" width="9" bestFit="1" customWidth="1"/>
    <col min="8" max="8" width="10.109375" bestFit="1" customWidth="1"/>
    <col min="9" max="9" width="14.5546875" bestFit="1" customWidth="1"/>
    <col min="10" max="10" width="9.33203125" bestFit="1" customWidth="1"/>
    <col min="11" max="13" width="9" bestFit="1" customWidth="1"/>
    <col min="14" max="14" width="8.44140625" bestFit="1" customWidth="1"/>
    <col min="15" max="15" width="9.33203125" bestFit="1" customWidth="1"/>
    <col min="16" max="18" width="9" bestFit="1" customWidth="1"/>
    <col min="19" max="19" width="8.44140625" bestFit="1" customWidth="1"/>
    <col min="20" max="20" width="13.5546875" bestFit="1" customWidth="1"/>
  </cols>
  <sheetData>
    <row r="1" spans="1:20" x14ac:dyDescent="0.3">
      <c r="B1" s="150"/>
      <c r="C1" s="151"/>
      <c r="D1" s="151"/>
      <c r="E1" s="151"/>
      <c r="F1" s="151"/>
      <c r="G1" s="151"/>
      <c r="H1" s="151"/>
      <c r="I1" s="89" t="s">
        <v>71</v>
      </c>
      <c r="J1" s="151"/>
      <c r="K1" s="151"/>
      <c r="L1" s="151"/>
      <c r="M1" s="151"/>
      <c r="N1" s="151"/>
      <c r="O1" s="151"/>
      <c r="P1" s="151"/>
      <c r="Q1" s="151"/>
      <c r="R1" s="151"/>
      <c r="S1" s="152"/>
    </row>
    <row r="2" spans="1:20" x14ac:dyDescent="0.3">
      <c r="A2" s="141" t="s">
        <v>0</v>
      </c>
      <c r="B2" s="247" t="s">
        <v>205</v>
      </c>
      <c r="C2" s="247"/>
      <c r="D2" s="248"/>
      <c r="E2" s="246" t="s">
        <v>4</v>
      </c>
      <c r="F2" s="247"/>
      <c r="G2" s="248"/>
      <c r="H2" s="246" t="s">
        <v>206</v>
      </c>
      <c r="I2" s="247"/>
      <c r="J2" s="248"/>
      <c r="K2" s="246" t="s">
        <v>221</v>
      </c>
      <c r="L2" s="247"/>
      <c r="M2" s="248"/>
      <c r="N2" s="246" t="s">
        <v>222</v>
      </c>
      <c r="O2" s="247"/>
      <c r="P2" s="248"/>
      <c r="Q2" s="251" t="s">
        <v>223</v>
      </c>
      <c r="R2" s="251"/>
      <c r="S2" s="251"/>
      <c r="T2" s="8"/>
    </row>
    <row r="3" spans="1:20" x14ac:dyDescent="0.3">
      <c r="A3" s="144">
        <v>-540</v>
      </c>
      <c r="B3" s="145">
        <v>-1.183667</v>
      </c>
      <c r="C3" s="145">
        <v>1.439333</v>
      </c>
      <c r="D3" s="145">
        <v>3.0543330000000002</v>
      </c>
      <c r="E3" s="145">
        <v>-5.3446660000000001</v>
      </c>
      <c r="F3" s="145">
        <v>-1.3156669999999999</v>
      </c>
      <c r="G3" s="145">
        <v>2.1463329999999998</v>
      </c>
      <c r="H3" s="145">
        <v>-7.4666499999999997E-2</v>
      </c>
      <c r="I3" s="145">
        <v>3.4733329999999998</v>
      </c>
      <c r="J3" s="145">
        <v>0.68633339999999998</v>
      </c>
      <c r="K3" s="145">
        <v>-1.927667</v>
      </c>
      <c r="L3" s="145">
        <v>2.1333329999999999</v>
      </c>
      <c r="M3" s="145">
        <v>-2.9376669999999998</v>
      </c>
      <c r="N3" s="145">
        <v>5.2083329999999997</v>
      </c>
      <c r="O3" s="145">
        <v>3.4863330000000001</v>
      </c>
      <c r="P3" s="145">
        <v>3.964334</v>
      </c>
      <c r="Q3" s="145">
        <v>-0.5446666</v>
      </c>
      <c r="R3" s="145">
        <v>1.344333</v>
      </c>
      <c r="S3" s="145">
        <v>2.572333</v>
      </c>
    </row>
    <row r="4" spans="1:20" x14ac:dyDescent="0.3">
      <c r="A4" s="144">
        <v>-480</v>
      </c>
      <c r="B4" s="145">
        <v>-3.1346669999999999</v>
      </c>
      <c r="C4" s="145">
        <v>0.42033330000000002</v>
      </c>
      <c r="D4" s="145">
        <v>2.3243330000000002</v>
      </c>
      <c r="E4" s="145">
        <v>-8.4256670000000007</v>
      </c>
      <c r="F4" s="145">
        <v>-0.6046667</v>
      </c>
      <c r="G4" s="145">
        <v>3.2273339999999999</v>
      </c>
      <c r="H4" s="145">
        <v>1.195333</v>
      </c>
      <c r="I4" s="145">
        <v>2.9893339999999999</v>
      </c>
      <c r="J4" s="145">
        <v>3.1283340000000002</v>
      </c>
      <c r="K4" s="145">
        <v>-0.7226667</v>
      </c>
      <c r="L4" s="145">
        <v>0.22333320000000001</v>
      </c>
      <c r="M4" s="145">
        <v>-3.3046669999999998</v>
      </c>
      <c r="N4" s="145">
        <v>4.4303340000000002</v>
      </c>
      <c r="O4" s="145">
        <v>4.3213330000000001</v>
      </c>
      <c r="P4" s="145">
        <v>2.424334</v>
      </c>
      <c r="Q4" s="145">
        <v>0.43433319999999997</v>
      </c>
      <c r="R4" s="145">
        <v>1.4723329999999999</v>
      </c>
      <c r="S4" s="145">
        <v>3.0323329999999999</v>
      </c>
    </row>
    <row r="5" spans="1:20" x14ac:dyDescent="0.3">
      <c r="A5" s="144">
        <v>-420</v>
      </c>
      <c r="B5" s="145">
        <v>-0.755</v>
      </c>
      <c r="C5" s="145">
        <v>3.2629999999999999</v>
      </c>
      <c r="D5" s="145">
        <v>4.7460000000000004</v>
      </c>
      <c r="E5" s="145">
        <v>-2.3980000000000001</v>
      </c>
      <c r="F5" s="145">
        <v>-1.4990000000000001</v>
      </c>
      <c r="G5" s="145">
        <v>-0.70699999999999996</v>
      </c>
      <c r="H5" s="145">
        <v>2.9820000000000002</v>
      </c>
      <c r="I5" s="145">
        <v>3.08</v>
      </c>
      <c r="J5" s="145">
        <v>3.7320000000000002</v>
      </c>
      <c r="K5" s="145">
        <v>0.32100000000000001</v>
      </c>
      <c r="L5" s="145">
        <v>2.129</v>
      </c>
      <c r="M5" s="145">
        <v>-4.2629999999999999</v>
      </c>
      <c r="N5" s="145">
        <v>3.528</v>
      </c>
      <c r="O5" s="145">
        <v>5.3860000000000001</v>
      </c>
      <c r="P5" s="145">
        <v>1.3879999999999999</v>
      </c>
      <c r="Q5" s="145">
        <v>2.5409999999999999</v>
      </c>
      <c r="R5" s="145">
        <v>2.1019999999999999</v>
      </c>
      <c r="S5" s="145">
        <v>4.3479999999999999</v>
      </c>
    </row>
    <row r="6" spans="1:20" x14ac:dyDescent="0.3">
      <c r="A6" s="144">
        <v>-360</v>
      </c>
      <c r="B6" s="145">
        <v>-1.857</v>
      </c>
      <c r="C6" s="145">
        <v>0.3759999</v>
      </c>
      <c r="D6" s="145">
        <v>3.371</v>
      </c>
      <c r="E6" s="145">
        <v>-4.9960000000000004</v>
      </c>
      <c r="F6" s="145">
        <v>-1.534</v>
      </c>
      <c r="G6" s="145">
        <v>1.2470000000000001</v>
      </c>
      <c r="H6" s="145">
        <v>9.9992750000000002E-4</v>
      </c>
      <c r="I6" s="145">
        <v>0.84099979999999996</v>
      </c>
      <c r="J6" s="145">
        <v>1.499987E-2</v>
      </c>
      <c r="K6" s="145">
        <v>-2.044</v>
      </c>
      <c r="L6" s="145">
        <v>1.9650000000000001</v>
      </c>
      <c r="M6" s="145">
        <v>-3.4609999999999999</v>
      </c>
      <c r="N6" s="145">
        <v>3.8290000000000002</v>
      </c>
      <c r="O6" s="145">
        <v>3.1150000000000002</v>
      </c>
      <c r="P6" s="145">
        <v>0.1139998</v>
      </c>
      <c r="Q6" s="145">
        <v>-0.71600010000000003</v>
      </c>
      <c r="R6" s="145">
        <v>-0.9330001</v>
      </c>
      <c r="S6" s="145">
        <v>1.296</v>
      </c>
    </row>
    <row r="7" spans="1:20" x14ac:dyDescent="0.3">
      <c r="A7" s="144">
        <v>-300</v>
      </c>
      <c r="B7" s="145">
        <v>-1.736667</v>
      </c>
      <c r="C7" s="145">
        <v>-0.51666650000000003</v>
      </c>
      <c r="D7" s="145">
        <v>1.1913339999999999</v>
      </c>
      <c r="E7" s="145">
        <v>-1.017666</v>
      </c>
      <c r="F7" s="145">
        <v>-1.400666</v>
      </c>
      <c r="G7" s="145">
        <v>-1.204666</v>
      </c>
      <c r="H7" s="145">
        <v>-0.4226665</v>
      </c>
      <c r="I7" s="145">
        <v>-0.40666649999999999</v>
      </c>
      <c r="J7" s="145">
        <v>0.19333339999999999</v>
      </c>
      <c r="K7" s="145">
        <v>-2.2096659999999999</v>
      </c>
      <c r="L7" s="145">
        <v>-0.3596665</v>
      </c>
      <c r="M7" s="145">
        <v>-2.035666</v>
      </c>
      <c r="N7" s="145">
        <v>0.87533349999999999</v>
      </c>
      <c r="O7" s="145">
        <v>2.0593340000000002</v>
      </c>
      <c r="P7" s="145">
        <v>-0.34466649999999999</v>
      </c>
      <c r="Q7" s="145">
        <v>-2.825666</v>
      </c>
      <c r="R7" s="145">
        <v>-0.91966650000000005</v>
      </c>
      <c r="S7" s="145">
        <v>0.43733359999999999</v>
      </c>
    </row>
    <row r="8" spans="1:20" x14ac:dyDescent="0.3">
      <c r="A8" s="144">
        <v>-240</v>
      </c>
      <c r="B8" s="145">
        <v>-2.032667</v>
      </c>
      <c r="C8" s="145">
        <v>0.62333329999999998</v>
      </c>
      <c r="D8" s="145">
        <v>1.360333</v>
      </c>
      <c r="E8" s="145">
        <v>0.4563334</v>
      </c>
      <c r="F8" s="145">
        <v>-0.83466669999999998</v>
      </c>
      <c r="G8" s="145">
        <v>-0.62966659999999997</v>
      </c>
      <c r="H8" s="145">
        <v>3.5303339999999999</v>
      </c>
      <c r="I8" s="145">
        <v>-0.32766659999999997</v>
      </c>
      <c r="J8" s="145">
        <v>3.959333</v>
      </c>
      <c r="K8" s="145">
        <v>-1.014667</v>
      </c>
      <c r="L8" s="145">
        <v>-1.060667</v>
      </c>
      <c r="M8" s="145">
        <v>-3.3386670000000001</v>
      </c>
      <c r="N8" s="145">
        <v>0.2053334</v>
      </c>
      <c r="O8" s="145">
        <v>5.9333320000000002E-2</v>
      </c>
      <c r="P8" s="145">
        <v>-1.205667</v>
      </c>
      <c r="Q8" s="145">
        <v>-0.1996666</v>
      </c>
      <c r="R8" s="145">
        <v>0.13833329999999999</v>
      </c>
      <c r="S8" s="145">
        <v>2.9253330000000002</v>
      </c>
    </row>
    <row r="9" spans="1:20" x14ac:dyDescent="0.3">
      <c r="A9" s="144">
        <v>-180</v>
      </c>
      <c r="B9" s="145">
        <v>-0.38566669999999997</v>
      </c>
      <c r="C9" s="145">
        <v>0.32033329999999999</v>
      </c>
      <c r="D9" s="145">
        <v>4.0873340000000002</v>
      </c>
      <c r="E9" s="145">
        <v>-2.6066669999999998</v>
      </c>
      <c r="F9" s="145">
        <v>-0.8496667</v>
      </c>
      <c r="G9" s="145">
        <v>1.2703329999999999</v>
      </c>
      <c r="H9" s="145">
        <v>0.15933330000000001</v>
      </c>
      <c r="I9" s="145">
        <v>1.4563330000000001</v>
      </c>
      <c r="J9" s="145">
        <v>1.6453329999999999</v>
      </c>
      <c r="K9" s="145">
        <v>-0.6046667</v>
      </c>
      <c r="L9" s="145">
        <v>-0.1196667</v>
      </c>
      <c r="M9" s="145">
        <v>-0.66166670000000005</v>
      </c>
      <c r="N9" s="145">
        <v>0.79033330000000002</v>
      </c>
      <c r="O9" s="145">
        <v>0.2403333</v>
      </c>
      <c r="P9" s="145">
        <v>0.86433329999999997</v>
      </c>
      <c r="Q9" s="145">
        <v>1.130333</v>
      </c>
      <c r="R9" s="145">
        <v>0.5163333</v>
      </c>
      <c r="S9" s="145">
        <v>1.2303329999999999</v>
      </c>
    </row>
    <row r="10" spans="1:20" x14ac:dyDescent="0.3">
      <c r="A10" s="144">
        <v>-120</v>
      </c>
      <c r="B10" s="145">
        <v>-2.080333</v>
      </c>
      <c r="C10" s="145">
        <v>-1.2203329999999999</v>
      </c>
      <c r="D10" s="145">
        <v>-0.37033329999999998</v>
      </c>
      <c r="E10" s="145">
        <v>-1.2503329999999999</v>
      </c>
      <c r="F10" s="145">
        <v>-1.5333289999999999E-2</v>
      </c>
      <c r="G10" s="145">
        <v>-1.326333</v>
      </c>
      <c r="H10" s="145">
        <v>-1.364333</v>
      </c>
      <c r="I10" s="145">
        <v>-0.2783332</v>
      </c>
      <c r="J10" s="145">
        <v>0.82866669999999998</v>
      </c>
      <c r="K10" s="145">
        <v>-1.122333</v>
      </c>
      <c r="L10" s="145">
        <v>-1.134333</v>
      </c>
      <c r="M10" s="145">
        <v>-0.49333329999999997</v>
      </c>
      <c r="N10" s="145">
        <v>0.54866680000000001</v>
      </c>
      <c r="O10" s="145">
        <v>1.0716669999999999</v>
      </c>
      <c r="P10" s="145">
        <v>5.4666699999999999E-2</v>
      </c>
      <c r="Q10" s="145">
        <v>-0.86133329999999997</v>
      </c>
      <c r="R10" s="145">
        <v>-0.19133330000000001</v>
      </c>
      <c r="S10" s="145">
        <v>-1.199333</v>
      </c>
    </row>
    <row r="11" spans="1:20" x14ac:dyDescent="0.3">
      <c r="A11" s="144">
        <v>-60</v>
      </c>
      <c r="B11" s="145">
        <v>3.5003329999999999</v>
      </c>
      <c r="C11" s="145">
        <v>-0.18566669999999999</v>
      </c>
      <c r="D11" s="145">
        <v>2.822333</v>
      </c>
      <c r="E11" s="145">
        <v>-9.6906660000000002</v>
      </c>
      <c r="F11" s="145">
        <v>-1.5966670000000001</v>
      </c>
      <c r="G11" s="145">
        <v>7.6763329999999996</v>
      </c>
      <c r="H11" s="145">
        <v>0.28333330000000001</v>
      </c>
      <c r="I11" s="145">
        <v>1.124333</v>
      </c>
      <c r="J11" s="145">
        <v>3.3323330000000002</v>
      </c>
      <c r="K11" s="145">
        <v>-0.95566680000000004</v>
      </c>
      <c r="L11" s="145">
        <v>-1.645667</v>
      </c>
      <c r="M11" s="145">
        <v>2.9163329999999998</v>
      </c>
      <c r="N11" s="145">
        <v>2.4603329999999999</v>
      </c>
      <c r="O11" s="145">
        <v>-5.4316659999999999</v>
      </c>
      <c r="P11" s="145">
        <v>4.7963329999999997</v>
      </c>
      <c r="Q11" s="145">
        <v>1.9123330000000001</v>
      </c>
      <c r="R11" s="145">
        <v>1.425333</v>
      </c>
      <c r="S11" s="145">
        <v>4.709333</v>
      </c>
    </row>
    <row r="12" spans="1:20" x14ac:dyDescent="0.3">
      <c r="A12" s="144">
        <v>0</v>
      </c>
      <c r="B12" s="145">
        <v>0</v>
      </c>
      <c r="C12" s="145">
        <v>0</v>
      </c>
      <c r="D12" s="145">
        <v>0</v>
      </c>
      <c r="E12" s="145">
        <v>0</v>
      </c>
      <c r="F12" s="145">
        <v>0</v>
      </c>
      <c r="G12" s="145">
        <v>0</v>
      </c>
      <c r="H12" s="145">
        <v>0</v>
      </c>
      <c r="I12" s="145">
        <v>0</v>
      </c>
      <c r="J12" s="145">
        <v>0</v>
      </c>
      <c r="K12" s="145">
        <v>0</v>
      </c>
      <c r="L12" s="145">
        <v>0</v>
      </c>
      <c r="M12" s="145">
        <v>0</v>
      </c>
      <c r="N12" s="145">
        <v>0</v>
      </c>
      <c r="O12" s="145">
        <v>0</v>
      </c>
      <c r="P12" s="145">
        <v>0</v>
      </c>
      <c r="Q12" s="145">
        <v>0</v>
      </c>
      <c r="R12" s="145">
        <v>0</v>
      </c>
      <c r="S12" s="145">
        <v>0</v>
      </c>
    </row>
    <row r="13" spans="1:20" x14ac:dyDescent="0.3">
      <c r="A13" s="144">
        <v>60</v>
      </c>
      <c r="B13" s="145">
        <v>17.065670000000001</v>
      </c>
      <c r="C13" s="145">
        <v>15.110670000000001</v>
      </c>
      <c r="D13" s="145">
        <v>13.734669999999999</v>
      </c>
      <c r="E13" s="145">
        <v>129.95070000000001</v>
      </c>
      <c r="F13" s="145">
        <v>148.85669999999999</v>
      </c>
      <c r="G13" s="145">
        <v>145.01070000000001</v>
      </c>
      <c r="H13" s="145">
        <v>123.2747</v>
      </c>
      <c r="I13" s="145">
        <v>123.7807</v>
      </c>
      <c r="J13" s="145">
        <v>101.7817</v>
      </c>
      <c r="K13" s="145">
        <v>7.8496670000000002</v>
      </c>
      <c r="L13" s="145">
        <v>7.726667</v>
      </c>
      <c r="M13" s="145">
        <v>7.6726669999999997</v>
      </c>
      <c r="N13" s="145">
        <v>145.8237</v>
      </c>
      <c r="O13" s="145">
        <v>140.00470000000001</v>
      </c>
      <c r="P13" s="145">
        <v>143.6437</v>
      </c>
      <c r="Q13" s="145">
        <v>147.9307</v>
      </c>
      <c r="R13" s="145">
        <v>134.02269999999999</v>
      </c>
      <c r="S13" s="145">
        <v>134.8717</v>
      </c>
    </row>
    <row r="14" spans="1:20" x14ac:dyDescent="0.3">
      <c r="A14" s="144">
        <v>120</v>
      </c>
      <c r="B14" s="145">
        <v>20.137329999999999</v>
      </c>
      <c r="C14" s="145">
        <v>22.28633</v>
      </c>
      <c r="D14" s="145">
        <v>20.175329999999999</v>
      </c>
      <c r="E14" s="145">
        <v>128.8133</v>
      </c>
      <c r="F14" s="145">
        <v>157.3203</v>
      </c>
      <c r="G14" s="145">
        <v>167.9023</v>
      </c>
      <c r="H14" s="145">
        <v>162.21129999999999</v>
      </c>
      <c r="I14" s="145">
        <v>165.08930000000001</v>
      </c>
      <c r="J14" s="145">
        <v>156.2543</v>
      </c>
      <c r="K14" s="145">
        <v>7.6453319999999998</v>
      </c>
      <c r="L14" s="145">
        <v>7.0263330000000002</v>
      </c>
      <c r="M14" s="145">
        <v>11.45133</v>
      </c>
      <c r="N14" s="145">
        <v>161.33930000000001</v>
      </c>
      <c r="O14" s="145">
        <v>150.0393</v>
      </c>
      <c r="P14" s="145">
        <v>172.52330000000001</v>
      </c>
      <c r="Q14" s="145">
        <v>177.91329999999999</v>
      </c>
      <c r="R14" s="145">
        <v>167.4513</v>
      </c>
      <c r="S14" s="145">
        <v>174.7133</v>
      </c>
    </row>
    <row r="15" spans="1:20" x14ac:dyDescent="0.3">
      <c r="A15" s="144">
        <v>180</v>
      </c>
      <c r="B15" s="145">
        <v>21.734660000000002</v>
      </c>
      <c r="C15" s="145">
        <v>26.395669999999999</v>
      </c>
      <c r="D15" s="145">
        <v>24.002669999999998</v>
      </c>
      <c r="E15" s="145">
        <v>128.6037</v>
      </c>
      <c r="F15" s="145">
        <v>153.3937</v>
      </c>
      <c r="G15" s="145">
        <v>154.17269999999999</v>
      </c>
      <c r="H15" s="145">
        <v>180.9237</v>
      </c>
      <c r="I15" s="145">
        <v>184.49170000000001</v>
      </c>
      <c r="J15" s="145">
        <v>175.8477</v>
      </c>
      <c r="K15" s="145">
        <v>11.01667</v>
      </c>
      <c r="L15" s="145">
        <v>9.8596679999999992</v>
      </c>
      <c r="M15" s="145">
        <v>9.3626679999999993</v>
      </c>
      <c r="N15" s="145">
        <v>160.08670000000001</v>
      </c>
      <c r="O15" s="145">
        <v>156.29769999999999</v>
      </c>
      <c r="P15" s="145">
        <v>173.09469999999999</v>
      </c>
      <c r="Q15" s="145">
        <v>182.56569999999999</v>
      </c>
      <c r="R15" s="145">
        <v>176.4067</v>
      </c>
      <c r="S15" s="145">
        <v>182.7567</v>
      </c>
    </row>
    <row r="16" spans="1:20" x14ac:dyDescent="0.3">
      <c r="A16" s="144">
        <v>240</v>
      </c>
      <c r="B16" s="145">
        <v>21.849</v>
      </c>
      <c r="C16" s="145">
        <v>28.105</v>
      </c>
      <c r="D16" s="145">
        <v>25.847000000000001</v>
      </c>
      <c r="E16" s="145">
        <v>109.968</v>
      </c>
      <c r="F16" s="145">
        <v>141.589</v>
      </c>
      <c r="G16" s="145">
        <v>154.714</v>
      </c>
      <c r="H16" s="145">
        <v>181.958</v>
      </c>
      <c r="I16" s="145">
        <v>186.446</v>
      </c>
      <c r="J16" s="145">
        <v>183.27699999999999</v>
      </c>
      <c r="K16" s="145">
        <v>7.9370000000000003</v>
      </c>
      <c r="L16" s="145">
        <v>7.8220010000000002</v>
      </c>
      <c r="M16" s="145">
        <v>9.1430000000000007</v>
      </c>
      <c r="N16" s="145">
        <v>153.624</v>
      </c>
      <c r="O16" s="145">
        <v>140.40600000000001</v>
      </c>
      <c r="P16" s="145">
        <v>170.32</v>
      </c>
      <c r="Q16" s="145">
        <v>176.21899999999999</v>
      </c>
      <c r="R16" s="145">
        <v>173.85300000000001</v>
      </c>
      <c r="S16" s="145">
        <v>185.494</v>
      </c>
    </row>
    <row r="17" spans="1:19" x14ac:dyDescent="0.3">
      <c r="A17" s="144">
        <v>300</v>
      </c>
      <c r="B17" s="145">
        <v>20.155999999999999</v>
      </c>
      <c r="C17" s="145">
        <v>26.14</v>
      </c>
      <c r="D17" s="145">
        <v>24.923999999999999</v>
      </c>
      <c r="E17" s="145">
        <v>92.578000000000003</v>
      </c>
      <c r="F17" s="145">
        <v>126.114</v>
      </c>
      <c r="G17" s="145">
        <v>140.04900000000001</v>
      </c>
      <c r="H17" s="145">
        <v>175.39599999999999</v>
      </c>
      <c r="I17" s="145">
        <v>176.93199999999999</v>
      </c>
      <c r="J17" s="145">
        <v>174.57400000000001</v>
      </c>
      <c r="K17" s="145">
        <v>9.2509990000000002</v>
      </c>
      <c r="L17" s="145">
        <v>8.843</v>
      </c>
      <c r="M17" s="145">
        <v>10.635</v>
      </c>
      <c r="N17" s="145">
        <v>141.65100000000001</v>
      </c>
      <c r="O17" s="145">
        <v>127.94199999999999</v>
      </c>
      <c r="P17" s="145">
        <v>158.40700000000001</v>
      </c>
      <c r="Q17" s="145">
        <v>165.32400000000001</v>
      </c>
      <c r="R17" s="145">
        <v>164.755</v>
      </c>
      <c r="S17" s="145">
        <v>174.06700000000001</v>
      </c>
    </row>
    <row r="18" spans="1:19" x14ac:dyDescent="0.3">
      <c r="A18" s="144">
        <v>360</v>
      </c>
      <c r="B18" s="145">
        <v>17.658329999999999</v>
      </c>
      <c r="C18" s="145">
        <v>25.89133</v>
      </c>
      <c r="D18" s="145">
        <v>22.501329999999999</v>
      </c>
      <c r="E18" s="145">
        <v>89.073329999999999</v>
      </c>
      <c r="F18" s="145">
        <v>112.2333</v>
      </c>
      <c r="G18" s="145">
        <v>116.8103</v>
      </c>
      <c r="H18" s="145">
        <v>159.78530000000001</v>
      </c>
      <c r="I18" s="145">
        <v>160.59530000000001</v>
      </c>
      <c r="J18" s="145">
        <v>158.66730000000001</v>
      </c>
      <c r="K18" s="145">
        <v>11.48733</v>
      </c>
      <c r="L18" s="145">
        <v>9.2883329999999997</v>
      </c>
      <c r="M18" s="145">
        <v>2.3833329999999999</v>
      </c>
      <c r="N18" s="145">
        <v>125.0843</v>
      </c>
      <c r="O18" s="145">
        <v>118.5403</v>
      </c>
      <c r="P18" s="145">
        <v>137.58330000000001</v>
      </c>
      <c r="Q18" s="145">
        <v>148.9973</v>
      </c>
      <c r="R18" s="145">
        <v>147.46729999999999</v>
      </c>
      <c r="S18" s="145">
        <v>154.89330000000001</v>
      </c>
    </row>
    <row r="19" spans="1:19" x14ac:dyDescent="0.3">
      <c r="A19" s="144">
        <v>420</v>
      </c>
      <c r="B19" s="145">
        <v>20.13</v>
      </c>
      <c r="C19" s="145">
        <v>19.122</v>
      </c>
      <c r="D19" s="145">
        <v>16.603999999999999</v>
      </c>
      <c r="E19" s="145">
        <v>82.975999999999999</v>
      </c>
      <c r="F19" s="145">
        <v>100.59399999999999</v>
      </c>
      <c r="G19" s="145">
        <v>114.098</v>
      </c>
      <c r="H19" s="145">
        <v>145.82499999999999</v>
      </c>
      <c r="I19" s="145">
        <v>146.249</v>
      </c>
      <c r="J19" s="145">
        <v>145.119</v>
      </c>
      <c r="K19" s="145">
        <v>9.7319990000000001</v>
      </c>
      <c r="L19" s="145">
        <v>8.6609999999999996</v>
      </c>
      <c r="M19" s="145">
        <v>12.268000000000001</v>
      </c>
      <c r="N19" s="145">
        <v>117.021</v>
      </c>
      <c r="O19" s="145">
        <v>99.398989999999998</v>
      </c>
      <c r="P19" s="145">
        <v>130.16</v>
      </c>
      <c r="Q19" s="145">
        <v>134.58099999999999</v>
      </c>
      <c r="R19" s="145">
        <v>135.38200000000001</v>
      </c>
      <c r="S19" s="145">
        <v>145</v>
      </c>
    </row>
    <row r="20" spans="1:19" x14ac:dyDescent="0.3">
      <c r="A20" s="144">
        <v>480</v>
      </c>
      <c r="B20" s="145">
        <v>18.22467</v>
      </c>
      <c r="C20" s="145">
        <v>17.693670000000001</v>
      </c>
      <c r="D20" s="145">
        <v>16.046669999999999</v>
      </c>
      <c r="E20" s="145">
        <v>73.752669999999995</v>
      </c>
      <c r="F20" s="145">
        <v>87.733670000000004</v>
      </c>
      <c r="G20" s="145">
        <v>98.206670000000003</v>
      </c>
      <c r="H20" s="145">
        <v>130.17869999999999</v>
      </c>
      <c r="I20" s="145">
        <v>130.3537</v>
      </c>
      <c r="J20" s="145">
        <v>126.18170000000001</v>
      </c>
      <c r="K20" s="145">
        <v>9.6456660000000003</v>
      </c>
      <c r="L20" s="145">
        <v>9.1376670000000004</v>
      </c>
      <c r="M20" s="145">
        <v>10.31967</v>
      </c>
      <c r="N20" s="145">
        <v>103.58669999999999</v>
      </c>
      <c r="O20" s="145">
        <v>87.611670000000004</v>
      </c>
      <c r="P20" s="145">
        <v>115.5127</v>
      </c>
      <c r="Q20" s="145">
        <v>118.4117</v>
      </c>
      <c r="R20" s="145">
        <v>120.79770000000001</v>
      </c>
      <c r="S20" s="145">
        <v>126.3687</v>
      </c>
    </row>
    <row r="21" spans="1:19" x14ac:dyDescent="0.3">
      <c r="A21" s="144">
        <v>540</v>
      </c>
      <c r="B21" s="145">
        <v>12.672000000000001</v>
      </c>
      <c r="C21" s="145">
        <v>15.528</v>
      </c>
      <c r="D21" s="145">
        <v>12.95</v>
      </c>
      <c r="E21" s="145">
        <v>73.399990000000003</v>
      </c>
      <c r="F21" s="145">
        <v>78.878</v>
      </c>
      <c r="G21" s="145">
        <v>83.786990000000003</v>
      </c>
      <c r="H21" s="145">
        <v>117.639</v>
      </c>
      <c r="I21" s="145">
        <v>115.774</v>
      </c>
      <c r="J21" s="145">
        <v>111.38</v>
      </c>
      <c r="K21" s="145">
        <v>12.401</v>
      </c>
      <c r="L21" s="145">
        <v>9.4329999999999998</v>
      </c>
      <c r="M21" s="145">
        <v>3.3569990000000001</v>
      </c>
      <c r="N21" s="145">
        <v>92.186000000000007</v>
      </c>
      <c r="O21" s="145">
        <v>82.716999999999999</v>
      </c>
      <c r="P21" s="145">
        <v>98.509</v>
      </c>
      <c r="Q21" s="145">
        <v>107.898</v>
      </c>
      <c r="R21" s="145">
        <v>108.158</v>
      </c>
      <c r="S21" s="145">
        <v>111.273</v>
      </c>
    </row>
    <row r="22" spans="1:19" x14ac:dyDescent="0.3">
      <c r="A22" s="144">
        <v>600</v>
      </c>
      <c r="B22" s="145">
        <v>15.19533</v>
      </c>
      <c r="C22" s="145">
        <v>9.9063330000000001</v>
      </c>
      <c r="D22" s="145">
        <v>7.4483329999999999</v>
      </c>
      <c r="E22" s="145">
        <v>64.450329999999994</v>
      </c>
      <c r="F22" s="145">
        <v>72.423330000000007</v>
      </c>
      <c r="G22" s="145">
        <v>81.314329999999998</v>
      </c>
      <c r="H22" s="145">
        <v>105.96429999999999</v>
      </c>
      <c r="I22" s="145">
        <v>104.06829999999999</v>
      </c>
      <c r="J22" s="145">
        <v>102.92529999999999</v>
      </c>
      <c r="K22" s="145">
        <v>9.8853329999999993</v>
      </c>
      <c r="L22" s="145">
        <v>8.294333</v>
      </c>
      <c r="M22" s="145">
        <v>11.02633</v>
      </c>
      <c r="N22" s="145">
        <v>87.018330000000006</v>
      </c>
      <c r="O22" s="145">
        <v>69.780330000000006</v>
      </c>
      <c r="P22" s="145">
        <v>96.008330000000001</v>
      </c>
      <c r="Q22" s="145">
        <v>99.037329999999997</v>
      </c>
      <c r="R22" s="145">
        <v>98.812330000000003</v>
      </c>
      <c r="S22" s="145">
        <v>103.5103</v>
      </c>
    </row>
    <row r="23" spans="1:19" x14ac:dyDescent="0.3">
      <c r="A23" s="144">
        <v>660</v>
      </c>
      <c r="B23" s="145">
        <v>13.50933</v>
      </c>
      <c r="C23" s="145">
        <v>6.6993340000000003</v>
      </c>
      <c r="D23" s="145">
        <v>4.8043339999999999</v>
      </c>
      <c r="E23" s="145">
        <v>55.332329999999999</v>
      </c>
      <c r="F23" s="145">
        <v>65.873339999999999</v>
      </c>
      <c r="G23" s="145">
        <v>77.596339999999998</v>
      </c>
      <c r="H23" s="145">
        <v>97.799340000000001</v>
      </c>
      <c r="I23" s="145">
        <v>94.813339999999997</v>
      </c>
      <c r="J23" s="145">
        <v>95.935329999999993</v>
      </c>
      <c r="K23" s="145">
        <v>9.6543340000000004</v>
      </c>
      <c r="L23" s="145">
        <v>7.3213340000000002</v>
      </c>
      <c r="M23" s="145">
        <v>11.21733</v>
      </c>
      <c r="N23" s="145">
        <v>82.045330000000007</v>
      </c>
      <c r="O23" s="145">
        <v>63.128329999999998</v>
      </c>
      <c r="P23" s="145">
        <v>89.52534</v>
      </c>
      <c r="Q23" s="145">
        <v>92.096339999999998</v>
      </c>
      <c r="R23" s="145">
        <v>92.616330000000005</v>
      </c>
      <c r="S23" s="145">
        <v>96.222340000000003</v>
      </c>
    </row>
    <row r="24" spans="1:19" x14ac:dyDescent="0.3">
      <c r="A24" s="144">
        <v>720</v>
      </c>
      <c r="B24" s="145">
        <v>10.474</v>
      </c>
      <c r="C24" s="145">
        <v>3.0630000000000002</v>
      </c>
      <c r="D24" s="145">
        <v>0.74599930000000003</v>
      </c>
      <c r="E24" s="145">
        <v>49.741999999999997</v>
      </c>
      <c r="F24" s="145">
        <v>61.161999999999999</v>
      </c>
      <c r="G24" s="145">
        <v>72.094999999999999</v>
      </c>
      <c r="H24" s="145">
        <v>90.852999999999994</v>
      </c>
      <c r="I24" s="145">
        <v>88.436000000000007</v>
      </c>
      <c r="J24" s="145">
        <v>89.233999999999995</v>
      </c>
      <c r="K24" s="145">
        <v>8.5289999999999999</v>
      </c>
      <c r="L24" s="145">
        <v>6.1310000000000002</v>
      </c>
      <c r="M24" s="145">
        <v>7.6329979999999997</v>
      </c>
      <c r="N24" s="145">
        <v>78.066999999999993</v>
      </c>
      <c r="O24" s="145">
        <v>57.776000000000003</v>
      </c>
      <c r="P24" s="145">
        <v>83.870999999999995</v>
      </c>
      <c r="Q24" s="145">
        <v>86.718000000000004</v>
      </c>
      <c r="R24" s="145">
        <v>86.77</v>
      </c>
      <c r="S24" s="145">
        <v>87.831000000000003</v>
      </c>
    </row>
    <row r="25" spans="1:19" x14ac:dyDescent="0.3">
      <c r="A25" s="144">
        <v>780</v>
      </c>
      <c r="B25" s="145">
        <v>8.8563340000000004</v>
      </c>
      <c r="C25" s="145">
        <v>-0.23966689999999999</v>
      </c>
      <c r="D25" s="145">
        <v>-1.086667</v>
      </c>
      <c r="E25" s="145">
        <v>57.955329999999996</v>
      </c>
      <c r="F25" s="145">
        <v>58.678330000000003</v>
      </c>
      <c r="G25" s="145">
        <v>58.637329999999999</v>
      </c>
      <c r="H25" s="145">
        <v>86.310329999999993</v>
      </c>
      <c r="I25" s="145">
        <v>83.879329999999996</v>
      </c>
      <c r="J25" s="145">
        <v>78.657330000000002</v>
      </c>
      <c r="K25" s="145">
        <v>9.5993340000000007</v>
      </c>
      <c r="L25" s="145">
        <v>7.0723330000000004</v>
      </c>
      <c r="M25" s="145">
        <v>7.5313330000000001</v>
      </c>
      <c r="N25" s="145">
        <v>71.372330000000005</v>
      </c>
      <c r="O25" s="145">
        <v>60.347340000000003</v>
      </c>
      <c r="P25" s="145">
        <v>75.518330000000006</v>
      </c>
      <c r="Q25" s="145">
        <v>80.884330000000006</v>
      </c>
      <c r="R25" s="145">
        <v>80.318330000000003</v>
      </c>
      <c r="S25" s="145">
        <v>79.327330000000003</v>
      </c>
    </row>
    <row r="26" spans="1:19" x14ac:dyDescent="0.3">
      <c r="A26" s="144">
        <v>840</v>
      </c>
      <c r="B26" s="145">
        <v>8.8356680000000001</v>
      </c>
      <c r="C26" s="145">
        <v>-2.5593330000000001</v>
      </c>
      <c r="D26" s="145">
        <v>-3.495333</v>
      </c>
      <c r="E26" s="145">
        <v>53.978670000000001</v>
      </c>
      <c r="F26" s="145">
        <v>57.819670000000002</v>
      </c>
      <c r="G26" s="145">
        <v>59.407670000000003</v>
      </c>
      <c r="H26" s="145">
        <v>82.458669999999998</v>
      </c>
      <c r="I26" s="145">
        <v>79.835669999999993</v>
      </c>
      <c r="J26" s="145">
        <v>76.970659999999995</v>
      </c>
      <c r="K26" s="145">
        <v>9.4756669999999996</v>
      </c>
      <c r="L26" s="145">
        <v>7.2906680000000001</v>
      </c>
      <c r="M26" s="145">
        <v>10.809670000000001</v>
      </c>
      <c r="N26" s="145">
        <v>67.874669999999995</v>
      </c>
      <c r="O26" s="145">
        <v>53.81767</v>
      </c>
      <c r="P26" s="145">
        <v>71.287670000000006</v>
      </c>
      <c r="Q26" s="145">
        <v>79.75067</v>
      </c>
      <c r="R26" s="145">
        <v>76.734660000000005</v>
      </c>
      <c r="S26" s="145">
        <v>75.740669999999994</v>
      </c>
    </row>
    <row r="27" spans="1:19" x14ac:dyDescent="0.3">
      <c r="A27" s="144">
        <v>900</v>
      </c>
      <c r="B27" s="145">
        <v>7.0446669999999996</v>
      </c>
      <c r="C27" s="145">
        <v>-3.362333</v>
      </c>
      <c r="D27" s="145">
        <v>-3.0023330000000001</v>
      </c>
      <c r="E27" s="145">
        <v>51.839660000000002</v>
      </c>
      <c r="F27" s="145">
        <v>53.289670000000001</v>
      </c>
      <c r="G27" s="145">
        <v>53.02167</v>
      </c>
      <c r="H27" s="145">
        <v>79.847660000000005</v>
      </c>
      <c r="I27" s="145">
        <v>76.192670000000007</v>
      </c>
      <c r="J27" s="145">
        <v>74.435659999999999</v>
      </c>
      <c r="K27" s="145">
        <v>10.45567</v>
      </c>
      <c r="L27" s="145">
        <v>6.3096670000000001</v>
      </c>
      <c r="M27" s="145">
        <v>7.0226680000000004</v>
      </c>
      <c r="N27" s="145">
        <v>64.597660000000005</v>
      </c>
      <c r="O27" s="145">
        <v>54.462670000000003</v>
      </c>
      <c r="P27" s="145">
        <v>65.566670000000002</v>
      </c>
      <c r="Q27" s="145">
        <v>75.658659999999998</v>
      </c>
      <c r="R27" s="145">
        <v>73.820660000000004</v>
      </c>
      <c r="S27" s="145">
        <v>74.52467</v>
      </c>
    </row>
    <row r="28" spans="1:19" x14ac:dyDescent="0.3">
      <c r="A28" s="144">
        <v>960</v>
      </c>
      <c r="B28" s="145">
        <v>8.5946660000000001</v>
      </c>
      <c r="C28" s="145">
        <v>-5.8653339999999998</v>
      </c>
      <c r="D28" s="145">
        <v>-4.8413339999999998</v>
      </c>
      <c r="E28" s="145">
        <v>49.851669999999999</v>
      </c>
      <c r="F28" s="145">
        <v>53.405659999999997</v>
      </c>
      <c r="G28" s="145">
        <v>53.559660000000001</v>
      </c>
      <c r="H28" s="145">
        <v>74.674670000000006</v>
      </c>
      <c r="I28" s="145">
        <v>75.189670000000007</v>
      </c>
      <c r="J28" s="145">
        <v>69.469669999999994</v>
      </c>
      <c r="K28" s="145">
        <v>9.7446660000000005</v>
      </c>
      <c r="L28" s="145">
        <v>7.1936660000000003</v>
      </c>
      <c r="M28" s="145">
        <v>12.47167</v>
      </c>
      <c r="N28" s="145">
        <v>63.632669999999997</v>
      </c>
      <c r="O28" s="145">
        <v>53.034669999999998</v>
      </c>
      <c r="P28" s="145">
        <v>65.488659999999996</v>
      </c>
      <c r="Q28" s="145">
        <v>74.729669999999999</v>
      </c>
      <c r="R28" s="145">
        <v>70.311670000000007</v>
      </c>
      <c r="S28" s="145">
        <v>68.406660000000002</v>
      </c>
    </row>
    <row r="29" spans="1:19" x14ac:dyDescent="0.3">
      <c r="A29" s="144">
        <v>1020</v>
      </c>
      <c r="B29" s="145">
        <v>4.6790000000000003</v>
      </c>
      <c r="C29" s="145">
        <v>-3.7970009999999998</v>
      </c>
      <c r="D29" s="145">
        <v>-3.5400010000000002</v>
      </c>
      <c r="E29" s="145">
        <v>46.872999999999998</v>
      </c>
      <c r="F29" s="145">
        <v>52.54</v>
      </c>
      <c r="G29" s="145">
        <v>52.686</v>
      </c>
      <c r="H29" s="145">
        <v>74.343999999999994</v>
      </c>
      <c r="I29" s="145">
        <v>72.620990000000006</v>
      </c>
      <c r="J29" s="145">
        <v>71.715999999999994</v>
      </c>
      <c r="K29" s="145">
        <v>8.5440000000000005</v>
      </c>
      <c r="L29" s="145">
        <v>3.1629990000000001</v>
      </c>
      <c r="M29" s="145">
        <v>3.7349999999999999</v>
      </c>
      <c r="N29" s="145">
        <v>62.335000000000001</v>
      </c>
      <c r="O29" s="145">
        <v>50.066000000000003</v>
      </c>
      <c r="P29" s="145">
        <v>64.748999999999995</v>
      </c>
      <c r="Q29" s="145">
        <v>74.106989999999996</v>
      </c>
      <c r="R29" s="145">
        <v>68.623999999999995</v>
      </c>
      <c r="S29" s="145">
        <v>68.766000000000005</v>
      </c>
    </row>
    <row r="30" spans="1:19" x14ac:dyDescent="0.3">
      <c r="A30" s="144">
        <v>1080</v>
      </c>
      <c r="B30" s="145">
        <v>5.6843329999999996</v>
      </c>
      <c r="C30" s="145">
        <v>-7.2776680000000002</v>
      </c>
      <c r="D30" s="145">
        <v>-4.973668</v>
      </c>
      <c r="E30" s="145">
        <v>43.16733</v>
      </c>
      <c r="F30" s="145">
        <v>48.358330000000002</v>
      </c>
      <c r="G30" s="145">
        <v>54.255330000000001</v>
      </c>
      <c r="H30" s="145">
        <v>71.399339999999995</v>
      </c>
      <c r="I30" s="145">
        <v>68.082340000000002</v>
      </c>
      <c r="J30" s="145">
        <v>70.622339999999994</v>
      </c>
      <c r="K30" s="145">
        <v>6.0453330000000003</v>
      </c>
      <c r="L30" s="145">
        <v>3.1353309999999999</v>
      </c>
      <c r="M30" s="145">
        <v>9.526332</v>
      </c>
      <c r="N30" s="145">
        <v>58.951329999999999</v>
      </c>
      <c r="O30" s="145">
        <v>42.468330000000002</v>
      </c>
      <c r="P30" s="145">
        <v>63.607329999999997</v>
      </c>
      <c r="Q30" s="145">
        <v>67.820340000000002</v>
      </c>
      <c r="R30" s="145">
        <v>65.611339999999998</v>
      </c>
      <c r="S30" s="145">
        <v>66.527339999999995</v>
      </c>
    </row>
    <row r="31" spans="1:19" x14ac:dyDescent="0.3">
      <c r="A31" s="144">
        <v>1140</v>
      </c>
      <c r="B31" s="145">
        <v>5.9400009999999996</v>
      </c>
      <c r="C31" s="145">
        <v>-6.6680000000000001</v>
      </c>
      <c r="D31" s="145">
        <v>-5.024</v>
      </c>
      <c r="E31" s="145">
        <v>42.514000000000003</v>
      </c>
      <c r="F31" s="145">
        <v>45.667999999999999</v>
      </c>
      <c r="G31" s="145">
        <v>44.816000000000003</v>
      </c>
      <c r="H31" s="145">
        <v>68.492999999999995</v>
      </c>
      <c r="I31" s="145">
        <v>68.212000000000003</v>
      </c>
      <c r="J31" s="145">
        <v>66.83</v>
      </c>
      <c r="K31" s="145">
        <v>7.6289999999999996</v>
      </c>
      <c r="L31" s="145">
        <v>4.8129999999999997</v>
      </c>
      <c r="M31" s="145">
        <v>6.5339999999999998</v>
      </c>
      <c r="N31" s="145">
        <v>55.326000000000001</v>
      </c>
      <c r="O31" s="145">
        <v>47.853999999999999</v>
      </c>
      <c r="P31" s="145">
        <v>56.103000000000002</v>
      </c>
      <c r="Q31" s="145">
        <v>66.147000000000006</v>
      </c>
      <c r="R31" s="145">
        <v>61.884</v>
      </c>
      <c r="S31" s="145">
        <v>60.581000000000003</v>
      </c>
    </row>
    <row r="32" spans="1:19" x14ac:dyDescent="0.3">
      <c r="A32" s="144">
        <v>1200</v>
      </c>
      <c r="B32" s="145">
        <v>5.9653349999999996</v>
      </c>
      <c r="C32" s="145">
        <v>-7.3516649999999997</v>
      </c>
      <c r="D32" s="145">
        <v>-3.5686659999999999</v>
      </c>
      <c r="E32" s="145">
        <v>44.27834</v>
      </c>
      <c r="F32" s="145">
        <v>46.072330000000001</v>
      </c>
      <c r="G32" s="145">
        <v>43.17033</v>
      </c>
      <c r="H32" s="145">
        <v>66.558329999999998</v>
      </c>
      <c r="I32" s="145">
        <v>64.754329999999996</v>
      </c>
      <c r="J32" s="145">
        <v>63.436329999999998</v>
      </c>
      <c r="K32" s="145">
        <v>6.7693339999999997</v>
      </c>
      <c r="L32" s="145">
        <v>2.3813339999999998</v>
      </c>
      <c r="M32" s="145">
        <v>7.307334</v>
      </c>
      <c r="N32" s="145">
        <v>54.207340000000002</v>
      </c>
      <c r="O32" s="145">
        <v>45.048340000000003</v>
      </c>
      <c r="P32" s="145">
        <v>54.196330000000003</v>
      </c>
      <c r="Q32" s="145">
        <v>62.331339999999997</v>
      </c>
      <c r="R32" s="145">
        <v>60.388339999999999</v>
      </c>
      <c r="S32" s="145">
        <v>58.823329999999999</v>
      </c>
    </row>
    <row r="33" spans="1:19" x14ac:dyDescent="0.3">
      <c r="A33" s="144">
        <v>1260</v>
      </c>
      <c r="B33" s="145">
        <v>6.2493319999999999</v>
      </c>
      <c r="C33" s="145">
        <v>-8.5506670000000007</v>
      </c>
      <c r="D33" s="145">
        <v>-5.2486670000000002</v>
      </c>
      <c r="E33" s="145">
        <v>34.55733</v>
      </c>
      <c r="F33" s="145">
        <v>44.870330000000003</v>
      </c>
      <c r="G33" s="145">
        <v>54.67033</v>
      </c>
      <c r="H33" s="145">
        <v>67.169330000000002</v>
      </c>
      <c r="I33" s="145">
        <v>64.899330000000006</v>
      </c>
      <c r="J33" s="145">
        <v>66.701329999999999</v>
      </c>
      <c r="K33" s="145">
        <v>6.0913320000000004</v>
      </c>
      <c r="L33" s="145">
        <v>2.3833329999999999</v>
      </c>
      <c r="M33" s="145">
        <v>10.434329999999999</v>
      </c>
      <c r="N33" s="145">
        <v>53.943330000000003</v>
      </c>
      <c r="O33" s="145">
        <v>39.049340000000001</v>
      </c>
      <c r="P33" s="145">
        <v>59.332340000000002</v>
      </c>
      <c r="Q33" s="145">
        <v>65.579329999999999</v>
      </c>
      <c r="R33" s="145">
        <v>62.276339999999998</v>
      </c>
      <c r="S33" s="145">
        <v>60.004330000000003</v>
      </c>
    </row>
    <row r="34" spans="1:19" x14ac:dyDescent="0.3">
      <c r="A34" s="144">
        <v>1320</v>
      </c>
      <c r="B34" s="145">
        <v>3.6963339999999998</v>
      </c>
      <c r="C34" s="145">
        <v>-9.043666</v>
      </c>
      <c r="D34" s="145">
        <v>-5.418666</v>
      </c>
      <c r="E34" s="145">
        <v>41.609340000000003</v>
      </c>
      <c r="F34" s="145">
        <v>45.791339999999998</v>
      </c>
      <c r="G34" s="145">
        <v>47.593330000000002</v>
      </c>
      <c r="H34" s="145">
        <v>64.807329999999993</v>
      </c>
      <c r="I34" s="145">
        <v>63.379330000000003</v>
      </c>
      <c r="J34" s="145">
        <v>62.543329999999997</v>
      </c>
      <c r="K34" s="145">
        <v>6.0463339999999999</v>
      </c>
      <c r="L34" s="145">
        <v>0.58233449999999998</v>
      </c>
      <c r="M34" s="145">
        <v>6.9703340000000003</v>
      </c>
      <c r="N34" s="145">
        <v>49.998339999999999</v>
      </c>
      <c r="O34" s="145">
        <v>39.828330000000001</v>
      </c>
      <c r="P34" s="145">
        <v>53.404339999999998</v>
      </c>
      <c r="Q34" s="145">
        <v>62.986339999999998</v>
      </c>
      <c r="R34" s="145">
        <v>57.755330000000001</v>
      </c>
      <c r="S34" s="145">
        <v>55.370339999999999</v>
      </c>
    </row>
    <row r="35" spans="1:19" x14ac:dyDescent="0.3">
      <c r="A35" s="144">
        <v>1380</v>
      </c>
      <c r="B35" s="145">
        <v>3.4496669999999998</v>
      </c>
      <c r="C35" s="145">
        <v>-8.5063320000000004</v>
      </c>
      <c r="D35" s="145">
        <v>-7.257333</v>
      </c>
      <c r="E35" s="145">
        <v>36.104669999999999</v>
      </c>
      <c r="F35" s="145">
        <v>42.886670000000002</v>
      </c>
      <c r="G35" s="145">
        <v>51.561669999999999</v>
      </c>
      <c r="H35" s="145">
        <v>65.857669999999999</v>
      </c>
      <c r="I35" s="145">
        <v>60.681669999999997</v>
      </c>
      <c r="J35" s="145">
        <v>64.238669999999999</v>
      </c>
      <c r="K35" s="145">
        <v>4.7106680000000001</v>
      </c>
      <c r="L35" s="145">
        <v>-1.5083329999999999</v>
      </c>
      <c r="M35" s="145">
        <v>8.4956669999999992</v>
      </c>
      <c r="N35" s="145">
        <v>50.12867</v>
      </c>
      <c r="O35" s="145">
        <v>34.205669999999998</v>
      </c>
      <c r="P35" s="145">
        <v>55.81767</v>
      </c>
      <c r="Q35" s="145">
        <v>62.02467</v>
      </c>
      <c r="R35" s="145">
        <v>58.909669999999998</v>
      </c>
      <c r="S35" s="145">
        <v>59.055669999999999</v>
      </c>
    </row>
    <row r="36" spans="1:19" x14ac:dyDescent="0.3">
      <c r="A36" s="144">
        <v>1440</v>
      </c>
      <c r="B36" s="145">
        <v>4.0279999999999996</v>
      </c>
      <c r="C36" s="145">
        <v>-7.8179999999999996</v>
      </c>
      <c r="D36" s="145">
        <v>-4.141</v>
      </c>
      <c r="E36" s="145">
        <v>40.335999999999999</v>
      </c>
      <c r="F36" s="145">
        <v>42.612000000000002</v>
      </c>
      <c r="G36" s="145">
        <v>44.125999999999998</v>
      </c>
      <c r="H36" s="145">
        <v>63.173999999999999</v>
      </c>
      <c r="I36" s="145">
        <v>61.048000000000002</v>
      </c>
      <c r="J36" s="145">
        <v>57.695</v>
      </c>
      <c r="K36" s="145">
        <v>6.1369999999999996</v>
      </c>
      <c r="L36" s="145">
        <v>0.26500030000000002</v>
      </c>
      <c r="M36" s="145">
        <v>6.3250000000000002</v>
      </c>
      <c r="N36" s="145">
        <v>46.320999999999998</v>
      </c>
      <c r="O36" s="145">
        <v>37.616</v>
      </c>
      <c r="P36" s="145">
        <v>49.762999999999998</v>
      </c>
      <c r="Q36" s="145">
        <v>62.593000000000004</v>
      </c>
      <c r="R36" s="145">
        <v>56.701000000000001</v>
      </c>
      <c r="S36" s="145">
        <v>53.685000000000002</v>
      </c>
    </row>
    <row r="37" spans="1:19" x14ac:dyDescent="0.3">
      <c r="A37" s="144">
        <v>1500</v>
      </c>
      <c r="B37" s="145">
        <v>6.1093339999999996</v>
      </c>
      <c r="C37" s="145">
        <v>-9.0036670000000001</v>
      </c>
      <c r="D37" s="145">
        <v>-7.040667</v>
      </c>
      <c r="E37" s="145">
        <v>33.084339999999997</v>
      </c>
      <c r="F37" s="145">
        <v>39.148330000000001</v>
      </c>
      <c r="G37" s="145">
        <v>49.727330000000002</v>
      </c>
      <c r="H37" s="145">
        <v>61.80733</v>
      </c>
      <c r="I37" s="145">
        <v>59.483339999999998</v>
      </c>
      <c r="J37" s="145">
        <v>60.995339999999999</v>
      </c>
      <c r="K37" s="145">
        <v>4.8593339999999996</v>
      </c>
      <c r="L37" s="145">
        <v>-3.0216669999999999</v>
      </c>
      <c r="M37" s="145">
        <v>8.6333330000000004</v>
      </c>
      <c r="N37" s="145">
        <v>47.291339999999998</v>
      </c>
      <c r="O37" s="145">
        <v>31.489329999999999</v>
      </c>
      <c r="P37" s="145">
        <v>53.916339999999998</v>
      </c>
      <c r="Q37" s="145">
        <v>59.277340000000002</v>
      </c>
      <c r="R37" s="145">
        <v>56.413330000000002</v>
      </c>
      <c r="S37" s="145">
        <v>53.406329999999997</v>
      </c>
    </row>
    <row r="38" spans="1:19" x14ac:dyDescent="0.3">
      <c r="A38" s="144">
        <v>1560</v>
      </c>
      <c r="B38" s="145">
        <v>4.7279999999999998</v>
      </c>
      <c r="C38" s="145">
        <v>-9.9169999999999998</v>
      </c>
      <c r="D38" s="145">
        <v>-7.4850000000000003</v>
      </c>
      <c r="E38" s="145">
        <v>35.247</v>
      </c>
      <c r="F38" s="145">
        <v>36.765000000000001</v>
      </c>
      <c r="G38" s="145">
        <v>36.357999999999997</v>
      </c>
      <c r="H38" s="145">
        <v>59.061</v>
      </c>
      <c r="I38" s="145">
        <v>58.368000000000002</v>
      </c>
      <c r="J38" s="145">
        <v>53.838000000000001</v>
      </c>
      <c r="K38" s="145">
        <v>8.0350000000000001</v>
      </c>
      <c r="L38" s="145">
        <v>2.7170000000000001</v>
      </c>
      <c r="M38" s="145">
        <v>10.275</v>
      </c>
      <c r="N38" s="145">
        <v>45.999000000000002</v>
      </c>
      <c r="O38" s="145">
        <v>38.356999999999999</v>
      </c>
      <c r="P38" s="145">
        <v>46.51</v>
      </c>
      <c r="Q38" s="145">
        <v>57.149000000000001</v>
      </c>
      <c r="R38" s="145">
        <v>53.405000000000001</v>
      </c>
      <c r="S38" s="145">
        <v>49.24</v>
      </c>
    </row>
    <row r="39" spans="1:19" x14ac:dyDescent="0.3">
      <c r="A39" s="144">
        <v>1620</v>
      </c>
      <c r="B39" s="145">
        <v>5.9533329999999998</v>
      </c>
      <c r="C39" s="145">
        <v>-9.4426670000000001</v>
      </c>
      <c r="D39" s="145">
        <v>-8.4896670000000007</v>
      </c>
      <c r="E39" s="145">
        <v>36.895330000000001</v>
      </c>
      <c r="F39" s="145">
        <v>39.952330000000003</v>
      </c>
      <c r="G39" s="145">
        <v>47.745330000000003</v>
      </c>
      <c r="H39" s="145">
        <v>60.438330000000001</v>
      </c>
      <c r="I39" s="145">
        <v>56.129330000000003</v>
      </c>
      <c r="J39" s="145">
        <v>60.393329999999999</v>
      </c>
      <c r="K39" s="145">
        <v>5.3083330000000002</v>
      </c>
      <c r="L39" s="145">
        <v>-2.3656670000000002</v>
      </c>
      <c r="M39" s="145">
        <v>12.777329999999999</v>
      </c>
      <c r="N39" s="145">
        <v>45.401339999999998</v>
      </c>
      <c r="O39" s="145">
        <v>30.489329999999999</v>
      </c>
      <c r="P39" s="145">
        <v>52.06033</v>
      </c>
      <c r="Q39" s="145">
        <v>58.667340000000003</v>
      </c>
      <c r="R39" s="145">
        <v>55.430340000000001</v>
      </c>
      <c r="S39" s="145">
        <v>52.433329999999998</v>
      </c>
    </row>
    <row r="40" spans="1:19" x14ac:dyDescent="0.3">
      <c r="A40" s="144">
        <v>1680</v>
      </c>
      <c r="B40" s="145">
        <v>5.5263330000000002</v>
      </c>
      <c r="C40" s="145">
        <v>-10.184670000000001</v>
      </c>
      <c r="D40" s="145">
        <v>-8.4016669999999998</v>
      </c>
      <c r="E40" s="145">
        <v>35.08334</v>
      </c>
      <c r="F40" s="145">
        <v>36.781329999999997</v>
      </c>
      <c r="G40" s="145">
        <v>36.994329999999998</v>
      </c>
      <c r="H40" s="145">
        <v>58.11533</v>
      </c>
      <c r="I40" s="145">
        <v>54.630330000000001</v>
      </c>
      <c r="J40" s="145">
        <v>56.513339999999999</v>
      </c>
      <c r="K40" s="145">
        <v>6.9343329999999996</v>
      </c>
      <c r="L40" s="145">
        <v>-2.129667</v>
      </c>
      <c r="M40" s="145">
        <v>9.3923330000000007</v>
      </c>
      <c r="N40" s="145">
        <v>44.703330000000001</v>
      </c>
      <c r="O40" s="145">
        <v>36.744329999999998</v>
      </c>
      <c r="P40" s="145">
        <v>45.249339999999997</v>
      </c>
      <c r="Q40" s="145">
        <v>56.18533</v>
      </c>
      <c r="R40" s="145">
        <v>51.844329999999999</v>
      </c>
      <c r="S40" s="145">
        <v>47.768329999999999</v>
      </c>
    </row>
    <row r="41" spans="1:19" x14ac:dyDescent="0.3">
      <c r="A41" s="144">
        <v>1740</v>
      </c>
      <c r="B41" s="145">
        <v>4.3223339999999997</v>
      </c>
      <c r="C41" s="145">
        <v>-9.3786670000000001</v>
      </c>
      <c r="D41" s="145">
        <v>-7.8156670000000004</v>
      </c>
      <c r="E41" s="145">
        <v>38.796329999999998</v>
      </c>
      <c r="F41" s="145">
        <v>38.261330000000001</v>
      </c>
      <c r="G41" s="145">
        <v>41.363329999999998</v>
      </c>
      <c r="H41" s="145">
        <v>58.881329999999998</v>
      </c>
      <c r="I41" s="145">
        <v>51.710329999999999</v>
      </c>
      <c r="J41" s="145">
        <v>59.197330000000001</v>
      </c>
      <c r="K41" s="145">
        <v>4.9173330000000002</v>
      </c>
      <c r="L41" s="145">
        <v>-3.8416670000000002</v>
      </c>
      <c r="M41" s="145">
        <v>8.3353330000000003</v>
      </c>
      <c r="N41" s="145">
        <v>40.73133</v>
      </c>
      <c r="O41" s="145">
        <v>30.14133</v>
      </c>
      <c r="P41" s="145">
        <v>45.622329999999998</v>
      </c>
      <c r="Q41" s="145">
        <v>56.83934</v>
      </c>
      <c r="R41" s="145">
        <v>51.587330000000001</v>
      </c>
      <c r="S41" s="145">
        <v>48.939329999999998</v>
      </c>
    </row>
    <row r="42" spans="1:19" x14ac:dyDescent="0.3">
      <c r="A42" s="144">
        <v>1800</v>
      </c>
      <c r="B42" s="145">
        <v>9.3966670000000008</v>
      </c>
      <c r="C42" s="145">
        <v>-9.8653340000000007</v>
      </c>
      <c r="D42" s="145">
        <v>-7.092333</v>
      </c>
      <c r="E42" s="145">
        <v>26.645669999999999</v>
      </c>
      <c r="F42" s="145">
        <v>35.241660000000003</v>
      </c>
      <c r="G42" s="145">
        <v>46.251669999999997</v>
      </c>
      <c r="H42" s="145">
        <v>58.34666</v>
      </c>
      <c r="I42" s="145">
        <v>51.46367</v>
      </c>
      <c r="J42" s="145">
        <v>58.716670000000001</v>
      </c>
      <c r="K42" s="145">
        <v>4.4516669999999996</v>
      </c>
      <c r="L42" s="145">
        <v>-2.818333</v>
      </c>
      <c r="M42" s="145">
        <v>13.440670000000001</v>
      </c>
      <c r="N42" s="145">
        <v>42.796669999999999</v>
      </c>
      <c r="O42" s="145">
        <v>27.654669999999999</v>
      </c>
      <c r="P42" s="145">
        <v>48.169670000000004</v>
      </c>
      <c r="Q42" s="145">
        <v>58.108669999999996</v>
      </c>
      <c r="R42" s="145">
        <v>52.065669999999997</v>
      </c>
      <c r="S42" s="145">
        <v>50.89667</v>
      </c>
    </row>
    <row r="43" spans="1:19" x14ac:dyDescent="0.3">
      <c r="A43" s="144">
        <v>1860</v>
      </c>
      <c r="B43" s="145">
        <v>6.5863329999999998</v>
      </c>
      <c r="C43" s="145">
        <v>-10.92667</v>
      </c>
      <c r="D43" s="145">
        <v>-10.043670000000001</v>
      </c>
      <c r="E43" s="145">
        <v>32.18233</v>
      </c>
      <c r="F43" s="145">
        <v>35.979329999999997</v>
      </c>
      <c r="G43" s="145">
        <v>45.706339999999997</v>
      </c>
      <c r="H43" s="145">
        <v>55.520330000000001</v>
      </c>
      <c r="I43" s="145">
        <v>51.74033</v>
      </c>
      <c r="J43" s="145">
        <v>56.021329999999999</v>
      </c>
      <c r="K43" s="145">
        <v>4.1993330000000002</v>
      </c>
      <c r="L43" s="145">
        <v>-3.709667</v>
      </c>
      <c r="M43" s="145">
        <v>13.83633</v>
      </c>
      <c r="N43" s="145">
        <v>41.076329999999999</v>
      </c>
      <c r="O43" s="145">
        <v>26.60033</v>
      </c>
      <c r="P43" s="145">
        <v>46.710329999999999</v>
      </c>
      <c r="Q43" s="145">
        <v>54.409329999999997</v>
      </c>
      <c r="R43" s="145">
        <v>51.143329999999999</v>
      </c>
      <c r="S43" s="145">
        <v>46.943339999999999</v>
      </c>
    </row>
    <row r="44" spans="1:19" x14ac:dyDescent="0.3">
      <c r="A44" s="144">
        <v>1920</v>
      </c>
      <c r="B44" s="145">
        <v>6.8446670000000003</v>
      </c>
      <c r="C44" s="145">
        <v>-12.979329999999999</v>
      </c>
      <c r="D44" s="145">
        <v>-10.313330000000001</v>
      </c>
      <c r="E44" s="145">
        <v>34.016669999999998</v>
      </c>
      <c r="F44" s="145">
        <v>33.557670000000002</v>
      </c>
      <c r="G44" s="145">
        <v>32.01867</v>
      </c>
      <c r="H44" s="145">
        <v>53.516669999999998</v>
      </c>
      <c r="I44" s="145">
        <v>49.906669999999998</v>
      </c>
      <c r="J44" s="145">
        <v>51.552669999999999</v>
      </c>
      <c r="K44" s="145">
        <v>6.0616669999999999</v>
      </c>
      <c r="L44" s="145">
        <v>-3.7963330000000002</v>
      </c>
      <c r="M44" s="145">
        <v>12.22467</v>
      </c>
      <c r="N44" s="145">
        <v>38.488669999999999</v>
      </c>
      <c r="O44" s="145">
        <v>31.908660000000001</v>
      </c>
      <c r="P44" s="145">
        <v>40.238669999999999</v>
      </c>
      <c r="Q44" s="145">
        <v>51.860660000000003</v>
      </c>
      <c r="R44" s="145">
        <v>48.240670000000001</v>
      </c>
      <c r="S44" s="145">
        <v>42.065669999999997</v>
      </c>
    </row>
    <row r="45" spans="1:19" x14ac:dyDescent="0.3">
      <c r="A45" s="144">
        <v>1980</v>
      </c>
      <c r="B45" s="145">
        <v>9.7806660000000001</v>
      </c>
      <c r="C45" s="145">
        <v>-10.35333</v>
      </c>
      <c r="D45" s="145">
        <v>-7.9213329999999997</v>
      </c>
      <c r="E45" s="145">
        <v>22.497669999999999</v>
      </c>
      <c r="F45" s="145">
        <v>33.090670000000003</v>
      </c>
      <c r="G45" s="145">
        <v>43.607669999999999</v>
      </c>
      <c r="H45" s="145">
        <v>55.398670000000003</v>
      </c>
      <c r="I45" s="145">
        <v>49.577669999999998</v>
      </c>
      <c r="J45" s="145">
        <v>56.184669999999997</v>
      </c>
      <c r="K45" s="145">
        <v>5.0776669999999999</v>
      </c>
      <c r="L45" s="145">
        <v>-5.0513329999999996</v>
      </c>
      <c r="M45" s="145">
        <v>14.17867</v>
      </c>
      <c r="N45" s="145">
        <v>39.349670000000003</v>
      </c>
      <c r="O45" s="145">
        <v>23.14367</v>
      </c>
      <c r="P45" s="145">
        <v>44.75667</v>
      </c>
      <c r="Q45" s="145">
        <v>54.650669999999998</v>
      </c>
      <c r="R45" s="145">
        <v>50.537669999999999</v>
      </c>
      <c r="S45" s="145">
        <v>46.590670000000003</v>
      </c>
    </row>
    <row r="46" spans="1:19" x14ac:dyDescent="0.3">
      <c r="A46" s="144">
        <v>2040</v>
      </c>
      <c r="B46" s="145">
        <v>10.686999999999999</v>
      </c>
      <c r="C46" s="145">
        <v>-12.404999999999999</v>
      </c>
      <c r="D46" s="145">
        <v>-12.206</v>
      </c>
      <c r="E46" s="145">
        <v>26.817</v>
      </c>
      <c r="F46" s="145">
        <v>33.505000000000003</v>
      </c>
      <c r="G46" s="145">
        <v>43.116</v>
      </c>
      <c r="H46" s="145">
        <v>51.424999999999997</v>
      </c>
      <c r="I46" s="145">
        <v>47.564</v>
      </c>
      <c r="J46" s="145">
        <v>54.438000000000002</v>
      </c>
      <c r="K46" s="145">
        <v>4.978999</v>
      </c>
      <c r="L46" s="145">
        <v>-6.5830000000000002</v>
      </c>
      <c r="M46" s="145">
        <v>15.699</v>
      </c>
      <c r="N46" s="145">
        <v>40.067999999999998</v>
      </c>
      <c r="O46" s="145">
        <v>23.433</v>
      </c>
      <c r="P46" s="145">
        <v>44.82</v>
      </c>
      <c r="Q46" s="145">
        <v>53.996000000000002</v>
      </c>
      <c r="R46" s="145">
        <v>49.761000000000003</v>
      </c>
      <c r="S46" s="145">
        <v>45.658999999999999</v>
      </c>
    </row>
    <row r="47" spans="1:19" x14ac:dyDescent="0.3">
      <c r="A47" s="144"/>
      <c r="B47" s="145"/>
      <c r="C47" s="145"/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</row>
    <row r="48" spans="1:19" x14ac:dyDescent="0.3">
      <c r="A48" s="144"/>
      <c r="B48" s="145"/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</row>
    <row r="49" spans="1:19" x14ac:dyDescent="0.3">
      <c r="A49" s="144"/>
      <c r="B49" s="145"/>
      <c r="C49" s="145"/>
      <c r="D49" s="145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</row>
    <row r="50" spans="1:19" x14ac:dyDescent="0.3">
      <c r="A50" s="144"/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</row>
    <row r="51" spans="1:19" x14ac:dyDescent="0.3">
      <c r="A51" s="144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</row>
    <row r="52" spans="1:19" x14ac:dyDescent="0.3">
      <c r="A52" s="144"/>
      <c r="B52" s="145"/>
      <c r="C52" s="145"/>
      <c r="D52" s="145"/>
      <c r="E52" s="145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</row>
    <row r="53" spans="1:19" x14ac:dyDescent="0.3">
      <c r="A53" s="144"/>
      <c r="B53" s="145"/>
      <c r="C53" s="145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</row>
    <row r="54" spans="1:19" x14ac:dyDescent="0.3">
      <c r="A54" s="144"/>
      <c r="B54" s="145"/>
      <c r="C54" s="145"/>
      <c r="D54" s="145"/>
      <c r="E54" s="145"/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</row>
    <row r="55" spans="1:19" x14ac:dyDescent="0.3">
      <c r="A55" s="144"/>
      <c r="B55" s="145"/>
      <c r="C55" s="145"/>
      <c r="D55" s="145"/>
      <c r="E55" s="145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</row>
    <row r="56" spans="1:19" x14ac:dyDescent="0.3">
      <c r="A56" s="144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19" x14ac:dyDescent="0.3">
      <c r="A57" s="144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19" x14ac:dyDescent="0.3">
      <c r="A58" s="144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19" x14ac:dyDescent="0.3">
      <c r="A59" s="144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19" x14ac:dyDescent="0.3">
      <c r="A60" s="144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19" x14ac:dyDescent="0.3">
      <c r="A61" s="144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19" x14ac:dyDescent="0.3">
      <c r="A62" s="144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19" x14ac:dyDescent="0.3">
      <c r="A63" s="144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19" x14ac:dyDescent="0.3">
      <c r="A64" s="144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x14ac:dyDescent="0.3">
      <c r="A65" s="144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x14ac:dyDescent="0.3">
      <c r="A66" s="144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x14ac:dyDescent="0.3">
      <c r="A67" s="144"/>
      <c r="B67" s="145"/>
      <c r="C67" s="145"/>
      <c r="D67" s="145"/>
      <c r="E67" s="145"/>
      <c r="F67" s="145"/>
      <c r="G67" s="145"/>
      <c r="H67" s="145"/>
      <c r="I67" s="145"/>
      <c r="J67" s="145"/>
      <c r="K67" s="145"/>
      <c r="L67" s="145"/>
      <c r="M67" s="145"/>
      <c r="N67" s="145"/>
      <c r="O67" s="145"/>
      <c r="P67" s="145"/>
      <c r="Q67" s="145"/>
      <c r="R67" s="145"/>
      <c r="S67" s="145"/>
    </row>
    <row r="68" spans="1:19" x14ac:dyDescent="0.3">
      <c r="A68" s="144"/>
      <c r="B68" s="145"/>
      <c r="C68" s="145"/>
      <c r="D68" s="145"/>
      <c r="E68" s="145"/>
      <c r="F68" s="145"/>
      <c r="G68" s="145"/>
      <c r="H68" s="145"/>
      <c r="I68" s="145"/>
      <c r="J68" s="145"/>
      <c r="K68" s="145"/>
      <c r="L68" s="145"/>
      <c r="M68" s="145"/>
      <c r="N68" s="145"/>
      <c r="O68" s="145"/>
      <c r="P68" s="145"/>
      <c r="Q68" s="145"/>
      <c r="R68" s="145"/>
      <c r="S68" s="145"/>
    </row>
    <row r="69" spans="1:19" x14ac:dyDescent="0.3">
      <c r="A69" s="144"/>
      <c r="B69" s="145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</row>
    <row r="70" spans="1:19" x14ac:dyDescent="0.3">
      <c r="A70" s="144"/>
      <c r="B70" s="145"/>
      <c r="C70" s="145"/>
      <c r="D70" s="145"/>
      <c r="E70" s="145"/>
      <c r="F70" s="145"/>
      <c r="G70" s="145"/>
      <c r="H70" s="145"/>
      <c r="I70" s="145"/>
      <c r="J70" s="145"/>
      <c r="K70" s="145"/>
      <c r="L70" s="145"/>
      <c r="M70" s="145"/>
      <c r="N70" s="145"/>
      <c r="O70" s="145"/>
      <c r="P70" s="145"/>
      <c r="Q70" s="145"/>
      <c r="R70" s="145"/>
      <c r="S70" s="145"/>
    </row>
    <row r="71" spans="1:19" x14ac:dyDescent="0.3">
      <c r="A71" s="144"/>
      <c r="B71" s="145"/>
      <c r="C71" s="145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</row>
    <row r="72" spans="1:19" x14ac:dyDescent="0.3">
      <c r="A72" s="144"/>
      <c r="B72" s="145"/>
      <c r="C72" s="145"/>
      <c r="D72" s="145"/>
      <c r="E72" s="145"/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</row>
    <row r="73" spans="1:19" x14ac:dyDescent="0.3">
      <c r="A73" s="144"/>
      <c r="B73" s="145"/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</row>
    <row r="74" spans="1:19" x14ac:dyDescent="0.3">
      <c r="A74" s="144"/>
      <c r="B74" s="145"/>
      <c r="C74" s="145"/>
      <c r="D74" s="145"/>
      <c r="E74" s="145"/>
      <c r="F74" s="145"/>
      <c r="G74" s="145"/>
      <c r="H74" s="145"/>
      <c r="I74" s="145"/>
      <c r="J74" s="145"/>
      <c r="K74" s="145"/>
      <c r="L74" s="145"/>
      <c r="M74" s="145"/>
      <c r="N74" s="145"/>
      <c r="O74" s="145"/>
      <c r="P74" s="145"/>
      <c r="Q74" s="145"/>
      <c r="R74" s="145"/>
      <c r="S74" s="145"/>
    </row>
    <row r="75" spans="1:19" x14ac:dyDescent="0.3">
      <c r="A75" s="144"/>
      <c r="B75" s="145"/>
      <c r="C75" s="145"/>
      <c r="D75" s="145"/>
      <c r="E75" s="145"/>
      <c r="F75" s="145"/>
      <c r="G75" s="145"/>
      <c r="H75" s="145"/>
      <c r="I75" s="145"/>
      <c r="J75" s="145"/>
      <c r="K75" s="145"/>
      <c r="L75" s="145"/>
      <c r="M75" s="145"/>
      <c r="N75" s="145"/>
      <c r="O75" s="145"/>
      <c r="P75" s="145"/>
      <c r="Q75" s="145"/>
      <c r="R75" s="145"/>
      <c r="S75" s="145"/>
    </row>
    <row r="76" spans="1:19" x14ac:dyDescent="0.3">
      <c r="A76" s="144"/>
      <c r="B76" s="145"/>
      <c r="C76" s="145"/>
      <c r="D76" s="145"/>
      <c r="E76" s="145"/>
      <c r="F76" s="145"/>
      <c r="G76" s="145"/>
      <c r="H76" s="145"/>
      <c r="I76" s="145"/>
      <c r="J76" s="145"/>
      <c r="K76" s="145"/>
      <c r="L76" s="145"/>
      <c r="M76" s="145"/>
      <c r="N76" s="145"/>
      <c r="O76" s="145"/>
      <c r="P76" s="145"/>
      <c r="Q76" s="145"/>
      <c r="R76" s="145"/>
      <c r="S76" s="145"/>
    </row>
    <row r="77" spans="1:19" x14ac:dyDescent="0.3">
      <c r="A77" s="144"/>
      <c r="B77" s="145"/>
      <c r="C77" s="145"/>
      <c r="D77" s="145"/>
      <c r="E77" s="145"/>
      <c r="F77" s="145"/>
      <c r="G77" s="145"/>
      <c r="H77" s="145"/>
      <c r="I77" s="145"/>
      <c r="J77" s="145"/>
      <c r="K77" s="145"/>
      <c r="L77" s="145"/>
      <c r="M77" s="145"/>
      <c r="N77" s="145"/>
      <c r="O77" s="145"/>
      <c r="P77" s="145"/>
      <c r="Q77" s="145"/>
      <c r="R77" s="145"/>
      <c r="S77" s="145"/>
    </row>
    <row r="78" spans="1:19" x14ac:dyDescent="0.3">
      <c r="A78" s="144"/>
      <c r="B78" s="145"/>
      <c r="C78" s="145"/>
      <c r="D78" s="145"/>
      <c r="E78" s="145"/>
      <c r="F78" s="145"/>
      <c r="G78" s="145"/>
      <c r="H78" s="145"/>
      <c r="I78" s="145"/>
      <c r="J78" s="145"/>
      <c r="K78" s="145"/>
      <c r="L78" s="145"/>
      <c r="M78" s="145"/>
      <c r="N78" s="145"/>
      <c r="O78" s="145"/>
      <c r="P78" s="145"/>
      <c r="Q78" s="145"/>
      <c r="R78" s="145"/>
      <c r="S78" s="145"/>
    </row>
    <row r="79" spans="1:19" x14ac:dyDescent="0.3">
      <c r="A79" s="144"/>
      <c r="B79" s="145"/>
      <c r="C79" s="145"/>
      <c r="D79" s="145"/>
      <c r="E79" s="145"/>
      <c r="F79" s="145"/>
      <c r="G79" s="145"/>
      <c r="H79" s="145"/>
      <c r="I79" s="145"/>
      <c r="J79" s="145"/>
      <c r="K79" s="145"/>
      <c r="L79" s="145"/>
      <c r="M79" s="145"/>
      <c r="N79" s="145"/>
      <c r="O79" s="145"/>
      <c r="P79" s="145"/>
      <c r="Q79" s="145"/>
      <c r="R79" s="145"/>
      <c r="S79" s="145"/>
    </row>
    <row r="80" spans="1:19" x14ac:dyDescent="0.3">
      <c r="A80" s="144"/>
      <c r="B80" s="145"/>
      <c r="C80" s="145"/>
      <c r="D80" s="145"/>
      <c r="E80" s="145"/>
      <c r="F80" s="145"/>
      <c r="G80" s="145"/>
      <c r="H80" s="145"/>
      <c r="I80" s="145"/>
      <c r="J80" s="145"/>
      <c r="K80" s="145"/>
      <c r="L80" s="145"/>
      <c r="M80" s="145"/>
      <c r="N80" s="145"/>
      <c r="O80" s="145"/>
      <c r="P80" s="145"/>
      <c r="Q80" s="145"/>
      <c r="R80" s="145"/>
      <c r="S80" s="145"/>
    </row>
    <row r="81" spans="1:19" x14ac:dyDescent="0.3">
      <c r="A81" s="144"/>
      <c r="B81" s="145"/>
      <c r="C81" s="145"/>
      <c r="D81" s="145"/>
      <c r="E81" s="145"/>
      <c r="F81" s="145"/>
      <c r="G81" s="145"/>
      <c r="H81" s="145"/>
      <c r="I81" s="145"/>
      <c r="J81" s="145"/>
      <c r="K81" s="145"/>
      <c r="L81" s="145"/>
      <c r="M81" s="145"/>
      <c r="N81" s="145"/>
      <c r="O81" s="145"/>
      <c r="P81" s="145"/>
      <c r="Q81" s="145"/>
      <c r="R81" s="145"/>
      <c r="S81" s="145"/>
    </row>
    <row r="82" spans="1:19" x14ac:dyDescent="0.3">
      <c r="A82" s="144"/>
      <c r="B82" s="145"/>
      <c r="C82" s="145"/>
      <c r="D82" s="145"/>
      <c r="E82" s="145"/>
      <c r="F82" s="145"/>
      <c r="G82" s="145"/>
      <c r="H82" s="145"/>
      <c r="I82" s="145"/>
      <c r="J82" s="145"/>
      <c r="K82" s="145"/>
      <c r="L82" s="145"/>
      <c r="M82" s="145"/>
      <c r="N82" s="145"/>
      <c r="O82" s="145"/>
      <c r="P82" s="145"/>
      <c r="Q82" s="145"/>
      <c r="R82" s="145"/>
      <c r="S82" s="145"/>
    </row>
    <row r="83" spans="1:19" x14ac:dyDescent="0.3">
      <c r="A83" s="144"/>
      <c r="B83" s="145"/>
      <c r="C83" s="145"/>
      <c r="D83" s="145"/>
      <c r="E83" s="145"/>
      <c r="F83" s="145"/>
      <c r="G83" s="145"/>
      <c r="H83" s="145"/>
      <c r="I83" s="145"/>
      <c r="J83" s="145"/>
      <c r="K83" s="145"/>
      <c r="L83" s="145"/>
      <c r="M83" s="145"/>
      <c r="N83" s="145"/>
      <c r="O83" s="145"/>
      <c r="P83" s="145"/>
      <c r="Q83" s="145"/>
      <c r="R83" s="145"/>
      <c r="S83" s="145"/>
    </row>
    <row r="84" spans="1:19" x14ac:dyDescent="0.3">
      <c r="A84" s="144"/>
      <c r="B84" s="145"/>
      <c r="C84" s="145"/>
      <c r="D84" s="145"/>
      <c r="E84" s="145"/>
      <c r="F84" s="145"/>
      <c r="G84" s="145"/>
      <c r="H84" s="145"/>
      <c r="I84" s="145"/>
      <c r="J84" s="145"/>
      <c r="K84" s="145"/>
      <c r="L84" s="145"/>
      <c r="M84" s="145"/>
      <c r="N84" s="145"/>
      <c r="O84" s="145"/>
      <c r="P84" s="145"/>
      <c r="Q84" s="145"/>
      <c r="R84" s="145"/>
      <c r="S84" s="145"/>
    </row>
    <row r="85" spans="1:19" x14ac:dyDescent="0.3">
      <c r="A85" s="144"/>
      <c r="B85" s="145"/>
      <c r="C85" s="145"/>
      <c r="D85" s="145"/>
      <c r="E85" s="145"/>
      <c r="F85" s="145"/>
      <c r="G85" s="145"/>
      <c r="H85" s="145"/>
      <c r="I85" s="145"/>
      <c r="J85" s="145"/>
      <c r="K85" s="145"/>
      <c r="L85" s="145"/>
      <c r="M85" s="145"/>
      <c r="N85" s="145"/>
      <c r="O85" s="145"/>
      <c r="P85" s="145"/>
      <c r="Q85" s="145"/>
      <c r="R85" s="145"/>
      <c r="S85" s="145"/>
    </row>
    <row r="86" spans="1:19" x14ac:dyDescent="0.3">
      <c r="A86" s="144"/>
      <c r="B86" s="145"/>
      <c r="C86" s="145"/>
      <c r="D86" s="145"/>
      <c r="E86" s="145"/>
      <c r="F86" s="145"/>
      <c r="G86" s="145"/>
      <c r="H86" s="145"/>
      <c r="I86" s="145"/>
      <c r="J86" s="145"/>
      <c r="K86" s="145"/>
      <c r="L86" s="145"/>
      <c r="M86" s="145"/>
      <c r="N86" s="145"/>
      <c r="O86" s="145"/>
      <c r="P86" s="145"/>
      <c r="Q86" s="145"/>
      <c r="R86" s="145"/>
      <c r="S86" s="145"/>
    </row>
    <row r="87" spans="1:19" x14ac:dyDescent="0.3">
      <c r="A87" s="144"/>
      <c r="B87" s="145"/>
      <c r="C87" s="145"/>
      <c r="D87" s="145"/>
      <c r="E87" s="145"/>
      <c r="F87" s="145"/>
      <c r="G87" s="145"/>
      <c r="H87" s="145"/>
      <c r="I87" s="145"/>
      <c r="J87" s="145"/>
      <c r="K87" s="145"/>
      <c r="L87" s="145"/>
      <c r="M87" s="145"/>
      <c r="N87" s="145"/>
      <c r="O87" s="145"/>
      <c r="P87" s="145"/>
      <c r="Q87" s="145"/>
      <c r="R87" s="145"/>
      <c r="S87" s="145"/>
    </row>
    <row r="88" spans="1:19" x14ac:dyDescent="0.3">
      <c r="A88" s="144"/>
      <c r="B88" s="145"/>
      <c r="C88" s="145"/>
      <c r="D88" s="145"/>
      <c r="E88" s="145"/>
      <c r="F88" s="145"/>
      <c r="G88" s="145"/>
      <c r="H88" s="145"/>
      <c r="I88" s="145"/>
      <c r="J88" s="145"/>
      <c r="K88" s="145"/>
      <c r="L88" s="145"/>
      <c r="M88" s="145"/>
      <c r="N88" s="145"/>
      <c r="O88" s="145"/>
      <c r="P88" s="145"/>
      <c r="Q88" s="145"/>
      <c r="R88" s="145"/>
      <c r="S88" s="145"/>
    </row>
    <row r="89" spans="1:19" x14ac:dyDescent="0.3">
      <c r="A89" s="144"/>
      <c r="B89" s="145"/>
      <c r="C89" s="145"/>
      <c r="D89" s="145"/>
      <c r="E89" s="145"/>
      <c r="F89" s="145"/>
      <c r="G89" s="145"/>
      <c r="H89" s="145"/>
      <c r="I89" s="145"/>
      <c r="J89" s="145"/>
      <c r="K89" s="145"/>
      <c r="L89" s="145"/>
      <c r="M89" s="145"/>
      <c r="N89" s="145"/>
      <c r="O89" s="145"/>
      <c r="P89" s="145"/>
      <c r="Q89" s="145"/>
      <c r="R89" s="145"/>
      <c r="S89" s="145"/>
    </row>
    <row r="90" spans="1:19" x14ac:dyDescent="0.3">
      <c r="A90" s="144"/>
      <c r="B90" s="145"/>
      <c r="C90" s="145"/>
      <c r="D90" s="145"/>
      <c r="E90" s="145"/>
      <c r="F90" s="145"/>
      <c r="G90" s="145"/>
      <c r="H90" s="145"/>
      <c r="I90" s="145"/>
      <c r="J90" s="145"/>
      <c r="K90" s="145"/>
      <c r="L90" s="145"/>
      <c r="M90" s="145"/>
      <c r="N90" s="145"/>
      <c r="O90" s="145"/>
      <c r="P90" s="145"/>
      <c r="Q90" s="145"/>
      <c r="R90" s="145"/>
      <c r="S90" s="145"/>
    </row>
    <row r="91" spans="1:19" x14ac:dyDescent="0.3">
      <c r="A91" s="144"/>
      <c r="B91" s="145"/>
      <c r="C91" s="145"/>
      <c r="D91" s="145"/>
      <c r="E91" s="145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5"/>
      <c r="R91" s="145"/>
      <c r="S91" s="145"/>
    </row>
    <row r="92" spans="1:19" x14ac:dyDescent="0.3">
      <c r="A92" s="144"/>
      <c r="B92" s="145"/>
      <c r="C92" s="145"/>
      <c r="D92" s="145"/>
      <c r="E92" s="145"/>
      <c r="F92" s="145"/>
      <c r="G92" s="145"/>
      <c r="H92" s="145"/>
      <c r="I92" s="145"/>
      <c r="J92" s="145"/>
      <c r="K92" s="145"/>
      <c r="L92" s="145"/>
      <c r="M92" s="145"/>
      <c r="N92" s="145"/>
      <c r="O92" s="145"/>
      <c r="P92" s="145"/>
      <c r="Q92" s="145"/>
      <c r="R92" s="145"/>
      <c r="S92" s="145"/>
    </row>
    <row r="93" spans="1:19" x14ac:dyDescent="0.3">
      <c r="A93" s="144"/>
      <c r="B93" s="145"/>
      <c r="C93" s="145"/>
      <c r="D93" s="145"/>
      <c r="E93" s="145"/>
      <c r="F93" s="145"/>
      <c r="G93" s="145"/>
      <c r="H93" s="145"/>
      <c r="I93" s="145"/>
      <c r="J93" s="145"/>
      <c r="K93" s="145"/>
      <c r="L93" s="145"/>
      <c r="M93" s="145"/>
      <c r="N93" s="145"/>
      <c r="O93" s="145"/>
      <c r="P93" s="145"/>
      <c r="Q93" s="145"/>
      <c r="R93" s="145"/>
      <c r="S93" s="145"/>
    </row>
    <row r="94" spans="1:19" x14ac:dyDescent="0.3">
      <c r="A94" s="144"/>
      <c r="B94" s="145"/>
      <c r="C94" s="145"/>
      <c r="D94" s="145"/>
      <c r="E94" s="145"/>
      <c r="F94" s="145"/>
      <c r="G94" s="145"/>
      <c r="H94" s="145"/>
      <c r="I94" s="145"/>
      <c r="J94" s="145"/>
      <c r="K94" s="145"/>
      <c r="L94" s="145"/>
      <c r="M94" s="145"/>
      <c r="N94" s="145"/>
      <c r="O94" s="145"/>
      <c r="P94" s="145"/>
      <c r="Q94" s="145"/>
      <c r="R94" s="145"/>
      <c r="S94" s="145"/>
    </row>
    <row r="95" spans="1:19" x14ac:dyDescent="0.3">
      <c r="A95" s="144"/>
      <c r="B95" s="145"/>
      <c r="C95" s="145"/>
      <c r="D95" s="145"/>
      <c r="E95" s="145"/>
      <c r="F95" s="145"/>
      <c r="G95" s="145"/>
      <c r="H95" s="145"/>
      <c r="I95" s="145"/>
      <c r="J95" s="145"/>
      <c r="K95" s="145"/>
      <c r="L95" s="145"/>
      <c r="M95" s="145"/>
      <c r="N95" s="145"/>
      <c r="O95" s="145"/>
      <c r="P95" s="145"/>
      <c r="Q95" s="145"/>
      <c r="R95" s="145"/>
      <c r="S95" s="145"/>
    </row>
    <row r="96" spans="1:19" x14ac:dyDescent="0.3">
      <c r="A96" s="144"/>
      <c r="B96" s="145"/>
      <c r="C96" s="145"/>
      <c r="D96" s="145"/>
      <c r="E96" s="145"/>
      <c r="F96" s="145"/>
      <c r="G96" s="145"/>
      <c r="H96" s="145"/>
      <c r="I96" s="145"/>
      <c r="J96" s="145"/>
      <c r="K96" s="145"/>
      <c r="L96" s="145"/>
      <c r="M96" s="145"/>
      <c r="N96" s="145"/>
      <c r="O96" s="145"/>
      <c r="P96" s="145"/>
      <c r="Q96" s="145"/>
      <c r="R96" s="145"/>
      <c r="S96" s="145"/>
    </row>
    <row r="97" spans="1:19" x14ac:dyDescent="0.3">
      <c r="A97" s="144"/>
      <c r="B97" s="145"/>
      <c r="C97" s="145"/>
      <c r="D97" s="145"/>
      <c r="E97" s="145"/>
      <c r="F97" s="145"/>
      <c r="G97" s="145"/>
      <c r="H97" s="145"/>
      <c r="I97" s="145"/>
      <c r="J97" s="145"/>
      <c r="K97" s="145"/>
      <c r="L97" s="145"/>
      <c r="M97" s="145"/>
      <c r="N97" s="145"/>
      <c r="O97" s="145"/>
      <c r="P97" s="145"/>
      <c r="Q97" s="145"/>
      <c r="R97" s="145"/>
      <c r="S97" s="145"/>
    </row>
    <row r="98" spans="1:19" x14ac:dyDescent="0.3">
      <c r="A98" s="144"/>
      <c r="B98" s="145"/>
      <c r="C98" s="145"/>
      <c r="D98" s="145"/>
      <c r="E98" s="145"/>
      <c r="F98" s="145"/>
      <c r="G98" s="145"/>
      <c r="H98" s="145"/>
      <c r="I98" s="145"/>
      <c r="J98" s="145"/>
      <c r="K98" s="145"/>
      <c r="L98" s="145"/>
      <c r="M98" s="145"/>
      <c r="N98" s="145"/>
      <c r="O98" s="145"/>
      <c r="P98" s="145"/>
      <c r="Q98" s="145"/>
      <c r="R98" s="145"/>
      <c r="S98" s="145"/>
    </row>
    <row r="99" spans="1:19" x14ac:dyDescent="0.3">
      <c r="A99" s="144"/>
      <c r="B99" s="145"/>
      <c r="C99" s="145"/>
      <c r="D99" s="145"/>
      <c r="E99" s="145"/>
      <c r="F99" s="145"/>
      <c r="G99" s="145"/>
      <c r="H99" s="145"/>
      <c r="I99" s="145"/>
      <c r="J99" s="145"/>
      <c r="K99" s="145"/>
      <c r="L99" s="145"/>
      <c r="M99" s="145"/>
      <c r="N99" s="145"/>
      <c r="O99" s="145"/>
      <c r="P99" s="145"/>
      <c r="Q99" s="145"/>
      <c r="R99" s="145"/>
      <c r="S99" s="145"/>
    </row>
    <row r="100" spans="1:19" x14ac:dyDescent="0.3">
      <c r="A100" s="144"/>
      <c r="B100" s="145"/>
      <c r="C100" s="145"/>
      <c r="D100" s="145"/>
      <c r="E100" s="145"/>
      <c r="F100" s="145"/>
      <c r="G100" s="145"/>
      <c r="H100" s="145"/>
      <c r="I100" s="145"/>
      <c r="J100" s="145"/>
      <c r="K100" s="145"/>
      <c r="L100" s="145"/>
      <c r="M100" s="145"/>
      <c r="N100" s="145"/>
      <c r="O100" s="145"/>
      <c r="P100" s="145"/>
      <c r="Q100" s="145"/>
      <c r="R100" s="145"/>
      <c r="S100" s="145"/>
    </row>
    <row r="101" spans="1:19" x14ac:dyDescent="0.3">
      <c r="A101" s="144"/>
      <c r="B101" s="145"/>
      <c r="C101" s="145"/>
      <c r="D101" s="145"/>
      <c r="E101" s="145"/>
      <c r="F101" s="145"/>
      <c r="G101" s="145"/>
      <c r="H101" s="145"/>
      <c r="I101" s="145"/>
      <c r="J101" s="145"/>
      <c r="K101" s="145"/>
      <c r="L101" s="145"/>
      <c r="M101" s="145"/>
      <c r="N101" s="145"/>
      <c r="O101" s="145"/>
      <c r="P101" s="145"/>
      <c r="Q101" s="145"/>
      <c r="R101" s="145"/>
      <c r="S101" s="145"/>
    </row>
    <row r="102" spans="1:19" x14ac:dyDescent="0.3">
      <c r="A102" s="144"/>
      <c r="B102" s="145"/>
      <c r="C102" s="145"/>
      <c r="D102" s="145"/>
      <c r="E102" s="145"/>
      <c r="F102" s="145"/>
      <c r="G102" s="145"/>
      <c r="H102" s="145"/>
      <c r="I102" s="145"/>
      <c r="J102" s="145"/>
      <c r="K102" s="145"/>
      <c r="L102" s="145"/>
      <c r="M102" s="145"/>
      <c r="N102" s="145"/>
      <c r="O102" s="145"/>
      <c r="P102" s="145"/>
      <c r="Q102" s="145"/>
      <c r="R102" s="145"/>
      <c r="S102" s="145"/>
    </row>
    <row r="103" spans="1:19" x14ac:dyDescent="0.3">
      <c r="A103" s="144"/>
      <c r="B103" s="145"/>
      <c r="C103" s="145"/>
      <c r="D103" s="145"/>
      <c r="E103" s="145"/>
      <c r="F103" s="145"/>
      <c r="G103" s="145"/>
      <c r="H103" s="145"/>
      <c r="I103" s="145"/>
      <c r="J103" s="145"/>
      <c r="K103" s="145"/>
      <c r="L103" s="145"/>
      <c r="M103" s="145"/>
      <c r="N103" s="145"/>
      <c r="O103" s="145"/>
      <c r="P103" s="145"/>
      <c r="Q103" s="145"/>
      <c r="R103" s="145"/>
      <c r="S103" s="145"/>
    </row>
    <row r="104" spans="1:19" x14ac:dyDescent="0.3">
      <c r="A104" s="144"/>
      <c r="B104" s="145"/>
      <c r="C104" s="145"/>
      <c r="D104" s="145"/>
      <c r="E104" s="145"/>
      <c r="F104" s="145"/>
      <c r="G104" s="145"/>
      <c r="H104" s="145"/>
      <c r="I104" s="145"/>
      <c r="J104" s="145"/>
      <c r="K104" s="145"/>
      <c r="L104" s="145"/>
      <c r="M104" s="145"/>
      <c r="N104" s="145"/>
      <c r="O104" s="145"/>
      <c r="P104" s="145"/>
      <c r="Q104" s="145"/>
      <c r="R104" s="145"/>
      <c r="S104" s="145"/>
    </row>
    <row r="105" spans="1:19" x14ac:dyDescent="0.3">
      <c r="A105" s="144"/>
      <c r="B105" s="145"/>
      <c r="C105" s="145"/>
      <c r="D105" s="145"/>
      <c r="E105" s="145"/>
      <c r="F105" s="145"/>
      <c r="G105" s="145"/>
      <c r="H105" s="145"/>
      <c r="I105" s="145"/>
      <c r="J105" s="145"/>
      <c r="K105" s="145"/>
      <c r="L105" s="145"/>
      <c r="M105" s="145"/>
      <c r="N105" s="145"/>
      <c r="O105" s="145"/>
      <c r="P105" s="145"/>
      <c r="Q105" s="145"/>
      <c r="R105" s="145"/>
      <c r="S105" s="145"/>
    </row>
    <row r="106" spans="1:19" x14ac:dyDescent="0.3">
      <c r="A106" s="144"/>
      <c r="B106" s="145"/>
      <c r="C106" s="145"/>
      <c r="D106" s="145"/>
      <c r="E106" s="145"/>
      <c r="F106" s="145"/>
      <c r="G106" s="145"/>
      <c r="H106" s="145"/>
      <c r="I106" s="145"/>
      <c r="J106" s="145"/>
      <c r="K106" s="145"/>
      <c r="L106" s="145"/>
      <c r="M106" s="145"/>
      <c r="N106" s="145"/>
      <c r="O106" s="145"/>
      <c r="P106" s="145"/>
      <c r="Q106" s="145"/>
      <c r="R106" s="145"/>
      <c r="S106" s="145"/>
    </row>
    <row r="107" spans="1:19" x14ac:dyDescent="0.3">
      <c r="A107" s="144"/>
      <c r="B107" s="145"/>
      <c r="C107" s="145"/>
      <c r="D107" s="145"/>
      <c r="E107" s="145"/>
      <c r="F107" s="145"/>
      <c r="G107" s="145"/>
      <c r="H107" s="145"/>
      <c r="I107" s="145"/>
      <c r="J107" s="145"/>
      <c r="K107" s="145"/>
      <c r="L107" s="145"/>
      <c r="M107" s="145"/>
      <c r="N107" s="145"/>
      <c r="O107" s="145"/>
      <c r="P107" s="145"/>
      <c r="Q107" s="145"/>
      <c r="R107" s="145"/>
      <c r="S107" s="145"/>
    </row>
    <row r="108" spans="1:19" x14ac:dyDescent="0.3">
      <c r="A108" s="144"/>
      <c r="B108" s="145"/>
      <c r="C108" s="145"/>
      <c r="D108" s="145"/>
      <c r="E108" s="145"/>
      <c r="F108" s="145"/>
      <c r="G108" s="145"/>
      <c r="H108" s="145"/>
      <c r="I108" s="145"/>
      <c r="J108" s="145"/>
      <c r="K108" s="145"/>
      <c r="L108" s="145"/>
      <c r="M108" s="145"/>
      <c r="N108" s="145"/>
      <c r="O108" s="145"/>
      <c r="P108" s="145"/>
      <c r="Q108" s="145"/>
      <c r="R108" s="145"/>
      <c r="S108" s="145"/>
    </row>
    <row r="109" spans="1:19" x14ac:dyDescent="0.3">
      <c r="A109" s="144"/>
      <c r="B109" s="145"/>
      <c r="C109" s="145"/>
      <c r="D109" s="145"/>
      <c r="E109" s="145"/>
      <c r="F109" s="145"/>
      <c r="G109" s="145"/>
      <c r="H109" s="145"/>
      <c r="I109" s="145"/>
      <c r="J109" s="145"/>
      <c r="K109" s="145"/>
      <c r="L109" s="145"/>
      <c r="M109" s="145"/>
      <c r="N109" s="145"/>
      <c r="O109" s="145"/>
      <c r="P109" s="145"/>
      <c r="Q109" s="145"/>
      <c r="R109" s="145"/>
      <c r="S109" s="145"/>
    </row>
    <row r="110" spans="1:19" x14ac:dyDescent="0.3">
      <c r="A110" s="144"/>
      <c r="B110" s="145"/>
      <c r="C110" s="145"/>
      <c r="D110" s="145"/>
      <c r="E110" s="145"/>
      <c r="F110" s="145"/>
      <c r="G110" s="145"/>
      <c r="H110" s="145"/>
      <c r="I110" s="145"/>
      <c r="J110" s="145"/>
      <c r="K110" s="145"/>
      <c r="L110" s="145"/>
      <c r="M110" s="145"/>
      <c r="N110" s="145"/>
      <c r="O110" s="145"/>
      <c r="P110" s="145"/>
      <c r="Q110" s="145"/>
      <c r="R110" s="145"/>
      <c r="S110" s="145"/>
    </row>
    <row r="111" spans="1:19" x14ac:dyDescent="0.3">
      <c r="A111" s="144"/>
      <c r="B111" s="145"/>
      <c r="C111" s="145"/>
      <c r="D111" s="145"/>
      <c r="E111" s="145"/>
      <c r="F111" s="145"/>
      <c r="G111" s="145"/>
      <c r="H111" s="145"/>
      <c r="I111" s="145"/>
      <c r="J111" s="145"/>
      <c r="K111" s="145"/>
      <c r="L111" s="145"/>
      <c r="M111" s="145"/>
      <c r="N111" s="145"/>
      <c r="O111" s="145"/>
      <c r="P111" s="145"/>
      <c r="Q111" s="145"/>
      <c r="R111" s="145"/>
      <c r="S111" s="145"/>
    </row>
    <row r="112" spans="1:19" x14ac:dyDescent="0.3">
      <c r="A112" s="144"/>
      <c r="B112" s="145"/>
      <c r="C112" s="145"/>
      <c r="D112" s="145"/>
      <c r="E112" s="145"/>
      <c r="F112" s="145"/>
      <c r="G112" s="145"/>
      <c r="H112" s="145"/>
      <c r="I112" s="145"/>
      <c r="J112" s="145"/>
      <c r="K112" s="145"/>
      <c r="L112" s="145"/>
      <c r="M112" s="145"/>
      <c r="N112" s="145"/>
      <c r="O112" s="145"/>
      <c r="P112" s="145"/>
      <c r="Q112" s="145"/>
      <c r="R112" s="145"/>
      <c r="S112" s="145"/>
    </row>
    <row r="113" spans="1:19" x14ac:dyDescent="0.3">
      <c r="A113" s="144"/>
      <c r="B113" s="145"/>
      <c r="C113" s="145"/>
      <c r="D113" s="145"/>
      <c r="E113" s="145"/>
      <c r="F113" s="145"/>
      <c r="G113" s="145"/>
      <c r="H113" s="145"/>
      <c r="I113" s="145"/>
      <c r="J113" s="145"/>
      <c r="K113" s="145"/>
      <c r="L113" s="145"/>
      <c r="M113" s="145"/>
      <c r="N113" s="145"/>
      <c r="O113" s="145"/>
      <c r="P113" s="145"/>
      <c r="Q113" s="145"/>
      <c r="R113" s="145"/>
      <c r="S113" s="145"/>
    </row>
    <row r="114" spans="1:19" x14ac:dyDescent="0.3">
      <c r="A114" s="144"/>
      <c r="B114" s="145"/>
      <c r="C114" s="145"/>
      <c r="D114" s="145"/>
      <c r="E114" s="145"/>
      <c r="F114" s="145"/>
      <c r="G114" s="145"/>
      <c r="H114" s="145"/>
      <c r="I114" s="145"/>
      <c r="J114" s="145"/>
      <c r="K114" s="145"/>
      <c r="L114" s="145"/>
      <c r="M114" s="145"/>
      <c r="N114" s="145"/>
      <c r="O114" s="145"/>
      <c r="P114" s="145"/>
      <c r="Q114" s="145"/>
      <c r="R114" s="145"/>
      <c r="S114" s="145"/>
    </row>
    <row r="115" spans="1:19" x14ac:dyDescent="0.3">
      <c r="A115" s="144"/>
      <c r="B115" s="145"/>
      <c r="C115" s="145"/>
      <c r="D115" s="145"/>
      <c r="E115" s="145"/>
      <c r="F115" s="145"/>
      <c r="G115" s="145"/>
      <c r="H115" s="145"/>
      <c r="I115" s="145"/>
      <c r="J115" s="145"/>
      <c r="K115" s="145"/>
      <c r="L115" s="145"/>
      <c r="M115" s="145"/>
      <c r="N115" s="145"/>
      <c r="O115" s="145"/>
      <c r="P115" s="145"/>
      <c r="Q115" s="145"/>
      <c r="R115" s="145"/>
      <c r="S115" s="145"/>
    </row>
    <row r="116" spans="1:19" x14ac:dyDescent="0.3">
      <c r="A116" s="144"/>
      <c r="B116" s="145"/>
      <c r="C116" s="145"/>
      <c r="D116" s="145"/>
      <c r="E116" s="145"/>
      <c r="F116" s="145"/>
      <c r="G116" s="145"/>
      <c r="H116" s="145"/>
      <c r="I116" s="145"/>
      <c r="J116" s="145"/>
      <c r="K116" s="145"/>
      <c r="L116" s="145"/>
      <c r="M116" s="145"/>
      <c r="N116" s="145"/>
      <c r="O116" s="145"/>
      <c r="P116" s="145"/>
      <c r="Q116" s="145"/>
      <c r="R116" s="145"/>
      <c r="S116" s="145"/>
    </row>
    <row r="117" spans="1:19" x14ac:dyDescent="0.3">
      <c r="A117" s="144"/>
      <c r="B117" s="145"/>
      <c r="C117" s="145"/>
      <c r="D117" s="145"/>
      <c r="E117" s="145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5"/>
      <c r="R117" s="145"/>
      <c r="S117" s="145"/>
    </row>
    <row r="118" spans="1:19" x14ac:dyDescent="0.3">
      <c r="A118" s="144"/>
      <c r="B118" s="145"/>
      <c r="C118" s="145"/>
      <c r="D118" s="145"/>
      <c r="E118" s="145"/>
      <c r="F118" s="145"/>
      <c r="G118" s="145"/>
      <c r="H118" s="145"/>
      <c r="I118" s="145"/>
      <c r="J118" s="145"/>
      <c r="K118" s="145"/>
      <c r="L118" s="145"/>
      <c r="M118" s="145"/>
      <c r="N118" s="145"/>
      <c r="O118" s="145"/>
      <c r="P118" s="145"/>
      <c r="Q118" s="145"/>
      <c r="R118" s="145"/>
      <c r="S118" s="145"/>
    </row>
    <row r="119" spans="1:19" x14ac:dyDescent="0.3">
      <c r="A119" s="144"/>
      <c r="B119" s="145"/>
      <c r="C119" s="145"/>
      <c r="D119" s="145"/>
      <c r="E119" s="145"/>
      <c r="F119" s="145"/>
      <c r="G119" s="145"/>
      <c r="H119" s="145"/>
      <c r="I119" s="145"/>
      <c r="J119" s="145"/>
      <c r="K119" s="145"/>
      <c r="L119" s="145"/>
      <c r="M119" s="145"/>
      <c r="N119" s="145"/>
      <c r="O119" s="145"/>
      <c r="P119" s="145"/>
      <c r="Q119" s="145"/>
      <c r="R119" s="145"/>
      <c r="S119" s="145"/>
    </row>
    <row r="120" spans="1:19" x14ac:dyDescent="0.3">
      <c r="A120" s="144"/>
      <c r="B120" s="145"/>
      <c r="C120" s="145"/>
      <c r="D120" s="145"/>
      <c r="E120" s="145"/>
      <c r="F120" s="145"/>
      <c r="G120" s="145"/>
      <c r="H120" s="145"/>
      <c r="I120" s="145"/>
      <c r="J120" s="145"/>
      <c r="K120" s="145"/>
      <c r="L120" s="145"/>
      <c r="M120" s="145"/>
      <c r="N120" s="145"/>
      <c r="O120" s="145"/>
      <c r="P120" s="145"/>
      <c r="Q120" s="145"/>
      <c r="R120" s="145"/>
      <c r="S120" s="145"/>
    </row>
    <row r="121" spans="1:19" x14ac:dyDescent="0.3">
      <c r="A121" s="144"/>
      <c r="B121" s="145"/>
      <c r="C121" s="145"/>
      <c r="D121" s="145"/>
      <c r="E121" s="145"/>
      <c r="F121" s="145"/>
      <c r="G121" s="145"/>
      <c r="H121" s="145"/>
      <c r="I121" s="145"/>
      <c r="J121" s="145"/>
      <c r="K121" s="145"/>
      <c r="L121" s="145"/>
      <c r="M121" s="145"/>
      <c r="N121" s="145"/>
      <c r="O121" s="145"/>
      <c r="P121" s="145"/>
      <c r="Q121" s="145"/>
      <c r="R121" s="145"/>
      <c r="S121" s="145"/>
    </row>
    <row r="122" spans="1:19" x14ac:dyDescent="0.3">
      <c r="A122" s="144"/>
      <c r="B122" s="145"/>
      <c r="C122" s="145"/>
      <c r="D122" s="145"/>
      <c r="E122" s="145"/>
      <c r="F122" s="145"/>
      <c r="G122" s="145"/>
      <c r="H122" s="145"/>
      <c r="I122" s="145"/>
      <c r="J122" s="145"/>
      <c r="K122" s="145"/>
      <c r="L122" s="145"/>
      <c r="M122" s="145"/>
      <c r="N122" s="145"/>
      <c r="O122" s="145"/>
      <c r="P122" s="145"/>
      <c r="Q122" s="145"/>
      <c r="R122" s="145"/>
      <c r="S122" s="145"/>
    </row>
    <row r="123" spans="1:19" x14ac:dyDescent="0.3">
      <c r="A123" s="144"/>
      <c r="B123" s="145"/>
      <c r="C123" s="145"/>
      <c r="D123" s="145"/>
      <c r="E123" s="145"/>
      <c r="F123" s="145"/>
      <c r="G123" s="145"/>
      <c r="H123" s="145"/>
      <c r="I123" s="145"/>
      <c r="J123" s="145"/>
      <c r="K123" s="145"/>
      <c r="L123" s="145"/>
      <c r="M123" s="145"/>
      <c r="N123" s="145"/>
      <c r="O123" s="145"/>
      <c r="P123" s="145"/>
      <c r="Q123" s="145"/>
      <c r="R123" s="145"/>
      <c r="S123" s="145"/>
    </row>
    <row r="124" spans="1:19" x14ac:dyDescent="0.3">
      <c r="A124" s="144"/>
      <c r="B124" s="145"/>
      <c r="C124" s="145"/>
      <c r="D124" s="145"/>
      <c r="E124" s="145"/>
      <c r="F124" s="145"/>
      <c r="G124" s="145"/>
      <c r="H124" s="145"/>
      <c r="I124" s="145"/>
      <c r="J124" s="145"/>
      <c r="K124" s="145"/>
      <c r="L124" s="145"/>
      <c r="M124" s="145"/>
      <c r="N124" s="145"/>
      <c r="O124" s="145"/>
      <c r="P124" s="145"/>
      <c r="Q124" s="145"/>
      <c r="R124" s="145"/>
      <c r="S124" s="145"/>
    </row>
    <row r="125" spans="1:19" x14ac:dyDescent="0.3">
      <c r="A125" s="144"/>
      <c r="B125" s="145"/>
      <c r="C125" s="145"/>
      <c r="D125" s="145"/>
      <c r="E125" s="145"/>
      <c r="F125" s="145"/>
      <c r="G125" s="145"/>
      <c r="H125" s="145"/>
      <c r="I125" s="145"/>
      <c r="J125" s="145"/>
      <c r="K125" s="145"/>
      <c r="L125" s="145"/>
      <c r="M125" s="145"/>
      <c r="N125" s="145"/>
      <c r="O125" s="145"/>
      <c r="P125" s="145"/>
      <c r="Q125" s="145"/>
      <c r="R125" s="145"/>
      <c r="S125" s="145"/>
    </row>
    <row r="126" spans="1:19" x14ac:dyDescent="0.3">
      <c r="A126" s="144"/>
      <c r="B126" s="145"/>
      <c r="C126" s="145"/>
      <c r="D126" s="145"/>
      <c r="E126" s="145"/>
      <c r="F126" s="145"/>
      <c r="G126" s="145"/>
      <c r="H126" s="145"/>
      <c r="I126" s="145"/>
      <c r="J126" s="145"/>
      <c r="K126" s="145"/>
      <c r="L126" s="145"/>
      <c r="M126" s="145"/>
      <c r="N126" s="145"/>
      <c r="O126" s="145"/>
      <c r="P126" s="145"/>
      <c r="Q126" s="145"/>
      <c r="R126" s="145"/>
      <c r="S126" s="145"/>
    </row>
    <row r="127" spans="1:19" x14ac:dyDescent="0.3">
      <c r="A127" s="144"/>
      <c r="B127" s="145"/>
      <c r="C127" s="145"/>
      <c r="D127" s="145"/>
      <c r="E127" s="145"/>
      <c r="F127" s="145"/>
      <c r="G127" s="145"/>
      <c r="H127" s="145"/>
      <c r="I127" s="145"/>
      <c r="J127" s="145"/>
      <c r="K127" s="145"/>
      <c r="L127" s="145"/>
      <c r="M127" s="145"/>
      <c r="N127" s="145"/>
      <c r="O127" s="145"/>
      <c r="P127" s="145"/>
      <c r="Q127" s="145"/>
      <c r="R127" s="145"/>
      <c r="S127" s="145"/>
    </row>
    <row r="128" spans="1:19" x14ac:dyDescent="0.3">
      <c r="A128" s="144"/>
      <c r="B128" s="145"/>
      <c r="C128" s="145"/>
      <c r="D128" s="145"/>
      <c r="E128" s="145"/>
      <c r="F128" s="145"/>
      <c r="G128" s="145"/>
      <c r="H128" s="145"/>
      <c r="I128" s="145"/>
      <c r="J128" s="145"/>
      <c r="K128" s="145"/>
      <c r="L128" s="145"/>
      <c r="M128" s="145"/>
      <c r="N128" s="145"/>
      <c r="O128" s="145"/>
      <c r="P128" s="145"/>
      <c r="Q128" s="145"/>
      <c r="R128" s="145"/>
      <c r="S128" s="145"/>
    </row>
    <row r="129" spans="1:19" x14ac:dyDescent="0.3">
      <c r="A129" s="144"/>
      <c r="B129" s="145"/>
      <c r="C129" s="145"/>
      <c r="D129" s="145"/>
      <c r="E129" s="145"/>
      <c r="F129" s="145"/>
      <c r="G129" s="145"/>
      <c r="H129" s="145"/>
      <c r="I129" s="145"/>
      <c r="J129" s="145"/>
      <c r="K129" s="145"/>
      <c r="L129" s="145"/>
      <c r="M129" s="145"/>
      <c r="N129" s="145"/>
      <c r="O129" s="145"/>
      <c r="P129" s="145"/>
      <c r="Q129" s="145"/>
      <c r="R129" s="145"/>
      <c r="S129" s="145"/>
    </row>
    <row r="130" spans="1:19" x14ac:dyDescent="0.3">
      <c r="A130" s="144"/>
      <c r="B130" s="145"/>
      <c r="C130" s="145"/>
      <c r="D130" s="145"/>
      <c r="E130" s="145"/>
      <c r="F130" s="145"/>
      <c r="G130" s="145"/>
      <c r="H130" s="145"/>
      <c r="I130" s="145"/>
      <c r="J130" s="145"/>
      <c r="K130" s="145"/>
      <c r="L130" s="145"/>
      <c r="M130" s="145"/>
      <c r="N130" s="145"/>
      <c r="O130" s="145"/>
      <c r="P130" s="145"/>
      <c r="Q130" s="145"/>
      <c r="R130" s="145"/>
      <c r="S130" s="145"/>
    </row>
    <row r="131" spans="1:19" x14ac:dyDescent="0.3">
      <c r="A131" s="144"/>
      <c r="B131" s="145"/>
      <c r="C131" s="145"/>
      <c r="D131" s="145"/>
      <c r="E131" s="145"/>
      <c r="F131" s="145"/>
      <c r="G131" s="145"/>
      <c r="H131" s="145"/>
      <c r="I131" s="145"/>
      <c r="J131" s="145"/>
      <c r="K131" s="145"/>
      <c r="L131" s="145"/>
      <c r="M131" s="145"/>
      <c r="N131" s="145"/>
      <c r="O131" s="145"/>
      <c r="P131" s="145"/>
      <c r="Q131" s="145"/>
      <c r="R131" s="145"/>
      <c r="S131" s="145"/>
    </row>
    <row r="132" spans="1:19" x14ac:dyDescent="0.3">
      <c r="A132" s="144"/>
      <c r="B132" s="145"/>
      <c r="C132" s="145"/>
      <c r="D132" s="145"/>
      <c r="E132" s="145"/>
      <c r="F132" s="145"/>
      <c r="G132" s="145"/>
      <c r="H132" s="145"/>
      <c r="I132" s="145"/>
      <c r="J132" s="145"/>
      <c r="K132" s="145"/>
      <c r="L132" s="145"/>
      <c r="M132" s="145"/>
      <c r="N132" s="145"/>
      <c r="O132" s="145"/>
      <c r="P132" s="145"/>
      <c r="Q132" s="145"/>
      <c r="R132" s="145"/>
      <c r="S132" s="145"/>
    </row>
  </sheetData>
  <mergeCells count="6">
    <mergeCell ref="Q2:S2"/>
    <mergeCell ref="B2:D2"/>
    <mergeCell ref="E2:G2"/>
    <mergeCell ref="H2:J2"/>
    <mergeCell ref="K2:M2"/>
    <mergeCell ref="N2:P2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2"/>
  <sheetViews>
    <sheetView zoomScale="70" zoomScaleNormal="70" workbookViewId="0">
      <selection activeCell="G26" sqref="G26"/>
    </sheetView>
  </sheetViews>
  <sheetFormatPr baseColWidth="10" defaultRowHeight="14.4" x14ac:dyDescent="0.3"/>
  <cols>
    <col min="1" max="13" width="11.44140625" style="3"/>
  </cols>
  <sheetData>
    <row r="1" spans="1:20" x14ac:dyDescent="0.3">
      <c r="A1" s="139"/>
      <c r="B1" s="87"/>
      <c r="C1" s="88"/>
      <c r="D1" s="88"/>
      <c r="E1" s="88"/>
      <c r="G1" s="89" t="s">
        <v>71</v>
      </c>
      <c r="H1" s="88"/>
      <c r="J1" s="88"/>
      <c r="K1" s="88"/>
      <c r="L1" s="147"/>
      <c r="M1" s="90"/>
      <c r="N1" s="153"/>
      <c r="O1" s="153"/>
      <c r="P1" s="153"/>
      <c r="Q1" s="153"/>
      <c r="R1" s="153"/>
      <c r="S1" s="153"/>
      <c r="T1" s="154"/>
    </row>
    <row r="2" spans="1:20" x14ac:dyDescent="0.3">
      <c r="A2" s="141" t="s">
        <v>0</v>
      </c>
      <c r="B2" s="247" t="s">
        <v>4</v>
      </c>
      <c r="C2" s="247"/>
      <c r="D2" s="248"/>
      <c r="E2" s="246" t="s">
        <v>209</v>
      </c>
      <c r="F2" s="247"/>
      <c r="G2" s="248"/>
      <c r="H2" s="246" t="s">
        <v>210</v>
      </c>
      <c r="I2" s="247"/>
      <c r="J2" s="248"/>
      <c r="K2" s="246" t="s">
        <v>204</v>
      </c>
      <c r="L2" s="247"/>
      <c r="M2" s="248"/>
      <c r="N2" s="8"/>
    </row>
    <row r="3" spans="1:20" x14ac:dyDescent="0.3">
      <c r="A3" s="139">
        <v>-540</v>
      </c>
      <c r="B3" s="145">
        <v>1.0873330000000001</v>
      </c>
      <c r="C3" s="145">
        <v>3.7343329999999999</v>
      </c>
      <c r="D3" s="145">
        <v>5.7083329999999997</v>
      </c>
      <c r="E3" s="145">
        <v>-2.3606669999999998</v>
      </c>
      <c r="F3" s="145">
        <v>-1.3276669999999999</v>
      </c>
      <c r="G3" s="145">
        <v>0.29233310000000001</v>
      </c>
      <c r="H3" s="145">
        <v>3.830333</v>
      </c>
      <c r="I3" s="145">
        <v>1.513333</v>
      </c>
      <c r="J3" s="145">
        <v>-1.7666580000000001E-2</v>
      </c>
      <c r="K3" s="145">
        <v>-3.8286669999999998</v>
      </c>
      <c r="L3" s="145">
        <v>-2.8126669999999998</v>
      </c>
      <c r="M3" s="145">
        <v>-2.7326670000000002</v>
      </c>
    </row>
    <row r="4" spans="1:20" x14ac:dyDescent="0.3">
      <c r="A4" s="139">
        <v>-480</v>
      </c>
      <c r="B4" s="145">
        <v>1.171</v>
      </c>
      <c r="C4" s="145">
        <v>3.0209999999999999</v>
      </c>
      <c r="D4" s="145">
        <v>4.0570000000000004</v>
      </c>
      <c r="E4" s="145">
        <v>-0.42500019999999999</v>
      </c>
      <c r="F4" s="145">
        <v>0.70299979999999995</v>
      </c>
      <c r="G4" s="145">
        <v>0.35299989999999998</v>
      </c>
      <c r="H4" s="145">
        <v>0.6513331</v>
      </c>
      <c r="I4" s="145">
        <v>3.3330920000000002E-3</v>
      </c>
      <c r="J4" s="145">
        <v>-1.4896670000000001</v>
      </c>
      <c r="K4" s="145">
        <v>-4.0266669999999998</v>
      </c>
      <c r="L4" s="145">
        <v>-3.2886669999999998</v>
      </c>
      <c r="M4" s="145">
        <v>-3.359667</v>
      </c>
    </row>
    <row r="5" spans="1:20" x14ac:dyDescent="0.3">
      <c r="A5" s="139">
        <v>-420</v>
      </c>
      <c r="B5" s="145">
        <v>-1.101666</v>
      </c>
      <c r="C5" s="145">
        <v>1.176334</v>
      </c>
      <c r="D5" s="145">
        <v>1.992334</v>
      </c>
      <c r="E5" s="145">
        <v>-5.7556659999999997</v>
      </c>
      <c r="F5" s="145">
        <v>-1.9916659999999999</v>
      </c>
      <c r="G5" s="145">
        <v>-1.658666</v>
      </c>
      <c r="H5" s="145">
        <v>2.2410000000000001</v>
      </c>
      <c r="I5" s="145">
        <v>1.532</v>
      </c>
      <c r="J5" s="145">
        <v>0.14499999999999999</v>
      </c>
      <c r="K5" s="145">
        <v>-5.9880000000000004</v>
      </c>
      <c r="L5" s="145">
        <v>-1.7769999999999999</v>
      </c>
      <c r="M5" s="145">
        <v>0.41299999999999998</v>
      </c>
    </row>
    <row r="6" spans="1:20" x14ac:dyDescent="0.3">
      <c r="A6" s="139">
        <v>-360</v>
      </c>
      <c r="B6" s="145">
        <v>-0.59733320000000001</v>
      </c>
      <c r="C6" s="145">
        <v>1.1766669999999999</v>
      </c>
      <c r="D6" s="145">
        <v>0.36166670000000001</v>
      </c>
      <c r="E6" s="145">
        <v>-2.503333</v>
      </c>
      <c r="F6" s="145">
        <v>-0.23033310000000001</v>
      </c>
      <c r="G6" s="145">
        <v>-1.3993329999999999</v>
      </c>
      <c r="H6" s="145">
        <v>1.685333</v>
      </c>
      <c r="I6" s="145">
        <v>0.70433330000000005</v>
      </c>
      <c r="J6" s="145">
        <v>-1.5516669999999999</v>
      </c>
      <c r="K6" s="145">
        <v>-4.5946660000000001</v>
      </c>
      <c r="L6" s="145">
        <v>-3.5036670000000001</v>
      </c>
      <c r="M6" s="145">
        <v>-2.3386670000000001</v>
      </c>
    </row>
    <row r="7" spans="1:20" x14ac:dyDescent="0.3">
      <c r="A7" s="139">
        <v>-300</v>
      </c>
      <c r="B7" s="145">
        <v>0.61733340000000003</v>
      </c>
      <c r="C7" s="145">
        <v>1.4583330000000001</v>
      </c>
      <c r="D7" s="145">
        <v>3.2103329999999999</v>
      </c>
      <c r="E7" s="145">
        <v>-1.6006670000000001</v>
      </c>
      <c r="F7" s="145">
        <v>0.36533359999999998</v>
      </c>
      <c r="G7" s="145">
        <v>-0.7986666</v>
      </c>
      <c r="H7" s="145">
        <v>2.0833330000000001</v>
      </c>
      <c r="I7" s="145">
        <v>1.3493329999999999</v>
      </c>
      <c r="J7" s="145">
        <v>-0.36566660000000001</v>
      </c>
      <c r="K7" s="145">
        <v>0.34633340000000001</v>
      </c>
      <c r="L7" s="145">
        <v>-2.5816669999999999</v>
      </c>
      <c r="M7" s="145">
        <v>-0.30566660000000001</v>
      </c>
    </row>
    <row r="8" spans="1:20" x14ac:dyDescent="0.3">
      <c r="A8" s="139">
        <v>-240</v>
      </c>
      <c r="B8" s="145">
        <v>-1.2203329999999999</v>
      </c>
      <c r="C8" s="145">
        <v>0.58466700000000005</v>
      </c>
      <c r="D8" s="145">
        <v>-0.73733309999999996</v>
      </c>
      <c r="E8" s="145">
        <v>-1.576333</v>
      </c>
      <c r="F8" s="145">
        <v>7.5666899999999995E-2</v>
      </c>
      <c r="G8" s="145">
        <v>-1.332333</v>
      </c>
      <c r="H8" s="145">
        <v>-0.83833340000000001</v>
      </c>
      <c r="I8" s="145">
        <v>-0.64433339999999995</v>
      </c>
      <c r="J8" s="145">
        <v>-1.0933330000000001</v>
      </c>
      <c r="K8" s="145">
        <v>-2.7023329999999999</v>
      </c>
      <c r="L8" s="145">
        <v>-3.987333</v>
      </c>
      <c r="M8" s="145">
        <v>-1.538333</v>
      </c>
    </row>
    <row r="9" spans="1:20" x14ac:dyDescent="0.3">
      <c r="A9" s="139">
        <v>-180</v>
      </c>
      <c r="B9" s="145">
        <v>1.0196670000000001</v>
      </c>
      <c r="C9" s="145">
        <v>0.99366659999999996</v>
      </c>
      <c r="D9" s="145">
        <v>2.8766669999999999</v>
      </c>
      <c r="E9" s="145">
        <v>-1.219333</v>
      </c>
      <c r="F9" s="145">
        <v>1.1286670000000001</v>
      </c>
      <c r="G9" s="145">
        <v>-0.2793332</v>
      </c>
      <c r="H9" s="145">
        <v>-0.29400009999999999</v>
      </c>
      <c r="I9" s="145">
        <v>0.80699989999999999</v>
      </c>
      <c r="J9" s="145">
        <v>-0.78300009999999998</v>
      </c>
      <c r="K9" s="145">
        <v>-2.706</v>
      </c>
      <c r="L9" s="145">
        <v>-3.181</v>
      </c>
      <c r="M9" s="145">
        <v>-2.3279999999999998</v>
      </c>
    </row>
    <row r="10" spans="1:20" x14ac:dyDescent="0.3">
      <c r="A10" s="139">
        <v>-120</v>
      </c>
      <c r="B10" s="145">
        <v>1.1033329999999999</v>
      </c>
      <c r="C10" s="145">
        <v>2.2923330000000002</v>
      </c>
      <c r="D10" s="145">
        <v>3.471333</v>
      </c>
      <c r="E10" s="145">
        <v>2.5173329999999998</v>
      </c>
      <c r="F10" s="145">
        <v>3.0363329999999999</v>
      </c>
      <c r="G10" s="145">
        <v>2.003333</v>
      </c>
      <c r="H10" s="145">
        <v>2.2436669999999999</v>
      </c>
      <c r="I10" s="145">
        <v>1.566667</v>
      </c>
      <c r="J10" s="145">
        <v>0.7276667</v>
      </c>
      <c r="K10" s="145">
        <v>-1.2223329999999999</v>
      </c>
      <c r="L10" s="145">
        <v>-1.0733330000000001</v>
      </c>
      <c r="M10" s="145">
        <v>1.379667</v>
      </c>
    </row>
    <row r="11" spans="1:20" x14ac:dyDescent="0.3">
      <c r="A11" s="139">
        <v>-60</v>
      </c>
      <c r="B11" s="145">
        <v>3.1806670000000001</v>
      </c>
      <c r="C11" s="145">
        <v>4.2226670000000004</v>
      </c>
      <c r="D11" s="145">
        <v>5.2456670000000001</v>
      </c>
      <c r="E11" s="145">
        <v>1.758667</v>
      </c>
      <c r="F11" s="145">
        <v>1.034667</v>
      </c>
      <c r="G11" s="145">
        <v>2.2476669999999999</v>
      </c>
      <c r="H11" s="145">
        <v>2.5056669999999999</v>
      </c>
      <c r="I11" s="145">
        <v>1.254667</v>
      </c>
      <c r="J11" s="145">
        <v>0.24866659999999999</v>
      </c>
      <c r="K11" s="145">
        <v>-2.995333</v>
      </c>
      <c r="L11" s="145">
        <v>-2.1953330000000002</v>
      </c>
      <c r="M11" s="145">
        <v>-1.580333</v>
      </c>
    </row>
    <row r="12" spans="1:20" x14ac:dyDescent="0.3">
      <c r="A12" s="139">
        <v>0</v>
      </c>
      <c r="B12" s="145">
        <v>0</v>
      </c>
      <c r="C12" s="145">
        <v>0</v>
      </c>
      <c r="D12" s="145">
        <v>0</v>
      </c>
      <c r="E12" s="145">
        <v>0</v>
      </c>
      <c r="F12" s="145">
        <v>0</v>
      </c>
      <c r="G12" s="145">
        <v>0</v>
      </c>
      <c r="H12" s="145">
        <v>0</v>
      </c>
      <c r="I12" s="145">
        <v>0</v>
      </c>
      <c r="J12" s="145">
        <v>0</v>
      </c>
      <c r="K12" s="145">
        <v>0</v>
      </c>
      <c r="L12" s="145">
        <v>0</v>
      </c>
      <c r="M12" s="145">
        <v>0</v>
      </c>
    </row>
    <row r="13" spans="1:20" x14ac:dyDescent="0.3">
      <c r="A13" s="139">
        <v>60</v>
      </c>
      <c r="B13" s="145">
        <v>146.29169999999999</v>
      </c>
      <c r="C13" s="145">
        <v>140.12970000000001</v>
      </c>
      <c r="D13" s="145">
        <v>130.8767</v>
      </c>
      <c r="E13" s="145">
        <v>144.9847</v>
      </c>
      <c r="F13" s="145">
        <v>155.07669999999999</v>
      </c>
      <c r="G13" s="145">
        <v>179.60169999999999</v>
      </c>
      <c r="H13" s="145">
        <v>7.8516690000000002</v>
      </c>
      <c r="I13" s="145">
        <v>10.17667</v>
      </c>
      <c r="J13" s="145">
        <v>5.1716689999999996</v>
      </c>
      <c r="K13" s="145">
        <v>2.4836689999999999</v>
      </c>
      <c r="L13" s="145">
        <v>0.97466660000000005</v>
      </c>
      <c r="M13" s="145">
        <v>-1.395332</v>
      </c>
    </row>
    <row r="14" spans="1:20" x14ac:dyDescent="0.3">
      <c r="A14" s="139">
        <v>120</v>
      </c>
      <c r="B14" s="145">
        <v>165.4897</v>
      </c>
      <c r="C14" s="145">
        <v>166.2997</v>
      </c>
      <c r="D14" s="145">
        <v>156.6387</v>
      </c>
      <c r="E14" s="145">
        <v>147.41069999999999</v>
      </c>
      <c r="F14" s="145">
        <v>156.69370000000001</v>
      </c>
      <c r="G14" s="145">
        <v>187.02369999999999</v>
      </c>
      <c r="H14" s="145">
        <v>5.9016669999999998</v>
      </c>
      <c r="I14" s="145">
        <v>7.3746660000000004</v>
      </c>
      <c r="J14" s="145">
        <v>1.5316639999999999</v>
      </c>
      <c r="K14" s="145">
        <v>-0.96233369999999996</v>
      </c>
      <c r="L14" s="145">
        <v>-4.4433350000000003</v>
      </c>
      <c r="M14" s="145">
        <v>-3.569334</v>
      </c>
    </row>
    <row r="15" spans="1:20" x14ac:dyDescent="0.3">
      <c r="A15" s="139">
        <v>180</v>
      </c>
      <c r="B15" s="145">
        <v>171.82329999999999</v>
      </c>
      <c r="C15" s="145">
        <v>173.32830000000001</v>
      </c>
      <c r="D15" s="145">
        <v>167.41130000000001</v>
      </c>
      <c r="E15" s="145">
        <v>135.46530000000001</v>
      </c>
      <c r="F15" s="145">
        <v>147.03229999999999</v>
      </c>
      <c r="G15" s="145">
        <v>181.10230000000001</v>
      </c>
      <c r="H15" s="145">
        <v>11.44867</v>
      </c>
      <c r="I15" s="145">
        <v>11.152670000000001</v>
      </c>
      <c r="J15" s="145">
        <v>5.5416660000000002</v>
      </c>
      <c r="K15" s="145">
        <v>1.295666</v>
      </c>
      <c r="L15" s="145">
        <v>-0.76333430000000002</v>
      </c>
      <c r="M15" s="145">
        <v>-3.1133350000000002</v>
      </c>
    </row>
    <row r="16" spans="1:20" x14ac:dyDescent="0.3">
      <c r="A16" s="139">
        <v>240</v>
      </c>
      <c r="B16" s="145">
        <v>167.83699999999999</v>
      </c>
      <c r="C16" s="145">
        <v>171.50299999999999</v>
      </c>
      <c r="D16" s="145">
        <v>166.72499999999999</v>
      </c>
      <c r="E16" s="145">
        <v>124.908</v>
      </c>
      <c r="F16" s="145">
        <v>133.73599999999999</v>
      </c>
      <c r="G16" s="145">
        <v>164.84800000000001</v>
      </c>
      <c r="H16" s="145">
        <v>10.99634</v>
      </c>
      <c r="I16" s="145">
        <v>10.08433</v>
      </c>
      <c r="J16" s="145">
        <v>4.7793349999999997</v>
      </c>
      <c r="K16" s="145">
        <v>1.056335</v>
      </c>
      <c r="L16" s="145">
        <v>-3.7406649999999999</v>
      </c>
      <c r="M16" s="145">
        <v>-3.5116649999999998</v>
      </c>
    </row>
    <row r="17" spans="1:13" x14ac:dyDescent="0.3">
      <c r="A17" s="139">
        <v>300</v>
      </c>
      <c r="B17" s="145">
        <v>155.21799999999999</v>
      </c>
      <c r="C17" s="145">
        <v>160.11000000000001</v>
      </c>
      <c r="D17" s="145">
        <v>154.28200000000001</v>
      </c>
      <c r="E17" s="145">
        <v>109.18</v>
      </c>
      <c r="F17" s="145">
        <v>116.06399999999999</v>
      </c>
      <c r="G17" s="145">
        <v>145.958</v>
      </c>
      <c r="H17" s="145">
        <v>9.4203320000000001</v>
      </c>
      <c r="I17" s="145">
        <v>10.19533</v>
      </c>
      <c r="J17" s="145">
        <v>4.6503310000000004</v>
      </c>
      <c r="K17" s="145">
        <v>0.16633220000000001</v>
      </c>
      <c r="L17" s="145">
        <v>-3.0936680000000001</v>
      </c>
      <c r="M17" s="145">
        <v>-3.6376689999999998</v>
      </c>
    </row>
    <row r="18" spans="1:13" x14ac:dyDescent="0.3">
      <c r="A18" s="139">
        <v>360</v>
      </c>
      <c r="B18" s="145">
        <v>141.0787</v>
      </c>
      <c r="C18" s="145">
        <v>144.35069999999999</v>
      </c>
      <c r="D18" s="145">
        <v>140.40870000000001</v>
      </c>
      <c r="E18" s="145">
        <v>90.431669999999997</v>
      </c>
      <c r="F18" s="145">
        <v>98.618669999999995</v>
      </c>
      <c r="G18" s="145">
        <v>125.2937</v>
      </c>
      <c r="H18" s="145">
        <v>7.5856690000000002</v>
      </c>
      <c r="I18" s="145">
        <v>7.7646680000000003</v>
      </c>
      <c r="J18" s="145">
        <v>3.7026669999999999</v>
      </c>
      <c r="K18" s="145">
        <v>-2.490332</v>
      </c>
      <c r="L18" s="145">
        <v>-4.1013320000000002</v>
      </c>
      <c r="M18" s="145">
        <v>-4.4383319999999999</v>
      </c>
    </row>
    <row r="19" spans="1:13" x14ac:dyDescent="0.3">
      <c r="A19" s="139">
        <v>420</v>
      </c>
      <c r="B19" s="145">
        <v>126.02030000000001</v>
      </c>
      <c r="C19" s="145">
        <v>133.1523</v>
      </c>
      <c r="D19" s="145">
        <v>124.50230000000001</v>
      </c>
      <c r="E19" s="145">
        <v>82.790329999999997</v>
      </c>
      <c r="F19" s="145">
        <v>88.443330000000003</v>
      </c>
      <c r="G19" s="145">
        <v>109.4063</v>
      </c>
      <c r="H19" s="145">
        <v>8.2713339999999995</v>
      </c>
      <c r="I19" s="145">
        <v>6.6333330000000004</v>
      </c>
      <c r="J19" s="145">
        <v>3.9213330000000002</v>
      </c>
      <c r="K19" s="145">
        <v>0.96733279999999999</v>
      </c>
      <c r="L19" s="145">
        <v>-3.3366669999999998</v>
      </c>
      <c r="M19" s="145">
        <v>-4.6006669999999996</v>
      </c>
    </row>
    <row r="20" spans="1:13" x14ac:dyDescent="0.3">
      <c r="A20" s="139">
        <v>480</v>
      </c>
      <c r="B20" s="145">
        <v>112.33199999999999</v>
      </c>
      <c r="C20" s="145">
        <v>117.86499999999999</v>
      </c>
      <c r="D20" s="145">
        <v>111.946</v>
      </c>
      <c r="E20" s="145">
        <v>72.465999999999994</v>
      </c>
      <c r="F20" s="145">
        <v>77.364000000000004</v>
      </c>
      <c r="G20" s="145">
        <v>96.091999999999999</v>
      </c>
      <c r="H20" s="145">
        <v>7.435333</v>
      </c>
      <c r="I20" s="145">
        <v>6.3603319999999997</v>
      </c>
      <c r="J20" s="145">
        <v>3.6583329999999998</v>
      </c>
      <c r="K20" s="145">
        <v>1.7063330000000001</v>
      </c>
      <c r="L20" s="145">
        <v>-4.923667</v>
      </c>
      <c r="M20" s="145">
        <v>-0.82066729999999999</v>
      </c>
    </row>
    <row r="21" spans="1:13" x14ac:dyDescent="0.3">
      <c r="A21" s="139">
        <v>540</v>
      </c>
      <c r="B21" s="145">
        <v>101.039</v>
      </c>
      <c r="C21" s="145">
        <v>103.315</v>
      </c>
      <c r="D21" s="145">
        <v>101.27</v>
      </c>
      <c r="E21" s="145">
        <v>61.469000000000001</v>
      </c>
      <c r="F21" s="145">
        <v>68.665999999999997</v>
      </c>
      <c r="G21" s="145">
        <v>85.144999999999996</v>
      </c>
      <c r="H21" s="145">
        <v>4.8283329999999998</v>
      </c>
      <c r="I21" s="145">
        <v>4.709333</v>
      </c>
      <c r="J21" s="145">
        <v>3.3883320000000001</v>
      </c>
      <c r="K21" s="145">
        <v>-0.2166672</v>
      </c>
      <c r="L21" s="145">
        <v>0.19433210000000001</v>
      </c>
      <c r="M21" s="145">
        <v>-2.334667</v>
      </c>
    </row>
    <row r="22" spans="1:13" x14ac:dyDescent="0.3">
      <c r="A22" s="139">
        <v>600</v>
      </c>
      <c r="B22" s="145">
        <v>89.542670000000001</v>
      </c>
      <c r="C22" s="145">
        <v>95.175669999999997</v>
      </c>
      <c r="D22" s="145">
        <v>89.180670000000006</v>
      </c>
      <c r="E22" s="145">
        <v>59.791670000000003</v>
      </c>
      <c r="F22" s="145">
        <v>63.084670000000003</v>
      </c>
      <c r="G22" s="145">
        <v>76.362669999999994</v>
      </c>
      <c r="H22" s="145">
        <v>8.3403340000000004</v>
      </c>
      <c r="I22" s="145">
        <v>5.4433350000000003</v>
      </c>
      <c r="J22" s="145">
        <v>5.2353339999999999</v>
      </c>
      <c r="K22" s="145">
        <v>-2.3866649999999998</v>
      </c>
      <c r="L22" s="145">
        <v>-3.644666</v>
      </c>
      <c r="M22" s="145">
        <v>-1.472666</v>
      </c>
    </row>
    <row r="23" spans="1:13" x14ac:dyDescent="0.3">
      <c r="A23" s="139">
        <v>660</v>
      </c>
      <c r="B23" s="145">
        <v>81.760999999999996</v>
      </c>
      <c r="C23" s="145">
        <v>86.034000000000006</v>
      </c>
      <c r="D23" s="145">
        <v>79.623999999999995</v>
      </c>
      <c r="E23" s="145">
        <v>54.104999999999997</v>
      </c>
      <c r="F23" s="145">
        <v>58.048999999999999</v>
      </c>
      <c r="G23" s="145">
        <v>70.116</v>
      </c>
      <c r="H23" s="145">
        <v>6.251665</v>
      </c>
      <c r="I23" s="145">
        <v>2.6726670000000001</v>
      </c>
      <c r="J23" s="145">
        <v>2.962666</v>
      </c>
      <c r="K23" s="145">
        <v>-2.772335</v>
      </c>
      <c r="L23" s="145">
        <v>-5.7953340000000004</v>
      </c>
      <c r="M23" s="145">
        <v>-1.930334</v>
      </c>
    </row>
    <row r="24" spans="1:13" x14ac:dyDescent="0.3">
      <c r="A24" s="139">
        <v>720</v>
      </c>
      <c r="B24" s="145">
        <v>74.197329999999994</v>
      </c>
      <c r="C24" s="145">
        <v>79.669330000000002</v>
      </c>
      <c r="D24" s="145">
        <v>72.970339999999993</v>
      </c>
      <c r="E24" s="145">
        <v>49.969340000000003</v>
      </c>
      <c r="F24" s="145">
        <v>54.401339999999998</v>
      </c>
      <c r="G24" s="145">
        <v>62.203330000000001</v>
      </c>
      <c r="H24" s="145">
        <v>5.3650000000000002</v>
      </c>
      <c r="I24" s="145">
        <v>1.683001</v>
      </c>
      <c r="J24" s="145">
        <v>2.073</v>
      </c>
      <c r="K24" s="145">
        <v>-3.3839990000000002</v>
      </c>
      <c r="L24" s="145">
        <v>-6.5179999999999998</v>
      </c>
      <c r="M24" s="145">
        <v>-0.9820004</v>
      </c>
    </row>
    <row r="25" spans="1:13" x14ac:dyDescent="0.3">
      <c r="A25" s="139">
        <v>780</v>
      </c>
      <c r="B25" s="145">
        <v>70.928340000000006</v>
      </c>
      <c r="C25" s="145">
        <v>72.169330000000002</v>
      </c>
      <c r="D25" s="145">
        <v>72.801339999999996</v>
      </c>
      <c r="E25" s="145">
        <v>48.107340000000001</v>
      </c>
      <c r="F25" s="145">
        <v>50.749339999999997</v>
      </c>
      <c r="G25" s="145">
        <v>61.377330000000001</v>
      </c>
      <c r="H25" s="145">
        <v>3.990999</v>
      </c>
      <c r="I25" s="145">
        <v>1.050999</v>
      </c>
      <c r="J25" s="145">
        <v>1.921</v>
      </c>
      <c r="K25" s="145">
        <v>-1.7870010000000001</v>
      </c>
      <c r="L25" s="145">
        <v>-1.6310009999999999</v>
      </c>
      <c r="M25" s="145">
        <v>-0.55200000000000005</v>
      </c>
    </row>
    <row r="26" spans="1:13" x14ac:dyDescent="0.3">
      <c r="A26" s="139">
        <v>840</v>
      </c>
      <c r="B26" s="145">
        <v>65.133340000000004</v>
      </c>
      <c r="C26" s="145">
        <v>66.443340000000006</v>
      </c>
      <c r="D26" s="145">
        <v>65.563339999999997</v>
      </c>
      <c r="E26" s="145">
        <v>46.463329999999999</v>
      </c>
      <c r="F26" s="145">
        <v>49.436329999999998</v>
      </c>
      <c r="G26" s="145">
        <v>55.781329999999997</v>
      </c>
      <c r="H26" s="145">
        <v>3.0489999999999999</v>
      </c>
      <c r="I26" s="145">
        <v>1.115</v>
      </c>
      <c r="J26" s="145">
        <v>1.1379999999999999</v>
      </c>
      <c r="K26" s="145">
        <v>-5.1139999999999999</v>
      </c>
      <c r="L26" s="145">
        <v>-3.952</v>
      </c>
      <c r="M26" s="145">
        <v>-1.558001</v>
      </c>
    </row>
    <row r="27" spans="1:13" x14ac:dyDescent="0.3">
      <c r="A27" s="139">
        <v>900</v>
      </c>
      <c r="B27" s="145">
        <v>62.728000000000002</v>
      </c>
      <c r="C27" s="145">
        <v>62.347999999999999</v>
      </c>
      <c r="D27" s="145">
        <v>64.509</v>
      </c>
      <c r="E27" s="145">
        <v>44.78201</v>
      </c>
      <c r="F27" s="145">
        <v>48.872999999999998</v>
      </c>
      <c r="G27" s="145">
        <v>53.921010000000003</v>
      </c>
      <c r="H27" s="145">
        <v>5.9793320000000003</v>
      </c>
      <c r="I27" s="145">
        <v>2.889332</v>
      </c>
      <c r="J27" s="145">
        <v>2.3933330000000002</v>
      </c>
      <c r="K27" s="145">
        <v>-3.7596669999999999</v>
      </c>
      <c r="L27" s="145">
        <v>-1.0856669999999999</v>
      </c>
      <c r="M27" s="145">
        <v>2.9333109999999999E-2</v>
      </c>
    </row>
    <row r="28" spans="1:13" x14ac:dyDescent="0.3">
      <c r="A28" s="139">
        <v>960</v>
      </c>
      <c r="B28" s="145">
        <v>60.319670000000002</v>
      </c>
      <c r="C28" s="145">
        <v>60.856670000000001</v>
      </c>
      <c r="D28" s="145">
        <v>61.537669999999999</v>
      </c>
      <c r="E28" s="145">
        <v>42.815669999999997</v>
      </c>
      <c r="F28" s="145">
        <v>46.376669999999997</v>
      </c>
      <c r="G28" s="145">
        <v>53.06767</v>
      </c>
      <c r="H28" s="145">
        <v>2.785002</v>
      </c>
      <c r="I28" s="145">
        <v>0.82600209999999996</v>
      </c>
      <c r="J28" s="145">
        <v>-0.36899949999999998</v>
      </c>
      <c r="K28" s="145">
        <v>-2.9590000000000001</v>
      </c>
      <c r="L28" s="145">
        <v>-2.2239990000000001</v>
      </c>
      <c r="M28" s="145">
        <v>0.57400130000000005</v>
      </c>
    </row>
    <row r="29" spans="1:13" x14ac:dyDescent="0.3">
      <c r="A29" s="139">
        <v>1020</v>
      </c>
      <c r="B29" s="145">
        <v>56.79</v>
      </c>
      <c r="C29" s="145">
        <v>58.567999999999998</v>
      </c>
      <c r="D29" s="145">
        <v>57.027999999999999</v>
      </c>
      <c r="E29" s="145">
        <v>41.798999999999999</v>
      </c>
      <c r="F29" s="145">
        <v>44.622999999999998</v>
      </c>
      <c r="G29" s="145">
        <v>50.243000000000002</v>
      </c>
      <c r="H29" s="145">
        <v>5.282</v>
      </c>
      <c r="I29" s="145">
        <v>1.9780009999999999</v>
      </c>
      <c r="J29" s="145">
        <v>-0.23399929999999999</v>
      </c>
      <c r="K29" s="145">
        <v>-3.8039999999999998</v>
      </c>
      <c r="L29" s="145">
        <v>-0.76899910000000005</v>
      </c>
      <c r="M29" s="145">
        <v>2.1</v>
      </c>
    </row>
    <row r="30" spans="1:13" x14ac:dyDescent="0.3">
      <c r="A30" s="139">
        <v>1080</v>
      </c>
      <c r="B30" s="145">
        <v>56.951340000000002</v>
      </c>
      <c r="C30" s="145">
        <v>59.230339999999998</v>
      </c>
      <c r="D30" s="145">
        <v>55.696330000000003</v>
      </c>
      <c r="E30" s="145">
        <v>44.84834</v>
      </c>
      <c r="F30" s="145">
        <v>45.190339999999999</v>
      </c>
      <c r="G30" s="145">
        <v>51.008339999999997</v>
      </c>
      <c r="H30" s="145">
        <v>4.7066670000000004</v>
      </c>
      <c r="I30" s="145">
        <v>2.1826669999999999</v>
      </c>
      <c r="J30" s="145">
        <v>-0.90133289999999999</v>
      </c>
      <c r="K30" s="145">
        <v>-8.4033339999999992</v>
      </c>
      <c r="L30" s="145">
        <v>-3.064333</v>
      </c>
      <c r="M30" s="145">
        <v>3.6256680000000001</v>
      </c>
    </row>
    <row r="31" spans="1:13" x14ac:dyDescent="0.3">
      <c r="A31" s="139">
        <v>1140</v>
      </c>
      <c r="B31" s="145">
        <v>52.904339999999998</v>
      </c>
      <c r="C31" s="145">
        <v>53.61833</v>
      </c>
      <c r="D31" s="145">
        <v>54.087330000000001</v>
      </c>
      <c r="E31" s="145">
        <v>39.308329999999998</v>
      </c>
      <c r="F31" s="145">
        <v>42.297330000000002</v>
      </c>
      <c r="G31" s="145">
        <v>46.105330000000002</v>
      </c>
      <c r="H31" s="145">
        <v>3.216002</v>
      </c>
      <c r="I31" s="145">
        <v>2.8230019999999998</v>
      </c>
      <c r="J31" s="145">
        <v>-1.413999</v>
      </c>
      <c r="K31" s="145">
        <v>-5.4509980000000002</v>
      </c>
      <c r="L31" s="145">
        <v>-2.151999</v>
      </c>
      <c r="M31" s="145">
        <v>6.7140009999999997</v>
      </c>
    </row>
    <row r="32" spans="1:13" x14ac:dyDescent="0.3">
      <c r="A32" s="139">
        <v>1200</v>
      </c>
      <c r="B32" s="145">
        <v>55.527000000000001</v>
      </c>
      <c r="C32" s="145">
        <v>55.975999999999999</v>
      </c>
      <c r="D32" s="145">
        <v>59.308999999999997</v>
      </c>
      <c r="E32" s="145">
        <v>45.366</v>
      </c>
      <c r="F32" s="145">
        <v>45.869</v>
      </c>
      <c r="G32" s="145">
        <v>49.902999999999999</v>
      </c>
      <c r="H32" s="145">
        <v>4.8376669999999997</v>
      </c>
      <c r="I32" s="145">
        <v>4.5766669999999996</v>
      </c>
      <c r="J32" s="145">
        <v>0.72366620000000004</v>
      </c>
      <c r="K32" s="145">
        <v>-6.8673330000000004</v>
      </c>
      <c r="L32" s="145">
        <v>-1.213333</v>
      </c>
      <c r="M32" s="145">
        <v>8.2046670000000006</v>
      </c>
    </row>
    <row r="33" spans="1:13" x14ac:dyDescent="0.3">
      <c r="A33" s="139">
        <v>1260</v>
      </c>
      <c r="B33" s="145">
        <v>54.572000000000003</v>
      </c>
      <c r="C33" s="145">
        <v>55.933</v>
      </c>
      <c r="D33" s="145">
        <v>54.161000000000001</v>
      </c>
      <c r="E33" s="145">
        <v>43.68</v>
      </c>
      <c r="F33" s="145">
        <v>44.978999999999999</v>
      </c>
      <c r="G33" s="145">
        <v>48.728999999999999</v>
      </c>
      <c r="H33" s="145">
        <v>3.3370000000000002</v>
      </c>
      <c r="I33" s="145">
        <v>3.6329989999999999</v>
      </c>
      <c r="J33" s="145">
        <v>-1.87</v>
      </c>
      <c r="K33" s="145">
        <v>-9.1480010000000007</v>
      </c>
      <c r="L33" s="145">
        <v>-1.925</v>
      </c>
      <c r="M33" s="145">
        <v>7.7420010000000001</v>
      </c>
    </row>
    <row r="34" spans="1:13" x14ac:dyDescent="0.3">
      <c r="A34" s="139">
        <v>1320</v>
      </c>
      <c r="B34" s="145">
        <v>52.119669999999999</v>
      </c>
      <c r="C34" s="145">
        <v>51.683669999999999</v>
      </c>
      <c r="D34" s="145">
        <v>52.629669999999997</v>
      </c>
      <c r="E34" s="145">
        <v>43.534669999999998</v>
      </c>
      <c r="F34" s="145">
        <v>44.369669999999999</v>
      </c>
      <c r="G34" s="145">
        <v>47.612670000000001</v>
      </c>
      <c r="H34" s="145">
        <v>4.0053340000000004</v>
      </c>
      <c r="I34" s="145">
        <v>7.0713340000000002</v>
      </c>
      <c r="J34" s="145">
        <v>0.18333340000000001</v>
      </c>
      <c r="K34" s="145">
        <v>-7.9766659999999998</v>
      </c>
      <c r="L34" s="145">
        <v>2.1073330000000001</v>
      </c>
      <c r="M34" s="145">
        <v>7.0213330000000003</v>
      </c>
    </row>
    <row r="35" spans="1:13" x14ac:dyDescent="0.3">
      <c r="A35" s="139">
        <v>1380</v>
      </c>
      <c r="B35" s="145">
        <v>53.649000000000001</v>
      </c>
      <c r="C35" s="145">
        <v>53.106999999999999</v>
      </c>
      <c r="D35" s="145">
        <v>51.259</v>
      </c>
      <c r="E35" s="145">
        <v>45.341999999999999</v>
      </c>
      <c r="F35" s="145">
        <v>44.222999999999999</v>
      </c>
      <c r="G35" s="145">
        <v>49.512</v>
      </c>
      <c r="H35" s="145">
        <v>3.3709989999999999</v>
      </c>
      <c r="I35" s="145">
        <v>7.6260000000000003</v>
      </c>
      <c r="J35" s="145">
        <v>-0.61799999999999999</v>
      </c>
      <c r="K35" s="145">
        <v>-13.055</v>
      </c>
      <c r="L35" s="145">
        <v>3.2219989999999998</v>
      </c>
      <c r="M35" s="145">
        <v>4.9459999999999997</v>
      </c>
    </row>
    <row r="36" spans="1:13" x14ac:dyDescent="0.3">
      <c r="A36" s="139">
        <v>1440</v>
      </c>
      <c r="B36" s="145">
        <v>51.79</v>
      </c>
      <c r="C36" s="145">
        <v>48.906999999999996</v>
      </c>
      <c r="D36" s="145">
        <v>52.420999999999999</v>
      </c>
      <c r="E36" s="145">
        <v>41.97</v>
      </c>
      <c r="F36" s="145">
        <v>42.188000000000002</v>
      </c>
      <c r="G36" s="145">
        <v>46.802999999999997</v>
      </c>
      <c r="H36" s="145">
        <v>2.840001</v>
      </c>
      <c r="I36" s="145">
        <v>8.3880009999999992</v>
      </c>
      <c r="J36" s="145">
        <v>-1.895</v>
      </c>
      <c r="K36" s="145">
        <v>-9.3189989999999998</v>
      </c>
      <c r="L36" s="145">
        <v>1.2629999999999999</v>
      </c>
      <c r="M36" s="145">
        <v>0.76000120000000004</v>
      </c>
    </row>
    <row r="37" spans="1:13" x14ac:dyDescent="0.3">
      <c r="A37" s="139">
        <v>1500</v>
      </c>
      <c r="B37" s="145">
        <v>53.521999999999998</v>
      </c>
      <c r="C37" s="145">
        <v>52.905000000000001</v>
      </c>
      <c r="D37" s="145">
        <v>50.192</v>
      </c>
      <c r="E37" s="145">
        <v>44.414000000000001</v>
      </c>
      <c r="F37" s="145">
        <v>42.697000000000003</v>
      </c>
      <c r="G37" s="145">
        <v>49.581000000000003</v>
      </c>
      <c r="H37" s="145">
        <v>2.6866660000000002</v>
      </c>
      <c r="I37" s="145">
        <v>9.4356659999999994</v>
      </c>
      <c r="J37" s="145">
        <v>-1.425333</v>
      </c>
      <c r="K37" s="145">
        <v>-13.726330000000001</v>
      </c>
      <c r="L37" s="145">
        <v>4.6667100000000003E-2</v>
      </c>
      <c r="M37" s="145">
        <v>-3.644333</v>
      </c>
    </row>
    <row r="38" spans="1:13" x14ac:dyDescent="0.3">
      <c r="A38" s="139">
        <v>1560</v>
      </c>
      <c r="B38" s="145">
        <v>49.149329999999999</v>
      </c>
      <c r="C38" s="145">
        <v>47.16433</v>
      </c>
      <c r="D38" s="145">
        <v>46.736339999999998</v>
      </c>
      <c r="E38" s="145">
        <v>41.364330000000002</v>
      </c>
      <c r="F38" s="145">
        <v>40.39734</v>
      </c>
      <c r="G38" s="145">
        <v>43.393329999999999</v>
      </c>
      <c r="H38" s="145">
        <v>0.88866710000000004</v>
      </c>
      <c r="I38" s="145">
        <v>8.0966670000000001</v>
      </c>
      <c r="J38" s="145">
        <v>-3.9553319999999998</v>
      </c>
      <c r="K38" s="145">
        <v>-16.07433</v>
      </c>
      <c r="L38" s="145">
        <v>-2.6463329999999998</v>
      </c>
      <c r="M38" s="145">
        <v>-8.608333</v>
      </c>
    </row>
    <row r="39" spans="1:13" x14ac:dyDescent="0.3">
      <c r="A39" s="139">
        <v>1620</v>
      </c>
      <c r="B39" s="145">
        <v>51.50367</v>
      </c>
      <c r="C39" s="145">
        <v>51.872669999999999</v>
      </c>
      <c r="D39" s="145">
        <v>48.996670000000002</v>
      </c>
      <c r="E39" s="145">
        <v>45.266669999999998</v>
      </c>
      <c r="F39" s="145">
        <v>41.010669999999998</v>
      </c>
      <c r="G39" s="145">
        <v>46.815669999999997</v>
      </c>
      <c r="H39" s="145">
        <v>2.9293330000000002</v>
      </c>
      <c r="I39" s="145">
        <v>10.200329999999999</v>
      </c>
      <c r="J39" s="145">
        <v>-0.83866640000000003</v>
      </c>
      <c r="K39" s="145">
        <v>-16.632670000000001</v>
      </c>
      <c r="L39" s="145">
        <v>-1.017666</v>
      </c>
      <c r="M39" s="145">
        <v>-9.5896659999999994</v>
      </c>
    </row>
    <row r="40" spans="1:13" x14ac:dyDescent="0.3">
      <c r="A40" s="139">
        <v>1680</v>
      </c>
      <c r="B40" s="145">
        <v>50.802329999999998</v>
      </c>
      <c r="C40" s="145">
        <v>47.485329999999998</v>
      </c>
      <c r="D40" s="145">
        <v>46.79833</v>
      </c>
      <c r="E40" s="145">
        <v>41.019329999999997</v>
      </c>
      <c r="F40" s="145">
        <v>38.709330000000001</v>
      </c>
      <c r="G40" s="145">
        <v>42.977330000000002</v>
      </c>
      <c r="H40" s="145">
        <v>8.3343330000000009</v>
      </c>
      <c r="I40" s="145">
        <v>13.530329999999999</v>
      </c>
      <c r="J40" s="145">
        <v>2.1583329999999998</v>
      </c>
      <c r="K40" s="145">
        <v>-14.05067</v>
      </c>
      <c r="L40" s="145">
        <v>0.54233339999999997</v>
      </c>
      <c r="M40" s="145">
        <v>-8.7426670000000009</v>
      </c>
    </row>
    <row r="41" spans="1:13" x14ac:dyDescent="0.3">
      <c r="A41" s="139">
        <v>1740</v>
      </c>
      <c r="B41" s="145">
        <v>49.16433</v>
      </c>
      <c r="C41" s="145">
        <v>47.66733</v>
      </c>
      <c r="D41" s="145">
        <v>45.369329999999998</v>
      </c>
      <c r="E41" s="145">
        <v>43.660330000000002</v>
      </c>
      <c r="F41" s="145">
        <v>39.730330000000002</v>
      </c>
      <c r="G41" s="145">
        <v>42.706330000000001</v>
      </c>
      <c r="H41" s="145">
        <v>0.85866739999999997</v>
      </c>
      <c r="I41" s="145">
        <v>6.7966670000000002</v>
      </c>
      <c r="J41" s="145">
        <v>-2.7583329999999999</v>
      </c>
      <c r="K41" s="145">
        <v>-17.44933</v>
      </c>
      <c r="L41" s="145">
        <v>-4.9613329999999998</v>
      </c>
      <c r="M41" s="145">
        <v>-15.091329999999999</v>
      </c>
    </row>
    <row r="42" spans="1:13" x14ac:dyDescent="0.3">
      <c r="A42" s="139">
        <v>1800</v>
      </c>
      <c r="B42" s="145">
        <v>49.542670000000001</v>
      </c>
      <c r="C42" s="145">
        <v>50.151670000000003</v>
      </c>
      <c r="D42" s="145">
        <v>48.325670000000002</v>
      </c>
      <c r="E42" s="145">
        <v>44.21367</v>
      </c>
      <c r="F42" s="145">
        <v>39.867669999999997</v>
      </c>
      <c r="G42" s="145">
        <v>44.52467</v>
      </c>
      <c r="H42" s="145">
        <v>3.4606669999999999</v>
      </c>
      <c r="I42" s="145">
        <v>9.4486670000000004</v>
      </c>
      <c r="J42" s="145">
        <v>-0.92133330000000002</v>
      </c>
      <c r="K42" s="145">
        <v>-20.209330000000001</v>
      </c>
      <c r="L42" s="145">
        <v>-4.6703330000000003</v>
      </c>
      <c r="M42" s="145">
        <v>-15.831329999999999</v>
      </c>
    </row>
    <row r="43" spans="1:13" x14ac:dyDescent="0.3">
      <c r="A43" s="139">
        <v>1860</v>
      </c>
      <c r="B43" s="145">
        <v>48.168999999999997</v>
      </c>
      <c r="C43" s="145">
        <v>48.298000000000002</v>
      </c>
      <c r="D43" s="145">
        <v>47.093000000000004</v>
      </c>
      <c r="E43" s="145">
        <v>43.173999999999999</v>
      </c>
      <c r="F43" s="145">
        <v>38.130000000000003</v>
      </c>
      <c r="G43" s="145">
        <v>42.304000000000002</v>
      </c>
      <c r="H43" s="145">
        <v>1.9173340000000001</v>
      </c>
      <c r="I43" s="145">
        <v>7.4063340000000002</v>
      </c>
      <c r="J43" s="145">
        <v>-2.4316659999999999</v>
      </c>
      <c r="K43" s="145">
        <v>-19.857669999999999</v>
      </c>
      <c r="L43" s="145">
        <v>-8.2756659999999993</v>
      </c>
      <c r="M43" s="145">
        <v>-17.700669999999999</v>
      </c>
    </row>
    <row r="44" spans="1:13" x14ac:dyDescent="0.3">
      <c r="A44" s="139">
        <v>1920</v>
      </c>
      <c r="B44" s="145">
        <v>47.511330000000001</v>
      </c>
      <c r="C44" s="145">
        <v>45.726329999999997</v>
      </c>
      <c r="D44" s="145">
        <v>47.139330000000001</v>
      </c>
      <c r="E44" s="145">
        <v>42.302329999999998</v>
      </c>
      <c r="F44" s="145">
        <v>37.558329999999998</v>
      </c>
      <c r="G44" s="145">
        <v>40.899329999999999</v>
      </c>
      <c r="H44" s="145">
        <v>3.5553330000000001</v>
      </c>
      <c r="I44" s="145">
        <v>9.3013329999999996</v>
      </c>
      <c r="J44" s="145">
        <v>-0.54666689999999996</v>
      </c>
      <c r="K44" s="145">
        <v>-16.703669999999999</v>
      </c>
      <c r="L44" s="145">
        <v>-7.2956669999999999</v>
      </c>
      <c r="M44" s="145">
        <v>-16.071670000000001</v>
      </c>
    </row>
    <row r="45" spans="1:13" x14ac:dyDescent="0.3">
      <c r="A45" s="139">
        <v>1980</v>
      </c>
      <c r="B45" s="145">
        <v>46.446669999999997</v>
      </c>
      <c r="C45" s="145">
        <v>46.874670000000002</v>
      </c>
      <c r="D45" s="145">
        <v>43.597670000000001</v>
      </c>
      <c r="E45" s="145">
        <v>42.902670000000001</v>
      </c>
      <c r="F45" s="145">
        <v>36.903669999999998</v>
      </c>
      <c r="G45" s="145">
        <v>44.315669999999997</v>
      </c>
      <c r="H45" s="145">
        <v>1.9630000000000001</v>
      </c>
      <c r="I45" s="145">
        <v>8.4360009999999992</v>
      </c>
      <c r="J45" s="145">
        <v>-1.5660000000000001</v>
      </c>
      <c r="K45" s="145">
        <v>-19.95</v>
      </c>
      <c r="L45" s="145">
        <v>-9.1340000000000003</v>
      </c>
      <c r="M45" s="145">
        <v>-16.558</v>
      </c>
    </row>
    <row r="46" spans="1:13" x14ac:dyDescent="0.3">
      <c r="A46" s="139">
        <v>2040</v>
      </c>
      <c r="B46" s="145">
        <v>47.549329999999998</v>
      </c>
      <c r="C46" s="145">
        <v>46.319330000000001</v>
      </c>
      <c r="D46" s="145">
        <v>45.592329999999997</v>
      </c>
      <c r="E46" s="145">
        <v>43.363329999999998</v>
      </c>
      <c r="F46" s="145">
        <v>38.852330000000002</v>
      </c>
      <c r="G46" s="145">
        <v>41.53933</v>
      </c>
      <c r="H46" s="145">
        <v>0.79533359999999997</v>
      </c>
      <c r="I46" s="145">
        <v>7.1563340000000002</v>
      </c>
      <c r="J46" s="145">
        <v>-1.7126669999999999</v>
      </c>
      <c r="K46" s="145">
        <v>-17.528670000000002</v>
      </c>
      <c r="L46" s="145">
        <v>-8.8706669999999992</v>
      </c>
      <c r="M46" s="145">
        <v>-15.325670000000001</v>
      </c>
    </row>
    <row r="47" spans="1:13" x14ac:dyDescent="0.3">
      <c r="A47" s="139"/>
      <c r="B47" s="139"/>
      <c r="C47" s="139"/>
      <c r="D47" s="139"/>
      <c r="E47" s="139"/>
      <c r="F47" s="139"/>
      <c r="G47" s="139"/>
      <c r="H47" s="139"/>
      <c r="I47" s="139"/>
      <c r="J47" s="139"/>
      <c r="K47" s="139"/>
      <c r="L47" s="139"/>
      <c r="M47" s="139"/>
    </row>
    <row r="48" spans="1:13" x14ac:dyDescent="0.3">
      <c r="A48" s="139"/>
      <c r="B48" s="139"/>
      <c r="C48" s="139"/>
      <c r="D48" s="139"/>
      <c r="E48" s="139"/>
      <c r="F48" s="139"/>
      <c r="G48" s="139"/>
      <c r="H48" s="139"/>
      <c r="I48" s="139"/>
      <c r="J48" s="139"/>
      <c r="K48" s="139"/>
      <c r="L48" s="139"/>
      <c r="M48" s="139"/>
    </row>
    <row r="49" spans="1:13" x14ac:dyDescent="0.3">
      <c r="A49" s="139"/>
      <c r="B49" s="139"/>
      <c r="C49" s="139"/>
      <c r="D49" s="139"/>
      <c r="E49" s="139"/>
      <c r="F49" s="139"/>
      <c r="G49" s="139"/>
      <c r="H49" s="139"/>
      <c r="I49" s="139"/>
      <c r="J49" s="139"/>
      <c r="K49" s="139"/>
      <c r="L49" s="139"/>
      <c r="M49" s="139"/>
    </row>
    <row r="50" spans="1:13" x14ac:dyDescent="0.3">
      <c r="A50" s="139"/>
      <c r="B50" s="139"/>
      <c r="C50" s="139"/>
      <c r="D50" s="139"/>
      <c r="E50" s="139"/>
      <c r="F50" s="139"/>
      <c r="G50" s="139"/>
      <c r="H50" s="139"/>
      <c r="I50" s="139"/>
      <c r="J50" s="139"/>
      <c r="K50" s="139"/>
      <c r="L50" s="139"/>
      <c r="M50" s="139"/>
    </row>
    <row r="51" spans="1:13" x14ac:dyDescent="0.3">
      <c r="A51" s="139"/>
      <c r="B51" s="139"/>
      <c r="C51" s="139"/>
      <c r="D51" s="139"/>
      <c r="E51" s="139"/>
      <c r="F51" s="139"/>
      <c r="G51" s="139"/>
      <c r="H51" s="139"/>
      <c r="I51" s="139"/>
      <c r="J51" s="139"/>
      <c r="K51" s="139"/>
      <c r="L51" s="139"/>
      <c r="M51" s="139"/>
    </row>
    <row r="52" spans="1:13" x14ac:dyDescent="0.3">
      <c r="A52" s="139"/>
      <c r="B52" s="139"/>
      <c r="C52" s="139"/>
      <c r="D52" s="139"/>
      <c r="E52" s="139"/>
      <c r="F52" s="139"/>
      <c r="G52" s="139"/>
      <c r="H52" s="139"/>
      <c r="I52" s="139"/>
      <c r="J52" s="139"/>
      <c r="K52" s="139"/>
      <c r="L52" s="139"/>
      <c r="M52" s="139"/>
    </row>
    <row r="53" spans="1:13" x14ac:dyDescent="0.3">
      <c r="A53" s="139"/>
      <c r="B53" s="139"/>
      <c r="C53" s="139"/>
      <c r="D53" s="139"/>
      <c r="E53" s="139"/>
      <c r="F53" s="139"/>
      <c r="G53" s="139"/>
      <c r="H53" s="139"/>
      <c r="I53" s="139"/>
      <c r="J53" s="139"/>
      <c r="K53" s="139"/>
      <c r="L53" s="139"/>
      <c r="M53" s="139"/>
    </row>
    <row r="54" spans="1:13" x14ac:dyDescent="0.3">
      <c r="A54" s="139"/>
      <c r="B54" s="139"/>
      <c r="C54" s="139"/>
      <c r="D54" s="139"/>
      <c r="E54" s="139"/>
      <c r="F54" s="139"/>
      <c r="G54" s="139"/>
      <c r="H54" s="139"/>
      <c r="I54" s="139"/>
      <c r="J54" s="139"/>
      <c r="K54" s="139"/>
      <c r="L54" s="139"/>
      <c r="M54" s="139"/>
    </row>
    <row r="55" spans="1:13" x14ac:dyDescent="0.3">
      <c r="A55" s="139"/>
      <c r="B55" s="139"/>
      <c r="C55" s="139"/>
      <c r="D55" s="139"/>
      <c r="E55" s="139"/>
      <c r="F55" s="139"/>
      <c r="G55" s="139"/>
      <c r="H55" s="139"/>
      <c r="I55" s="139"/>
      <c r="J55" s="139"/>
      <c r="K55" s="139"/>
      <c r="L55" s="139"/>
      <c r="M55" s="139"/>
    </row>
    <row r="56" spans="1:13" x14ac:dyDescent="0.3">
      <c r="A56" s="139"/>
      <c r="B56" s="139"/>
      <c r="C56" s="139"/>
      <c r="D56" s="139"/>
      <c r="E56" s="139"/>
      <c r="F56" s="139"/>
      <c r="G56" s="139"/>
      <c r="H56" s="139"/>
      <c r="I56" s="139"/>
      <c r="J56" s="139"/>
      <c r="K56" s="139"/>
      <c r="L56" s="139"/>
      <c r="M56" s="139"/>
    </row>
    <row r="57" spans="1:13" x14ac:dyDescent="0.3">
      <c r="A57" s="139"/>
      <c r="B57" s="139"/>
      <c r="C57" s="139"/>
      <c r="D57" s="139"/>
      <c r="E57" s="139"/>
      <c r="F57" s="139"/>
      <c r="G57" s="139"/>
      <c r="H57" s="139"/>
      <c r="I57" s="139"/>
      <c r="J57" s="139"/>
      <c r="K57" s="139"/>
      <c r="L57" s="139"/>
      <c r="M57" s="139"/>
    </row>
    <row r="58" spans="1:13" x14ac:dyDescent="0.3">
      <c r="A58" s="139"/>
      <c r="B58" s="139"/>
      <c r="C58" s="139"/>
      <c r="D58" s="139"/>
      <c r="E58" s="139"/>
      <c r="F58" s="139"/>
      <c r="G58" s="139"/>
      <c r="H58" s="139"/>
      <c r="I58" s="139"/>
      <c r="J58" s="139"/>
      <c r="K58" s="139"/>
      <c r="L58" s="139"/>
      <c r="M58" s="139"/>
    </row>
    <row r="59" spans="1:13" x14ac:dyDescent="0.3">
      <c r="A59" s="139"/>
      <c r="B59" s="139"/>
      <c r="C59" s="139"/>
      <c r="D59" s="139"/>
      <c r="E59" s="139"/>
      <c r="F59" s="139"/>
      <c r="G59" s="139"/>
      <c r="H59" s="139"/>
      <c r="I59" s="139"/>
      <c r="J59" s="139"/>
      <c r="K59" s="139"/>
      <c r="L59" s="139"/>
      <c r="M59" s="139"/>
    </row>
    <row r="60" spans="1:13" x14ac:dyDescent="0.3">
      <c r="A60" s="139"/>
      <c r="B60" s="139"/>
      <c r="C60" s="139"/>
      <c r="D60" s="139"/>
      <c r="E60" s="139"/>
      <c r="F60" s="139"/>
      <c r="G60" s="139"/>
      <c r="H60" s="139"/>
      <c r="I60" s="139"/>
      <c r="J60" s="139"/>
      <c r="K60" s="139"/>
      <c r="L60" s="139"/>
      <c r="M60" s="139"/>
    </row>
    <row r="61" spans="1:13" x14ac:dyDescent="0.3">
      <c r="A61" s="139"/>
      <c r="B61" s="139"/>
      <c r="C61" s="139"/>
      <c r="D61" s="139"/>
      <c r="E61" s="139"/>
      <c r="F61" s="139"/>
      <c r="G61" s="139"/>
      <c r="H61" s="139"/>
      <c r="I61" s="139"/>
      <c r="J61" s="139"/>
      <c r="K61" s="139"/>
      <c r="L61" s="139"/>
      <c r="M61" s="139"/>
    </row>
    <row r="62" spans="1:13" x14ac:dyDescent="0.3">
      <c r="A62" s="139"/>
      <c r="B62" s="139"/>
      <c r="C62" s="139"/>
      <c r="D62" s="139"/>
      <c r="E62" s="139"/>
      <c r="F62" s="139"/>
      <c r="G62" s="139"/>
      <c r="H62" s="139"/>
      <c r="I62" s="139"/>
      <c r="J62" s="139"/>
      <c r="K62" s="139"/>
      <c r="L62" s="139"/>
      <c r="M62" s="139"/>
    </row>
    <row r="63" spans="1:13" x14ac:dyDescent="0.3">
      <c r="A63" s="139"/>
      <c r="B63" s="139"/>
      <c r="C63" s="139"/>
      <c r="D63" s="139"/>
      <c r="E63" s="139"/>
      <c r="F63" s="139"/>
      <c r="G63" s="139"/>
      <c r="H63" s="139"/>
      <c r="I63" s="139"/>
      <c r="J63" s="139"/>
      <c r="K63" s="139"/>
      <c r="L63" s="139"/>
      <c r="M63" s="139"/>
    </row>
    <row r="64" spans="1:13" x14ac:dyDescent="0.3">
      <c r="A64" s="139"/>
      <c r="B64" s="139"/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39"/>
    </row>
    <row r="65" spans="1:13" x14ac:dyDescent="0.3">
      <c r="A65" s="139"/>
      <c r="B65" s="139"/>
      <c r="C65" s="139"/>
      <c r="D65" s="139"/>
      <c r="E65" s="139"/>
      <c r="F65" s="139"/>
      <c r="G65" s="139"/>
      <c r="H65" s="139"/>
      <c r="I65" s="139"/>
      <c r="J65" s="139"/>
      <c r="K65" s="139"/>
      <c r="L65" s="139"/>
      <c r="M65" s="139"/>
    </row>
    <row r="66" spans="1:13" x14ac:dyDescent="0.3">
      <c r="A66" s="139"/>
      <c r="B66" s="139"/>
      <c r="C66" s="139"/>
      <c r="D66" s="139"/>
      <c r="E66" s="139"/>
      <c r="F66" s="139"/>
      <c r="G66" s="139"/>
      <c r="H66" s="139"/>
      <c r="I66" s="139"/>
      <c r="J66" s="139"/>
      <c r="K66" s="139"/>
      <c r="L66" s="139"/>
      <c r="M66" s="139"/>
    </row>
    <row r="67" spans="1:13" x14ac:dyDescent="0.3">
      <c r="A67" s="139"/>
      <c r="B67" s="139"/>
      <c r="C67" s="139"/>
      <c r="D67" s="139"/>
      <c r="E67" s="139"/>
      <c r="F67" s="139"/>
      <c r="G67" s="139"/>
      <c r="H67" s="139"/>
      <c r="I67" s="139"/>
      <c r="J67" s="139"/>
      <c r="K67" s="139"/>
      <c r="L67" s="139"/>
      <c r="M67" s="139"/>
    </row>
    <row r="68" spans="1:13" x14ac:dyDescent="0.3">
      <c r="A68" s="139"/>
      <c r="B68" s="139"/>
      <c r="C68" s="139"/>
      <c r="D68" s="139"/>
      <c r="E68" s="139"/>
      <c r="F68" s="139"/>
      <c r="G68" s="139"/>
      <c r="H68" s="139"/>
      <c r="I68" s="139"/>
      <c r="J68" s="139"/>
      <c r="K68" s="139"/>
      <c r="L68" s="139"/>
      <c r="M68" s="139"/>
    </row>
    <row r="69" spans="1:13" x14ac:dyDescent="0.3">
      <c r="A69" s="139"/>
      <c r="B69" s="139"/>
      <c r="C69" s="139"/>
      <c r="D69" s="139"/>
      <c r="E69" s="139"/>
      <c r="F69" s="139"/>
      <c r="G69" s="139"/>
      <c r="H69" s="139"/>
      <c r="I69" s="139"/>
      <c r="J69" s="139"/>
      <c r="K69" s="139"/>
      <c r="L69" s="139"/>
      <c r="M69" s="139"/>
    </row>
    <row r="70" spans="1:13" x14ac:dyDescent="0.3">
      <c r="A70" s="139"/>
      <c r="B70" s="139"/>
      <c r="C70" s="139"/>
      <c r="D70" s="139"/>
      <c r="E70" s="139"/>
      <c r="F70" s="139"/>
      <c r="G70" s="139"/>
      <c r="H70" s="139"/>
      <c r="I70" s="139"/>
      <c r="J70" s="139"/>
      <c r="K70" s="139"/>
      <c r="L70" s="139"/>
      <c r="M70" s="139"/>
    </row>
    <row r="71" spans="1:13" x14ac:dyDescent="0.3">
      <c r="A71" s="139"/>
      <c r="B71" s="139"/>
      <c r="C71" s="139"/>
      <c r="D71" s="139"/>
      <c r="E71" s="139"/>
      <c r="F71" s="139"/>
      <c r="G71" s="139"/>
      <c r="H71" s="139"/>
      <c r="I71" s="139"/>
      <c r="J71" s="139"/>
      <c r="K71" s="139"/>
      <c r="L71" s="139"/>
      <c r="M71" s="139"/>
    </row>
    <row r="72" spans="1:13" x14ac:dyDescent="0.3">
      <c r="A72" s="139"/>
      <c r="B72" s="139"/>
      <c r="C72" s="139"/>
      <c r="D72" s="139"/>
      <c r="E72" s="139"/>
      <c r="F72" s="139"/>
      <c r="G72" s="139"/>
      <c r="H72" s="139"/>
      <c r="I72" s="139"/>
      <c r="J72" s="139"/>
      <c r="K72" s="139"/>
      <c r="L72" s="139"/>
      <c r="M72" s="139"/>
    </row>
    <row r="73" spans="1:13" x14ac:dyDescent="0.3">
      <c r="A73" s="139"/>
      <c r="B73" s="139"/>
      <c r="C73" s="139"/>
      <c r="D73" s="139"/>
      <c r="E73" s="139"/>
      <c r="F73" s="139"/>
      <c r="G73" s="139"/>
      <c r="H73" s="139"/>
      <c r="I73" s="139"/>
      <c r="J73" s="139"/>
      <c r="K73" s="139"/>
      <c r="L73" s="139"/>
      <c r="M73" s="139"/>
    </row>
    <row r="74" spans="1:13" x14ac:dyDescent="0.3">
      <c r="A74" s="139"/>
      <c r="B74" s="139"/>
      <c r="C74" s="139"/>
      <c r="D74" s="139"/>
      <c r="E74" s="139"/>
      <c r="F74" s="139"/>
      <c r="G74" s="139"/>
      <c r="H74" s="139"/>
      <c r="I74" s="139"/>
      <c r="J74" s="139"/>
      <c r="K74" s="139"/>
      <c r="L74" s="139"/>
      <c r="M74" s="139"/>
    </row>
    <row r="75" spans="1:13" x14ac:dyDescent="0.3">
      <c r="A75" s="139"/>
      <c r="B75" s="139"/>
      <c r="C75" s="139"/>
      <c r="D75" s="139"/>
      <c r="E75" s="139"/>
      <c r="F75" s="139"/>
      <c r="G75" s="139"/>
      <c r="H75" s="139"/>
      <c r="I75" s="139"/>
      <c r="J75" s="139"/>
      <c r="K75" s="139"/>
      <c r="L75" s="139"/>
      <c r="M75" s="139"/>
    </row>
    <row r="76" spans="1:13" x14ac:dyDescent="0.3">
      <c r="A76" s="139"/>
      <c r="B76" s="139"/>
      <c r="C76" s="139"/>
      <c r="D76" s="139"/>
      <c r="E76" s="139"/>
      <c r="F76" s="139"/>
      <c r="G76" s="139"/>
      <c r="H76" s="139"/>
      <c r="I76" s="139"/>
      <c r="J76" s="139"/>
      <c r="K76" s="139"/>
      <c r="L76" s="139"/>
      <c r="M76" s="139"/>
    </row>
    <row r="77" spans="1:13" x14ac:dyDescent="0.3">
      <c r="A77" s="139"/>
      <c r="B77" s="139"/>
      <c r="C77" s="139"/>
      <c r="D77" s="139"/>
      <c r="E77" s="139"/>
      <c r="F77" s="139"/>
      <c r="G77" s="139"/>
      <c r="H77" s="139"/>
      <c r="I77" s="139"/>
      <c r="J77" s="139"/>
      <c r="K77" s="139"/>
      <c r="L77" s="139"/>
      <c r="M77" s="139"/>
    </row>
    <row r="78" spans="1:13" x14ac:dyDescent="0.3">
      <c r="A78" s="139"/>
      <c r="B78" s="139"/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</row>
    <row r="79" spans="1:13" x14ac:dyDescent="0.3">
      <c r="A79" s="139"/>
      <c r="B79" s="139"/>
      <c r="C79" s="139"/>
      <c r="D79" s="139"/>
      <c r="E79" s="139"/>
      <c r="F79" s="139"/>
      <c r="G79" s="139"/>
      <c r="H79" s="139"/>
      <c r="I79" s="139"/>
      <c r="J79" s="139"/>
      <c r="K79" s="139"/>
      <c r="L79" s="139"/>
      <c r="M79" s="139"/>
    </row>
    <row r="80" spans="1:13" x14ac:dyDescent="0.3">
      <c r="A80" s="139"/>
      <c r="B80" s="139"/>
      <c r="C80" s="139"/>
      <c r="D80" s="139"/>
      <c r="E80" s="139"/>
      <c r="F80" s="139"/>
      <c r="G80" s="139"/>
      <c r="H80" s="139"/>
      <c r="I80" s="139"/>
      <c r="J80" s="139"/>
      <c r="K80" s="139"/>
      <c r="L80" s="139"/>
      <c r="M80" s="139"/>
    </row>
    <row r="81" spans="1:13" x14ac:dyDescent="0.3">
      <c r="A81" s="139"/>
      <c r="B81" s="139"/>
      <c r="C81" s="139"/>
      <c r="D81" s="139"/>
      <c r="E81" s="139"/>
      <c r="F81" s="139"/>
      <c r="G81" s="139"/>
      <c r="H81" s="139"/>
      <c r="I81" s="139"/>
      <c r="J81" s="139"/>
      <c r="K81" s="139"/>
      <c r="L81" s="139"/>
      <c r="M81" s="139"/>
    </row>
    <row r="82" spans="1:13" x14ac:dyDescent="0.3">
      <c r="A82" s="139"/>
      <c r="B82" s="139"/>
      <c r="C82" s="139"/>
      <c r="D82" s="139"/>
      <c r="E82" s="139"/>
      <c r="F82" s="139"/>
      <c r="G82" s="139"/>
      <c r="H82" s="139"/>
      <c r="I82" s="139"/>
      <c r="J82" s="139"/>
      <c r="K82" s="139"/>
      <c r="L82" s="139"/>
      <c r="M82" s="139"/>
    </row>
    <row r="83" spans="1:13" x14ac:dyDescent="0.3">
      <c r="A83" s="139"/>
      <c r="B83" s="139"/>
      <c r="C83" s="139"/>
      <c r="D83" s="139"/>
      <c r="E83" s="139"/>
      <c r="F83" s="139"/>
      <c r="G83" s="139"/>
      <c r="H83" s="139"/>
      <c r="I83" s="139"/>
      <c r="J83" s="139"/>
      <c r="K83" s="139"/>
      <c r="L83" s="139"/>
      <c r="M83" s="139"/>
    </row>
    <row r="84" spans="1:13" x14ac:dyDescent="0.3">
      <c r="A84" s="139"/>
      <c r="B84" s="139"/>
      <c r="C84" s="139"/>
      <c r="D84" s="139"/>
      <c r="E84" s="139"/>
      <c r="F84" s="139"/>
      <c r="G84" s="139"/>
      <c r="H84" s="139"/>
      <c r="I84" s="139"/>
      <c r="J84" s="139"/>
      <c r="K84" s="139"/>
      <c r="L84" s="139"/>
      <c r="M84" s="139"/>
    </row>
    <row r="85" spans="1:13" x14ac:dyDescent="0.3">
      <c r="A85" s="139"/>
      <c r="B85" s="139"/>
      <c r="C85" s="139"/>
      <c r="D85" s="139"/>
      <c r="E85" s="139"/>
      <c r="F85" s="139"/>
      <c r="G85" s="139"/>
      <c r="H85" s="139"/>
      <c r="I85" s="139"/>
      <c r="J85" s="139"/>
      <c r="K85" s="139"/>
      <c r="L85" s="139"/>
      <c r="M85" s="139"/>
    </row>
    <row r="86" spans="1:13" x14ac:dyDescent="0.3">
      <c r="A86" s="139"/>
      <c r="B86" s="139"/>
      <c r="C86" s="139"/>
      <c r="D86" s="139"/>
      <c r="E86" s="139"/>
      <c r="F86" s="139"/>
      <c r="G86" s="139"/>
      <c r="H86" s="139"/>
      <c r="I86" s="139"/>
      <c r="J86" s="139"/>
      <c r="K86" s="139"/>
      <c r="L86" s="139"/>
      <c r="M86" s="139"/>
    </row>
    <row r="87" spans="1:13" x14ac:dyDescent="0.3">
      <c r="A87" s="139"/>
      <c r="B87" s="139"/>
      <c r="C87" s="139"/>
      <c r="D87" s="139"/>
      <c r="E87" s="139"/>
      <c r="F87" s="139"/>
      <c r="G87" s="139"/>
      <c r="H87" s="139"/>
      <c r="I87" s="139"/>
      <c r="J87" s="139"/>
      <c r="K87" s="139"/>
      <c r="L87" s="139"/>
      <c r="M87" s="139"/>
    </row>
    <row r="88" spans="1:13" x14ac:dyDescent="0.3">
      <c r="A88" s="139"/>
      <c r="B88" s="139"/>
      <c r="C88" s="139"/>
      <c r="D88" s="139"/>
      <c r="E88" s="139"/>
      <c r="F88" s="139"/>
      <c r="G88" s="139"/>
      <c r="H88" s="139"/>
      <c r="I88" s="139"/>
      <c r="J88" s="139"/>
      <c r="K88" s="139"/>
      <c r="L88" s="139"/>
      <c r="M88" s="139"/>
    </row>
    <row r="89" spans="1:13" x14ac:dyDescent="0.3">
      <c r="A89" s="139"/>
      <c r="B89" s="139"/>
      <c r="C89" s="139"/>
      <c r="D89" s="139"/>
      <c r="E89" s="139"/>
      <c r="F89" s="139"/>
      <c r="G89" s="139"/>
      <c r="H89" s="139"/>
      <c r="I89" s="139"/>
      <c r="J89" s="139"/>
      <c r="K89" s="139"/>
      <c r="L89" s="139"/>
      <c r="M89" s="139"/>
    </row>
    <row r="90" spans="1:13" x14ac:dyDescent="0.3">
      <c r="A90" s="139"/>
      <c r="B90" s="139"/>
      <c r="C90" s="139"/>
      <c r="D90" s="139"/>
      <c r="E90" s="139"/>
      <c r="F90" s="139"/>
      <c r="G90" s="139"/>
      <c r="H90" s="139"/>
      <c r="I90" s="139"/>
      <c r="J90" s="139"/>
      <c r="K90" s="139"/>
      <c r="L90" s="139"/>
      <c r="M90" s="139"/>
    </row>
    <row r="91" spans="1:13" x14ac:dyDescent="0.3">
      <c r="A91" s="139"/>
      <c r="B91" s="139"/>
      <c r="C91" s="139"/>
      <c r="D91" s="139"/>
      <c r="E91" s="139"/>
      <c r="F91" s="139"/>
      <c r="G91" s="139"/>
      <c r="H91" s="139"/>
      <c r="I91" s="139"/>
      <c r="J91" s="139"/>
      <c r="K91" s="139"/>
      <c r="L91" s="139"/>
      <c r="M91" s="139"/>
    </row>
    <row r="92" spans="1:13" x14ac:dyDescent="0.3">
      <c r="A92" s="139"/>
      <c r="B92" s="139"/>
      <c r="C92" s="139"/>
      <c r="D92" s="139"/>
      <c r="E92" s="139"/>
      <c r="F92" s="139"/>
      <c r="G92" s="139"/>
      <c r="H92" s="139"/>
      <c r="I92" s="139"/>
      <c r="J92" s="139"/>
      <c r="K92" s="139"/>
      <c r="L92" s="139"/>
      <c r="M92" s="139"/>
    </row>
    <row r="93" spans="1:13" x14ac:dyDescent="0.3">
      <c r="A93" s="139"/>
      <c r="B93" s="139"/>
      <c r="C93" s="139"/>
      <c r="D93" s="139"/>
      <c r="E93" s="139"/>
      <c r="F93" s="139"/>
      <c r="G93" s="139"/>
      <c r="H93" s="139"/>
      <c r="I93" s="139"/>
      <c r="J93" s="139"/>
      <c r="K93" s="139"/>
      <c r="L93" s="139"/>
      <c r="M93" s="139"/>
    </row>
    <row r="94" spans="1:13" x14ac:dyDescent="0.3">
      <c r="A94" s="139"/>
      <c r="B94" s="139"/>
      <c r="C94" s="139"/>
      <c r="D94" s="139"/>
      <c r="E94" s="139"/>
      <c r="F94" s="139"/>
      <c r="G94" s="139"/>
      <c r="H94" s="139"/>
      <c r="I94" s="139"/>
      <c r="J94" s="139"/>
      <c r="K94" s="139"/>
      <c r="L94" s="139"/>
      <c r="M94" s="139"/>
    </row>
    <row r="95" spans="1:13" x14ac:dyDescent="0.3">
      <c r="A95" s="139"/>
      <c r="B95" s="139"/>
      <c r="C95" s="139"/>
      <c r="D95" s="139"/>
      <c r="E95" s="139"/>
      <c r="F95" s="139"/>
      <c r="G95" s="139"/>
      <c r="H95" s="139"/>
      <c r="I95" s="139"/>
      <c r="J95" s="139"/>
      <c r="K95" s="139"/>
      <c r="L95" s="139"/>
      <c r="M95" s="139"/>
    </row>
    <row r="96" spans="1:13" x14ac:dyDescent="0.3">
      <c r="A96" s="139"/>
      <c r="B96" s="139"/>
      <c r="C96" s="139"/>
      <c r="D96" s="139"/>
      <c r="E96" s="139"/>
      <c r="F96" s="139"/>
      <c r="G96" s="139"/>
      <c r="H96" s="139"/>
      <c r="I96" s="139"/>
      <c r="J96" s="139"/>
      <c r="K96" s="139"/>
      <c r="L96" s="139"/>
      <c r="M96" s="139"/>
    </row>
    <row r="97" spans="1:13" x14ac:dyDescent="0.3">
      <c r="A97" s="139"/>
      <c r="B97" s="139"/>
      <c r="C97" s="139"/>
      <c r="D97" s="139"/>
      <c r="E97" s="139"/>
      <c r="F97" s="139"/>
      <c r="G97" s="139"/>
      <c r="H97" s="139"/>
      <c r="I97" s="139"/>
      <c r="J97" s="139"/>
      <c r="K97" s="139"/>
      <c r="L97" s="139"/>
      <c r="M97" s="139"/>
    </row>
    <row r="98" spans="1:13" x14ac:dyDescent="0.3">
      <c r="A98" s="139"/>
      <c r="B98" s="139"/>
      <c r="C98" s="139"/>
      <c r="D98" s="139"/>
      <c r="E98" s="139"/>
      <c r="F98" s="139"/>
      <c r="G98" s="139"/>
      <c r="H98" s="139"/>
      <c r="I98" s="139"/>
      <c r="J98" s="139"/>
      <c r="K98" s="139"/>
      <c r="L98" s="139"/>
      <c r="M98" s="139"/>
    </row>
    <row r="99" spans="1:13" x14ac:dyDescent="0.3">
      <c r="A99" s="139"/>
      <c r="B99" s="139"/>
      <c r="C99" s="139"/>
      <c r="D99" s="139"/>
      <c r="E99" s="139"/>
      <c r="F99" s="139"/>
      <c r="G99" s="139"/>
      <c r="H99" s="139"/>
      <c r="I99" s="139"/>
      <c r="J99" s="139"/>
      <c r="K99" s="139"/>
      <c r="L99" s="139"/>
      <c r="M99" s="139"/>
    </row>
    <row r="100" spans="1:13" x14ac:dyDescent="0.3">
      <c r="A100" s="139"/>
      <c r="B100" s="139"/>
      <c r="C100" s="139"/>
      <c r="D100" s="139"/>
      <c r="E100" s="139"/>
      <c r="F100" s="139"/>
      <c r="G100" s="139"/>
      <c r="H100" s="139"/>
      <c r="I100" s="139"/>
      <c r="J100" s="139"/>
      <c r="K100" s="139"/>
      <c r="L100" s="139"/>
      <c r="M100" s="139"/>
    </row>
    <row r="101" spans="1:13" x14ac:dyDescent="0.3">
      <c r="A101" s="139"/>
      <c r="B101" s="139"/>
      <c r="C101" s="139"/>
      <c r="D101" s="139"/>
      <c r="E101" s="139"/>
      <c r="F101" s="139"/>
      <c r="G101" s="139"/>
      <c r="H101" s="139"/>
      <c r="I101" s="139"/>
      <c r="J101" s="139"/>
      <c r="K101" s="139"/>
      <c r="L101" s="139"/>
      <c r="M101" s="139"/>
    </row>
    <row r="102" spans="1:13" x14ac:dyDescent="0.3">
      <c r="A102" s="139"/>
      <c r="B102" s="139"/>
      <c r="C102" s="139"/>
      <c r="D102" s="139"/>
      <c r="E102" s="139"/>
      <c r="F102" s="139"/>
      <c r="G102" s="139"/>
      <c r="H102" s="139"/>
      <c r="I102" s="139"/>
      <c r="J102" s="139"/>
      <c r="K102" s="139"/>
      <c r="L102" s="139"/>
      <c r="M102" s="139"/>
    </row>
    <row r="103" spans="1:13" x14ac:dyDescent="0.3">
      <c r="A103" s="139"/>
      <c r="B103" s="139"/>
      <c r="C103" s="139"/>
      <c r="D103" s="139"/>
      <c r="E103" s="139"/>
      <c r="F103" s="139"/>
      <c r="G103" s="139"/>
      <c r="H103" s="139"/>
      <c r="I103" s="139"/>
      <c r="J103" s="139"/>
      <c r="K103" s="139"/>
      <c r="L103" s="139"/>
      <c r="M103" s="139"/>
    </row>
    <row r="104" spans="1:13" x14ac:dyDescent="0.3">
      <c r="A104" s="139"/>
      <c r="B104" s="139"/>
      <c r="C104" s="139"/>
      <c r="D104" s="139"/>
      <c r="E104" s="139"/>
      <c r="F104" s="139"/>
      <c r="G104" s="139"/>
      <c r="H104" s="139"/>
      <c r="I104" s="139"/>
      <c r="J104" s="139"/>
      <c r="K104" s="139"/>
      <c r="L104" s="139"/>
      <c r="M104" s="139"/>
    </row>
    <row r="105" spans="1:13" x14ac:dyDescent="0.3">
      <c r="A105" s="139"/>
      <c r="B105" s="139"/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</row>
    <row r="106" spans="1:13" x14ac:dyDescent="0.3">
      <c r="A106" s="139"/>
      <c r="B106" s="139"/>
      <c r="C106" s="139"/>
      <c r="D106" s="139"/>
      <c r="E106" s="139"/>
      <c r="F106" s="139"/>
      <c r="G106" s="139"/>
      <c r="H106" s="139"/>
      <c r="I106" s="139"/>
      <c r="J106" s="139"/>
      <c r="K106" s="139"/>
      <c r="L106" s="139"/>
      <c r="M106" s="139"/>
    </row>
    <row r="107" spans="1:13" x14ac:dyDescent="0.3">
      <c r="A107" s="139"/>
      <c r="B107" s="139"/>
      <c r="C107" s="139"/>
      <c r="D107" s="139"/>
      <c r="E107" s="139"/>
      <c r="F107" s="139"/>
      <c r="G107" s="139"/>
      <c r="H107" s="139"/>
      <c r="I107" s="139"/>
      <c r="J107" s="139"/>
      <c r="K107" s="139"/>
      <c r="L107" s="139"/>
      <c r="M107" s="139"/>
    </row>
    <row r="108" spans="1:13" x14ac:dyDescent="0.3">
      <c r="A108" s="139"/>
      <c r="B108" s="139"/>
      <c r="C108" s="139"/>
      <c r="D108" s="139"/>
      <c r="E108" s="139"/>
      <c r="F108" s="139"/>
      <c r="G108" s="139"/>
      <c r="H108" s="139"/>
      <c r="I108" s="139"/>
      <c r="J108" s="139"/>
      <c r="K108" s="139"/>
      <c r="L108" s="139"/>
      <c r="M108" s="139"/>
    </row>
    <row r="109" spans="1:13" x14ac:dyDescent="0.3">
      <c r="A109" s="139"/>
      <c r="B109" s="139"/>
      <c r="C109" s="139"/>
      <c r="D109" s="139"/>
      <c r="E109" s="139"/>
      <c r="F109" s="139"/>
      <c r="G109" s="139"/>
      <c r="H109" s="139"/>
      <c r="I109" s="139"/>
      <c r="J109" s="139"/>
      <c r="K109" s="139"/>
      <c r="L109" s="139"/>
      <c r="M109" s="139"/>
    </row>
    <row r="110" spans="1:13" x14ac:dyDescent="0.3">
      <c r="A110" s="139"/>
      <c r="B110" s="139"/>
      <c r="C110" s="139"/>
      <c r="D110" s="139"/>
      <c r="E110" s="139"/>
      <c r="F110" s="139"/>
      <c r="G110" s="139"/>
      <c r="H110" s="139"/>
      <c r="I110" s="139"/>
      <c r="J110" s="139"/>
      <c r="K110" s="139"/>
      <c r="L110" s="139"/>
      <c r="M110" s="139"/>
    </row>
    <row r="111" spans="1:13" x14ac:dyDescent="0.3">
      <c r="A111" s="139"/>
      <c r="B111" s="139"/>
      <c r="C111" s="139"/>
      <c r="D111" s="139"/>
      <c r="E111" s="139"/>
      <c r="F111" s="139"/>
      <c r="G111" s="139"/>
      <c r="H111" s="139"/>
      <c r="I111" s="139"/>
      <c r="J111" s="139"/>
      <c r="K111" s="139"/>
      <c r="L111" s="139"/>
      <c r="M111" s="139"/>
    </row>
    <row r="112" spans="1:13" x14ac:dyDescent="0.3">
      <c r="A112" s="139"/>
      <c r="B112" s="139"/>
      <c r="C112" s="139"/>
      <c r="D112" s="139"/>
      <c r="E112" s="139"/>
      <c r="F112" s="139"/>
      <c r="G112" s="139"/>
      <c r="H112" s="139"/>
      <c r="I112" s="139"/>
      <c r="J112" s="139"/>
      <c r="K112" s="139"/>
      <c r="L112" s="139"/>
      <c r="M112" s="139"/>
    </row>
    <row r="113" spans="1:13" x14ac:dyDescent="0.3">
      <c r="A113" s="139"/>
      <c r="B113" s="139"/>
      <c r="C113" s="139"/>
      <c r="D113" s="139"/>
      <c r="E113" s="139"/>
      <c r="F113" s="139"/>
      <c r="G113" s="139"/>
      <c r="H113" s="139"/>
      <c r="I113" s="139"/>
      <c r="J113" s="139"/>
      <c r="K113" s="139"/>
      <c r="L113" s="139"/>
      <c r="M113" s="139"/>
    </row>
    <row r="114" spans="1:13" x14ac:dyDescent="0.3">
      <c r="A114" s="139"/>
      <c r="B114" s="139"/>
      <c r="C114" s="139"/>
      <c r="D114" s="139"/>
      <c r="E114" s="139"/>
      <c r="F114" s="139"/>
      <c r="G114" s="139"/>
      <c r="H114" s="139"/>
      <c r="I114" s="139"/>
      <c r="J114" s="139"/>
      <c r="K114" s="139"/>
      <c r="L114" s="139"/>
      <c r="M114" s="139"/>
    </row>
    <row r="115" spans="1:13" x14ac:dyDescent="0.3">
      <c r="A115" s="139"/>
      <c r="B115" s="139"/>
      <c r="C115" s="139"/>
      <c r="D115" s="139"/>
      <c r="E115" s="139"/>
      <c r="F115" s="139"/>
      <c r="G115" s="139"/>
      <c r="H115" s="139"/>
      <c r="I115" s="139"/>
      <c r="J115" s="139"/>
      <c r="K115" s="139"/>
      <c r="L115" s="139"/>
      <c r="M115" s="139"/>
    </row>
    <row r="116" spans="1:13" x14ac:dyDescent="0.3">
      <c r="A116" s="139"/>
      <c r="B116" s="139"/>
      <c r="C116" s="139"/>
      <c r="D116" s="139"/>
      <c r="E116" s="139"/>
      <c r="F116" s="139"/>
      <c r="G116" s="139"/>
      <c r="H116" s="139"/>
      <c r="I116" s="139"/>
      <c r="J116" s="139"/>
      <c r="K116" s="139"/>
      <c r="L116" s="139"/>
      <c r="M116" s="139"/>
    </row>
    <row r="117" spans="1:13" x14ac:dyDescent="0.3">
      <c r="A117" s="139"/>
      <c r="B117" s="139"/>
      <c r="C117" s="139"/>
      <c r="D117" s="139"/>
      <c r="E117" s="139"/>
      <c r="F117" s="139"/>
      <c r="G117" s="139"/>
      <c r="H117" s="139"/>
      <c r="I117" s="139"/>
      <c r="J117" s="139"/>
      <c r="K117" s="139"/>
      <c r="L117" s="139"/>
      <c r="M117" s="139"/>
    </row>
    <row r="118" spans="1:13" x14ac:dyDescent="0.3">
      <c r="A118" s="139"/>
      <c r="B118" s="139"/>
      <c r="C118" s="139"/>
      <c r="D118" s="139"/>
      <c r="E118" s="139"/>
      <c r="F118" s="139"/>
      <c r="G118" s="139"/>
      <c r="H118" s="139"/>
      <c r="I118" s="139"/>
      <c r="J118" s="139"/>
      <c r="K118" s="139"/>
      <c r="L118" s="139"/>
      <c r="M118" s="139"/>
    </row>
    <row r="119" spans="1:13" x14ac:dyDescent="0.3">
      <c r="A119" s="139"/>
      <c r="B119" s="139"/>
      <c r="C119" s="139"/>
      <c r="D119" s="139"/>
      <c r="E119" s="139"/>
      <c r="F119" s="139"/>
      <c r="G119" s="139"/>
      <c r="H119" s="139"/>
      <c r="I119" s="139"/>
      <c r="J119" s="139"/>
      <c r="K119" s="139"/>
      <c r="L119" s="139"/>
      <c r="M119" s="139"/>
    </row>
    <row r="120" spans="1:13" x14ac:dyDescent="0.3">
      <c r="A120" s="139"/>
      <c r="B120" s="139"/>
      <c r="C120" s="139"/>
      <c r="D120" s="139"/>
      <c r="E120" s="139"/>
      <c r="F120" s="139"/>
      <c r="G120" s="139"/>
      <c r="H120" s="139"/>
      <c r="I120" s="139"/>
      <c r="J120" s="139"/>
      <c r="K120" s="139"/>
      <c r="L120" s="139"/>
      <c r="M120" s="139"/>
    </row>
    <row r="121" spans="1:13" x14ac:dyDescent="0.3">
      <c r="A121" s="139"/>
      <c r="B121" s="139"/>
      <c r="C121" s="139"/>
      <c r="D121" s="139"/>
      <c r="E121" s="139"/>
      <c r="F121" s="139"/>
      <c r="G121" s="139"/>
      <c r="H121" s="139"/>
      <c r="I121" s="139"/>
      <c r="J121" s="139"/>
      <c r="K121" s="139"/>
      <c r="L121" s="139"/>
      <c r="M121" s="139"/>
    </row>
    <row r="122" spans="1:13" x14ac:dyDescent="0.3">
      <c r="A122" s="139"/>
      <c r="B122" s="139"/>
      <c r="C122" s="139"/>
      <c r="D122" s="139"/>
      <c r="E122" s="139"/>
      <c r="F122" s="139"/>
      <c r="G122" s="139"/>
      <c r="H122" s="139"/>
      <c r="I122" s="139"/>
      <c r="J122" s="139"/>
      <c r="K122" s="139"/>
      <c r="L122" s="139"/>
      <c r="M122" s="139"/>
    </row>
    <row r="123" spans="1:13" x14ac:dyDescent="0.3">
      <c r="A123" s="139"/>
      <c r="B123" s="139"/>
      <c r="C123" s="139"/>
      <c r="D123" s="139"/>
      <c r="E123" s="139"/>
      <c r="F123" s="139"/>
      <c r="G123" s="139"/>
      <c r="H123" s="139"/>
      <c r="I123" s="139"/>
      <c r="J123" s="139"/>
      <c r="K123" s="139"/>
      <c r="L123" s="139"/>
      <c r="M123" s="139"/>
    </row>
    <row r="124" spans="1:13" x14ac:dyDescent="0.3">
      <c r="A124" s="139"/>
      <c r="B124" s="139"/>
      <c r="C124" s="139"/>
      <c r="D124" s="139"/>
      <c r="E124" s="139"/>
      <c r="F124" s="139"/>
      <c r="G124" s="139"/>
      <c r="H124" s="139"/>
      <c r="I124" s="139"/>
      <c r="J124" s="139"/>
      <c r="K124" s="139"/>
      <c r="L124" s="139"/>
      <c r="M124" s="139"/>
    </row>
    <row r="125" spans="1:13" x14ac:dyDescent="0.3">
      <c r="A125" s="139"/>
      <c r="B125" s="139"/>
      <c r="C125" s="139"/>
      <c r="D125" s="139"/>
      <c r="E125" s="139"/>
      <c r="F125" s="139"/>
      <c r="G125" s="139"/>
      <c r="H125" s="139"/>
      <c r="I125" s="139"/>
      <c r="J125" s="139"/>
      <c r="K125" s="139"/>
      <c r="L125" s="139"/>
      <c r="M125" s="139"/>
    </row>
    <row r="126" spans="1:13" x14ac:dyDescent="0.3">
      <c r="A126" s="139"/>
      <c r="B126" s="139"/>
      <c r="C126" s="139"/>
      <c r="D126" s="139"/>
      <c r="E126" s="139"/>
      <c r="F126" s="139"/>
      <c r="G126" s="139"/>
      <c r="H126" s="139"/>
      <c r="I126" s="139"/>
      <c r="J126" s="139"/>
      <c r="K126" s="139"/>
      <c r="L126" s="139"/>
      <c r="M126" s="139"/>
    </row>
    <row r="127" spans="1:13" x14ac:dyDescent="0.3">
      <c r="A127" s="139"/>
      <c r="B127" s="139"/>
      <c r="C127" s="139"/>
      <c r="D127" s="139"/>
      <c r="E127" s="139"/>
      <c r="F127" s="139"/>
      <c r="G127" s="139"/>
      <c r="H127" s="139"/>
      <c r="I127" s="139"/>
      <c r="J127" s="139"/>
      <c r="K127" s="139"/>
      <c r="L127" s="139"/>
      <c r="M127" s="139"/>
    </row>
    <row r="128" spans="1:13" x14ac:dyDescent="0.3">
      <c r="A128" s="139"/>
      <c r="B128" s="139"/>
      <c r="C128" s="139"/>
      <c r="D128" s="139"/>
      <c r="E128" s="139"/>
      <c r="F128" s="139"/>
      <c r="G128" s="139"/>
      <c r="H128" s="139"/>
      <c r="I128" s="139"/>
      <c r="J128" s="139"/>
      <c r="K128" s="139"/>
      <c r="L128" s="139"/>
      <c r="M128" s="139"/>
    </row>
    <row r="129" spans="1:13" x14ac:dyDescent="0.3">
      <c r="A129" s="139"/>
      <c r="B129" s="139"/>
      <c r="C129" s="139"/>
      <c r="D129" s="139"/>
      <c r="E129" s="139"/>
      <c r="F129" s="139"/>
      <c r="G129" s="139"/>
      <c r="H129" s="139"/>
      <c r="I129" s="139"/>
      <c r="J129" s="139"/>
      <c r="K129" s="139"/>
      <c r="L129" s="139"/>
      <c r="M129" s="139"/>
    </row>
    <row r="130" spans="1:13" x14ac:dyDescent="0.3">
      <c r="A130" s="139"/>
      <c r="B130" s="139"/>
      <c r="C130" s="139"/>
      <c r="D130" s="139"/>
      <c r="E130" s="139"/>
      <c r="F130" s="139"/>
      <c r="G130" s="139"/>
      <c r="H130" s="139"/>
      <c r="I130" s="139"/>
      <c r="J130" s="139"/>
      <c r="K130" s="139"/>
      <c r="L130" s="139"/>
      <c r="M130" s="139"/>
    </row>
    <row r="131" spans="1:13" x14ac:dyDescent="0.3">
      <c r="A131" s="139"/>
      <c r="B131" s="139"/>
      <c r="C131" s="139"/>
      <c r="D131" s="139"/>
      <c r="E131" s="139"/>
      <c r="F131" s="139"/>
      <c r="G131" s="139"/>
      <c r="H131" s="139"/>
      <c r="I131" s="139"/>
      <c r="J131" s="139"/>
      <c r="K131" s="139"/>
      <c r="L131" s="139"/>
      <c r="M131" s="139"/>
    </row>
    <row r="132" spans="1:13" x14ac:dyDescent="0.3">
      <c r="A132" s="139"/>
      <c r="B132" s="139"/>
      <c r="C132" s="139"/>
      <c r="D132" s="139"/>
      <c r="E132" s="139"/>
      <c r="F132" s="139"/>
      <c r="G132" s="139"/>
      <c r="H132" s="139"/>
      <c r="I132" s="139"/>
      <c r="J132" s="139"/>
      <c r="K132" s="139"/>
      <c r="L132" s="139"/>
      <c r="M132" s="139"/>
    </row>
  </sheetData>
  <mergeCells count="4">
    <mergeCell ref="B2:D2"/>
    <mergeCell ref="E2:G2"/>
    <mergeCell ref="H2:J2"/>
    <mergeCell ref="K2:M2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zoomScale="70" zoomScaleNormal="70" workbookViewId="0">
      <selection activeCell="M20" sqref="M20"/>
    </sheetView>
  </sheetViews>
  <sheetFormatPr baseColWidth="10" defaultRowHeight="14.4" x14ac:dyDescent="0.3"/>
  <cols>
    <col min="1" max="4" width="11.44140625" style="3"/>
    <col min="5" max="5" width="15" style="3" customWidth="1"/>
    <col min="6" max="10" width="11.44140625" style="3"/>
  </cols>
  <sheetData>
    <row r="1" spans="1:10" x14ac:dyDescent="0.3">
      <c r="B1" s="87"/>
      <c r="C1" s="88"/>
      <c r="D1" s="88"/>
      <c r="F1" s="89" t="s">
        <v>71</v>
      </c>
      <c r="G1" s="88"/>
      <c r="H1" s="88"/>
      <c r="I1" s="88"/>
      <c r="J1" s="90"/>
    </row>
    <row r="2" spans="1:10" x14ac:dyDescent="0.3">
      <c r="A2" s="5" t="s">
        <v>0</v>
      </c>
      <c r="B2" s="242" t="s">
        <v>1</v>
      </c>
      <c r="C2" s="242"/>
      <c r="D2" s="243"/>
      <c r="E2" s="244" t="s">
        <v>2</v>
      </c>
      <c r="F2" s="242"/>
      <c r="G2" s="243"/>
      <c r="H2" s="244" t="s">
        <v>3</v>
      </c>
      <c r="I2" s="242"/>
      <c r="J2" s="243"/>
    </row>
    <row r="3" spans="1:10" x14ac:dyDescent="0.3">
      <c r="A3" s="7">
        <v>-540</v>
      </c>
      <c r="B3" s="138">
        <v>-3.0316670000000001</v>
      </c>
      <c r="C3" s="138">
        <v>-7.9666609999999999E-2</v>
      </c>
      <c r="D3" s="138">
        <v>-1.258667</v>
      </c>
      <c r="E3" s="138">
        <v>-3.5633339999999998</v>
      </c>
      <c r="F3" s="138">
        <v>-9.7333429999999999E-2</v>
      </c>
      <c r="G3" s="138">
        <v>-1.1203339999999999</v>
      </c>
      <c r="H3" s="138">
        <v>0.53566670000000005</v>
      </c>
      <c r="I3" s="138">
        <v>1.0796669999999999</v>
      </c>
      <c r="J3" s="138">
        <v>1.3986670000000001</v>
      </c>
    </row>
    <row r="4" spans="1:10" x14ac:dyDescent="0.3">
      <c r="A4" s="7">
        <v>-480</v>
      </c>
      <c r="B4" s="138">
        <v>-1.263666</v>
      </c>
      <c r="C4" s="138">
        <v>-2.688666</v>
      </c>
      <c r="D4" s="138">
        <v>-1.5866659999999999</v>
      </c>
      <c r="E4" s="138">
        <v>-0.16366649999999999</v>
      </c>
      <c r="F4" s="138">
        <v>4.1333679999999998E-2</v>
      </c>
      <c r="G4" s="138">
        <v>-1.1086659999999999</v>
      </c>
      <c r="H4" s="138">
        <v>-0.44700000000000001</v>
      </c>
      <c r="I4" s="138">
        <v>3.0000209999999999E-3</v>
      </c>
      <c r="J4" s="138">
        <v>-0.25600000000000001</v>
      </c>
    </row>
    <row r="5" spans="1:10" x14ac:dyDescent="0.3">
      <c r="A5" s="7">
        <v>-420</v>
      </c>
      <c r="B5" s="138">
        <v>-1.294</v>
      </c>
      <c r="C5" s="138">
        <v>-0.28000000000000003</v>
      </c>
      <c r="D5" s="138">
        <v>-0.95099999999999996</v>
      </c>
      <c r="E5" s="138">
        <v>-2.359</v>
      </c>
      <c r="F5" s="138">
        <v>0.54300020000000004</v>
      </c>
      <c r="G5" s="138">
        <v>-0.79</v>
      </c>
      <c r="H5" s="138">
        <v>-2.5846659999999999</v>
      </c>
      <c r="I5" s="138">
        <v>4.4333459999999998E-2</v>
      </c>
      <c r="J5" s="138">
        <v>-1.1006670000000001</v>
      </c>
    </row>
    <row r="6" spans="1:10" x14ac:dyDescent="0.3">
      <c r="A6" s="7">
        <v>-360</v>
      </c>
      <c r="B6" s="138">
        <v>-1.9603330000000001</v>
      </c>
      <c r="C6" s="138">
        <v>0.31866650000000002</v>
      </c>
      <c r="D6" s="138">
        <v>-1.792333</v>
      </c>
      <c r="E6" s="138">
        <v>-1.473333</v>
      </c>
      <c r="F6" s="138">
        <v>-1.0733330000000001</v>
      </c>
      <c r="G6" s="138">
        <v>-1.233333</v>
      </c>
      <c r="H6" s="138">
        <v>-1.519333</v>
      </c>
      <c r="I6" s="138">
        <v>0.73566679999999995</v>
      </c>
      <c r="J6" s="138">
        <v>-0.88733340000000005</v>
      </c>
    </row>
    <row r="7" spans="1:10" x14ac:dyDescent="0.3">
      <c r="A7" s="7">
        <v>-300</v>
      </c>
      <c r="B7" s="138">
        <v>-2.3090000000000002</v>
      </c>
      <c r="C7" s="138">
        <v>-0.83999990000000002</v>
      </c>
      <c r="D7" s="138">
        <v>-1.7110000000000001</v>
      </c>
      <c r="E7" s="138">
        <v>-1.691667</v>
      </c>
      <c r="F7" s="138">
        <v>-0.13866690000000001</v>
      </c>
      <c r="G7" s="138">
        <v>-1.2556670000000001</v>
      </c>
      <c r="H7" s="138">
        <v>-0.63466670000000003</v>
      </c>
      <c r="I7" s="138">
        <v>0.13533329999999999</v>
      </c>
      <c r="J7" s="138">
        <v>-0.76666670000000003</v>
      </c>
    </row>
    <row r="8" spans="1:10" x14ac:dyDescent="0.3">
      <c r="A8" s="7">
        <v>-240</v>
      </c>
      <c r="B8" s="138">
        <v>-2.0163340000000001</v>
      </c>
      <c r="C8" s="138">
        <v>-0.58033360000000001</v>
      </c>
      <c r="D8" s="138">
        <v>-1.2483340000000001</v>
      </c>
      <c r="E8" s="138">
        <v>-1.852333</v>
      </c>
      <c r="F8" s="138">
        <v>0.52566670000000004</v>
      </c>
      <c r="G8" s="138">
        <v>-1.413333</v>
      </c>
      <c r="H8" s="138">
        <v>0.74499979999999999</v>
      </c>
      <c r="I8" s="138">
        <v>0.52800000000000002</v>
      </c>
      <c r="J8" s="138">
        <v>-0.40000010000000003</v>
      </c>
    </row>
    <row r="9" spans="1:10" x14ac:dyDescent="0.3">
      <c r="A9" s="7">
        <v>-180</v>
      </c>
      <c r="B9" s="138">
        <v>-0.2316667</v>
      </c>
      <c r="C9" s="138">
        <v>-2.6766670000000001</v>
      </c>
      <c r="D9" s="138">
        <v>-1.508667</v>
      </c>
      <c r="E9" s="138">
        <v>-1.449667</v>
      </c>
      <c r="F9" s="138">
        <v>0.30133320000000002</v>
      </c>
      <c r="G9" s="138">
        <v>-0.39366669999999998</v>
      </c>
      <c r="H9" s="138">
        <v>0.4409999</v>
      </c>
      <c r="I9" s="138">
        <v>-0.41099999999999998</v>
      </c>
      <c r="J9" s="138">
        <v>-0.53100000000000003</v>
      </c>
    </row>
    <row r="10" spans="1:10" x14ac:dyDescent="0.3">
      <c r="A10" s="7">
        <v>-120</v>
      </c>
      <c r="B10" s="138">
        <v>-1.9703329999999999</v>
      </c>
      <c r="C10" s="138">
        <v>0.84166660000000004</v>
      </c>
      <c r="D10" s="138">
        <v>-1.265333</v>
      </c>
      <c r="E10" s="138">
        <v>-1.1950000000000001</v>
      </c>
      <c r="F10" s="138">
        <v>0.40599990000000002</v>
      </c>
      <c r="G10" s="138">
        <v>-0.71</v>
      </c>
      <c r="H10" s="138">
        <v>-0.27800000000000002</v>
      </c>
      <c r="I10" s="138">
        <v>-0.16300000000000001</v>
      </c>
      <c r="J10" s="138">
        <v>-0.72</v>
      </c>
    </row>
    <row r="11" spans="1:10" x14ac:dyDescent="0.3">
      <c r="A11" s="7">
        <v>-60</v>
      </c>
      <c r="B11" s="138">
        <v>-0.51300000000000001</v>
      </c>
      <c r="C11" s="138">
        <v>-1.359</v>
      </c>
      <c r="D11" s="138">
        <v>-1.5069999999999999</v>
      </c>
      <c r="E11" s="138">
        <v>-0.69766660000000003</v>
      </c>
      <c r="F11" s="138">
        <v>-0.66466670000000005</v>
      </c>
      <c r="G11" s="138">
        <v>-0.59566660000000005</v>
      </c>
      <c r="H11" s="138">
        <v>-3.0826669999999998</v>
      </c>
      <c r="I11" s="138">
        <v>-0.43166670000000001</v>
      </c>
      <c r="J11" s="138">
        <v>-1.0816669999999999</v>
      </c>
    </row>
    <row r="12" spans="1:10" x14ac:dyDescent="0.3">
      <c r="A12" s="7">
        <v>0</v>
      </c>
      <c r="B12" s="138">
        <v>0</v>
      </c>
      <c r="C12" s="138">
        <v>0</v>
      </c>
      <c r="D12" s="138">
        <v>0</v>
      </c>
      <c r="E12" s="138">
        <v>0</v>
      </c>
      <c r="F12" s="138">
        <v>0</v>
      </c>
      <c r="G12" s="138">
        <v>0</v>
      </c>
      <c r="H12" s="138">
        <v>0</v>
      </c>
      <c r="I12" s="138">
        <v>0</v>
      </c>
      <c r="J12" s="138">
        <v>0</v>
      </c>
    </row>
    <row r="13" spans="1:10" x14ac:dyDescent="0.3">
      <c r="A13" s="7">
        <v>60</v>
      </c>
      <c r="B13" s="138">
        <v>73.382000000000005</v>
      </c>
      <c r="C13" s="138">
        <v>64.341999999999999</v>
      </c>
      <c r="D13" s="138">
        <v>67.007000000000005</v>
      </c>
      <c r="E13" s="138">
        <v>11.028</v>
      </c>
      <c r="F13" s="138">
        <v>6.4609990000000002</v>
      </c>
      <c r="G13" s="138">
        <v>29.934000000000001</v>
      </c>
      <c r="H13" s="138">
        <v>92.141660000000002</v>
      </c>
      <c r="I13" s="138">
        <v>74.418670000000006</v>
      </c>
      <c r="J13" s="138">
        <v>72.851669999999999</v>
      </c>
    </row>
    <row r="14" spans="1:10" x14ac:dyDescent="0.3">
      <c r="A14" s="7">
        <v>120</v>
      </c>
      <c r="B14" s="138">
        <v>74.115340000000003</v>
      </c>
      <c r="C14" s="138">
        <v>71.080340000000007</v>
      </c>
      <c r="D14" s="138">
        <v>69.961330000000004</v>
      </c>
      <c r="E14" s="138">
        <v>11.20134</v>
      </c>
      <c r="F14" s="138">
        <v>8.5353359999999991</v>
      </c>
      <c r="G14" s="138">
        <v>28.34233</v>
      </c>
      <c r="H14" s="138">
        <v>92.876999999999995</v>
      </c>
      <c r="I14" s="138">
        <v>78.066000000000003</v>
      </c>
      <c r="J14" s="138">
        <v>75.950999999999993</v>
      </c>
    </row>
    <row r="15" spans="1:10" x14ac:dyDescent="0.3">
      <c r="A15" s="7">
        <v>180</v>
      </c>
      <c r="B15" s="138">
        <v>73.693330000000003</v>
      </c>
      <c r="C15" s="138">
        <v>72.314329999999998</v>
      </c>
      <c r="D15" s="138">
        <v>69.935329999999993</v>
      </c>
      <c r="E15" s="138">
        <v>12.09233</v>
      </c>
      <c r="F15" s="138">
        <v>8.1573370000000001</v>
      </c>
      <c r="G15" s="138">
        <v>27.77833</v>
      </c>
      <c r="H15" s="138">
        <v>97.638319999999993</v>
      </c>
      <c r="I15" s="138">
        <v>81.221329999999995</v>
      </c>
      <c r="J15" s="138">
        <v>78.99933</v>
      </c>
    </row>
    <row r="16" spans="1:10" x14ac:dyDescent="0.3">
      <c r="A16" s="7">
        <v>240</v>
      </c>
      <c r="B16" s="138">
        <v>75.525670000000005</v>
      </c>
      <c r="C16" s="138">
        <v>72.404660000000007</v>
      </c>
      <c r="D16" s="138">
        <v>71.213669999999993</v>
      </c>
      <c r="E16" s="138">
        <v>15.10266</v>
      </c>
      <c r="F16" s="138">
        <v>9.7806660000000001</v>
      </c>
      <c r="G16" s="138">
        <v>28.046669999999999</v>
      </c>
      <c r="H16" s="138">
        <v>102.559</v>
      </c>
      <c r="I16" s="138">
        <v>82.481999999999999</v>
      </c>
      <c r="J16" s="138">
        <v>81.31</v>
      </c>
    </row>
    <row r="17" spans="1:10" x14ac:dyDescent="0.3">
      <c r="A17" s="7">
        <v>300</v>
      </c>
      <c r="B17" s="138">
        <v>76.228669999999994</v>
      </c>
      <c r="C17" s="138">
        <v>71.441670000000002</v>
      </c>
      <c r="D17" s="138">
        <v>71.039670000000001</v>
      </c>
      <c r="E17" s="138">
        <v>14.966329999999999</v>
      </c>
      <c r="F17" s="138">
        <v>9.6383320000000001</v>
      </c>
      <c r="G17" s="138">
        <v>27.454329999999999</v>
      </c>
      <c r="H17" s="138">
        <v>106.10429999999999</v>
      </c>
      <c r="I17" s="138">
        <v>81.324330000000003</v>
      </c>
      <c r="J17" s="138">
        <v>80.198329999999999</v>
      </c>
    </row>
    <row r="18" spans="1:10" x14ac:dyDescent="0.3">
      <c r="A18" s="7">
        <v>360</v>
      </c>
      <c r="B18" s="138">
        <v>74.157330000000002</v>
      </c>
      <c r="C18" s="138">
        <v>73.081339999999997</v>
      </c>
      <c r="D18" s="138">
        <v>70.200329999999994</v>
      </c>
      <c r="E18" s="138">
        <v>15.28167</v>
      </c>
      <c r="F18" s="138">
        <v>9.6446690000000004</v>
      </c>
      <c r="G18" s="138">
        <v>27.00967</v>
      </c>
      <c r="H18" s="138">
        <v>102.6867</v>
      </c>
      <c r="I18" s="138">
        <v>81.170670000000001</v>
      </c>
      <c r="J18" s="138">
        <v>79.156660000000002</v>
      </c>
    </row>
    <row r="19" spans="1:10" x14ac:dyDescent="0.3">
      <c r="A19" s="7">
        <v>420</v>
      </c>
      <c r="B19" s="138">
        <v>77.571659999999994</v>
      </c>
      <c r="C19" s="138">
        <v>74.126660000000001</v>
      </c>
      <c r="D19" s="138">
        <v>69.611660000000001</v>
      </c>
      <c r="E19" s="138">
        <v>17.399000000000001</v>
      </c>
      <c r="F19" s="138">
        <v>10.909000000000001</v>
      </c>
      <c r="G19" s="138">
        <v>30.753</v>
      </c>
      <c r="H19" s="138">
        <v>102.364</v>
      </c>
      <c r="I19" s="138">
        <v>81.275999999999996</v>
      </c>
      <c r="J19" s="138">
        <v>78.27</v>
      </c>
    </row>
    <row r="20" spans="1:10" x14ac:dyDescent="0.3">
      <c r="A20" s="7">
        <v>480</v>
      </c>
      <c r="B20" s="138">
        <v>81.732330000000005</v>
      </c>
      <c r="C20" s="138">
        <v>74.378330000000005</v>
      </c>
      <c r="D20" s="138">
        <v>67.72833</v>
      </c>
      <c r="E20" s="138">
        <v>20.063330000000001</v>
      </c>
      <c r="F20" s="138">
        <v>12.30833</v>
      </c>
      <c r="G20" s="138">
        <v>32.937330000000003</v>
      </c>
      <c r="H20" s="138">
        <v>100.3677</v>
      </c>
      <c r="I20" s="138">
        <v>78.731660000000005</v>
      </c>
      <c r="J20" s="138">
        <v>76.113659999999996</v>
      </c>
    </row>
    <row r="21" spans="1:10" x14ac:dyDescent="0.3">
      <c r="A21" s="7">
        <v>540</v>
      </c>
      <c r="B21" s="138">
        <v>87.199669999999998</v>
      </c>
      <c r="C21" s="138">
        <v>74.069670000000002</v>
      </c>
      <c r="D21" s="138">
        <v>69.224670000000003</v>
      </c>
      <c r="E21" s="138">
        <v>23.73367</v>
      </c>
      <c r="F21" s="138">
        <v>14.61567</v>
      </c>
      <c r="G21" s="138">
        <v>37.394669999999998</v>
      </c>
      <c r="H21" s="138">
        <v>97.610990000000001</v>
      </c>
      <c r="I21" s="138">
        <v>75.819000000000003</v>
      </c>
      <c r="J21" s="138">
        <v>74.165000000000006</v>
      </c>
    </row>
    <row r="22" spans="1:10" x14ac:dyDescent="0.3">
      <c r="A22" s="7">
        <v>600</v>
      </c>
      <c r="B22" s="138">
        <v>89.783000000000001</v>
      </c>
      <c r="C22" s="138">
        <v>76.662999999999997</v>
      </c>
      <c r="D22" s="138">
        <v>71.655010000000004</v>
      </c>
      <c r="E22" s="138">
        <v>24.433340000000001</v>
      </c>
      <c r="F22" s="138">
        <v>16.669339999999998</v>
      </c>
      <c r="G22" s="138">
        <v>39.243340000000003</v>
      </c>
      <c r="H22" s="138">
        <v>92.875339999999994</v>
      </c>
      <c r="I22" s="138">
        <v>74.556340000000006</v>
      </c>
      <c r="J22" s="138">
        <v>71.442340000000002</v>
      </c>
    </row>
    <row r="23" spans="1:10" x14ac:dyDescent="0.3">
      <c r="A23" s="7">
        <v>660</v>
      </c>
      <c r="B23" s="138">
        <v>88.941670000000002</v>
      </c>
      <c r="C23" s="138">
        <v>76.144660000000002</v>
      </c>
      <c r="D23" s="138">
        <v>73.237660000000005</v>
      </c>
      <c r="E23" s="138">
        <v>25.436</v>
      </c>
      <c r="F23" s="138">
        <v>19.117999999999999</v>
      </c>
      <c r="G23" s="138">
        <v>41.234999999999999</v>
      </c>
      <c r="H23" s="138">
        <v>95.338999999999999</v>
      </c>
      <c r="I23" s="138">
        <v>71.613010000000003</v>
      </c>
      <c r="J23" s="138">
        <v>72.27</v>
      </c>
    </row>
    <row r="24" spans="1:10" x14ac:dyDescent="0.3">
      <c r="A24" s="7">
        <v>720</v>
      </c>
      <c r="B24" s="138">
        <v>89.282330000000002</v>
      </c>
      <c r="C24" s="138">
        <v>76.619330000000005</v>
      </c>
      <c r="D24" s="138">
        <v>74.47833</v>
      </c>
      <c r="E24" s="138">
        <v>26.136330000000001</v>
      </c>
      <c r="F24" s="138">
        <v>20.198340000000002</v>
      </c>
      <c r="G24" s="138">
        <v>40.774329999999999</v>
      </c>
      <c r="H24" s="138">
        <v>91.498660000000001</v>
      </c>
      <c r="I24" s="138">
        <v>69.664670000000001</v>
      </c>
      <c r="J24" s="138">
        <v>71.108670000000004</v>
      </c>
    </row>
    <row r="25" spans="1:10" x14ac:dyDescent="0.3">
      <c r="A25" s="7">
        <v>780</v>
      </c>
      <c r="B25" s="138">
        <v>87.002660000000006</v>
      </c>
      <c r="C25" s="138">
        <v>77.14967</v>
      </c>
      <c r="D25" s="138">
        <v>75.446659999999994</v>
      </c>
      <c r="E25" s="138">
        <v>25.962669999999999</v>
      </c>
      <c r="F25" s="138">
        <v>19.937660000000001</v>
      </c>
      <c r="G25" s="138">
        <v>39.772660000000002</v>
      </c>
      <c r="H25" s="138">
        <v>88.739670000000004</v>
      </c>
      <c r="I25" s="138">
        <v>68.413669999999996</v>
      </c>
      <c r="J25" s="138">
        <v>70.867670000000004</v>
      </c>
    </row>
    <row r="26" spans="1:10" x14ac:dyDescent="0.3">
      <c r="A26" s="7">
        <v>840</v>
      </c>
      <c r="B26" s="138">
        <v>83.163669999999996</v>
      </c>
      <c r="C26" s="138">
        <v>77.88467</v>
      </c>
      <c r="D26" s="138">
        <v>76.817670000000007</v>
      </c>
      <c r="E26" s="138">
        <v>27.707329999999999</v>
      </c>
      <c r="F26" s="138">
        <v>20.451339999999998</v>
      </c>
      <c r="G26" s="138">
        <v>39.230339999999998</v>
      </c>
      <c r="H26" s="138">
        <v>90.313329999999993</v>
      </c>
      <c r="I26" s="138">
        <v>66.209339999999997</v>
      </c>
      <c r="J26" s="138">
        <v>70.330340000000007</v>
      </c>
    </row>
    <row r="27" spans="1:10" x14ac:dyDescent="0.3">
      <c r="A27" s="7">
        <v>900</v>
      </c>
      <c r="B27" s="138">
        <v>83.177329999999998</v>
      </c>
      <c r="C27" s="138">
        <v>76.894329999999997</v>
      </c>
      <c r="D27" s="138">
        <v>77.237340000000003</v>
      </c>
      <c r="E27" s="138">
        <v>28.376339999999999</v>
      </c>
      <c r="F27" s="138">
        <v>21.799330000000001</v>
      </c>
      <c r="G27" s="138">
        <v>40.155329999999999</v>
      </c>
      <c r="H27" s="138">
        <v>85.266660000000002</v>
      </c>
      <c r="I27" s="138">
        <v>64.747669999999999</v>
      </c>
      <c r="J27" s="138">
        <v>69.616659999999996</v>
      </c>
    </row>
    <row r="28" spans="1:10" x14ac:dyDescent="0.3">
      <c r="A28" s="7">
        <v>960</v>
      </c>
      <c r="B28" s="138">
        <v>82.882000000000005</v>
      </c>
      <c r="C28" s="138">
        <v>76.634</v>
      </c>
      <c r="D28" s="138">
        <v>77.888999999999996</v>
      </c>
      <c r="E28" s="138">
        <v>26.718669999999999</v>
      </c>
      <c r="F28" s="138">
        <v>20.49267</v>
      </c>
      <c r="G28" s="138">
        <v>38.227670000000003</v>
      </c>
      <c r="H28" s="138">
        <v>86.435670000000002</v>
      </c>
      <c r="I28" s="138">
        <v>62.733669999999996</v>
      </c>
      <c r="J28" s="138">
        <v>68.38467</v>
      </c>
    </row>
    <row r="29" spans="1:10" x14ac:dyDescent="0.3">
      <c r="A29" s="7">
        <v>1020</v>
      </c>
      <c r="B29" s="138">
        <v>81.469989999999996</v>
      </c>
      <c r="C29" s="138">
        <v>75.001000000000005</v>
      </c>
      <c r="D29" s="138">
        <v>77.180000000000007</v>
      </c>
      <c r="E29" s="138">
        <v>27.632000000000001</v>
      </c>
      <c r="F29" s="138">
        <v>19.541</v>
      </c>
      <c r="G29" s="138">
        <v>37.793990000000001</v>
      </c>
      <c r="H29" s="138">
        <v>87.363</v>
      </c>
      <c r="I29" s="138">
        <v>62.104999999999997</v>
      </c>
      <c r="J29" s="138">
        <v>69.392009999999999</v>
      </c>
    </row>
    <row r="30" spans="1:10" x14ac:dyDescent="0.3">
      <c r="A30" s="7">
        <v>1080</v>
      </c>
      <c r="B30" s="138">
        <v>81.216329999999999</v>
      </c>
      <c r="C30" s="138">
        <v>70.647329999999997</v>
      </c>
      <c r="D30" s="138">
        <v>76.620329999999996</v>
      </c>
      <c r="E30" s="138">
        <v>27.155670000000001</v>
      </c>
      <c r="F30" s="138">
        <v>20.811669999999999</v>
      </c>
      <c r="G30" s="138">
        <v>37.00967</v>
      </c>
      <c r="H30" s="138">
        <v>81.322670000000002</v>
      </c>
      <c r="I30" s="138">
        <v>59.836669999999998</v>
      </c>
      <c r="J30" s="138">
        <v>65.813670000000002</v>
      </c>
    </row>
    <row r="31" spans="1:10" x14ac:dyDescent="0.3">
      <c r="A31" s="7">
        <v>1140</v>
      </c>
      <c r="B31" s="138">
        <v>78.929000000000002</v>
      </c>
      <c r="C31" s="138">
        <v>73.143000000000001</v>
      </c>
      <c r="D31" s="138">
        <v>76.313000000000002</v>
      </c>
      <c r="E31" s="138">
        <v>27.44134</v>
      </c>
      <c r="F31" s="138">
        <v>20.479340000000001</v>
      </c>
      <c r="G31" s="138">
        <v>35.886330000000001</v>
      </c>
      <c r="H31" s="138">
        <v>85.079669999999993</v>
      </c>
      <c r="I31" s="138">
        <v>58.560670000000002</v>
      </c>
      <c r="J31" s="138">
        <v>65.928669999999997</v>
      </c>
    </row>
    <row r="32" spans="1:10" x14ac:dyDescent="0.3">
      <c r="A32" s="7">
        <v>1200</v>
      </c>
      <c r="B32" s="138">
        <v>77.372669999999999</v>
      </c>
      <c r="C32" s="138">
        <v>71.186660000000003</v>
      </c>
      <c r="D32" s="138">
        <v>75.143659999999997</v>
      </c>
      <c r="E32" s="138">
        <v>27.971340000000001</v>
      </c>
      <c r="F32" s="138">
        <v>19.84233</v>
      </c>
      <c r="G32" s="138">
        <v>35.672330000000002</v>
      </c>
      <c r="H32" s="138">
        <v>82.530330000000006</v>
      </c>
      <c r="I32" s="138">
        <v>56.607340000000001</v>
      </c>
      <c r="J32" s="138">
        <v>65.648340000000005</v>
      </c>
    </row>
    <row r="33" spans="1:10" x14ac:dyDescent="0.3">
      <c r="A33" s="7">
        <v>1260</v>
      </c>
      <c r="B33" s="138">
        <v>75.709000000000003</v>
      </c>
      <c r="C33" s="138">
        <v>71.271000000000001</v>
      </c>
      <c r="D33" s="138">
        <v>75.501000000000005</v>
      </c>
      <c r="E33" s="138">
        <v>26.456330000000001</v>
      </c>
      <c r="F33" s="138">
        <v>18.465330000000002</v>
      </c>
      <c r="G33" s="138">
        <v>34.55433</v>
      </c>
      <c r="H33" s="138">
        <v>83.844669999999994</v>
      </c>
      <c r="I33" s="138">
        <v>55.780659999999997</v>
      </c>
      <c r="J33" s="138">
        <v>65.936670000000007</v>
      </c>
    </row>
    <row r="34" spans="1:10" x14ac:dyDescent="0.3">
      <c r="A34" s="7">
        <v>1320</v>
      </c>
      <c r="B34" s="138">
        <v>73.974670000000003</v>
      </c>
      <c r="C34" s="138">
        <v>71.046670000000006</v>
      </c>
      <c r="D34" s="138">
        <v>74.89667</v>
      </c>
      <c r="E34" s="138">
        <v>26.247669999999999</v>
      </c>
      <c r="F34" s="138">
        <v>19.645659999999999</v>
      </c>
      <c r="G34" s="138">
        <v>33.572659999999999</v>
      </c>
      <c r="H34" s="138">
        <v>81.048670000000001</v>
      </c>
      <c r="I34" s="138">
        <v>54.528669999999998</v>
      </c>
      <c r="J34" s="138">
        <v>63.311669999999999</v>
      </c>
    </row>
    <row r="35" spans="1:10" x14ac:dyDescent="0.3">
      <c r="A35" s="7">
        <v>1380</v>
      </c>
      <c r="B35" s="138">
        <v>72.484999999999999</v>
      </c>
      <c r="C35" s="138">
        <v>70.316000000000003</v>
      </c>
      <c r="D35" s="138">
        <v>73.365009999999998</v>
      </c>
      <c r="E35" s="138">
        <v>26.416</v>
      </c>
      <c r="F35" s="138">
        <v>18.899000000000001</v>
      </c>
      <c r="G35" s="138">
        <v>33.514000000000003</v>
      </c>
      <c r="H35" s="138">
        <v>81.159000000000006</v>
      </c>
      <c r="I35" s="138">
        <v>53.7</v>
      </c>
      <c r="J35" s="138">
        <v>62.097000000000001</v>
      </c>
    </row>
    <row r="36" spans="1:10" x14ac:dyDescent="0.3">
      <c r="A36" s="7">
        <v>1440</v>
      </c>
      <c r="B36" s="138">
        <v>71.444999999999993</v>
      </c>
      <c r="C36" s="138">
        <v>69.007000000000005</v>
      </c>
      <c r="D36" s="138">
        <v>72.525999999999996</v>
      </c>
      <c r="E36" s="138">
        <v>25.068999999999999</v>
      </c>
      <c r="F36" s="138">
        <v>17.614999999999998</v>
      </c>
      <c r="G36" s="138">
        <v>31.779</v>
      </c>
      <c r="H36" s="138">
        <v>77.302000000000007</v>
      </c>
      <c r="I36" s="138">
        <v>53.34</v>
      </c>
      <c r="J36" s="138">
        <v>60.98901</v>
      </c>
    </row>
    <row r="37" spans="1:10" x14ac:dyDescent="0.3">
      <c r="A37" s="7">
        <v>1500</v>
      </c>
      <c r="B37" s="138">
        <v>70.7</v>
      </c>
      <c r="C37" s="138">
        <v>67.603999999999999</v>
      </c>
      <c r="D37" s="138">
        <v>70.608999999999995</v>
      </c>
      <c r="E37" s="138">
        <v>25.81466</v>
      </c>
      <c r="F37" s="138">
        <v>18.752659999999999</v>
      </c>
      <c r="G37" s="138">
        <v>31.709669999999999</v>
      </c>
      <c r="H37" s="138">
        <v>78.85033</v>
      </c>
      <c r="I37" s="138">
        <v>54.777329999999999</v>
      </c>
      <c r="J37" s="138">
        <v>60.082329999999999</v>
      </c>
    </row>
    <row r="38" spans="1:10" x14ac:dyDescent="0.3">
      <c r="A38" s="7">
        <v>1560</v>
      </c>
      <c r="B38" s="138">
        <v>68.536339999999996</v>
      </c>
      <c r="C38" s="138">
        <v>67.436340000000001</v>
      </c>
      <c r="D38" s="138">
        <v>68.988330000000005</v>
      </c>
      <c r="E38" s="138">
        <v>25.054670000000002</v>
      </c>
      <c r="F38" s="138">
        <v>18.734670000000001</v>
      </c>
      <c r="G38" s="138">
        <v>30.29167</v>
      </c>
      <c r="H38" s="138">
        <v>74.310670000000002</v>
      </c>
      <c r="I38" s="138">
        <v>52.405670000000001</v>
      </c>
      <c r="J38" s="138">
        <v>58.232660000000003</v>
      </c>
    </row>
    <row r="39" spans="1:10" x14ac:dyDescent="0.3">
      <c r="A39" s="7">
        <v>1620</v>
      </c>
      <c r="B39" s="138">
        <v>67.320999999999998</v>
      </c>
      <c r="C39" s="138">
        <v>65.231999999999999</v>
      </c>
      <c r="D39" s="138">
        <v>66.927000000000007</v>
      </c>
      <c r="E39" s="138">
        <v>24.762</v>
      </c>
      <c r="F39" s="138">
        <v>17.995000000000001</v>
      </c>
      <c r="G39" s="138">
        <v>28.88</v>
      </c>
      <c r="H39" s="138">
        <v>74.838999999999999</v>
      </c>
      <c r="I39" s="138">
        <v>51.372</v>
      </c>
      <c r="J39" s="138">
        <v>56.08</v>
      </c>
    </row>
    <row r="40" spans="1:10" x14ac:dyDescent="0.3">
      <c r="A40" s="7">
        <v>1680</v>
      </c>
      <c r="B40" s="138">
        <v>67.471339999999998</v>
      </c>
      <c r="C40" s="138">
        <v>66.667339999999996</v>
      </c>
      <c r="D40" s="138">
        <v>67.772329999999997</v>
      </c>
      <c r="E40" s="138">
        <v>24.439330000000002</v>
      </c>
      <c r="F40" s="138">
        <v>17.32733</v>
      </c>
      <c r="G40" s="138">
        <v>27.886330000000001</v>
      </c>
      <c r="H40" s="138">
        <v>72.517330000000001</v>
      </c>
      <c r="I40" s="138">
        <v>51.20534</v>
      </c>
      <c r="J40" s="138">
        <v>56.234340000000003</v>
      </c>
    </row>
    <row r="41" spans="1:10" x14ac:dyDescent="0.3">
      <c r="A41" s="7">
        <v>1740</v>
      </c>
      <c r="B41" s="138">
        <v>67.149990000000003</v>
      </c>
      <c r="C41" s="138">
        <v>64.27</v>
      </c>
      <c r="D41" s="138">
        <v>66.725999999999999</v>
      </c>
      <c r="E41" s="138">
        <v>24.709</v>
      </c>
      <c r="F41" s="138">
        <v>17.611000000000001</v>
      </c>
      <c r="G41" s="138">
        <v>27.434000000000001</v>
      </c>
      <c r="H41" s="138">
        <v>73.411330000000007</v>
      </c>
      <c r="I41" s="138">
        <v>50.173340000000003</v>
      </c>
      <c r="J41" s="138">
        <v>54.513330000000003</v>
      </c>
    </row>
    <row r="42" spans="1:10" x14ac:dyDescent="0.3">
      <c r="A42" s="7">
        <v>1800</v>
      </c>
      <c r="B42" s="138">
        <v>63.813670000000002</v>
      </c>
      <c r="C42" s="138">
        <v>64.586659999999995</v>
      </c>
      <c r="D42" s="138">
        <v>67.053669999999997</v>
      </c>
      <c r="E42" s="138">
        <v>22.414999999999999</v>
      </c>
      <c r="F42" s="138">
        <v>17.440000000000001</v>
      </c>
      <c r="G42" s="138">
        <v>25.832000000000001</v>
      </c>
      <c r="H42" s="138">
        <v>68.662000000000006</v>
      </c>
      <c r="I42" s="138">
        <v>49.906999999999996</v>
      </c>
      <c r="J42" s="138">
        <v>52.619</v>
      </c>
    </row>
    <row r="43" spans="1:10" x14ac:dyDescent="0.3">
      <c r="A43" s="7">
        <v>1860</v>
      </c>
      <c r="B43" s="138">
        <v>62.410670000000003</v>
      </c>
      <c r="C43" s="138">
        <v>63.906669999999998</v>
      </c>
      <c r="D43" s="138">
        <v>64.787670000000006</v>
      </c>
      <c r="E43" s="138">
        <v>24.26266</v>
      </c>
      <c r="F43" s="138">
        <v>16.89067</v>
      </c>
      <c r="G43" s="138">
        <v>27.38766</v>
      </c>
      <c r="H43" s="138">
        <v>71.492000000000004</v>
      </c>
      <c r="I43" s="138">
        <v>49.991999999999997</v>
      </c>
      <c r="J43" s="138">
        <v>54.569000000000003</v>
      </c>
    </row>
    <row r="44" spans="1:10" x14ac:dyDescent="0.3">
      <c r="A44" s="7">
        <v>1920</v>
      </c>
      <c r="B44" s="138">
        <v>63.790660000000003</v>
      </c>
      <c r="C44" s="138">
        <v>61.440669999999997</v>
      </c>
      <c r="D44" s="138">
        <v>63.491669999999999</v>
      </c>
      <c r="E44" s="138">
        <v>25.552669999999999</v>
      </c>
      <c r="F44" s="138">
        <v>16.360669999999999</v>
      </c>
      <c r="G44" s="138">
        <v>28.975670000000001</v>
      </c>
      <c r="H44" s="138">
        <v>71.438000000000002</v>
      </c>
      <c r="I44" s="138">
        <v>49.573</v>
      </c>
      <c r="J44" s="138">
        <v>53.686999999999998</v>
      </c>
    </row>
    <row r="45" spans="1:10" x14ac:dyDescent="0.3">
      <c r="A45" s="7">
        <v>1980</v>
      </c>
      <c r="B45" s="138">
        <v>61.56767</v>
      </c>
      <c r="C45" s="138">
        <v>60.738669999999999</v>
      </c>
      <c r="D45" s="138">
        <v>63.030659999999997</v>
      </c>
      <c r="E45" s="138">
        <v>22.68967</v>
      </c>
      <c r="F45" s="138">
        <v>16.423670000000001</v>
      </c>
      <c r="G45" s="138">
        <v>26.411670000000001</v>
      </c>
      <c r="H45" s="138">
        <v>70.684669999999997</v>
      </c>
      <c r="I45" s="138">
        <v>47.670670000000001</v>
      </c>
      <c r="J45" s="138">
        <v>52.077669999999998</v>
      </c>
    </row>
    <row r="46" spans="1:10" x14ac:dyDescent="0.3">
      <c r="A46" s="7">
        <v>2040</v>
      </c>
      <c r="B46" s="138">
        <v>60.495330000000003</v>
      </c>
      <c r="C46" s="138">
        <v>60.739330000000002</v>
      </c>
      <c r="D46" s="138">
        <v>62.156329999999997</v>
      </c>
      <c r="E46" s="138">
        <v>22.99</v>
      </c>
      <c r="F46" s="138">
        <v>15.521000000000001</v>
      </c>
      <c r="G46" s="138">
        <v>25.332000000000001</v>
      </c>
      <c r="H46" s="138">
        <v>69.075999999999993</v>
      </c>
      <c r="I46" s="138">
        <v>47.898000000000003</v>
      </c>
      <c r="J46" s="138">
        <v>52.741999999999997</v>
      </c>
    </row>
    <row r="47" spans="1:10" x14ac:dyDescent="0.3">
      <c r="A47" s="7">
        <v>2100</v>
      </c>
      <c r="B47" s="138">
        <v>58.257669999999997</v>
      </c>
      <c r="C47" s="138">
        <v>60.443660000000001</v>
      </c>
      <c r="D47" s="138">
        <v>60.938670000000002</v>
      </c>
      <c r="E47" s="138">
        <v>22.095330000000001</v>
      </c>
      <c r="F47" s="138">
        <v>15.89833</v>
      </c>
      <c r="G47" s="138">
        <v>24.312329999999999</v>
      </c>
      <c r="H47" s="138">
        <v>67.645330000000001</v>
      </c>
      <c r="I47" s="138">
        <v>48.21434</v>
      </c>
      <c r="J47" s="138">
        <v>50.890340000000002</v>
      </c>
    </row>
    <row r="48" spans="1:10" x14ac:dyDescent="0.3">
      <c r="A48" s="7">
        <v>2160</v>
      </c>
      <c r="B48" s="138">
        <v>58.150669999999998</v>
      </c>
      <c r="C48" s="138">
        <v>58.627670000000002</v>
      </c>
      <c r="D48" s="138">
        <v>59.502670000000002</v>
      </c>
      <c r="E48" s="138">
        <v>24.321000000000002</v>
      </c>
      <c r="F48" s="138">
        <v>14.704000000000001</v>
      </c>
      <c r="G48" s="138">
        <v>25.048999999999999</v>
      </c>
      <c r="H48" s="138">
        <v>69.029660000000007</v>
      </c>
      <c r="I48" s="138">
        <v>46.546669999999999</v>
      </c>
      <c r="J48" s="138">
        <v>52.465670000000003</v>
      </c>
    </row>
    <row r="49" spans="1:10" x14ac:dyDescent="0.3">
      <c r="A49" s="7">
        <v>2220</v>
      </c>
      <c r="B49" s="138">
        <v>59.283659999999998</v>
      </c>
      <c r="C49" s="138">
        <v>58.535670000000003</v>
      </c>
      <c r="D49" s="138">
        <v>59.746670000000002</v>
      </c>
      <c r="E49" s="138">
        <v>21.894659999999998</v>
      </c>
      <c r="F49" s="138">
        <v>15.950670000000001</v>
      </c>
      <c r="G49" s="138">
        <v>24.691669999999998</v>
      </c>
      <c r="H49" s="138">
        <v>63.637999999999998</v>
      </c>
      <c r="I49" s="138">
        <v>47.037999999999997</v>
      </c>
      <c r="J49" s="138">
        <v>50.747</v>
      </c>
    </row>
    <row r="50" spans="1:10" x14ac:dyDescent="0.3">
      <c r="A50" s="7">
        <v>2280</v>
      </c>
      <c r="B50" s="138">
        <v>55.313330000000001</v>
      </c>
      <c r="C50" s="138">
        <v>58.982329999999997</v>
      </c>
      <c r="D50" s="138">
        <v>57.834330000000001</v>
      </c>
      <c r="E50" s="138">
        <v>22.135999999999999</v>
      </c>
      <c r="F50" s="138">
        <v>13.46</v>
      </c>
      <c r="G50" s="138">
        <v>22.481999999999999</v>
      </c>
      <c r="H50" s="138">
        <v>66.75967</v>
      </c>
      <c r="I50" s="138">
        <v>46.144660000000002</v>
      </c>
      <c r="J50" s="138">
        <v>50.652659999999997</v>
      </c>
    </row>
    <row r="51" spans="1:10" x14ac:dyDescent="0.3">
      <c r="A51" s="7">
        <v>2340</v>
      </c>
      <c r="B51" s="138">
        <v>56.927669999999999</v>
      </c>
      <c r="C51" s="138">
        <v>57.093670000000003</v>
      </c>
      <c r="D51" s="138">
        <v>56.468670000000003</v>
      </c>
      <c r="E51" s="138">
        <v>22.290659999999999</v>
      </c>
      <c r="F51" s="138">
        <v>15.12467</v>
      </c>
      <c r="G51" s="138">
        <v>24.161670000000001</v>
      </c>
      <c r="H51" s="138">
        <v>66.152000000000001</v>
      </c>
      <c r="I51" s="138">
        <v>45.994</v>
      </c>
      <c r="J51" s="138">
        <v>49.792000000000002</v>
      </c>
    </row>
    <row r="52" spans="1:10" x14ac:dyDescent="0.3">
      <c r="A52" s="7">
        <v>2400</v>
      </c>
      <c r="B52" s="138">
        <v>54.988999999999997</v>
      </c>
      <c r="C52" s="138">
        <v>55.701999999999998</v>
      </c>
      <c r="D52" s="138">
        <v>55.546999999999997</v>
      </c>
      <c r="E52" s="138">
        <v>22.748670000000001</v>
      </c>
      <c r="F52" s="138">
        <v>14.29467</v>
      </c>
      <c r="G52" s="138">
        <v>23.780670000000001</v>
      </c>
      <c r="H52" s="138">
        <v>65.242999999999995</v>
      </c>
      <c r="I52" s="138">
        <v>45.915999999999997</v>
      </c>
      <c r="J52" s="138">
        <v>50.369</v>
      </c>
    </row>
    <row r="53" spans="1:10" x14ac:dyDescent="0.3">
      <c r="A53" s="7">
        <v>2460</v>
      </c>
      <c r="B53" s="138">
        <v>53.580329999999996</v>
      </c>
      <c r="C53" s="138">
        <v>57.409329999999997</v>
      </c>
      <c r="D53" s="138">
        <v>55.233330000000002</v>
      </c>
      <c r="E53" s="138">
        <v>22.792999999999999</v>
      </c>
      <c r="F53" s="138">
        <v>14.092000000000001</v>
      </c>
      <c r="G53" s="138">
        <v>22.959</v>
      </c>
      <c r="H53" s="138">
        <v>64.271330000000006</v>
      </c>
      <c r="I53" s="138">
        <v>44.681339999999999</v>
      </c>
      <c r="J53" s="138">
        <v>50.488329999999998</v>
      </c>
    </row>
    <row r="54" spans="1:10" x14ac:dyDescent="0.3">
      <c r="A54" s="7">
        <v>2520</v>
      </c>
      <c r="B54" s="138">
        <v>53.669670000000004</v>
      </c>
      <c r="C54" s="138">
        <v>54.26567</v>
      </c>
      <c r="D54" s="138">
        <v>54.549669999999999</v>
      </c>
      <c r="E54" s="138">
        <v>22.706669999999999</v>
      </c>
      <c r="F54" s="138">
        <v>13.50667</v>
      </c>
      <c r="G54" s="138">
        <v>22.70167</v>
      </c>
      <c r="H54" s="138">
        <v>64.712999999999994</v>
      </c>
      <c r="I54" s="138">
        <v>45.573999999999998</v>
      </c>
      <c r="J54" s="138">
        <v>49.832999999999998</v>
      </c>
    </row>
    <row r="55" spans="1:10" x14ac:dyDescent="0.3">
      <c r="A55" s="7">
        <v>2580</v>
      </c>
      <c r="B55" s="138">
        <v>53.459000000000003</v>
      </c>
      <c r="C55" s="138">
        <v>53.381</v>
      </c>
      <c r="D55" s="138">
        <v>53.290999999999997</v>
      </c>
      <c r="E55" s="138">
        <v>22.993659999999998</v>
      </c>
      <c r="F55" s="138">
        <v>13.75867</v>
      </c>
      <c r="G55" s="138">
        <v>21.862670000000001</v>
      </c>
      <c r="H55" s="138">
        <v>65.277339999999995</v>
      </c>
      <c r="I55" s="138">
        <v>44.085329999999999</v>
      </c>
      <c r="J55" s="138">
        <v>49.574330000000003</v>
      </c>
    </row>
    <row r="56" spans="1:10" x14ac:dyDescent="0.3">
      <c r="A56" s="7">
        <v>2640</v>
      </c>
      <c r="B56" s="138">
        <v>52.798670000000001</v>
      </c>
      <c r="C56" s="138">
        <v>51.821669999999997</v>
      </c>
      <c r="D56" s="138">
        <v>52.389670000000002</v>
      </c>
      <c r="E56" s="138">
        <v>22.07067</v>
      </c>
      <c r="F56" s="138">
        <v>12.716670000000001</v>
      </c>
      <c r="G56" s="138">
        <v>20.373660000000001</v>
      </c>
      <c r="H56" s="138">
        <v>63.92333</v>
      </c>
      <c r="I56" s="138">
        <v>44.826329999999999</v>
      </c>
      <c r="J56" s="138">
        <v>49.215330000000002</v>
      </c>
    </row>
    <row r="57" spans="1:10" x14ac:dyDescent="0.3">
      <c r="A57" s="7">
        <v>2700</v>
      </c>
      <c r="B57" s="138">
        <v>51.09834</v>
      </c>
      <c r="C57" s="138">
        <v>49.074330000000003</v>
      </c>
      <c r="D57" s="138">
        <v>52.399329999999999</v>
      </c>
      <c r="E57" s="138">
        <v>20.052669999999999</v>
      </c>
      <c r="F57" s="138">
        <v>13.638669999999999</v>
      </c>
      <c r="G57" s="138">
        <v>19.623660000000001</v>
      </c>
      <c r="H57" s="138">
        <v>59.604999999999997</v>
      </c>
      <c r="I57" s="138">
        <v>44.875999999999998</v>
      </c>
      <c r="J57" s="138">
        <v>46.761000000000003</v>
      </c>
    </row>
    <row r="58" spans="1:10" x14ac:dyDescent="0.3">
      <c r="A58" s="7">
        <v>2760</v>
      </c>
      <c r="B58" s="138">
        <v>51.291339999999998</v>
      </c>
      <c r="C58" s="138">
        <v>52.194339999999997</v>
      </c>
      <c r="D58" s="138">
        <v>50.515340000000002</v>
      </c>
      <c r="E58" s="138">
        <v>21.321999999999999</v>
      </c>
      <c r="F58" s="138">
        <v>13.335000000000001</v>
      </c>
      <c r="G58" s="138">
        <v>19.286999999999999</v>
      </c>
      <c r="H58" s="138">
        <v>66.015339999999995</v>
      </c>
      <c r="I58" s="138">
        <v>44.367330000000003</v>
      </c>
      <c r="J58" s="138">
        <v>49.946330000000003</v>
      </c>
    </row>
    <row r="59" spans="1:10" x14ac:dyDescent="0.3">
      <c r="A59" s="7">
        <v>2820</v>
      </c>
      <c r="B59" s="138">
        <v>49.972329999999999</v>
      </c>
      <c r="C59" s="138">
        <v>50.594329999999999</v>
      </c>
      <c r="D59" s="138">
        <v>48.906329999999997</v>
      </c>
      <c r="E59" s="138">
        <v>21.643000000000001</v>
      </c>
      <c r="F59" s="138">
        <v>12.692</v>
      </c>
      <c r="G59" s="138">
        <v>19.242999999999999</v>
      </c>
      <c r="H59" s="138">
        <v>60.406329999999997</v>
      </c>
      <c r="I59" s="138">
        <v>43.73733</v>
      </c>
      <c r="J59" s="138">
        <v>48.437330000000003</v>
      </c>
    </row>
    <row r="60" spans="1:10" x14ac:dyDescent="0.3">
      <c r="A60" s="7">
        <v>2880</v>
      </c>
      <c r="B60" s="138">
        <v>50.181669999999997</v>
      </c>
      <c r="C60" s="138">
        <v>50.060670000000002</v>
      </c>
      <c r="D60" s="138">
        <v>48.333669999999998</v>
      </c>
      <c r="E60" s="138">
        <v>21.96367</v>
      </c>
      <c r="F60" s="138">
        <v>11.283670000000001</v>
      </c>
      <c r="G60" s="138">
        <v>18.665669999999999</v>
      </c>
      <c r="H60" s="138">
        <v>57.045999999999999</v>
      </c>
      <c r="I60" s="138">
        <v>45.127000000000002</v>
      </c>
      <c r="J60" s="138">
        <v>45.654000000000003</v>
      </c>
    </row>
    <row r="61" spans="1:10" x14ac:dyDescent="0.3">
      <c r="A61" s="7">
        <v>2940</v>
      </c>
      <c r="B61" s="138">
        <v>49.146000000000001</v>
      </c>
      <c r="C61" s="138">
        <v>48.502000000000002</v>
      </c>
      <c r="D61" s="138">
        <v>47.356000000000002</v>
      </c>
      <c r="E61" s="138">
        <v>20.998000000000001</v>
      </c>
      <c r="F61" s="138">
        <v>10.477</v>
      </c>
      <c r="G61" s="138">
        <v>17.785</v>
      </c>
      <c r="H61" s="138">
        <v>60.483669999999996</v>
      </c>
      <c r="I61" s="138">
        <v>44.231670000000001</v>
      </c>
      <c r="J61" s="138">
        <v>47.711669999999998</v>
      </c>
    </row>
    <row r="62" spans="1:10" x14ac:dyDescent="0.3">
      <c r="A62" s="7">
        <v>3000</v>
      </c>
      <c r="B62" s="138">
        <v>45.824669999999998</v>
      </c>
      <c r="C62" s="138">
        <v>50.059669999999997</v>
      </c>
      <c r="D62" s="138">
        <v>45.165660000000003</v>
      </c>
      <c r="E62" s="138">
        <v>22.007000000000001</v>
      </c>
      <c r="F62" s="138">
        <v>9.5910010000000003</v>
      </c>
      <c r="G62" s="138">
        <v>17.744</v>
      </c>
      <c r="H62" s="138">
        <v>57.491999999999997</v>
      </c>
      <c r="I62" s="138">
        <v>43.86</v>
      </c>
      <c r="J62" s="138">
        <v>46.658999999999999</v>
      </c>
    </row>
    <row r="63" spans="1:10" x14ac:dyDescent="0.3">
      <c r="A63" s="7">
        <v>3060</v>
      </c>
      <c r="B63" s="138">
        <v>48.536000000000001</v>
      </c>
      <c r="C63" s="138">
        <v>46.395000000000003</v>
      </c>
      <c r="D63" s="138">
        <v>46.767000000000003</v>
      </c>
      <c r="E63" s="138">
        <v>21.930669999999999</v>
      </c>
      <c r="F63" s="138">
        <v>10.905670000000001</v>
      </c>
      <c r="G63" s="138">
        <v>19.51867</v>
      </c>
      <c r="H63" s="138">
        <v>59.58567</v>
      </c>
      <c r="I63" s="138">
        <v>43.565669999999997</v>
      </c>
      <c r="J63" s="138">
        <v>46.690669999999997</v>
      </c>
    </row>
    <row r="64" spans="1:10" x14ac:dyDescent="0.3">
      <c r="A64" s="7">
        <v>3120</v>
      </c>
      <c r="B64" s="138">
        <v>46.280329999999999</v>
      </c>
      <c r="C64" s="138">
        <v>48.010330000000003</v>
      </c>
      <c r="D64" s="138">
        <v>45.517330000000001</v>
      </c>
      <c r="E64" s="138">
        <v>21.201329999999999</v>
      </c>
      <c r="F64" s="138">
        <v>10.76933</v>
      </c>
      <c r="G64" s="138">
        <v>17.782330000000002</v>
      </c>
      <c r="H64" s="138">
        <v>56.844670000000001</v>
      </c>
      <c r="I64" s="138">
        <v>43.215670000000003</v>
      </c>
      <c r="J64" s="138">
        <v>44.77467</v>
      </c>
    </row>
    <row r="65" spans="1:10" x14ac:dyDescent="0.3">
      <c r="A65" s="7">
        <v>3180</v>
      </c>
      <c r="B65" s="138">
        <v>45.441000000000003</v>
      </c>
      <c r="C65" s="138">
        <v>45.545999999999999</v>
      </c>
      <c r="D65" s="138">
        <v>45.795000000000002</v>
      </c>
      <c r="E65" s="138">
        <v>20.733329999999999</v>
      </c>
      <c r="F65" s="138">
        <v>11.82733</v>
      </c>
      <c r="G65" s="138">
        <v>17.555330000000001</v>
      </c>
      <c r="H65" s="138">
        <v>57.061999999999998</v>
      </c>
      <c r="I65" s="138">
        <v>42.74</v>
      </c>
      <c r="J65" s="138">
        <v>45.418999999999997</v>
      </c>
    </row>
    <row r="66" spans="1:10" x14ac:dyDescent="0.3">
      <c r="A66" s="7">
        <v>3240</v>
      </c>
      <c r="B66" s="138">
        <v>43.984670000000001</v>
      </c>
      <c r="C66" s="138">
        <v>45.38467</v>
      </c>
      <c r="D66" s="138">
        <v>44.103670000000001</v>
      </c>
      <c r="E66" s="138">
        <v>21.923999999999999</v>
      </c>
      <c r="F66" s="138">
        <v>11.042999999999999</v>
      </c>
      <c r="G66" s="138">
        <v>17.538</v>
      </c>
      <c r="H66" s="138">
        <v>54.151330000000002</v>
      </c>
      <c r="I66" s="138">
        <v>42.55133</v>
      </c>
      <c r="J66" s="138">
        <v>43.500329999999998</v>
      </c>
    </row>
    <row r="67" spans="1:10" x14ac:dyDescent="0.3">
      <c r="A67" s="7">
        <v>3300</v>
      </c>
      <c r="B67" s="138">
        <v>44.215670000000003</v>
      </c>
      <c r="C67" s="138">
        <v>44.760669999999998</v>
      </c>
      <c r="D67" s="138">
        <v>43.539670000000001</v>
      </c>
      <c r="E67" s="138">
        <v>20.674669999999999</v>
      </c>
      <c r="F67" s="138">
        <v>10.41667</v>
      </c>
      <c r="G67" s="138">
        <v>17.369669999999999</v>
      </c>
      <c r="H67" s="138">
        <v>60.417999999999999</v>
      </c>
      <c r="I67" s="138">
        <v>42.198999999999998</v>
      </c>
      <c r="J67" s="138">
        <v>45.506</v>
      </c>
    </row>
    <row r="68" spans="1:10" x14ac:dyDescent="0.3">
      <c r="A68" s="7">
        <v>3360</v>
      </c>
      <c r="B68" s="138">
        <v>43.716999999999999</v>
      </c>
      <c r="C68" s="138">
        <v>44.612000000000002</v>
      </c>
      <c r="D68" s="138">
        <v>43.194000000000003</v>
      </c>
      <c r="E68" s="138">
        <v>20.67</v>
      </c>
      <c r="F68" s="138">
        <v>10.589</v>
      </c>
      <c r="G68" s="138">
        <v>16.594000000000001</v>
      </c>
      <c r="H68" s="138">
        <v>55.094999999999999</v>
      </c>
      <c r="I68" s="138">
        <v>42.116999999999997</v>
      </c>
      <c r="J68" s="138">
        <v>42.145000000000003</v>
      </c>
    </row>
    <row r="69" spans="1:10" x14ac:dyDescent="0.3">
      <c r="A69" s="7">
        <v>3420</v>
      </c>
      <c r="B69" s="138">
        <v>43.003999999999998</v>
      </c>
      <c r="C69" s="138">
        <v>46.262999999999998</v>
      </c>
      <c r="D69" s="138">
        <v>42.378</v>
      </c>
      <c r="E69" s="138">
        <v>21.833670000000001</v>
      </c>
      <c r="F69" s="138">
        <v>10.56767</v>
      </c>
      <c r="G69" s="138">
        <v>16.997669999999999</v>
      </c>
      <c r="H69" s="138">
        <v>58.26567</v>
      </c>
      <c r="I69" s="138">
        <v>42.331670000000003</v>
      </c>
      <c r="J69" s="138">
        <v>43.638669999999998</v>
      </c>
    </row>
    <row r="70" spans="1:10" x14ac:dyDescent="0.3">
      <c r="A70" s="7">
        <v>3480</v>
      </c>
      <c r="B70" s="138">
        <v>41.148000000000003</v>
      </c>
      <c r="C70" s="138">
        <v>43.356999999999999</v>
      </c>
      <c r="D70" s="138">
        <v>41.284999999999997</v>
      </c>
      <c r="E70" s="138">
        <v>20.893329999999999</v>
      </c>
      <c r="F70" s="138">
        <v>9.8603330000000007</v>
      </c>
      <c r="G70" s="138">
        <v>16.370329999999999</v>
      </c>
      <c r="H70" s="138">
        <v>55.072000000000003</v>
      </c>
      <c r="I70" s="138">
        <v>42.854999999999997</v>
      </c>
      <c r="J70" s="138">
        <v>42.131</v>
      </c>
    </row>
    <row r="71" spans="1:10" x14ac:dyDescent="0.3">
      <c r="A71" s="7">
        <v>3540</v>
      </c>
      <c r="B71" s="138">
        <v>41.967329999999997</v>
      </c>
      <c r="C71" s="138">
        <v>43.85633</v>
      </c>
      <c r="D71" s="138">
        <v>41.30133</v>
      </c>
      <c r="E71" s="138">
        <v>19.64367</v>
      </c>
      <c r="F71" s="138">
        <v>11.01267</v>
      </c>
      <c r="G71" s="138">
        <v>16.76567</v>
      </c>
      <c r="H71" s="138">
        <v>57.952669999999998</v>
      </c>
      <c r="I71" s="138">
        <v>42.46566</v>
      </c>
      <c r="J71" s="138">
        <v>42.995669999999997</v>
      </c>
    </row>
    <row r="72" spans="1:10" x14ac:dyDescent="0.3">
      <c r="A72" s="7">
        <v>3600</v>
      </c>
      <c r="B72" s="138">
        <v>42.828000000000003</v>
      </c>
      <c r="C72" s="138">
        <v>42.554000000000002</v>
      </c>
      <c r="D72" s="138">
        <v>40.383000000000003</v>
      </c>
      <c r="E72" s="138">
        <v>19.550329999999999</v>
      </c>
      <c r="F72" s="138">
        <v>9.5003329999999995</v>
      </c>
      <c r="G72" s="138">
        <v>17.017330000000001</v>
      </c>
      <c r="H72" s="138">
        <v>57.898000000000003</v>
      </c>
      <c r="I72" s="138">
        <v>40.826000000000001</v>
      </c>
      <c r="J72" s="138">
        <v>42.366</v>
      </c>
    </row>
    <row r="73" spans="1:10" x14ac:dyDescent="0.3">
      <c r="A73" s="7">
        <v>3660</v>
      </c>
      <c r="B73" s="138">
        <v>39.432000000000002</v>
      </c>
      <c r="C73" s="138">
        <v>43.177</v>
      </c>
      <c r="D73" s="138">
        <v>39.963999999999999</v>
      </c>
      <c r="E73" s="138">
        <v>18.998000000000001</v>
      </c>
      <c r="F73" s="138">
        <v>8.6910000000000007</v>
      </c>
      <c r="G73" s="138">
        <v>14.968</v>
      </c>
      <c r="H73" s="138">
        <v>54.603000000000002</v>
      </c>
      <c r="I73" s="138">
        <v>40.183999999999997</v>
      </c>
      <c r="J73" s="138">
        <v>40.485999999999997</v>
      </c>
    </row>
    <row r="74" spans="1:10" x14ac:dyDescent="0.3">
      <c r="A74" s="7">
        <v>3720</v>
      </c>
      <c r="B74" s="138">
        <v>41.475670000000001</v>
      </c>
      <c r="C74" s="138">
        <v>40.917670000000001</v>
      </c>
      <c r="D74" s="138">
        <v>39.377670000000002</v>
      </c>
      <c r="E74" s="138">
        <v>20.318999999999999</v>
      </c>
      <c r="F74" s="138">
        <v>8.4830000000000005</v>
      </c>
      <c r="G74" s="138">
        <v>15.842000000000001</v>
      </c>
      <c r="H74" s="138">
        <v>54.238329999999998</v>
      </c>
      <c r="I74" s="138">
        <v>41.946330000000003</v>
      </c>
      <c r="J74" s="138">
        <v>41.237340000000003</v>
      </c>
    </row>
    <row r="75" spans="1:10" x14ac:dyDescent="0.3">
      <c r="A75" s="7">
        <v>3780</v>
      </c>
      <c r="B75" s="138">
        <v>40.26</v>
      </c>
      <c r="C75" s="138">
        <v>39.457999999999998</v>
      </c>
      <c r="D75" s="138">
        <v>38.67</v>
      </c>
      <c r="E75" s="138">
        <v>18.598669999999998</v>
      </c>
      <c r="F75" s="138">
        <v>8.1146670000000007</v>
      </c>
      <c r="G75" s="138">
        <v>15.15967</v>
      </c>
      <c r="H75" s="138">
        <v>52.723329999999997</v>
      </c>
      <c r="I75" s="138">
        <v>40.567329999999998</v>
      </c>
      <c r="J75" s="138">
        <v>40.168329999999997</v>
      </c>
    </row>
    <row r="76" spans="1:10" x14ac:dyDescent="0.3">
      <c r="A76" s="7">
        <v>3840</v>
      </c>
      <c r="B76" s="138">
        <v>40.547330000000002</v>
      </c>
      <c r="C76" s="138">
        <v>40.631329999999998</v>
      </c>
      <c r="D76" s="138">
        <v>37.459339999999997</v>
      </c>
      <c r="E76" s="138">
        <v>20.293330000000001</v>
      </c>
      <c r="F76" s="138">
        <v>8.4413339999999994</v>
      </c>
      <c r="G76" s="138">
        <v>16.32133</v>
      </c>
      <c r="H76" s="138">
        <v>54.32967</v>
      </c>
      <c r="I76" s="138">
        <v>40.063670000000002</v>
      </c>
      <c r="J76" s="138">
        <v>39.97166</v>
      </c>
    </row>
    <row r="77" spans="1:10" x14ac:dyDescent="0.3">
      <c r="A77" s="7">
        <v>3900</v>
      </c>
      <c r="B77" s="138">
        <v>39.434669999999997</v>
      </c>
      <c r="C77" s="138">
        <v>41.133670000000002</v>
      </c>
      <c r="D77" s="138">
        <v>38.139670000000002</v>
      </c>
      <c r="E77" s="138">
        <v>19.613669999999999</v>
      </c>
      <c r="F77" s="138">
        <v>7.9796670000000001</v>
      </c>
      <c r="G77" s="138">
        <v>16.841670000000001</v>
      </c>
      <c r="H77" s="138">
        <v>54.096330000000002</v>
      </c>
      <c r="I77" s="138">
        <v>40.468330000000002</v>
      </c>
      <c r="J77" s="138">
        <v>39.910330000000002</v>
      </c>
    </row>
    <row r="78" spans="1:10" x14ac:dyDescent="0.3">
      <c r="A78" s="7">
        <v>3960</v>
      </c>
      <c r="B78" s="138">
        <v>37.513330000000003</v>
      </c>
      <c r="C78" s="138">
        <v>38.756329999999998</v>
      </c>
      <c r="D78" s="138">
        <v>36.024329999999999</v>
      </c>
      <c r="E78" s="138">
        <v>18.918330000000001</v>
      </c>
      <c r="F78" s="138">
        <v>7.081334</v>
      </c>
      <c r="G78" s="138">
        <v>14.854329999999999</v>
      </c>
      <c r="H78" s="138">
        <v>52.988999999999997</v>
      </c>
      <c r="I78" s="138">
        <v>40.122</v>
      </c>
      <c r="J78" s="138">
        <v>39.575000000000003</v>
      </c>
    </row>
    <row r="79" spans="1:10" x14ac:dyDescent="0.3">
      <c r="A79" s="7">
        <v>4020</v>
      </c>
      <c r="B79" s="138">
        <v>37.344000000000001</v>
      </c>
      <c r="C79" s="138">
        <v>38.759</v>
      </c>
      <c r="D79" s="138">
        <v>35.854999999999997</v>
      </c>
      <c r="E79" s="138">
        <v>18.812670000000001</v>
      </c>
      <c r="F79" s="138">
        <v>8.0286670000000004</v>
      </c>
      <c r="G79" s="138">
        <v>14.930669999999999</v>
      </c>
      <c r="H79" s="138">
        <v>53.343000000000004</v>
      </c>
      <c r="I79" s="138">
        <v>41.771000000000001</v>
      </c>
      <c r="J79" s="138">
        <v>39.566000000000003</v>
      </c>
    </row>
    <row r="80" spans="1:10" x14ac:dyDescent="0.3">
      <c r="A80" s="7">
        <v>4080</v>
      </c>
      <c r="B80" s="138">
        <v>37.50967</v>
      </c>
      <c r="C80" s="138">
        <v>38.417670000000001</v>
      </c>
      <c r="D80" s="138">
        <v>36.45467</v>
      </c>
      <c r="E80" s="138">
        <v>18.261669999999999</v>
      </c>
      <c r="F80" s="138">
        <v>8.673667</v>
      </c>
      <c r="G80" s="138">
        <v>15.087669999999999</v>
      </c>
      <c r="H80" s="138">
        <v>53.789670000000001</v>
      </c>
      <c r="I80" s="138">
        <v>40.334670000000003</v>
      </c>
      <c r="J80" s="138">
        <v>40.025669999999998</v>
      </c>
    </row>
    <row r="81" spans="1:10" x14ac:dyDescent="0.3">
      <c r="A81" s="7">
        <v>4140</v>
      </c>
      <c r="B81" s="138">
        <v>34.60033</v>
      </c>
      <c r="C81" s="138">
        <v>40.457340000000002</v>
      </c>
      <c r="D81" s="138">
        <v>36.204329999999999</v>
      </c>
      <c r="E81" s="138">
        <v>17.139330000000001</v>
      </c>
      <c r="F81" s="138">
        <v>6.757333</v>
      </c>
      <c r="G81" s="138">
        <v>13.607329999999999</v>
      </c>
      <c r="H81" s="138">
        <v>51.605330000000002</v>
      </c>
      <c r="I81" s="138">
        <v>39.854329999999997</v>
      </c>
      <c r="J81" s="138">
        <v>39.860329999999998</v>
      </c>
    </row>
    <row r="82" spans="1:10" x14ac:dyDescent="0.3">
      <c r="A82" s="7">
        <v>4200</v>
      </c>
      <c r="B82" s="138">
        <v>36.208669999999998</v>
      </c>
      <c r="C82" s="138">
        <v>37.183669999999999</v>
      </c>
      <c r="D82" s="138">
        <v>35.575670000000002</v>
      </c>
      <c r="E82" s="138">
        <v>18.385670000000001</v>
      </c>
      <c r="F82" s="138">
        <v>7.3506660000000004</v>
      </c>
      <c r="G82" s="138">
        <v>13.73067</v>
      </c>
      <c r="H82" s="138">
        <v>51.078670000000002</v>
      </c>
      <c r="I82" s="138">
        <v>41.26267</v>
      </c>
      <c r="J82" s="138">
        <v>39.847670000000001</v>
      </c>
    </row>
    <row r="83" spans="1:10" x14ac:dyDescent="0.3">
      <c r="A83" s="7">
        <v>4260</v>
      </c>
      <c r="B83" s="138">
        <v>35.795670000000001</v>
      </c>
      <c r="C83" s="138">
        <v>38.00067</v>
      </c>
      <c r="D83" s="138">
        <v>35.072670000000002</v>
      </c>
      <c r="E83" s="138">
        <v>18.374669999999998</v>
      </c>
      <c r="F83" s="138">
        <v>6.2766669999999998</v>
      </c>
      <c r="G83" s="138">
        <v>14.606669999999999</v>
      </c>
      <c r="H83" s="138">
        <v>49.142330000000001</v>
      </c>
      <c r="I83" s="138">
        <v>40.60633</v>
      </c>
      <c r="J83" s="138">
        <v>37.812330000000003</v>
      </c>
    </row>
    <row r="84" spans="1:10" x14ac:dyDescent="0.3">
      <c r="A84" s="7">
        <v>4320</v>
      </c>
      <c r="B84" s="138">
        <v>35.795670000000001</v>
      </c>
      <c r="C84" s="138">
        <v>36.964660000000002</v>
      </c>
      <c r="D84" s="138">
        <v>33.412669999999999</v>
      </c>
      <c r="E84" s="138">
        <v>18.85633</v>
      </c>
      <c r="F84" s="138">
        <v>6.2783329999999999</v>
      </c>
      <c r="G84" s="138">
        <v>14.27833</v>
      </c>
      <c r="H84" s="138">
        <v>49.587000000000003</v>
      </c>
      <c r="I84" s="138">
        <v>39.997</v>
      </c>
      <c r="J84" s="138">
        <v>36.988999999999997</v>
      </c>
    </row>
    <row r="85" spans="1:10" x14ac:dyDescent="0.3">
      <c r="A85" s="7">
        <v>4380</v>
      </c>
      <c r="B85" s="138">
        <v>33.144329999999997</v>
      </c>
      <c r="C85" s="138">
        <v>37.872329999999998</v>
      </c>
      <c r="D85" s="138">
        <v>32.745330000000003</v>
      </c>
      <c r="E85" s="138">
        <v>17.62</v>
      </c>
      <c r="F85" s="138">
        <v>4.9749990000000004</v>
      </c>
      <c r="G85" s="138">
        <v>12.593</v>
      </c>
      <c r="H85" s="138">
        <v>52.126669999999997</v>
      </c>
      <c r="I85" s="138">
        <v>40.651670000000003</v>
      </c>
      <c r="J85" s="138">
        <v>39.273670000000003</v>
      </c>
    </row>
    <row r="86" spans="1:10" x14ac:dyDescent="0.3">
      <c r="A86" s="7">
        <v>4440</v>
      </c>
      <c r="B86" s="138">
        <v>33.459670000000003</v>
      </c>
      <c r="C86" s="138">
        <v>36.15166</v>
      </c>
      <c r="D86" s="138">
        <v>32.966670000000001</v>
      </c>
      <c r="E86" s="138">
        <v>17.167000000000002</v>
      </c>
      <c r="F86" s="138">
        <v>5.5949999999999998</v>
      </c>
      <c r="G86" s="138">
        <v>13.081</v>
      </c>
      <c r="H86" s="138">
        <v>49.453670000000002</v>
      </c>
      <c r="I86" s="138">
        <v>39.705669999999998</v>
      </c>
      <c r="J86" s="138">
        <v>38.997669999999999</v>
      </c>
    </row>
    <row r="87" spans="1:10" x14ac:dyDescent="0.3">
      <c r="A87" s="7">
        <v>4500</v>
      </c>
      <c r="B87" s="138">
        <v>33.991669999999999</v>
      </c>
      <c r="C87" s="138">
        <v>33.874670000000002</v>
      </c>
      <c r="D87" s="138">
        <v>32.555669999999999</v>
      </c>
      <c r="E87" s="138">
        <v>16.506</v>
      </c>
      <c r="F87" s="138">
        <v>6.5149999999999997</v>
      </c>
      <c r="G87" s="138">
        <v>13.359</v>
      </c>
      <c r="H87" s="138">
        <v>49.792999999999999</v>
      </c>
      <c r="I87" s="138">
        <v>39.207000000000001</v>
      </c>
      <c r="J87" s="138">
        <v>37.75</v>
      </c>
    </row>
    <row r="88" spans="1:10" x14ac:dyDescent="0.3">
      <c r="A88" s="7">
        <v>4560</v>
      </c>
      <c r="B88" s="138">
        <v>33.517670000000003</v>
      </c>
      <c r="C88" s="138">
        <v>34.910670000000003</v>
      </c>
      <c r="D88" s="138">
        <v>31.685670000000002</v>
      </c>
      <c r="E88" s="138">
        <v>18.98067</v>
      </c>
      <c r="F88" s="138">
        <v>6.6216670000000004</v>
      </c>
      <c r="G88" s="138">
        <v>14.597670000000001</v>
      </c>
      <c r="H88" s="138">
        <v>49.415329999999997</v>
      </c>
      <c r="I88" s="138">
        <v>39.159329999999997</v>
      </c>
      <c r="J88" s="138">
        <v>38.195340000000002</v>
      </c>
    </row>
    <row r="89" spans="1:10" x14ac:dyDescent="0.3">
      <c r="A89" s="7">
        <v>4620</v>
      </c>
      <c r="B89" s="138">
        <v>31.183</v>
      </c>
      <c r="C89" s="138">
        <v>35.241</v>
      </c>
      <c r="D89" s="138">
        <v>29.623000000000001</v>
      </c>
      <c r="E89" s="138">
        <v>16.03567</v>
      </c>
      <c r="F89" s="138">
        <v>5.2116670000000003</v>
      </c>
      <c r="G89" s="138">
        <v>12.18567</v>
      </c>
      <c r="H89" s="138">
        <v>51.197670000000002</v>
      </c>
      <c r="I89" s="138">
        <v>39.37567</v>
      </c>
      <c r="J89" s="138">
        <v>39.32967</v>
      </c>
    </row>
    <row r="90" spans="1:10" x14ac:dyDescent="0.3">
      <c r="A90" s="7">
        <v>4680</v>
      </c>
      <c r="B90" s="138">
        <v>31.02666</v>
      </c>
      <c r="C90" s="138">
        <v>34.319670000000002</v>
      </c>
      <c r="D90" s="138">
        <v>30.216670000000001</v>
      </c>
      <c r="E90" s="138">
        <v>15.52</v>
      </c>
      <c r="F90" s="138">
        <v>6.6869990000000001</v>
      </c>
      <c r="G90" s="138">
        <v>13.592000000000001</v>
      </c>
      <c r="H90" s="138">
        <v>44.85266</v>
      </c>
      <c r="I90" s="138">
        <v>38.099670000000003</v>
      </c>
      <c r="J90" s="138">
        <v>35.525669999999998</v>
      </c>
    </row>
    <row r="91" spans="1:10" x14ac:dyDescent="0.3">
      <c r="A91" s="7">
        <v>4740</v>
      </c>
      <c r="B91" s="138">
        <v>30.267669999999999</v>
      </c>
      <c r="C91" s="138">
        <v>35.245669999999997</v>
      </c>
      <c r="D91" s="138">
        <v>29.318670000000001</v>
      </c>
      <c r="E91" s="138">
        <v>17.193670000000001</v>
      </c>
      <c r="F91" s="138">
        <v>6.9006660000000002</v>
      </c>
      <c r="G91" s="138">
        <v>13.09967</v>
      </c>
      <c r="H91" s="138">
        <v>48.580329999999996</v>
      </c>
      <c r="I91" s="138">
        <v>39.921329999999998</v>
      </c>
      <c r="J91" s="138">
        <v>37.399329999999999</v>
      </c>
    </row>
    <row r="92" spans="1:10" x14ac:dyDescent="0.3">
      <c r="A92" s="7">
        <v>4800</v>
      </c>
      <c r="B92" s="138">
        <v>29.736999999999998</v>
      </c>
      <c r="C92" s="138">
        <v>33.473999999999997</v>
      </c>
      <c r="D92" s="138">
        <v>28.606000000000002</v>
      </c>
      <c r="E92" s="138">
        <v>15.946999999999999</v>
      </c>
      <c r="F92" s="138">
        <v>6.3270010000000001</v>
      </c>
      <c r="G92" s="138">
        <v>12.074</v>
      </c>
      <c r="H92" s="138">
        <v>47.319330000000001</v>
      </c>
      <c r="I92" s="138">
        <v>38.072330000000001</v>
      </c>
      <c r="J92" s="138">
        <v>36.324330000000003</v>
      </c>
    </row>
    <row r="93" spans="1:10" x14ac:dyDescent="0.3">
      <c r="A93" s="7">
        <v>4860</v>
      </c>
      <c r="B93" s="138">
        <v>30.004999999999999</v>
      </c>
      <c r="C93" s="138">
        <v>32.654000000000003</v>
      </c>
      <c r="D93" s="138">
        <v>28.702000000000002</v>
      </c>
      <c r="E93" s="138">
        <v>16.036000000000001</v>
      </c>
      <c r="F93" s="138">
        <v>5.6779989999999998</v>
      </c>
      <c r="G93" s="138">
        <v>12.461</v>
      </c>
      <c r="H93" s="138">
        <v>49.702330000000003</v>
      </c>
      <c r="I93" s="138">
        <v>37.74933</v>
      </c>
      <c r="J93" s="138">
        <v>35.947330000000001</v>
      </c>
    </row>
    <row r="94" spans="1:10" x14ac:dyDescent="0.3">
      <c r="A94" s="7">
        <v>4920</v>
      </c>
      <c r="B94" s="138">
        <v>29.864000000000001</v>
      </c>
      <c r="C94" s="138">
        <v>32.668999999999997</v>
      </c>
      <c r="D94" s="138">
        <v>28.074000000000002</v>
      </c>
      <c r="E94" s="138">
        <v>15.940329999999999</v>
      </c>
      <c r="F94" s="138">
        <v>6.6203339999999997</v>
      </c>
      <c r="G94" s="138">
        <v>11.67033</v>
      </c>
      <c r="H94" s="138">
        <v>50.348669999999998</v>
      </c>
      <c r="I94" s="138">
        <v>37.261670000000002</v>
      </c>
      <c r="J94" s="138">
        <v>36.308669999999999</v>
      </c>
    </row>
    <row r="95" spans="1:10" x14ac:dyDescent="0.3">
      <c r="A95" s="7">
        <v>4980</v>
      </c>
      <c r="B95" s="138">
        <v>30.096</v>
      </c>
      <c r="C95" s="138">
        <v>33.243000000000002</v>
      </c>
      <c r="D95" s="138">
        <v>28.074000000000002</v>
      </c>
      <c r="E95" s="138">
        <v>16.07433</v>
      </c>
      <c r="F95" s="138">
        <v>6.0733329999999999</v>
      </c>
      <c r="G95" s="138">
        <v>11.55733</v>
      </c>
      <c r="H95" s="138">
        <v>47.687669999999997</v>
      </c>
      <c r="I95" s="138">
        <v>37.133670000000002</v>
      </c>
      <c r="J95" s="138">
        <v>36.726669999999999</v>
      </c>
    </row>
    <row r="96" spans="1:10" x14ac:dyDescent="0.3">
      <c r="A96" s="7">
        <v>5040</v>
      </c>
      <c r="B96" s="138">
        <v>29.524329999999999</v>
      </c>
      <c r="C96" s="138">
        <v>33.72533</v>
      </c>
      <c r="D96" s="138">
        <v>26.55133</v>
      </c>
      <c r="E96" s="138">
        <v>15.747999999999999</v>
      </c>
      <c r="F96" s="138">
        <v>4.915</v>
      </c>
      <c r="G96" s="138">
        <v>11.268000000000001</v>
      </c>
      <c r="H96" s="138">
        <v>47.97833</v>
      </c>
      <c r="I96" s="138">
        <v>38.705329999999996</v>
      </c>
      <c r="J96" s="138">
        <v>36.327330000000003</v>
      </c>
    </row>
    <row r="97" spans="1:10" x14ac:dyDescent="0.3">
      <c r="A97" s="7">
        <v>5100</v>
      </c>
      <c r="B97" s="138">
        <v>30.20767</v>
      </c>
      <c r="C97" s="138">
        <v>33.273670000000003</v>
      </c>
      <c r="D97" s="138">
        <v>26.920670000000001</v>
      </c>
      <c r="E97" s="138">
        <v>16.024329999999999</v>
      </c>
      <c r="F97" s="138">
        <v>4.7393330000000002</v>
      </c>
      <c r="G97" s="138">
        <v>10.780329999999999</v>
      </c>
      <c r="H97" s="138">
        <v>46.453330000000001</v>
      </c>
      <c r="I97" s="138">
        <v>37.437330000000003</v>
      </c>
      <c r="J97" s="138">
        <v>35.814329999999998</v>
      </c>
    </row>
    <row r="98" spans="1:10" x14ac:dyDescent="0.3">
      <c r="A98" s="7">
        <v>5160</v>
      </c>
      <c r="B98" s="138">
        <v>30.367000000000001</v>
      </c>
      <c r="C98" s="138">
        <v>29.850999999999999</v>
      </c>
      <c r="D98" s="138">
        <v>26.407</v>
      </c>
      <c r="E98" s="138">
        <v>16.080670000000001</v>
      </c>
      <c r="F98" s="138">
        <v>4.8676659999999998</v>
      </c>
      <c r="G98" s="138">
        <v>12.369669999999999</v>
      </c>
      <c r="H98" s="138">
        <v>47.658329999999999</v>
      </c>
      <c r="I98" s="138">
        <v>38.338329999999999</v>
      </c>
      <c r="J98" s="138">
        <v>34.48133</v>
      </c>
    </row>
    <row r="99" spans="1:10" x14ac:dyDescent="0.3">
      <c r="A99" s="7">
        <v>5220</v>
      </c>
      <c r="B99" s="138">
        <v>26.962669999999999</v>
      </c>
      <c r="C99" s="138">
        <v>31.75367</v>
      </c>
      <c r="D99" s="138">
        <v>26.485669999999999</v>
      </c>
      <c r="E99" s="138">
        <v>15.17933</v>
      </c>
      <c r="F99" s="138">
        <v>4.8753330000000004</v>
      </c>
      <c r="G99" s="138">
        <v>11.70233</v>
      </c>
      <c r="H99" s="138">
        <v>46.64</v>
      </c>
      <c r="I99" s="138">
        <v>37.323</v>
      </c>
      <c r="J99" s="138">
        <v>35.234999999999999</v>
      </c>
    </row>
    <row r="100" spans="1:10" x14ac:dyDescent="0.3">
      <c r="A100" s="7">
        <v>5280</v>
      </c>
      <c r="B100" s="138">
        <v>28.180330000000001</v>
      </c>
      <c r="C100" s="138">
        <v>30.904330000000002</v>
      </c>
      <c r="D100" s="138">
        <v>25.358329999999999</v>
      </c>
      <c r="E100" s="138">
        <v>15.78467</v>
      </c>
      <c r="F100" s="138">
        <v>3.6786660000000002</v>
      </c>
      <c r="G100" s="138">
        <v>11.66567</v>
      </c>
      <c r="H100" s="138">
        <v>44.673999999999999</v>
      </c>
      <c r="I100" s="138">
        <v>35.923999999999999</v>
      </c>
      <c r="J100" s="138">
        <v>33.636000000000003</v>
      </c>
    </row>
    <row r="101" spans="1:10" x14ac:dyDescent="0.3">
      <c r="A101" s="7">
        <v>5340</v>
      </c>
      <c r="B101" s="138">
        <v>27.873329999999999</v>
      </c>
      <c r="C101" s="138">
        <v>30.120329999999999</v>
      </c>
      <c r="D101" s="138">
        <v>26.143329999999999</v>
      </c>
      <c r="E101" s="138">
        <v>15.81033</v>
      </c>
      <c r="F101" s="138">
        <v>4.4393339999999997</v>
      </c>
      <c r="G101" s="138">
        <v>11.50733</v>
      </c>
      <c r="H101" s="138">
        <v>46.411000000000001</v>
      </c>
      <c r="I101" s="138">
        <v>36.234999999999999</v>
      </c>
      <c r="J101" s="138">
        <v>33.469000000000001</v>
      </c>
    </row>
    <row r="102" spans="1:10" x14ac:dyDescent="0.3">
      <c r="A102" s="7">
        <v>5400</v>
      </c>
      <c r="B102" s="138">
        <v>28.097000000000001</v>
      </c>
      <c r="C102" s="138">
        <v>30.875</v>
      </c>
      <c r="D102" s="138">
        <v>25.486999999999998</v>
      </c>
      <c r="E102" s="138">
        <v>16.24333</v>
      </c>
      <c r="F102" s="138">
        <v>3.0983339999999999</v>
      </c>
      <c r="G102" s="138">
        <v>13.19533</v>
      </c>
      <c r="H102" s="138">
        <v>45.231000000000002</v>
      </c>
      <c r="I102" s="138">
        <v>37.488999999999997</v>
      </c>
      <c r="J102" s="138">
        <v>33.603999999999999</v>
      </c>
    </row>
    <row r="103" spans="1:10" x14ac:dyDescent="0.3">
      <c r="A103" s="7">
        <v>5460</v>
      </c>
      <c r="B103" s="138">
        <v>27.271000000000001</v>
      </c>
      <c r="C103" s="138">
        <v>28.481000000000002</v>
      </c>
      <c r="D103" s="138">
        <v>24.907</v>
      </c>
      <c r="E103" s="138">
        <v>15.57633</v>
      </c>
      <c r="F103" s="138">
        <v>2.6833339999999999</v>
      </c>
      <c r="G103" s="138">
        <v>11.19833</v>
      </c>
      <c r="H103" s="138">
        <v>45.266669999999998</v>
      </c>
      <c r="I103" s="138">
        <v>35.856670000000001</v>
      </c>
      <c r="J103" s="138">
        <v>34.279670000000003</v>
      </c>
    </row>
    <row r="104" spans="1:10" x14ac:dyDescent="0.3">
      <c r="A104" s="7">
        <v>5520</v>
      </c>
      <c r="B104" s="138">
        <v>25.244330000000001</v>
      </c>
      <c r="C104" s="138">
        <v>30.585329999999999</v>
      </c>
      <c r="D104" s="138">
        <v>23.83033</v>
      </c>
      <c r="E104" s="138">
        <v>15.27533</v>
      </c>
      <c r="F104" s="138">
        <v>3.5553340000000002</v>
      </c>
      <c r="G104" s="138">
        <v>11.57333</v>
      </c>
      <c r="H104" s="138">
        <v>48.768999999999998</v>
      </c>
      <c r="I104" s="138">
        <v>37.363</v>
      </c>
      <c r="J104" s="138">
        <v>33.046999999999997</v>
      </c>
    </row>
    <row r="105" spans="1:10" x14ac:dyDescent="0.3">
      <c r="A105" s="7">
        <v>5580</v>
      </c>
      <c r="B105" s="138">
        <v>26.973669999999998</v>
      </c>
      <c r="C105" s="138">
        <v>30.220659999999999</v>
      </c>
      <c r="D105" s="138">
        <v>24.38766</v>
      </c>
      <c r="E105" s="138">
        <v>14.58</v>
      </c>
      <c r="F105" s="138">
        <v>4.2270009999999996</v>
      </c>
      <c r="G105" s="138">
        <v>12.269</v>
      </c>
      <c r="H105" s="138">
        <v>46.033670000000001</v>
      </c>
      <c r="I105" s="138">
        <v>36.33867</v>
      </c>
      <c r="J105" s="138">
        <v>34.943660000000001</v>
      </c>
    </row>
    <row r="106" spans="1:10" x14ac:dyDescent="0.3">
      <c r="A106" s="7">
        <v>5640</v>
      </c>
      <c r="B106" s="138">
        <v>25.408329999999999</v>
      </c>
      <c r="C106" s="138">
        <v>29.834340000000001</v>
      </c>
      <c r="D106" s="138">
        <v>23.511330000000001</v>
      </c>
      <c r="E106" s="138">
        <v>15.91733</v>
      </c>
      <c r="F106" s="138">
        <v>3.4513340000000001</v>
      </c>
      <c r="G106" s="138">
        <v>13.05433</v>
      </c>
      <c r="H106" s="138">
        <v>49.849330000000002</v>
      </c>
      <c r="I106" s="138">
        <v>36.297330000000002</v>
      </c>
      <c r="J106" s="138">
        <v>34.000340000000001</v>
      </c>
    </row>
    <row r="107" spans="1:10" x14ac:dyDescent="0.3">
      <c r="A107" s="7">
        <v>5700</v>
      </c>
      <c r="B107" s="138">
        <v>26.129670000000001</v>
      </c>
      <c r="C107" s="138">
        <v>27.81467</v>
      </c>
      <c r="D107" s="138">
        <v>24.354669999999999</v>
      </c>
      <c r="E107" s="138">
        <v>13.591670000000001</v>
      </c>
      <c r="F107" s="138">
        <v>3.7916669999999999</v>
      </c>
      <c r="G107" s="138">
        <v>13.09867</v>
      </c>
      <c r="H107" s="138">
        <v>46.088329999999999</v>
      </c>
      <c r="I107" s="138">
        <v>36.510330000000003</v>
      </c>
      <c r="J107" s="138">
        <v>33.300330000000002</v>
      </c>
    </row>
    <row r="108" spans="1:10" x14ac:dyDescent="0.3">
      <c r="A108" s="7">
        <v>5760</v>
      </c>
      <c r="B108" s="138">
        <v>24.122330000000002</v>
      </c>
      <c r="C108" s="138">
        <v>29.023330000000001</v>
      </c>
      <c r="D108" s="138">
        <v>22.788329999999998</v>
      </c>
      <c r="E108" s="138">
        <v>14.630330000000001</v>
      </c>
      <c r="F108" s="138">
        <v>2.1493329999999999</v>
      </c>
      <c r="G108" s="138">
        <v>12.704330000000001</v>
      </c>
      <c r="H108" s="138">
        <v>48.532330000000002</v>
      </c>
      <c r="I108" s="138">
        <v>35.113329999999998</v>
      </c>
      <c r="J108" s="138">
        <v>33.73433</v>
      </c>
    </row>
    <row r="109" spans="1:10" x14ac:dyDescent="0.3">
      <c r="A109" s="7">
        <v>5820</v>
      </c>
      <c r="B109" s="138">
        <v>24.465</v>
      </c>
      <c r="C109" s="138">
        <v>29.43</v>
      </c>
      <c r="D109" s="138">
        <v>23.872</v>
      </c>
      <c r="E109" s="138">
        <v>13.13533</v>
      </c>
      <c r="F109" s="138">
        <v>1.2503329999999999</v>
      </c>
      <c r="G109" s="138">
        <v>11.27033</v>
      </c>
      <c r="H109" s="138">
        <v>47.509</v>
      </c>
      <c r="I109" s="138">
        <v>35.752000000000002</v>
      </c>
      <c r="J109" s="138">
        <v>32.741999999999997</v>
      </c>
    </row>
    <row r="110" spans="1:10" x14ac:dyDescent="0.3">
      <c r="A110" s="7">
        <v>5880</v>
      </c>
      <c r="B110" s="138">
        <v>24.59667</v>
      </c>
      <c r="C110" s="138">
        <v>29.522670000000002</v>
      </c>
      <c r="D110" s="138">
        <v>22.504670000000001</v>
      </c>
      <c r="E110" s="138">
        <v>13.800330000000001</v>
      </c>
      <c r="F110" s="138">
        <v>2.4763329999999999</v>
      </c>
      <c r="G110" s="138">
        <v>12.376329999999999</v>
      </c>
      <c r="H110" s="138">
        <v>45.996000000000002</v>
      </c>
      <c r="I110" s="138">
        <v>35.953000000000003</v>
      </c>
      <c r="J110" s="138">
        <v>32.537999999999997</v>
      </c>
    </row>
    <row r="111" spans="1:10" x14ac:dyDescent="0.3">
      <c r="A111" s="7">
        <v>5940</v>
      </c>
      <c r="B111" s="138">
        <v>23.33267</v>
      </c>
      <c r="C111" s="138">
        <v>28.85567</v>
      </c>
      <c r="D111" s="138">
        <v>23.001670000000001</v>
      </c>
      <c r="E111" s="138">
        <v>13.465999999999999</v>
      </c>
      <c r="F111" s="138">
        <v>2.0190009999999998</v>
      </c>
      <c r="G111" s="138">
        <v>12.651</v>
      </c>
      <c r="H111" s="138">
        <v>46.122</v>
      </c>
      <c r="I111" s="138">
        <v>37.408999999999999</v>
      </c>
      <c r="J111" s="138">
        <v>31.803000000000001</v>
      </c>
    </row>
    <row r="112" spans="1:10" x14ac:dyDescent="0.3">
      <c r="A112" s="7">
        <v>6000</v>
      </c>
      <c r="B112" s="138">
        <v>21.936</v>
      </c>
      <c r="C112" s="138">
        <v>27.439</v>
      </c>
      <c r="D112" s="138">
        <v>22.568999999999999</v>
      </c>
      <c r="E112" s="138">
        <v>12.15667</v>
      </c>
      <c r="F112" s="138">
        <v>1.111667</v>
      </c>
      <c r="G112" s="138">
        <v>10.46467</v>
      </c>
      <c r="H112" s="138">
        <v>45.231000000000002</v>
      </c>
      <c r="I112" s="138">
        <v>37.201999999999998</v>
      </c>
      <c r="J112" s="138">
        <v>31.048999999999999</v>
      </c>
    </row>
    <row r="113" spans="1:10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</row>
    <row r="114" spans="1:10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</row>
    <row r="115" spans="1:10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</row>
    <row r="116" spans="1:10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</row>
    <row r="117" spans="1:10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</row>
    <row r="118" spans="1:10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</row>
    <row r="119" spans="1:10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</row>
    <row r="120" spans="1:10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</row>
    <row r="121" spans="1:10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</row>
    <row r="122" spans="1:10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</row>
    <row r="123" spans="1:10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</row>
    <row r="124" spans="1:10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</row>
    <row r="125" spans="1:10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</row>
    <row r="126" spans="1:10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</row>
    <row r="127" spans="1:10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</row>
    <row r="128" spans="1:10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</row>
    <row r="129" spans="1:10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</row>
    <row r="130" spans="1:10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</row>
    <row r="131" spans="1:10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</row>
  </sheetData>
  <mergeCells count="3">
    <mergeCell ref="B2:D2"/>
    <mergeCell ref="E2:G2"/>
    <mergeCell ref="H2:J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zoomScale="70" zoomScaleNormal="70" workbookViewId="0">
      <selection activeCell="F20" sqref="F20"/>
    </sheetView>
  </sheetViews>
  <sheetFormatPr baseColWidth="10" defaultRowHeight="14.4" x14ac:dyDescent="0.3"/>
  <cols>
    <col min="1" max="1" width="28.6640625" bestFit="1" customWidth="1"/>
    <col min="2" max="2" width="11.109375" customWidth="1"/>
    <col min="3" max="3" width="7.33203125" bestFit="1" customWidth="1"/>
    <col min="4" max="4" width="7.6640625" bestFit="1" customWidth="1"/>
    <col min="5" max="5" width="8.44140625" bestFit="1" customWidth="1"/>
    <col min="6" max="6" width="12.6640625" bestFit="1" customWidth="1"/>
    <col min="7" max="7" width="6.88671875" bestFit="1" customWidth="1"/>
    <col min="8" max="9" width="11.5546875" bestFit="1" customWidth="1"/>
    <col min="10" max="10" width="13.109375" customWidth="1"/>
  </cols>
  <sheetData>
    <row r="1" spans="1:19" x14ac:dyDescent="0.3">
      <c r="A1" s="91" t="s">
        <v>73</v>
      </c>
      <c r="D1" s="15"/>
      <c r="H1" s="13" t="s">
        <v>16</v>
      </c>
      <c r="I1" s="14" t="s">
        <v>15</v>
      </c>
      <c r="J1" s="9" t="s">
        <v>8</v>
      </c>
      <c r="P1" s="13"/>
      <c r="Q1" s="14"/>
      <c r="R1" s="9"/>
      <c r="S1" s="14"/>
    </row>
    <row r="2" spans="1:19" x14ac:dyDescent="0.3">
      <c r="A2" s="13" t="s">
        <v>14</v>
      </c>
      <c r="B2" s="50">
        <v>100.8383636033049</v>
      </c>
      <c r="C2" s="50">
        <v>110.61304309273527</v>
      </c>
      <c r="D2" s="50">
        <v>88.548593303959862</v>
      </c>
      <c r="E2" s="170"/>
      <c r="F2" s="170"/>
      <c r="G2" s="170"/>
      <c r="H2" s="30">
        <f>AVERAGE(B2:G2)</f>
        <v>100.00000000000001</v>
      </c>
      <c r="I2" s="23">
        <f>STDEV(B2:G2)</f>
        <v>11.056090008174568</v>
      </c>
      <c r="J2" s="23">
        <f>I2/SQRT(3)</f>
        <v>6.3832365424043189</v>
      </c>
      <c r="P2" s="10"/>
      <c r="Q2" s="10"/>
      <c r="R2" s="11"/>
      <c r="S2" s="3"/>
    </row>
    <row r="3" spans="1:19" x14ac:dyDescent="0.3">
      <c r="A3" s="29" t="s">
        <v>11</v>
      </c>
      <c r="B3" s="50">
        <v>72.107237438450397</v>
      </c>
      <c r="C3" s="50">
        <v>43.200606893757104</v>
      </c>
      <c r="D3" s="50">
        <v>42.375639960778479</v>
      </c>
      <c r="E3" s="170"/>
      <c r="F3" s="170"/>
      <c r="G3" s="170"/>
      <c r="H3" s="30">
        <f t="shared" ref="H3:H9" si="0">AVERAGE(B3:G3)</f>
        <v>52.561161430995327</v>
      </c>
      <c r="I3" s="23">
        <f t="shared" ref="I3:I9" si="1">STDEV(B3:G3)</f>
        <v>16.932423278344885</v>
      </c>
      <c r="J3" s="23">
        <f t="shared" ref="J3:J8" si="2">I3/SQRT(3)</f>
        <v>9.7759391377851053</v>
      </c>
      <c r="P3" s="10"/>
      <c r="Q3" s="10"/>
      <c r="R3" s="11"/>
      <c r="S3" s="3"/>
    </row>
    <row r="4" spans="1:19" x14ac:dyDescent="0.3">
      <c r="A4" s="168" t="s">
        <v>23</v>
      </c>
      <c r="B4" s="50">
        <v>102.19587232316894</v>
      </c>
      <c r="C4" s="50">
        <v>108.00694391104768</v>
      </c>
      <c r="D4" s="50">
        <v>89.797183765783316</v>
      </c>
      <c r="E4" s="170"/>
      <c r="F4" s="170"/>
      <c r="G4" s="170"/>
      <c r="H4" s="30">
        <f t="shared" si="0"/>
        <v>99.999999999999986</v>
      </c>
      <c r="I4" s="23">
        <f t="shared" si="1"/>
        <v>9.3013564914887148</v>
      </c>
      <c r="J4" s="23">
        <f t="shared" si="2"/>
        <v>5.3701406741896829</v>
      </c>
      <c r="P4" s="10"/>
      <c r="Q4" s="10"/>
      <c r="R4" s="11"/>
      <c r="S4" s="3"/>
    </row>
    <row r="5" spans="1:19" x14ac:dyDescent="0.3">
      <c r="A5" s="29" t="s">
        <v>29</v>
      </c>
      <c r="B5" s="50">
        <v>80.671744199529712</v>
      </c>
      <c r="C5" s="50">
        <v>91.904434004139702</v>
      </c>
      <c r="D5" s="50">
        <v>97.166713082920992</v>
      </c>
      <c r="E5" s="170"/>
      <c r="F5" s="170"/>
      <c r="G5" s="170"/>
      <c r="H5" s="30">
        <f t="shared" si="0"/>
        <v>89.914297095530131</v>
      </c>
      <c r="I5" s="23">
        <f t="shared" si="1"/>
        <v>8.4256443849873683</v>
      </c>
      <c r="J5" s="23">
        <f t="shared" si="2"/>
        <v>4.864548053768516</v>
      </c>
      <c r="P5" s="10"/>
      <c r="Q5" s="10"/>
      <c r="R5" s="11"/>
      <c r="S5" s="3"/>
    </row>
    <row r="6" spans="1:19" x14ac:dyDescent="0.3">
      <c r="A6" s="168" t="s">
        <v>26</v>
      </c>
      <c r="B6" s="50">
        <v>95.44598919004865</v>
      </c>
      <c r="C6" s="50">
        <v>98.118759846123467</v>
      </c>
      <c r="D6" s="50">
        <v>106.43525096382793</v>
      </c>
      <c r="E6" s="170"/>
      <c r="F6" s="170"/>
      <c r="G6" s="170"/>
      <c r="H6" s="30">
        <f t="shared" si="0"/>
        <v>100.00000000000001</v>
      </c>
      <c r="I6" s="23">
        <f t="shared" si="1"/>
        <v>5.7310790406850698</v>
      </c>
      <c r="J6" s="23">
        <f t="shared" si="2"/>
        <v>3.3088400268865472</v>
      </c>
      <c r="P6" s="10"/>
      <c r="Q6" s="10"/>
      <c r="R6" s="11"/>
      <c r="S6" s="3"/>
    </row>
    <row r="7" spans="1:19" x14ac:dyDescent="0.3">
      <c r="A7" s="29" t="s">
        <v>30</v>
      </c>
      <c r="B7" s="50">
        <v>44.878722415540473</v>
      </c>
      <c r="C7" s="50">
        <v>36.562231297835922</v>
      </c>
      <c r="D7" s="50">
        <v>36.562231297835922</v>
      </c>
      <c r="E7" s="170"/>
      <c r="F7" s="170"/>
      <c r="G7" s="170"/>
      <c r="H7" s="30">
        <f t="shared" si="0"/>
        <v>39.334395003737434</v>
      </c>
      <c r="I7" s="23">
        <f t="shared" si="1"/>
        <v>4.8015283855198545</v>
      </c>
      <c r="J7" s="23">
        <f t="shared" si="2"/>
        <v>2.7721637059015172</v>
      </c>
      <c r="P7" s="10"/>
      <c r="Q7" s="10"/>
      <c r="R7" s="11"/>
      <c r="S7" s="3"/>
    </row>
    <row r="8" spans="1:19" x14ac:dyDescent="0.3">
      <c r="A8" s="183" t="s">
        <v>186</v>
      </c>
      <c r="B8" s="50">
        <v>88.918496865636399</v>
      </c>
      <c r="C8" s="50">
        <v>123.509890949769</v>
      </c>
      <c r="D8" s="50">
        <v>87.571612184594642</v>
      </c>
      <c r="E8" s="50"/>
      <c r="F8" s="50"/>
      <c r="G8" s="50"/>
      <c r="H8" s="30">
        <f t="shared" si="0"/>
        <v>100.00000000000001</v>
      </c>
      <c r="I8" s="23">
        <f t="shared" si="1"/>
        <v>20.37129730622302</v>
      </c>
      <c r="J8" s="23">
        <f t="shared" si="2"/>
        <v>11.76137398348976</v>
      </c>
    </row>
    <row r="9" spans="1:19" x14ac:dyDescent="0.3">
      <c r="A9" s="183" t="s">
        <v>187</v>
      </c>
      <c r="B9" s="50">
        <v>55.171787937516193</v>
      </c>
      <c r="C9" s="50">
        <v>49.334914828310048</v>
      </c>
      <c r="D9" s="50">
        <v>51.210574295307801</v>
      </c>
      <c r="E9" s="50">
        <v>36.52495952752988</v>
      </c>
      <c r="F9" s="50">
        <v>59.428539127086744</v>
      </c>
      <c r="G9" s="50">
        <v>59.428539127086744</v>
      </c>
      <c r="H9" s="30">
        <f t="shared" si="0"/>
        <v>51.849885807139572</v>
      </c>
      <c r="I9" s="23">
        <f t="shared" si="1"/>
        <v>8.5731460941789521</v>
      </c>
      <c r="J9" s="23">
        <f>I9/SQRT(6)</f>
        <v>3.499972236845502</v>
      </c>
    </row>
    <row r="10" spans="1:19" x14ac:dyDescent="0.3">
      <c r="A10" s="23"/>
      <c r="B10" s="23"/>
      <c r="C10" s="23"/>
      <c r="H10" s="24"/>
      <c r="I10" s="25"/>
      <c r="J10" s="16"/>
    </row>
    <row r="11" spans="1:19" x14ac:dyDescent="0.3">
      <c r="H11" s="24"/>
      <c r="I11" s="25"/>
      <c r="J11" s="16"/>
    </row>
    <row r="12" spans="1:19" x14ac:dyDescent="0.3">
      <c r="A12" s="23"/>
      <c r="B12" s="23"/>
      <c r="C12" s="23"/>
      <c r="H12" s="24"/>
      <c r="I12" s="25"/>
      <c r="J12" s="17"/>
    </row>
    <row r="13" spans="1:19" x14ac:dyDescent="0.3">
      <c r="H13" s="24"/>
      <c r="I13" s="25"/>
      <c r="J13" s="17"/>
    </row>
    <row r="14" spans="1:19" x14ac:dyDescent="0.3">
      <c r="A14" s="23"/>
      <c r="B14" s="23"/>
      <c r="C14" s="23"/>
      <c r="H14" s="24"/>
      <c r="I14" s="25"/>
      <c r="J14" s="17"/>
    </row>
    <row r="15" spans="1:19" x14ac:dyDescent="0.3">
      <c r="A15" s="23"/>
      <c r="B15" s="23"/>
      <c r="C15" s="23"/>
      <c r="H15" s="24"/>
      <c r="I15" s="25"/>
      <c r="J15" s="17"/>
    </row>
    <row r="16" spans="1:19" x14ac:dyDescent="0.3">
      <c r="A16" s="23"/>
      <c r="B16" s="23"/>
      <c r="C16" s="23"/>
      <c r="H16" s="24"/>
      <c r="I16" s="25"/>
      <c r="J16" s="18"/>
    </row>
    <row r="17" spans="1:10" x14ac:dyDescent="0.3">
      <c r="H17" s="24"/>
      <c r="I17" s="25"/>
      <c r="J17" s="18"/>
    </row>
    <row r="18" spans="1:10" x14ac:dyDescent="0.3">
      <c r="A18" s="23"/>
      <c r="B18" s="23"/>
      <c r="C18" s="23"/>
      <c r="H18" s="24"/>
      <c r="I18" s="25"/>
      <c r="J18" s="19"/>
    </row>
    <row r="19" spans="1:10" x14ac:dyDescent="0.3">
      <c r="A19" s="23"/>
      <c r="B19" s="23"/>
      <c r="C19" s="23"/>
      <c r="H19" s="24"/>
      <c r="I19" s="25"/>
      <c r="J19" s="19"/>
    </row>
    <row r="20" spans="1:10" x14ac:dyDescent="0.3">
      <c r="A20" s="23"/>
      <c r="B20" s="23"/>
      <c r="C20" s="23"/>
      <c r="H20" s="24"/>
      <c r="I20" s="25"/>
      <c r="J20" s="19"/>
    </row>
    <row r="21" spans="1:10" x14ac:dyDescent="0.3">
      <c r="A21" s="23"/>
      <c r="B21" s="23"/>
      <c r="C21" s="23"/>
      <c r="H21" s="24"/>
      <c r="I21" s="25"/>
      <c r="J21" s="19"/>
    </row>
    <row r="22" spans="1:10" x14ac:dyDescent="0.3">
      <c r="A22" s="23"/>
      <c r="B22" s="23"/>
      <c r="C22" s="23"/>
      <c r="H22" s="24"/>
      <c r="I22" s="25"/>
      <c r="J22" s="17"/>
    </row>
    <row r="23" spans="1:10" x14ac:dyDescent="0.3">
      <c r="A23" s="23"/>
      <c r="B23" s="23"/>
      <c r="C23" s="23"/>
      <c r="H23" s="24"/>
      <c r="I23" s="25"/>
      <c r="J23" s="17"/>
    </row>
    <row r="24" spans="1:10" x14ac:dyDescent="0.3">
      <c r="A24" s="23"/>
      <c r="B24" s="23"/>
      <c r="C24" s="23"/>
      <c r="H24" s="24"/>
      <c r="I24" s="25"/>
      <c r="J24" s="19"/>
    </row>
    <row r="25" spans="1:10" x14ac:dyDescent="0.3">
      <c r="A25" s="23"/>
      <c r="B25" s="23"/>
      <c r="C25" s="23"/>
      <c r="H25" s="24"/>
      <c r="I25" s="25"/>
      <c r="J25" s="19"/>
    </row>
    <row r="26" spans="1:10" x14ac:dyDescent="0.3">
      <c r="A26" s="23"/>
      <c r="B26" s="23"/>
      <c r="C26" s="23"/>
      <c r="H26" s="24"/>
      <c r="I26" s="25"/>
      <c r="J26" s="20"/>
    </row>
    <row r="27" spans="1:10" x14ac:dyDescent="0.3">
      <c r="H27" s="24"/>
      <c r="I27" s="25"/>
      <c r="J27" s="20"/>
    </row>
    <row r="28" spans="1:10" x14ac:dyDescent="0.3">
      <c r="A28" s="23"/>
      <c r="B28" s="23"/>
      <c r="C28" s="23"/>
      <c r="H28" s="24"/>
      <c r="I28" s="25"/>
      <c r="J28" s="21"/>
    </row>
    <row r="29" spans="1:10" x14ac:dyDescent="0.3">
      <c r="H29" s="24"/>
      <c r="I29" s="25"/>
      <c r="J29" s="21"/>
    </row>
    <row r="30" spans="1:10" x14ac:dyDescent="0.3">
      <c r="A30" s="23"/>
      <c r="B30" s="23"/>
      <c r="C30" s="23"/>
      <c r="H30" s="24"/>
      <c r="I30" s="25"/>
      <c r="J30" s="21"/>
    </row>
    <row r="31" spans="1:10" x14ac:dyDescent="0.3">
      <c r="A31" s="23"/>
      <c r="B31" s="23"/>
      <c r="C31" s="23"/>
      <c r="H31" s="24"/>
      <c r="I31" s="25"/>
      <c r="J31" s="21"/>
    </row>
    <row r="32" spans="1:10" x14ac:dyDescent="0.3">
      <c r="A32" s="23"/>
      <c r="B32" s="23"/>
      <c r="C32" s="23"/>
      <c r="H32" s="24"/>
      <c r="I32" s="25"/>
      <c r="J32" s="21"/>
    </row>
    <row r="33" spans="1:10" x14ac:dyDescent="0.3">
      <c r="A33" s="23"/>
      <c r="B33" s="23"/>
      <c r="C33" s="23"/>
      <c r="H33" s="24"/>
      <c r="I33" s="25"/>
      <c r="J33" s="21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topLeftCell="A3" zoomScale="60" zoomScaleNormal="60" workbookViewId="0">
      <selection activeCell="B3" sqref="B3:J112"/>
    </sheetView>
  </sheetViews>
  <sheetFormatPr baseColWidth="10" defaultRowHeight="14.4" x14ac:dyDescent="0.3"/>
  <cols>
    <col min="1" max="10" width="11.44140625" style="3"/>
  </cols>
  <sheetData>
    <row r="1" spans="1:10" x14ac:dyDescent="0.3">
      <c r="B1" s="87"/>
      <c r="C1" s="88"/>
      <c r="D1" s="88"/>
      <c r="F1" s="89" t="s">
        <v>71</v>
      </c>
      <c r="G1" s="88"/>
      <c r="H1" s="88"/>
      <c r="I1" s="88"/>
      <c r="J1" s="90"/>
    </row>
    <row r="2" spans="1:10" x14ac:dyDescent="0.3">
      <c r="A2" s="5" t="s">
        <v>0</v>
      </c>
      <c r="B2" s="242" t="s">
        <v>4</v>
      </c>
      <c r="C2" s="242"/>
      <c r="D2" s="243"/>
      <c r="E2" s="244" t="s">
        <v>5</v>
      </c>
      <c r="F2" s="242"/>
      <c r="G2" s="243"/>
      <c r="H2" s="241" t="s">
        <v>6</v>
      </c>
      <c r="I2" s="241"/>
      <c r="J2" s="241"/>
    </row>
    <row r="3" spans="1:10" x14ac:dyDescent="0.3">
      <c r="A3" s="7">
        <v>-540</v>
      </c>
      <c r="B3" s="138">
        <v>6.0793330000000001</v>
      </c>
      <c r="C3" s="138">
        <v>2.1183329999999998</v>
      </c>
      <c r="D3" s="138">
        <v>-3.7636669999999999</v>
      </c>
      <c r="E3" s="138">
        <v>-2.7153339999999999</v>
      </c>
      <c r="F3" s="138">
        <v>-3.0443340000000001</v>
      </c>
      <c r="G3" s="138">
        <v>-2.0503330000000002</v>
      </c>
      <c r="H3" s="138">
        <v>-1.977333</v>
      </c>
      <c r="I3" s="138">
        <v>-0.1793332</v>
      </c>
      <c r="J3" s="138">
        <v>-0.2693334</v>
      </c>
    </row>
    <row r="4" spans="1:10" x14ac:dyDescent="0.3">
      <c r="A4" s="7">
        <v>-480</v>
      </c>
      <c r="B4" s="138">
        <v>2.690334</v>
      </c>
      <c r="C4" s="138">
        <v>-0.3606663</v>
      </c>
      <c r="D4" s="138">
        <v>-3.7346659999999998</v>
      </c>
      <c r="E4" s="138">
        <v>-1.839666</v>
      </c>
      <c r="F4" s="138">
        <v>-0.2046664</v>
      </c>
      <c r="G4" s="138">
        <v>-0.34466649999999999</v>
      </c>
      <c r="H4" s="138">
        <v>-1.4550000000000001</v>
      </c>
      <c r="I4" s="138">
        <v>0.21099999999999999</v>
      </c>
      <c r="J4" s="138">
        <v>-1.0469999999999999</v>
      </c>
    </row>
    <row r="5" spans="1:10" x14ac:dyDescent="0.3">
      <c r="A5" s="7">
        <v>-420</v>
      </c>
      <c r="B5" s="138">
        <v>2.3420000000000001</v>
      </c>
      <c r="C5" s="138">
        <v>0.83699990000000002</v>
      </c>
      <c r="D5" s="138">
        <v>-2.492</v>
      </c>
      <c r="E5" s="138">
        <v>-3.2909999999999999</v>
      </c>
      <c r="F5" s="138">
        <v>-1.0569999999999999</v>
      </c>
      <c r="G5" s="138">
        <v>-2.42</v>
      </c>
      <c r="H5" s="138">
        <v>-3.5696659999999998</v>
      </c>
      <c r="I5" s="138">
        <v>-2.625667</v>
      </c>
      <c r="J5" s="138">
        <v>-1.9576659999999999</v>
      </c>
    </row>
    <row r="6" spans="1:10" x14ac:dyDescent="0.3">
      <c r="A6" s="7">
        <v>-360</v>
      </c>
      <c r="B6" s="138">
        <v>2.527666</v>
      </c>
      <c r="C6" s="138">
        <v>1.304667</v>
      </c>
      <c r="D6" s="138">
        <v>-0.30233349999999998</v>
      </c>
      <c r="E6" s="138">
        <v>-2.7683330000000002</v>
      </c>
      <c r="F6" s="138">
        <v>-1.7873330000000001</v>
      </c>
      <c r="G6" s="138">
        <v>-1.419333</v>
      </c>
      <c r="H6" s="138">
        <v>-2.5623330000000002</v>
      </c>
      <c r="I6" s="138">
        <v>-1.8733329999999999</v>
      </c>
      <c r="J6" s="138">
        <v>-0.95433330000000005</v>
      </c>
    </row>
    <row r="7" spans="1:10" x14ac:dyDescent="0.3">
      <c r="A7" s="7">
        <v>-300</v>
      </c>
      <c r="B7" s="138">
        <v>3.3029999999999999</v>
      </c>
      <c r="C7" s="138">
        <v>9.0000630000000009E-3</v>
      </c>
      <c r="D7" s="138">
        <v>-4.9039999999999999</v>
      </c>
      <c r="E7" s="138">
        <v>-2.3246669999999998</v>
      </c>
      <c r="F7" s="138">
        <v>-0.1266668</v>
      </c>
      <c r="G7" s="138">
        <v>-0.44266680000000003</v>
      </c>
      <c r="H7" s="138">
        <v>-0.50566659999999997</v>
      </c>
      <c r="I7" s="138">
        <v>-1.0136670000000001</v>
      </c>
      <c r="J7" s="138">
        <v>0.2043333</v>
      </c>
    </row>
    <row r="8" spans="1:10" x14ac:dyDescent="0.3">
      <c r="A8" s="7">
        <v>-240</v>
      </c>
      <c r="B8" s="138">
        <v>0.75366639999999996</v>
      </c>
      <c r="C8" s="138">
        <v>-1.6723330000000001</v>
      </c>
      <c r="D8" s="138">
        <v>-1.339334</v>
      </c>
      <c r="E8" s="138">
        <v>-2.6343329999999998</v>
      </c>
      <c r="F8" s="138">
        <v>-1.1193329999999999</v>
      </c>
      <c r="G8" s="138">
        <v>-1.596333</v>
      </c>
      <c r="H8" s="138">
        <v>-1.3620000000000001</v>
      </c>
      <c r="I8" s="138">
        <v>-0.95700010000000002</v>
      </c>
      <c r="J8" s="138">
        <v>-5.8000089999999997E-2</v>
      </c>
    </row>
    <row r="9" spans="1:10" x14ac:dyDescent="0.3">
      <c r="A9" s="7">
        <v>-180</v>
      </c>
      <c r="B9" s="138">
        <v>2.447333</v>
      </c>
      <c r="C9" s="138">
        <v>-0.55966660000000001</v>
      </c>
      <c r="D9" s="138">
        <v>-1.3666630000000001E-2</v>
      </c>
      <c r="E9" s="138">
        <v>-0.66766669999999995</v>
      </c>
      <c r="F9" s="138">
        <v>0.6423333</v>
      </c>
      <c r="G9" s="138">
        <v>-0.18066679999999999</v>
      </c>
      <c r="H9" s="138">
        <v>-1.3879999999999999</v>
      </c>
      <c r="I9" s="138">
        <v>-1.23</v>
      </c>
      <c r="J9" s="138">
        <v>9.8999920000000005E-2</v>
      </c>
    </row>
    <row r="10" spans="1:10" x14ac:dyDescent="0.3">
      <c r="A10" s="7">
        <v>-120</v>
      </c>
      <c r="B10" s="138">
        <v>4.2786660000000003</v>
      </c>
      <c r="C10" s="138">
        <v>3.5666580000000003E-2</v>
      </c>
      <c r="D10" s="138">
        <v>-2.8793329999999999</v>
      </c>
      <c r="E10" s="138">
        <v>-3.0000209999999999E-3</v>
      </c>
      <c r="F10" s="138">
        <v>-1.1339999999999999</v>
      </c>
      <c r="G10" s="138">
        <v>-1.4430000000000001</v>
      </c>
      <c r="H10" s="138">
        <v>-1.2230000000000001</v>
      </c>
      <c r="I10" s="138">
        <v>-1.1919999999999999</v>
      </c>
      <c r="J10" s="138">
        <v>0.182</v>
      </c>
    </row>
    <row r="11" spans="1:10" x14ac:dyDescent="0.3">
      <c r="A11" s="7">
        <v>-60</v>
      </c>
      <c r="B11" s="138">
        <v>2.3769999999999998</v>
      </c>
      <c r="C11" s="138">
        <v>-0.06</v>
      </c>
      <c r="D11" s="138">
        <v>-1.304</v>
      </c>
      <c r="E11" s="138">
        <v>-0.94466660000000002</v>
      </c>
      <c r="F11" s="138">
        <v>-0.2896667</v>
      </c>
      <c r="G11" s="138">
        <v>-0.97466660000000005</v>
      </c>
      <c r="H11" s="138">
        <v>-2.9726669999999999</v>
      </c>
      <c r="I11" s="138">
        <v>-1.2666820000000001E-2</v>
      </c>
      <c r="J11" s="138">
        <v>-0.54666680000000001</v>
      </c>
    </row>
    <row r="12" spans="1:10" x14ac:dyDescent="0.3">
      <c r="A12" s="7">
        <v>0</v>
      </c>
      <c r="B12" s="138">
        <v>0</v>
      </c>
      <c r="C12" s="138">
        <v>0</v>
      </c>
      <c r="D12" s="138">
        <v>0</v>
      </c>
      <c r="E12" s="138">
        <v>0</v>
      </c>
      <c r="F12" s="138">
        <v>0</v>
      </c>
      <c r="G12" s="138">
        <v>0</v>
      </c>
      <c r="H12" s="138">
        <v>0</v>
      </c>
      <c r="I12" s="138">
        <v>0</v>
      </c>
      <c r="J12" s="138">
        <v>0</v>
      </c>
    </row>
    <row r="13" spans="1:10" x14ac:dyDescent="0.3">
      <c r="A13" s="7">
        <v>60</v>
      </c>
      <c r="B13" s="138">
        <v>109.523</v>
      </c>
      <c r="C13" s="138">
        <v>85.06</v>
      </c>
      <c r="D13" s="138">
        <v>78.149990000000003</v>
      </c>
      <c r="E13" s="138">
        <v>59.74</v>
      </c>
      <c r="F13" s="138">
        <v>59.481000000000002</v>
      </c>
      <c r="G13" s="138">
        <v>54.77</v>
      </c>
      <c r="H13" s="138">
        <v>165.3647</v>
      </c>
      <c r="I13" s="138">
        <v>153.68170000000001</v>
      </c>
      <c r="J13" s="138">
        <v>158.12469999999999</v>
      </c>
    </row>
    <row r="14" spans="1:10" x14ac:dyDescent="0.3">
      <c r="A14" s="7">
        <v>120</v>
      </c>
      <c r="B14" s="138">
        <v>132.0523</v>
      </c>
      <c r="C14" s="138">
        <v>113.1613</v>
      </c>
      <c r="D14" s="138">
        <v>110.3573</v>
      </c>
      <c r="E14" s="138">
        <v>61.358330000000002</v>
      </c>
      <c r="F14" s="138">
        <v>60.353340000000003</v>
      </c>
      <c r="G14" s="138">
        <v>56.511330000000001</v>
      </c>
      <c r="H14" s="138">
        <v>164.41200000000001</v>
      </c>
      <c r="I14" s="138">
        <v>153.876</v>
      </c>
      <c r="J14" s="138">
        <v>160.036</v>
      </c>
    </row>
    <row r="15" spans="1:10" x14ac:dyDescent="0.3">
      <c r="A15" s="7">
        <v>180</v>
      </c>
      <c r="B15" s="138">
        <v>138.80529999999999</v>
      </c>
      <c r="C15" s="138">
        <v>124.7773</v>
      </c>
      <c r="D15" s="138">
        <v>127.70229999999999</v>
      </c>
      <c r="E15" s="138">
        <v>64.244339999999994</v>
      </c>
      <c r="F15" s="138">
        <v>63.896340000000002</v>
      </c>
      <c r="G15" s="138">
        <v>59.228340000000003</v>
      </c>
      <c r="H15" s="138">
        <v>163.95830000000001</v>
      </c>
      <c r="I15" s="138">
        <v>155.09129999999999</v>
      </c>
      <c r="J15" s="138">
        <v>161.26230000000001</v>
      </c>
    </row>
    <row r="16" spans="1:10" x14ac:dyDescent="0.3">
      <c r="A16" s="7">
        <v>240</v>
      </c>
      <c r="B16" s="138">
        <v>138.63069999999999</v>
      </c>
      <c r="C16" s="138">
        <v>128.98169999999999</v>
      </c>
      <c r="D16" s="138">
        <v>133.20269999999999</v>
      </c>
      <c r="E16" s="138">
        <v>67.546660000000003</v>
      </c>
      <c r="F16" s="138">
        <v>68.557659999999998</v>
      </c>
      <c r="G16" s="138">
        <v>62.219670000000001</v>
      </c>
      <c r="H16" s="138">
        <v>162.417</v>
      </c>
      <c r="I16" s="138">
        <v>153.82300000000001</v>
      </c>
      <c r="J16" s="138">
        <v>161.66200000000001</v>
      </c>
    </row>
    <row r="17" spans="1:10" x14ac:dyDescent="0.3">
      <c r="A17" s="7">
        <v>300</v>
      </c>
      <c r="B17" s="138">
        <v>138.55670000000001</v>
      </c>
      <c r="C17" s="138">
        <v>133.01169999999999</v>
      </c>
      <c r="D17" s="138">
        <v>136.19669999999999</v>
      </c>
      <c r="E17" s="138">
        <v>72.167339999999996</v>
      </c>
      <c r="F17" s="138">
        <v>72.191329999999994</v>
      </c>
      <c r="G17" s="138">
        <v>65.480329999999995</v>
      </c>
      <c r="H17" s="138">
        <v>160.98929999999999</v>
      </c>
      <c r="I17" s="138">
        <v>151.94630000000001</v>
      </c>
      <c r="J17" s="138">
        <v>158.98230000000001</v>
      </c>
    </row>
    <row r="18" spans="1:10" x14ac:dyDescent="0.3">
      <c r="A18" s="7">
        <v>360</v>
      </c>
      <c r="B18" s="138">
        <v>138.8203</v>
      </c>
      <c r="C18" s="138">
        <v>133.1403</v>
      </c>
      <c r="D18" s="138">
        <v>138.4153</v>
      </c>
      <c r="E18" s="138">
        <v>74.443659999999994</v>
      </c>
      <c r="F18" s="138">
        <v>75.673680000000004</v>
      </c>
      <c r="G18" s="138">
        <v>66.117679999999993</v>
      </c>
      <c r="H18" s="138">
        <v>157.0017</v>
      </c>
      <c r="I18" s="138">
        <v>149.18270000000001</v>
      </c>
      <c r="J18" s="138">
        <v>155.93469999999999</v>
      </c>
    </row>
    <row r="19" spans="1:10" x14ac:dyDescent="0.3">
      <c r="A19" s="7">
        <v>420</v>
      </c>
      <c r="B19" s="138">
        <v>135.2097</v>
      </c>
      <c r="C19" s="138">
        <v>131.9717</v>
      </c>
      <c r="D19" s="138">
        <v>139.01169999999999</v>
      </c>
      <c r="E19" s="138">
        <v>78.369</v>
      </c>
      <c r="F19" s="138">
        <v>81.554000000000002</v>
      </c>
      <c r="G19" s="138">
        <v>68.935000000000002</v>
      </c>
      <c r="H19" s="138">
        <v>154.60499999999999</v>
      </c>
      <c r="I19" s="138">
        <v>146.18299999999999</v>
      </c>
      <c r="J19" s="138">
        <v>153.94800000000001</v>
      </c>
    </row>
    <row r="20" spans="1:10" x14ac:dyDescent="0.3">
      <c r="A20" s="7">
        <v>480</v>
      </c>
      <c r="B20" s="138">
        <v>135.50630000000001</v>
      </c>
      <c r="C20" s="138">
        <v>129.55930000000001</v>
      </c>
      <c r="D20" s="138">
        <v>138.34729999999999</v>
      </c>
      <c r="E20" s="138">
        <v>83.823329999999999</v>
      </c>
      <c r="F20" s="138">
        <v>87.596329999999995</v>
      </c>
      <c r="G20" s="138">
        <v>71.707329999999999</v>
      </c>
      <c r="H20" s="138">
        <v>153.8177</v>
      </c>
      <c r="I20" s="138">
        <v>143.7347</v>
      </c>
      <c r="J20" s="138">
        <v>152.08770000000001</v>
      </c>
    </row>
    <row r="21" spans="1:10" x14ac:dyDescent="0.3">
      <c r="A21" s="7">
        <v>540</v>
      </c>
      <c r="B21" s="138">
        <v>131.6917</v>
      </c>
      <c r="C21" s="138">
        <v>129.33869999999999</v>
      </c>
      <c r="D21" s="138">
        <v>138.3827</v>
      </c>
      <c r="E21" s="138">
        <v>88.031679999999994</v>
      </c>
      <c r="F21" s="138">
        <v>96.228669999999994</v>
      </c>
      <c r="G21" s="138">
        <v>74.317670000000007</v>
      </c>
      <c r="H21" s="138">
        <v>149.99199999999999</v>
      </c>
      <c r="I21" s="138">
        <v>141.01</v>
      </c>
      <c r="J21" s="138">
        <v>147.55600000000001</v>
      </c>
    </row>
    <row r="22" spans="1:10" x14ac:dyDescent="0.3">
      <c r="A22" s="7">
        <v>600</v>
      </c>
      <c r="B22" s="138">
        <v>131.52799999999999</v>
      </c>
      <c r="C22" s="138">
        <v>130.05000000000001</v>
      </c>
      <c r="D22" s="138">
        <v>135.70500000000001</v>
      </c>
      <c r="E22" s="138">
        <v>91.212339999999998</v>
      </c>
      <c r="F22" s="138">
        <v>100.7343</v>
      </c>
      <c r="G22" s="138">
        <v>76.881330000000005</v>
      </c>
      <c r="H22" s="138">
        <v>149.4503</v>
      </c>
      <c r="I22" s="138">
        <v>137.97829999999999</v>
      </c>
      <c r="J22" s="138">
        <v>145.21129999999999</v>
      </c>
    </row>
    <row r="23" spans="1:10" x14ac:dyDescent="0.3">
      <c r="A23" s="7">
        <v>660</v>
      </c>
      <c r="B23" s="138">
        <v>126.44370000000001</v>
      </c>
      <c r="C23" s="138">
        <v>125.5827</v>
      </c>
      <c r="D23" s="138">
        <v>134.8897</v>
      </c>
      <c r="E23" s="138">
        <v>94.394000000000005</v>
      </c>
      <c r="F23" s="138">
        <v>101.911</v>
      </c>
      <c r="G23" s="138">
        <v>80.352999999999994</v>
      </c>
      <c r="H23" s="138">
        <v>152.29400000000001</v>
      </c>
      <c r="I23" s="138">
        <v>134.44800000000001</v>
      </c>
      <c r="J23" s="138">
        <v>143.59800000000001</v>
      </c>
    </row>
    <row r="24" spans="1:10" x14ac:dyDescent="0.3">
      <c r="A24" s="7">
        <v>720</v>
      </c>
      <c r="B24" s="138">
        <v>126.8663</v>
      </c>
      <c r="C24" s="138">
        <v>123.05029999999999</v>
      </c>
      <c r="D24" s="138">
        <v>131.95830000000001</v>
      </c>
      <c r="E24" s="138">
        <v>97.735339999999994</v>
      </c>
      <c r="F24" s="138">
        <v>102.4353</v>
      </c>
      <c r="G24" s="138">
        <v>82.000339999999994</v>
      </c>
      <c r="H24" s="138">
        <v>152.87370000000001</v>
      </c>
      <c r="I24" s="138">
        <v>133.7047</v>
      </c>
      <c r="J24" s="138">
        <v>143.59370000000001</v>
      </c>
    </row>
    <row r="25" spans="1:10" x14ac:dyDescent="0.3">
      <c r="A25" s="7">
        <v>780</v>
      </c>
      <c r="B25" s="138">
        <v>125.95569999999999</v>
      </c>
      <c r="C25" s="138">
        <v>124.4217</v>
      </c>
      <c r="D25" s="138">
        <v>133.53970000000001</v>
      </c>
      <c r="E25" s="138">
        <v>99.961650000000006</v>
      </c>
      <c r="F25" s="138">
        <v>101.3437</v>
      </c>
      <c r="G25" s="138">
        <v>83.261660000000006</v>
      </c>
      <c r="H25" s="138">
        <v>152.28370000000001</v>
      </c>
      <c r="I25" s="138">
        <v>133.2517</v>
      </c>
      <c r="J25" s="138">
        <v>143.51570000000001</v>
      </c>
    </row>
    <row r="26" spans="1:10" x14ac:dyDescent="0.3">
      <c r="A26" s="7">
        <v>840</v>
      </c>
      <c r="B26" s="138">
        <v>125.3717</v>
      </c>
      <c r="C26" s="138">
        <v>120.96469999999999</v>
      </c>
      <c r="D26" s="138">
        <v>130.25970000000001</v>
      </c>
      <c r="E26" s="138">
        <v>101.7093</v>
      </c>
      <c r="F26" s="138">
        <v>100.8253</v>
      </c>
      <c r="G26" s="138">
        <v>84.385329999999996</v>
      </c>
      <c r="H26" s="138">
        <v>153.01230000000001</v>
      </c>
      <c r="I26" s="138">
        <v>130.8493</v>
      </c>
      <c r="J26" s="138">
        <v>144.31229999999999</v>
      </c>
    </row>
    <row r="27" spans="1:10" x14ac:dyDescent="0.3">
      <c r="A27" s="7">
        <v>900</v>
      </c>
      <c r="B27" s="138">
        <v>126.90730000000001</v>
      </c>
      <c r="C27" s="138">
        <v>122.0363</v>
      </c>
      <c r="D27" s="138">
        <v>129.41229999999999</v>
      </c>
      <c r="E27" s="138">
        <v>101.7183</v>
      </c>
      <c r="F27" s="138">
        <v>99.546329999999998</v>
      </c>
      <c r="G27" s="138">
        <v>84.847340000000003</v>
      </c>
      <c r="H27" s="138">
        <v>151.03870000000001</v>
      </c>
      <c r="I27" s="138">
        <v>132.72370000000001</v>
      </c>
      <c r="J27" s="138">
        <v>146.0607</v>
      </c>
    </row>
    <row r="28" spans="1:10" x14ac:dyDescent="0.3">
      <c r="A28" s="7">
        <v>960</v>
      </c>
      <c r="B28" s="138">
        <v>125.51300000000001</v>
      </c>
      <c r="C28" s="138">
        <v>119.271</v>
      </c>
      <c r="D28" s="138">
        <v>129.012</v>
      </c>
      <c r="E28" s="138">
        <v>103.2987</v>
      </c>
      <c r="F28" s="138">
        <v>99.092669999999998</v>
      </c>
      <c r="G28" s="138">
        <v>85.188670000000002</v>
      </c>
      <c r="H28" s="138">
        <v>152.6797</v>
      </c>
      <c r="I28" s="138">
        <v>131.27770000000001</v>
      </c>
      <c r="J28" s="138">
        <v>146.9417</v>
      </c>
    </row>
    <row r="29" spans="1:10" x14ac:dyDescent="0.3">
      <c r="A29" s="7">
        <v>1020</v>
      </c>
      <c r="B29" s="138">
        <v>123.72499999999999</v>
      </c>
      <c r="C29" s="138">
        <v>117.35299999999999</v>
      </c>
      <c r="D29" s="138">
        <v>127.56</v>
      </c>
      <c r="E29" s="138">
        <v>101.777</v>
      </c>
      <c r="F29" s="138">
        <v>96.784989999999993</v>
      </c>
      <c r="G29" s="138">
        <v>85.058000000000007</v>
      </c>
      <c r="H29" s="138">
        <v>153.25399999999999</v>
      </c>
      <c r="I29" s="138">
        <v>133.04300000000001</v>
      </c>
      <c r="J29" s="138">
        <v>148.63499999999999</v>
      </c>
    </row>
    <row r="30" spans="1:10" x14ac:dyDescent="0.3">
      <c r="A30" s="7">
        <v>1080</v>
      </c>
      <c r="B30" s="138">
        <v>123.6223</v>
      </c>
      <c r="C30" s="138">
        <v>116.9663</v>
      </c>
      <c r="D30" s="138">
        <v>126.78530000000001</v>
      </c>
      <c r="E30" s="138">
        <v>101.7227</v>
      </c>
      <c r="F30" s="138">
        <v>96.615660000000005</v>
      </c>
      <c r="G30" s="138">
        <v>85.00067</v>
      </c>
      <c r="H30" s="138">
        <v>151.44370000000001</v>
      </c>
      <c r="I30" s="138">
        <v>134.0307</v>
      </c>
      <c r="J30" s="138">
        <v>148.11170000000001</v>
      </c>
    </row>
    <row r="31" spans="1:10" x14ac:dyDescent="0.3">
      <c r="A31" s="7">
        <v>1140</v>
      </c>
      <c r="B31" s="138">
        <v>121.42</v>
      </c>
      <c r="C31" s="138">
        <v>116.06100000000001</v>
      </c>
      <c r="D31" s="138">
        <v>125.04300000000001</v>
      </c>
      <c r="E31" s="138">
        <v>102.5313</v>
      </c>
      <c r="F31" s="138">
        <v>95.059340000000006</v>
      </c>
      <c r="G31" s="138">
        <v>85.101330000000004</v>
      </c>
      <c r="H31" s="138">
        <v>151.2987</v>
      </c>
      <c r="I31" s="138">
        <v>135.80170000000001</v>
      </c>
      <c r="J31" s="138">
        <v>149.26769999999999</v>
      </c>
    </row>
    <row r="32" spans="1:10" x14ac:dyDescent="0.3">
      <c r="A32" s="7">
        <v>1200</v>
      </c>
      <c r="B32" s="138">
        <v>119.2877</v>
      </c>
      <c r="C32" s="138">
        <v>114.9177</v>
      </c>
      <c r="D32" s="138">
        <v>123.5437</v>
      </c>
      <c r="E32" s="138">
        <v>102.01730000000001</v>
      </c>
      <c r="F32" s="138">
        <v>93.939329999999998</v>
      </c>
      <c r="G32" s="138">
        <v>85.818340000000006</v>
      </c>
      <c r="H32" s="138">
        <v>152.72030000000001</v>
      </c>
      <c r="I32" s="138">
        <v>137.78129999999999</v>
      </c>
      <c r="J32" s="138">
        <v>149.47130000000001</v>
      </c>
    </row>
    <row r="33" spans="1:10" x14ac:dyDescent="0.3">
      <c r="A33" s="7">
        <v>1260</v>
      </c>
      <c r="B33" s="138">
        <v>117.38200000000001</v>
      </c>
      <c r="C33" s="138">
        <v>114.236</v>
      </c>
      <c r="D33" s="138">
        <v>124.774</v>
      </c>
      <c r="E33" s="138">
        <v>100.0133</v>
      </c>
      <c r="F33" s="138">
        <v>92.332329999999999</v>
      </c>
      <c r="G33" s="138">
        <v>84.174329999999998</v>
      </c>
      <c r="H33" s="138">
        <v>151.6447</v>
      </c>
      <c r="I33" s="138">
        <v>140.2587</v>
      </c>
      <c r="J33" s="138">
        <v>149.7877</v>
      </c>
    </row>
    <row r="34" spans="1:10" x14ac:dyDescent="0.3">
      <c r="A34" s="7">
        <v>1320</v>
      </c>
      <c r="B34" s="138">
        <v>118.4487</v>
      </c>
      <c r="C34" s="138">
        <v>113.3387</v>
      </c>
      <c r="D34" s="138">
        <v>122.7317</v>
      </c>
      <c r="E34" s="138">
        <v>99.634659999999997</v>
      </c>
      <c r="F34" s="138">
        <v>92.251660000000001</v>
      </c>
      <c r="G34" s="138">
        <v>82.497669999999999</v>
      </c>
      <c r="H34" s="138">
        <v>150.1867</v>
      </c>
      <c r="I34" s="138">
        <v>137.9367</v>
      </c>
      <c r="J34" s="138">
        <v>148.3647</v>
      </c>
    </row>
    <row r="35" spans="1:10" x14ac:dyDescent="0.3">
      <c r="A35" s="7">
        <v>1380</v>
      </c>
      <c r="B35" s="138">
        <v>116.979</v>
      </c>
      <c r="C35" s="138">
        <v>112.288</v>
      </c>
      <c r="D35" s="138">
        <v>120.717</v>
      </c>
      <c r="E35" s="138">
        <v>99.45</v>
      </c>
      <c r="F35" s="138">
        <v>91.132999999999996</v>
      </c>
      <c r="G35" s="138">
        <v>82.046999999999997</v>
      </c>
      <c r="H35" s="138">
        <v>148.53399999999999</v>
      </c>
      <c r="I35" s="138">
        <v>139.81299999999999</v>
      </c>
      <c r="J35" s="138">
        <v>148.965</v>
      </c>
    </row>
    <row r="36" spans="1:10" x14ac:dyDescent="0.3">
      <c r="A36" s="7">
        <v>1440</v>
      </c>
      <c r="B36" s="138">
        <v>115.166</v>
      </c>
      <c r="C36" s="138">
        <v>112.337</v>
      </c>
      <c r="D36" s="138">
        <v>119.056</v>
      </c>
      <c r="E36" s="138">
        <v>96.284000000000006</v>
      </c>
      <c r="F36" s="138">
        <v>89.506</v>
      </c>
      <c r="G36" s="138">
        <v>80.843999999999994</v>
      </c>
      <c r="H36" s="138">
        <v>148.5</v>
      </c>
      <c r="I36" s="138">
        <v>139.26400000000001</v>
      </c>
      <c r="J36" s="138">
        <v>148.73699999999999</v>
      </c>
    </row>
    <row r="37" spans="1:10" x14ac:dyDescent="0.3">
      <c r="A37" s="7">
        <v>1500</v>
      </c>
      <c r="B37" s="138">
        <v>113.13</v>
      </c>
      <c r="C37" s="138">
        <v>109.72799999999999</v>
      </c>
      <c r="D37" s="138">
        <v>117.282</v>
      </c>
      <c r="E37" s="138">
        <v>96.107669999999999</v>
      </c>
      <c r="F37" s="138">
        <v>88.164670000000001</v>
      </c>
      <c r="G37" s="138">
        <v>79.882670000000005</v>
      </c>
      <c r="H37" s="138">
        <v>147.4213</v>
      </c>
      <c r="I37" s="138">
        <v>139.6053</v>
      </c>
      <c r="J37" s="138">
        <v>147.7133</v>
      </c>
    </row>
    <row r="38" spans="1:10" x14ac:dyDescent="0.3">
      <c r="A38" s="7">
        <v>1560</v>
      </c>
      <c r="B38" s="138">
        <v>112.3913</v>
      </c>
      <c r="C38" s="138">
        <v>110.32729999999999</v>
      </c>
      <c r="D38" s="138">
        <v>113.9533</v>
      </c>
      <c r="E38" s="138">
        <v>95.654669999999996</v>
      </c>
      <c r="F38" s="138">
        <v>86.726669999999999</v>
      </c>
      <c r="G38" s="138">
        <v>80.053669999999997</v>
      </c>
      <c r="H38" s="138">
        <v>144.82570000000001</v>
      </c>
      <c r="I38" s="138">
        <v>138.6207</v>
      </c>
      <c r="J38" s="138">
        <v>145.62469999999999</v>
      </c>
    </row>
    <row r="39" spans="1:10" x14ac:dyDescent="0.3">
      <c r="A39" s="7">
        <v>1620</v>
      </c>
      <c r="B39" s="138">
        <v>111.28400000000001</v>
      </c>
      <c r="C39" s="138">
        <v>110.21299999999999</v>
      </c>
      <c r="D39" s="138">
        <v>112.166</v>
      </c>
      <c r="E39" s="138">
        <v>94.034999999999997</v>
      </c>
      <c r="F39" s="138">
        <v>85.034000000000006</v>
      </c>
      <c r="G39" s="138">
        <v>78.004999999999995</v>
      </c>
      <c r="H39" s="138">
        <v>143.52699999999999</v>
      </c>
      <c r="I39" s="138">
        <v>139.49700000000001</v>
      </c>
      <c r="J39" s="138">
        <v>146.14500000000001</v>
      </c>
    </row>
    <row r="40" spans="1:10" x14ac:dyDescent="0.3">
      <c r="A40" s="7">
        <v>1680</v>
      </c>
      <c r="B40" s="138">
        <v>109.6973</v>
      </c>
      <c r="C40" s="138">
        <v>110.40730000000001</v>
      </c>
      <c r="D40" s="138">
        <v>112.6353</v>
      </c>
      <c r="E40" s="138">
        <v>92.229330000000004</v>
      </c>
      <c r="F40" s="138">
        <v>83.844340000000003</v>
      </c>
      <c r="G40" s="138">
        <v>76.586330000000004</v>
      </c>
      <c r="H40" s="138">
        <v>142.49930000000001</v>
      </c>
      <c r="I40" s="138">
        <v>139.23830000000001</v>
      </c>
      <c r="J40" s="138">
        <v>145.26329999999999</v>
      </c>
    </row>
    <row r="41" spans="1:10" x14ac:dyDescent="0.3">
      <c r="A41" s="7">
        <v>1740</v>
      </c>
      <c r="B41" s="138">
        <v>107.081</v>
      </c>
      <c r="C41" s="138">
        <v>108.42100000000001</v>
      </c>
      <c r="D41" s="138">
        <v>110.26600000000001</v>
      </c>
      <c r="E41" s="138">
        <v>91.519000000000005</v>
      </c>
      <c r="F41" s="138">
        <v>83.310010000000005</v>
      </c>
      <c r="G41" s="138">
        <v>76.168000000000006</v>
      </c>
      <c r="H41" s="138">
        <v>141.1053</v>
      </c>
      <c r="I41" s="138">
        <v>137.87729999999999</v>
      </c>
      <c r="J41" s="138">
        <v>144.27330000000001</v>
      </c>
    </row>
    <row r="42" spans="1:10" x14ac:dyDescent="0.3">
      <c r="A42" s="7">
        <v>1800</v>
      </c>
      <c r="B42" s="138">
        <v>109.0247</v>
      </c>
      <c r="C42" s="138">
        <v>109.6557</v>
      </c>
      <c r="D42" s="138">
        <v>109.6677</v>
      </c>
      <c r="E42" s="138">
        <v>88.85</v>
      </c>
      <c r="F42" s="138">
        <v>82.325000000000003</v>
      </c>
      <c r="G42" s="138">
        <v>72.707999999999998</v>
      </c>
      <c r="H42" s="138">
        <v>140.24700000000001</v>
      </c>
      <c r="I42" s="138">
        <v>135.614</v>
      </c>
      <c r="J42" s="138">
        <v>141.827</v>
      </c>
    </row>
    <row r="43" spans="1:10" x14ac:dyDescent="0.3">
      <c r="A43" s="7">
        <v>1860</v>
      </c>
      <c r="B43" s="138">
        <v>106.7747</v>
      </c>
      <c r="C43" s="138">
        <v>109.27370000000001</v>
      </c>
      <c r="D43" s="138">
        <v>110.50069999999999</v>
      </c>
      <c r="E43" s="138">
        <v>88.01867</v>
      </c>
      <c r="F43" s="138">
        <v>82.428669999999997</v>
      </c>
      <c r="G43" s="138">
        <v>73.041659999999993</v>
      </c>
      <c r="H43" s="138">
        <v>138.28700000000001</v>
      </c>
      <c r="I43" s="138">
        <v>137.934</v>
      </c>
      <c r="J43" s="138">
        <v>143.072</v>
      </c>
    </row>
    <row r="44" spans="1:10" x14ac:dyDescent="0.3">
      <c r="A44" s="7">
        <v>1920</v>
      </c>
      <c r="B44" s="138">
        <v>105.2247</v>
      </c>
      <c r="C44" s="138">
        <v>107.7077</v>
      </c>
      <c r="D44" s="138">
        <v>108.7427</v>
      </c>
      <c r="E44" s="138">
        <v>88.760670000000005</v>
      </c>
      <c r="F44" s="138">
        <v>82.876660000000001</v>
      </c>
      <c r="G44" s="138">
        <v>73.699659999999994</v>
      </c>
      <c r="H44" s="138">
        <v>138.54300000000001</v>
      </c>
      <c r="I44" s="138">
        <v>137.99700000000001</v>
      </c>
      <c r="J44" s="138">
        <v>142.548</v>
      </c>
    </row>
    <row r="45" spans="1:10" x14ac:dyDescent="0.3">
      <c r="A45" s="7">
        <v>1980</v>
      </c>
      <c r="B45" s="138">
        <v>103.2197</v>
      </c>
      <c r="C45" s="138">
        <v>107.2607</v>
      </c>
      <c r="D45" s="138">
        <v>108.3797</v>
      </c>
      <c r="E45" s="138">
        <v>86.920670000000001</v>
      </c>
      <c r="F45" s="138">
        <v>79.820660000000004</v>
      </c>
      <c r="G45" s="138">
        <v>70.871669999999995</v>
      </c>
      <c r="H45" s="138">
        <v>137.43870000000001</v>
      </c>
      <c r="I45" s="138">
        <v>136.35069999999999</v>
      </c>
      <c r="J45" s="138">
        <v>141.65770000000001</v>
      </c>
    </row>
    <row r="46" spans="1:10" x14ac:dyDescent="0.3">
      <c r="A46" s="7">
        <v>2040</v>
      </c>
      <c r="B46" s="138">
        <v>101.08029999999999</v>
      </c>
      <c r="C46" s="138">
        <v>106.22329999999999</v>
      </c>
      <c r="D46" s="138">
        <v>105.8733</v>
      </c>
      <c r="E46" s="138">
        <v>85.75</v>
      </c>
      <c r="F46" s="138">
        <v>79.391000000000005</v>
      </c>
      <c r="G46" s="138">
        <v>69.835999999999999</v>
      </c>
      <c r="H46" s="138">
        <v>136.96</v>
      </c>
      <c r="I46" s="138">
        <v>136.61000000000001</v>
      </c>
      <c r="J46" s="138">
        <v>142.36500000000001</v>
      </c>
    </row>
    <row r="47" spans="1:10" x14ac:dyDescent="0.3">
      <c r="A47" s="7">
        <v>2100</v>
      </c>
      <c r="B47" s="138">
        <v>100.74769999999999</v>
      </c>
      <c r="C47" s="138">
        <v>105.6207</v>
      </c>
      <c r="D47" s="138">
        <v>105.9427</v>
      </c>
      <c r="E47" s="138">
        <v>83.420330000000007</v>
      </c>
      <c r="F47" s="138">
        <v>77.219329999999999</v>
      </c>
      <c r="G47" s="138">
        <v>67.807329999999993</v>
      </c>
      <c r="H47" s="138">
        <v>135.05029999999999</v>
      </c>
      <c r="I47" s="138">
        <v>136.8373</v>
      </c>
      <c r="J47" s="138">
        <v>141.1643</v>
      </c>
    </row>
    <row r="48" spans="1:10" x14ac:dyDescent="0.3">
      <c r="A48" s="7">
        <v>2160</v>
      </c>
      <c r="B48" s="138">
        <v>96.598669999999998</v>
      </c>
      <c r="C48" s="138">
        <v>102.0307</v>
      </c>
      <c r="D48" s="138">
        <v>100.8767</v>
      </c>
      <c r="E48" s="138">
        <v>81.849000000000004</v>
      </c>
      <c r="F48" s="138">
        <v>76.994</v>
      </c>
      <c r="G48" s="138">
        <v>68.183999999999997</v>
      </c>
      <c r="H48" s="138">
        <v>134.45269999999999</v>
      </c>
      <c r="I48" s="138">
        <v>137.0547</v>
      </c>
      <c r="J48" s="138">
        <v>140.9727</v>
      </c>
    </row>
    <row r="49" spans="1:10" x14ac:dyDescent="0.3">
      <c r="A49" s="7">
        <v>2220</v>
      </c>
      <c r="B49" s="138">
        <v>97.207669999999993</v>
      </c>
      <c r="C49" s="138">
        <v>103.6407</v>
      </c>
      <c r="D49" s="138">
        <v>102.4127</v>
      </c>
      <c r="E49" s="138">
        <v>81.948670000000007</v>
      </c>
      <c r="F49" s="138">
        <v>76.716660000000005</v>
      </c>
      <c r="G49" s="138">
        <v>66.220669999999998</v>
      </c>
      <c r="H49" s="138">
        <v>132.74600000000001</v>
      </c>
      <c r="I49" s="138">
        <v>133.626</v>
      </c>
      <c r="J49" s="138">
        <v>138.49199999999999</v>
      </c>
    </row>
    <row r="50" spans="1:10" x14ac:dyDescent="0.3">
      <c r="A50" s="7">
        <v>2280</v>
      </c>
      <c r="B50" s="138">
        <v>97.401330000000002</v>
      </c>
      <c r="C50" s="138">
        <v>102.8643</v>
      </c>
      <c r="D50" s="138">
        <v>101.5903</v>
      </c>
      <c r="E50" s="138">
        <v>80.524000000000001</v>
      </c>
      <c r="F50" s="138">
        <v>74.233999999999995</v>
      </c>
      <c r="G50" s="138">
        <v>65.117999999999995</v>
      </c>
      <c r="H50" s="138">
        <v>133.3287</v>
      </c>
      <c r="I50" s="138">
        <v>136.8107</v>
      </c>
      <c r="J50" s="138">
        <v>139.57470000000001</v>
      </c>
    </row>
    <row r="51" spans="1:10" x14ac:dyDescent="0.3">
      <c r="A51" s="7">
        <v>2340</v>
      </c>
      <c r="B51" s="138">
        <v>96.820670000000007</v>
      </c>
      <c r="C51" s="138">
        <v>101.05070000000001</v>
      </c>
      <c r="D51" s="138">
        <v>99.392669999999995</v>
      </c>
      <c r="E51" s="138">
        <v>80.920670000000001</v>
      </c>
      <c r="F51" s="138">
        <v>75.627669999999995</v>
      </c>
      <c r="G51" s="138">
        <v>64.676670000000001</v>
      </c>
      <c r="H51" s="138">
        <v>133.126</v>
      </c>
      <c r="I51" s="138">
        <v>133.96199999999999</v>
      </c>
      <c r="J51" s="138">
        <v>138.77000000000001</v>
      </c>
    </row>
    <row r="52" spans="1:10" x14ac:dyDescent="0.3">
      <c r="A52" s="7">
        <v>2400</v>
      </c>
      <c r="B52" s="138">
        <v>95.675989999999999</v>
      </c>
      <c r="C52" s="138">
        <v>99.788989999999998</v>
      </c>
      <c r="D52" s="138">
        <v>97.143000000000001</v>
      </c>
      <c r="E52" s="138">
        <v>80.761669999999995</v>
      </c>
      <c r="F52" s="138">
        <v>74.029660000000007</v>
      </c>
      <c r="G52" s="138">
        <v>63.657670000000003</v>
      </c>
      <c r="H52" s="138">
        <v>132.27500000000001</v>
      </c>
      <c r="I52" s="138">
        <v>133.83799999999999</v>
      </c>
      <c r="J52" s="138">
        <v>138.75800000000001</v>
      </c>
    </row>
    <row r="53" spans="1:10" x14ac:dyDescent="0.3">
      <c r="A53" s="7">
        <v>2460</v>
      </c>
      <c r="B53" s="138">
        <v>93.643330000000006</v>
      </c>
      <c r="C53" s="138">
        <v>97.758340000000004</v>
      </c>
      <c r="D53" s="138">
        <v>95.832340000000002</v>
      </c>
      <c r="E53" s="138">
        <v>78.061000000000007</v>
      </c>
      <c r="F53" s="138">
        <v>72.303989999999999</v>
      </c>
      <c r="G53" s="138">
        <v>62.048000000000002</v>
      </c>
      <c r="H53" s="138">
        <v>129.79329999999999</v>
      </c>
      <c r="I53" s="138">
        <v>133.80529999999999</v>
      </c>
      <c r="J53" s="138">
        <v>136.7423</v>
      </c>
    </row>
    <row r="54" spans="1:10" x14ac:dyDescent="0.3">
      <c r="A54" s="7">
        <v>2520</v>
      </c>
      <c r="B54" s="138">
        <v>94.88167</v>
      </c>
      <c r="C54" s="138">
        <v>96.511669999999995</v>
      </c>
      <c r="D54" s="138">
        <v>95.287670000000006</v>
      </c>
      <c r="E54" s="138">
        <v>78.132660000000001</v>
      </c>
      <c r="F54" s="138">
        <v>72.080669999999998</v>
      </c>
      <c r="G54" s="138">
        <v>61.606670000000001</v>
      </c>
      <c r="H54" s="138">
        <v>130.23599999999999</v>
      </c>
      <c r="I54" s="138">
        <v>132.16399999999999</v>
      </c>
      <c r="J54" s="138">
        <v>137.84200000000001</v>
      </c>
    </row>
    <row r="55" spans="1:10" x14ac:dyDescent="0.3">
      <c r="A55" s="7">
        <v>2580</v>
      </c>
      <c r="B55" s="138">
        <v>92.643000000000001</v>
      </c>
      <c r="C55" s="138">
        <v>95.367999999999995</v>
      </c>
      <c r="D55" s="138">
        <v>93.655000000000001</v>
      </c>
      <c r="E55" s="138">
        <v>78.675669999999997</v>
      </c>
      <c r="F55" s="138">
        <v>71.983670000000004</v>
      </c>
      <c r="G55" s="138">
        <v>62.751669999999997</v>
      </c>
      <c r="H55" s="138">
        <v>129.13030000000001</v>
      </c>
      <c r="I55" s="138">
        <v>131.9863</v>
      </c>
      <c r="J55" s="138">
        <v>137.3193</v>
      </c>
    </row>
    <row r="56" spans="1:10" x14ac:dyDescent="0.3">
      <c r="A56" s="7">
        <v>2640</v>
      </c>
      <c r="B56" s="138">
        <v>91.288669999999996</v>
      </c>
      <c r="C56" s="138">
        <v>93.195660000000004</v>
      </c>
      <c r="D56" s="138">
        <v>91.968670000000003</v>
      </c>
      <c r="E56" s="138">
        <v>77.627660000000006</v>
      </c>
      <c r="F56" s="138">
        <v>70.085660000000004</v>
      </c>
      <c r="G56" s="138">
        <v>60.769660000000002</v>
      </c>
      <c r="H56" s="138">
        <v>128.3443</v>
      </c>
      <c r="I56" s="138">
        <v>131.0523</v>
      </c>
      <c r="J56" s="138">
        <v>136.44630000000001</v>
      </c>
    </row>
    <row r="57" spans="1:10" x14ac:dyDescent="0.3">
      <c r="A57" s="7">
        <v>2700</v>
      </c>
      <c r="B57" s="138">
        <v>91.962329999999994</v>
      </c>
      <c r="C57" s="138">
        <v>93.279340000000005</v>
      </c>
      <c r="D57" s="138">
        <v>90.462329999999994</v>
      </c>
      <c r="E57" s="138">
        <v>76.475669999999994</v>
      </c>
      <c r="F57" s="138">
        <v>69.298670000000001</v>
      </c>
      <c r="G57" s="138">
        <v>60.292670000000001</v>
      </c>
      <c r="H57" s="138">
        <v>125.509</v>
      </c>
      <c r="I57" s="138">
        <v>128.16300000000001</v>
      </c>
      <c r="J57" s="138">
        <v>134.358</v>
      </c>
    </row>
    <row r="58" spans="1:10" x14ac:dyDescent="0.3">
      <c r="A58" s="7">
        <v>2760</v>
      </c>
      <c r="B58" s="138">
        <v>89.862340000000003</v>
      </c>
      <c r="C58" s="138">
        <v>90.664339999999996</v>
      </c>
      <c r="D58" s="138">
        <v>88.131330000000005</v>
      </c>
      <c r="E58" s="138">
        <v>76.146000000000001</v>
      </c>
      <c r="F58" s="138">
        <v>69.679000000000002</v>
      </c>
      <c r="G58" s="138">
        <v>60.005000000000003</v>
      </c>
      <c r="H58" s="138">
        <v>126.8443</v>
      </c>
      <c r="I58" s="138">
        <v>131.04230000000001</v>
      </c>
      <c r="J58" s="138">
        <v>135.7533</v>
      </c>
    </row>
    <row r="59" spans="1:10" x14ac:dyDescent="0.3">
      <c r="A59" s="7">
        <v>2820</v>
      </c>
      <c r="B59" s="138">
        <v>87.968329999999995</v>
      </c>
      <c r="C59" s="138">
        <v>90.729330000000004</v>
      </c>
      <c r="D59" s="138">
        <v>87.000339999999994</v>
      </c>
      <c r="E59" s="138">
        <v>73.305000000000007</v>
      </c>
      <c r="F59" s="138">
        <v>68.614000000000004</v>
      </c>
      <c r="G59" s="138">
        <v>57.835000000000001</v>
      </c>
      <c r="H59" s="138">
        <v>122.6383</v>
      </c>
      <c r="I59" s="138">
        <v>128.2193</v>
      </c>
      <c r="J59" s="138">
        <v>133.8313</v>
      </c>
    </row>
    <row r="60" spans="1:10" x14ac:dyDescent="0.3">
      <c r="A60" s="7">
        <v>2880</v>
      </c>
      <c r="B60" s="138">
        <v>89.632660000000001</v>
      </c>
      <c r="C60" s="138">
        <v>92.903670000000005</v>
      </c>
      <c r="D60" s="138">
        <v>87.533659999999998</v>
      </c>
      <c r="E60" s="138">
        <v>73.807670000000002</v>
      </c>
      <c r="F60" s="138">
        <v>67.858670000000004</v>
      </c>
      <c r="G60" s="138">
        <v>57.228670000000001</v>
      </c>
      <c r="H60" s="138">
        <v>120.301</v>
      </c>
      <c r="I60" s="138">
        <v>125.78</v>
      </c>
      <c r="J60" s="138">
        <v>131.673</v>
      </c>
    </row>
    <row r="61" spans="1:10" x14ac:dyDescent="0.3">
      <c r="A61" s="7">
        <v>2940</v>
      </c>
      <c r="B61" s="138">
        <v>88.400999999999996</v>
      </c>
      <c r="C61" s="138">
        <v>88.986999999999995</v>
      </c>
      <c r="D61" s="138">
        <v>85.126000000000005</v>
      </c>
      <c r="E61" s="138">
        <v>72.207999999999998</v>
      </c>
      <c r="F61" s="138">
        <v>66.397999999999996</v>
      </c>
      <c r="G61" s="138">
        <v>57.055</v>
      </c>
      <c r="H61" s="138">
        <v>124.24469999999999</v>
      </c>
      <c r="I61" s="138">
        <v>127.28870000000001</v>
      </c>
      <c r="J61" s="138">
        <v>133.5607</v>
      </c>
    </row>
    <row r="62" spans="1:10" x14ac:dyDescent="0.3">
      <c r="A62" s="7">
        <v>3000</v>
      </c>
      <c r="B62" s="138">
        <v>85.040670000000006</v>
      </c>
      <c r="C62" s="138">
        <v>87.917670000000001</v>
      </c>
      <c r="D62" s="138">
        <v>84.891670000000005</v>
      </c>
      <c r="E62" s="138">
        <v>71.138000000000005</v>
      </c>
      <c r="F62" s="138">
        <v>65.16</v>
      </c>
      <c r="G62" s="138">
        <v>54.26</v>
      </c>
      <c r="H62" s="138">
        <v>119.886</v>
      </c>
      <c r="I62" s="138">
        <v>125.66</v>
      </c>
      <c r="J62" s="138">
        <v>131.178</v>
      </c>
    </row>
    <row r="63" spans="1:10" x14ac:dyDescent="0.3">
      <c r="A63" s="7">
        <v>3060</v>
      </c>
      <c r="B63" s="138">
        <v>84.271000000000001</v>
      </c>
      <c r="C63" s="138">
        <v>87.882999999999996</v>
      </c>
      <c r="D63" s="138">
        <v>83.971999999999994</v>
      </c>
      <c r="E63" s="138">
        <v>71.820670000000007</v>
      </c>
      <c r="F63" s="138">
        <v>66.918670000000006</v>
      </c>
      <c r="G63" s="138">
        <v>55.89067</v>
      </c>
      <c r="H63" s="138">
        <v>119.9757</v>
      </c>
      <c r="I63" s="138">
        <v>124.2007</v>
      </c>
      <c r="J63" s="138">
        <v>130.27770000000001</v>
      </c>
    </row>
    <row r="64" spans="1:10" x14ac:dyDescent="0.3">
      <c r="A64" s="7">
        <v>3120</v>
      </c>
      <c r="B64" s="138">
        <v>83.635329999999996</v>
      </c>
      <c r="C64" s="138">
        <v>86.822329999999994</v>
      </c>
      <c r="D64" s="138">
        <v>83.471329999999995</v>
      </c>
      <c r="E64" s="138">
        <v>68.771339999999995</v>
      </c>
      <c r="F64" s="138">
        <v>64.263339999999999</v>
      </c>
      <c r="G64" s="138">
        <v>53.507330000000003</v>
      </c>
      <c r="H64" s="138">
        <v>116.4967</v>
      </c>
      <c r="I64" s="138">
        <v>122.9427</v>
      </c>
      <c r="J64" s="138">
        <v>127.77070000000001</v>
      </c>
    </row>
    <row r="65" spans="1:10" x14ac:dyDescent="0.3">
      <c r="A65" s="7">
        <v>3180</v>
      </c>
      <c r="B65" s="138">
        <v>82.974000000000004</v>
      </c>
      <c r="C65" s="138">
        <v>85.661000000000001</v>
      </c>
      <c r="D65" s="138">
        <v>81.856999999999999</v>
      </c>
      <c r="E65" s="138">
        <v>68.97533</v>
      </c>
      <c r="F65" s="138">
        <v>64.295330000000007</v>
      </c>
      <c r="G65" s="138">
        <v>53.78633</v>
      </c>
      <c r="H65" s="138">
        <v>119.71599999999999</v>
      </c>
      <c r="I65" s="138">
        <v>121.48699999999999</v>
      </c>
      <c r="J65" s="138">
        <v>129.12299999999999</v>
      </c>
    </row>
    <row r="66" spans="1:10" x14ac:dyDescent="0.3">
      <c r="A66" s="7">
        <v>3240</v>
      </c>
      <c r="B66" s="138">
        <v>81.747669999999999</v>
      </c>
      <c r="C66" s="138">
        <v>85.544669999999996</v>
      </c>
      <c r="D66" s="138">
        <v>81.830669999999998</v>
      </c>
      <c r="E66" s="138">
        <v>68.355999999999995</v>
      </c>
      <c r="F66" s="138">
        <v>63.960999999999999</v>
      </c>
      <c r="G66" s="138">
        <v>51.731999999999999</v>
      </c>
      <c r="H66" s="138">
        <v>115.81229999999999</v>
      </c>
      <c r="I66" s="138">
        <v>120.9413</v>
      </c>
      <c r="J66" s="138">
        <v>128.0163</v>
      </c>
    </row>
    <row r="67" spans="1:10" x14ac:dyDescent="0.3">
      <c r="A67" s="7">
        <v>3300</v>
      </c>
      <c r="B67" s="138">
        <v>81.421670000000006</v>
      </c>
      <c r="C67" s="138">
        <v>84.040660000000003</v>
      </c>
      <c r="D67" s="138">
        <v>80.613669999999999</v>
      </c>
      <c r="E67" s="138">
        <v>68.25967</v>
      </c>
      <c r="F67" s="138">
        <v>63.45167</v>
      </c>
      <c r="G67" s="138">
        <v>52.312660000000001</v>
      </c>
      <c r="H67" s="138">
        <v>116.39</v>
      </c>
      <c r="I67" s="138">
        <v>120.512</v>
      </c>
      <c r="J67" s="138">
        <v>127.033</v>
      </c>
    </row>
    <row r="68" spans="1:10" x14ac:dyDescent="0.3">
      <c r="A68" s="7">
        <v>3360</v>
      </c>
      <c r="B68" s="138">
        <v>79.09</v>
      </c>
      <c r="C68" s="138">
        <v>82.572999999999993</v>
      </c>
      <c r="D68" s="138">
        <v>80.564989999999995</v>
      </c>
      <c r="E68" s="138">
        <v>68.091999999999999</v>
      </c>
      <c r="F68" s="138">
        <v>61.991999999999997</v>
      </c>
      <c r="G68" s="138">
        <v>51.506999999999998</v>
      </c>
      <c r="H68" s="138">
        <v>114.889</v>
      </c>
      <c r="I68" s="138">
        <v>118.867</v>
      </c>
      <c r="J68" s="138">
        <v>125.923</v>
      </c>
    </row>
    <row r="69" spans="1:10" x14ac:dyDescent="0.3">
      <c r="A69" s="7">
        <v>3420</v>
      </c>
      <c r="B69" s="138">
        <v>80.653000000000006</v>
      </c>
      <c r="C69" s="138">
        <v>82.680999999999997</v>
      </c>
      <c r="D69" s="138">
        <v>78.873999999999995</v>
      </c>
      <c r="E69" s="138">
        <v>66.978669999999994</v>
      </c>
      <c r="F69" s="138">
        <v>60.805660000000003</v>
      </c>
      <c r="G69" s="138">
        <v>51.397669999999998</v>
      </c>
      <c r="H69" s="138">
        <v>114.0167</v>
      </c>
      <c r="I69" s="138">
        <v>119.2937</v>
      </c>
      <c r="J69" s="138">
        <v>126.3207</v>
      </c>
    </row>
    <row r="70" spans="1:10" x14ac:dyDescent="0.3">
      <c r="A70" s="7">
        <v>3480</v>
      </c>
      <c r="B70" s="138">
        <v>78.688000000000002</v>
      </c>
      <c r="C70" s="138">
        <v>81.408000000000001</v>
      </c>
      <c r="D70" s="138">
        <v>76.391999999999996</v>
      </c>
      <c r="E70" s="138">
        <v>64.435329999999993</v>
      </c>
      <c r="F70" s="138">
        <v>61.04233</v>
      </c>
      <c r="G70" s="138">
        <v>49.009329999999999</v>
      </c>
      <c r="H70" s="138">
        <v>111.80200000000001</v>
      </c>
      <c r="I70" s="138">
        <v>118.22799999999999</v>
      </c>
      <c r="J70" s="138">
        <v>124.643</v>
      </c>
    </row>
    <row r="71" spans="1:10" x14ac:dyDescent="0.3">
      <c r="A71" s="7">
        <v>3540</v>
      </c>
      <c r="B71" s="138">
        <v>79.49633</v>
      </c>
      <c r="C71" s="138">
        <v>78.543329999999997</v>
      </c>
      <c r="D71" s="138">
        <v>75.289330000000007</v>
      </c>
      <c r="E71" s="138">
        <v>64.961659999999995</v>
      </c>
      <c r="F71" s="138">
        <v>60.13467</v>
      </c>
      <c r="G71" s="138">
        <v>48.618670000000002</v>
      </c>
      <c r="H71" s="138">
        <v>112.2597</v>
      </c>
      <c r="I71" s="138">
        <v>118.0647</v>
      </c>
      <c r="J71" s="138">
        <v>125.2007</v>
      </c>
    </row>
    <row r="72" spans="1:10" x14ac:dyDescent="0.3">
      <c r="A72" s="7">
        <v>3600</v>
      </c>
      <c r="B72" s="138">
        <v>77.373000000000005</v>
      </c>
      <c r="C72" s="138">
        <v>81.16</v>
      </c>
      <c r="D72" s="138">
        <v>76.335009999999997</v>
      </c>
      <c r="E72" s="138">
        <v>64.043329999999997</v>
      </c>
      <c r="F72" s="138">
        <v>59.86233</v>
      </c>
      <c r="G72" s="138">
        <v>48.99033</v>
      </c>
      <c r="H72" s="138">
        <v>111.755</v>
      </c>
      <c r="I72" s="138">
        <v>115.372</v>
      </c>
      <c r="J72" s="138">
        <v>124.065</v>
      </c>
    </row>
    <row r="73" spans="1:10" x14ac:dyDescent="0.3">
      <c r="A73" s="7">
        <v>3660</v>
      </c>
      <c r="B73" s="138">
        <v>76.322010000000006</v>
      </c>
      <c r="C73" s="138">
        <v>79.632999999999996</v>
      </c>
      <c r="D73" s="138">
        <v>75.575000000000003</v>
      </c>
      <c r="E73" s="138">
        <v>63.204999999999998</v>
      </c>
      <c r="F73" s="138">
        <v>57.889000000000003</v>
      </c>
      <c r="G73" s="138">
        <v>47.143000000000001</v>
      </c>
      <c r="H73" s="138">
        <v>109.47499999999999</v>
      </c>
      <c r="I73" s="138">
        <v>114.23399999999999</v>
      </c>
      <c r="J73" s="138">
        <v>122.414</v>
      </c>
    </row>
    <row r="74" spans="1:10" x14ac:dyDescent="0.3">
      <c r="A74" s="7">
        <v>3720</v>
      </c>
      <c r="B74" s="138">
        <v>76.64967</v>
      </c>
      <c r="C74" s="138">
        <v>80.655659999999997</v>
      </c>
      <c r="D74" s="138">
        <v>74.307670000000002</v>
      </c>
      <c r="E74" s="138">
        <v>62.814999999999998</v>
      </c>
      <c r="F74" s="138">
        <v>58.087000000000003</v>
      </c>
      <c r="G74" s="138">
        <v>47.735999999999997</v>
      </c>
      <c r="H74" s="138">
        <v>107.9263</v>
      </c>
      <c r="I74" s="138">
        <v>114.0553</v>
      </c>
      <c r="J74" s="138">
        <v>121.53830000000001</v>
      </c>
    </row>
    <row r="75" spans="1:10" x14ac:dyDescent="0.3">
      <c r="A75" s="7">
        <v>3780</v>
      </c>
      <c r="B75" s="138">
        <v>74.566999999999993</v>
      </c>
      <c r="C75" s="138">
        <v>75.930000000000007</v>
      </c>
      <c r="D75" s="138">
        <v>71.322999999999993</v>
      </c>
      <c r="E75" s="138">
        <v>60.290660000000003</v>
      </c>
      <c r="F75" s="138">
        <v>57.75967</v>
      </c>
      <c r="G75" s="138">
        <v>46.306669999999997</v>
      </c>
      <c r="H75" s="138">
        <v>106.37130000000001</v>
      </c>
      <c r="I75" s="138">
        <v>111.6463</v>
      </c>
      <c r="J75" s="138">
        <v>119.16630000000001</v>
      </c>
    </row>
    <row r="76" spans="1:10" x14ac:dyDescent="0.3">
      <c r="A76" s="7">
        <v>3840</v>
      </c>
      <c r="B76" s="138">
        <v>73.096329999999995</v>
      </c>
      <c r="C76" s="138">
        <v>75.663330000000002</v>
      </c>
      <c r="D76" s="138">
        <v>70.815340000000006</v>
      </c>
      <c r="E76" s="138">
        <v>62.963329999999999</v>
      </c>
      <c r="F76" s="138">
        <v>57.67033</v>
      </c>
      <c r="G76" s="138">
        <v>47.530329999999999</v>
      </c>
      <c r="H76" s="138">
        <v>104.8377</v>
      </c>
      <c r="I76" s="138">
        <v>111.2957</v>
      </c>
      <c r="J76" s="138">
        <v>119.2957</v>
      </c>
    </row>
    <row r="77" spans="1:10" x14ac:dyDescent="0.3">
      <c r="A77" s="7">
        <v>3900</v>
      </c>
      <c r="B77" s="138">
        <v>71.046670000000006</v>
      </c>
      <c r="C77" s="138">
        <v>76.761669999999995</v>
      </c>
      <c r="D77" s="138">
        <v>70.330669999999998</v>
      </c>
      <c r="E77" s="138">
        <v>62.313670000000002</v>
      </c>
      <c r="F77" s="138">
        <v>57.074669999999998</v>
      </c>
      <c r="G77" s="138">
        <v>46.855670000000003</v>
      </c>
      <c r="H77" s="138">
        <v>105.2993</v>
      </c>
      <c r="I77" s="138">
        <v>109.3963</v>
      </c>
      <c r="J77" s="138">
        <v>118.2193</v>
      </c>
    </row>
    <row r="78" spans="1:10" x14ac:dyDescent="0.3">
      <c r="A78" s="7">
        <v>3960</v>
      </c>
      <c r="B78" s="138">
        <v>71.342330000000004</v>
      </c>
      <c r="C78" s="138">
        <v>74.204329999999999</v>
      </c>
      <c r="D78" s="138">
        <v>68.216329999999999</v>
      </c>
      <c r="E78" s="138">
        <v>59.767330000000001</v>
      </c>
      <c r="F78" s="138">
        <v>55.867330000000003</v>
      </c>
      <c r="G78" s="138">
        <v>45.408329999999999</v>
      </c>
      <c r="H78" s="138">
        <v>105.41500000000001</v>
      </c>
      <c r="I78" s="138">
        <v>110.29300000000001</v>
      </c>
      <c r="J78" s="138">
        <v>118.66800000000001</v>
      </c>
    </row>
    <row r="79" spans="1:10" x14ac:dyDescent="0.3">
      <c r="A79" s="7">
        <v>4020</v>
      </c>
      <c r="B79" s="138">
        <v>72.861999999999995</v>
      </c>
      <c r="C79" s="138">
        <v>78.177999999999997</v>
      </c>
      <c r="D79" s="138">
        <v>69.05</v>
      </c>
      <c r="E79" s="138">
        <v>61.249670000000002</v>
      </c>
      <c r="F79" s="138">
        <v>54.530670000000001</v>
      </c>
      <c r="G79" s="138">
        <v>46.200670000000002</v>
      </c>
      <c r="H79" s="138">
        <v>105.158</v>
      </c>
      <c r="I79" s="138">
        <v>110.33199999999999</v>
      </c>
      <c r="J79" s="138">
        <v>119.399</v>
      </c>
    </row>
    <row r="80" spans="1:10" x14ac:dyDescent="0.3">
      <c r="A80" s="7">
        <v>4080</v>
      </c>
      <c r="B80" s="138">
        <v>69.673670000000001</v>
      </c>
      <c r="C80" s="138">
        <v>74.95966</v>
      </c>
      <c r="D80" s="138">
        <v>68.686670000000007</v>
      </c>
      <c r="E80" s="138">
        <v>60.804670000000002</v>
      </c>
      <c r="F80" s="138">
        <v>54.803669999999997</v>
      </c>
      <c r="G80" s="138">
        <v>45.283670000000001</v>
      </c>
      <c r="H80" s="138">
        <v>103.6527</v>
      </c>
      <c r="I80" s="138">
        <v>107.3647</v>
      </c>
      <c r="J80" s="138">
        <v>116.77370000000001</v>
      </c>
    </row>
    <row r="81" spans="1:10" x14ac:dyDescent="0.3">
      <c r="A81" s="7">
        <v>4140</v>
      </c>
      <c r="B81" s="138">
        <v>70.396330000000006</v>
      </c>
      <c r="C81" s="138">
        <v>73.823329999999999</v>
      </c>
      <c r="D81" s="138">
        <v>67.048339999999996</v>
      </c>
      <c r="E81" s="138">
        <v>58.869329999999998</v>
      </c>
      <c r="F81" s="138">
        <v>52.377330000000001</v>
      </c>
      <c r="G81" s="138">
        <v>42.36833</v>
      </c>
      <c r="H81" s="138">
        <v>101.68129999999999</v>
      </c>
      <c r="I81" s="138">
        <v>105.6893</v>
      </c>
      <c r="J81" s="138">
        <v>113.7923</v>
      </c>
    </row>
    <row r="82" spans="1:10" x14ac:dyDescent="0.3">
      <c r="A82" s="7">
        <v>4200</v>
      </c>
      <c r="B82" s="138">
        <v>69.042659999999998</v>
      </c>
      <c r="C82" s="138">
        <v>72.633669999999995</v>
      </c>
      <c r="D82" s="138">
        <v>66.079669999999993</v>
      </c>
      <c r="E82" s="138">
        <v>59.611669999999997</v>
      </c>
      <c r="F82" s="138">
        <v>54.01867</v>
      </c>
      <c r="G82" s="138">
        <v>44.182670000000002</v>
      </c>
      <c r="H82" s="138">
        <v>101.70269999999999</v>
      </c>
      <c r="I82" s="138">
        <v>105.40470000000001</v>
      </c>
      <c r="J82" s="138">
        <v>113.7547</v>
      </c>
    </row>
    <row r="83" spans="1:10" x14ac:dyDescent="0.3">
      <c r="A83" s="7">
        <v>4260</v>
      </c>
      <c r="B83" s="138">
        <v>67.666669999999996</v>
      </c>
      <c r="C83" s="138">
        <v>74.607669999999999</v>
      </c>
      <c r="D83" s="138">
        <v>67.586669999999998</v>
      </c>
      <c r="E83" s="138">
        <v>58.830669999999998</v>
      </c>
      <c r="F83" s="138">
        <v>53.507669999999997</v>
      </c>
      <c r="G83" s="138">
        <v>44.427669999999999</v>
      </c>
      <c r="H83" s="138">
        <v>100.64830000000001</v>
      </c>
      <c r="I83" s="138">
        <v>103.6683</v>
      </c>
      <c r="J83" s="138">
        <v>111.9053</v>
      </c>
    </row>
    <row r="84" spans="1:10" x14ac:dyDescent="0.3">
      <c r="A84" s="7">
        <v>4320</v>
      </c>
      <c r="B84" s="138">
        <v>66.826669999999993</v>
      </c>
      <c r="C84" s="138">
        <v>73.793670000000006</v>
      </c>
      <c r="D84" s="138">
        <v>67.185670000000002</v>
      </c>
      <c r="E84" s="138">
        <v>59.948329999999999</v>
      </c>
      <c r="F84" s="138">
        <v>52.288330000000002</v>
      </c>
      <c r="G84" s="138">
        <v>45.74933</v>
      </c>
      <c r="H84" s="138">
        <v>99.86</v>
      </c>
      <c r="I84" s="138">
        <v>102.873</v>
      </c>
      <c r="J84" s="138">
        <v>111.248</v>
      </c>
    </row>
    <row r="85" spans="1:10" x14ac:dyDescent="0.3">
      <c r="A85" s="7">
        <v>4380</v>
      </c>
      <c r="B85" s="138">
        <v>66.397329999999997</v>
      </c>
      <c r="C85" s="138">
        <v>72.136330000000001</v>
      </c>
      <c r="D85" s="138">
        <v>64.880330000000001</v>
      </c>
      <c r="E85" s="138">
        <v>56.752000000000002</v>
      </c>
      <c r="F85" s="138">
        <v>50.253999999999998</v>
      </c>
      <c r="G85" s="138">
        <v>42.109000000000002</v>
      </c>
      <c r="H85" s="138">
        <v>99.177670000000006</v>
      </c>
      <c r="I85" s="138">
        <v>103.2137</v>
      </c>
      <c r="J85" s="138">
        <v>111.6677</v>
      </c>
    </row>
    <row r="86" spans="1:10" x14ac:dyDescent="0.3">
      <c r="A86" s="7">
        <v>4440</v>
      </c>
      <c r="B86" s="138">
        <v>65.343670000000003</v>
      </c>
      <c r="C86" s="138">
        <v>72.275670000000005</v>
      </c>
      <c r="D86" s="138">
        <v>65.401660000000007</v>
      </c>
      <c r="E86" s="138">
        <v>56.234000000000002</v>
      </c>
      <c r="F86" s="138">
        <v>51.463000000000001</v>
      </c>
      <c r="G86" s="138">
        <v>42.033999999999999</v>
      </c>
      <c r="H86" s="138">
        <v>96.307670000000002</v>
      </c>
      <c r="I86" s="138">
        <v>102.17870000000001</v>
      </c>
      <c r="J86" s="138">
        <v>109.0547</v>
      </c>
    </row>
    <row r="87" spans="1:10" x14ac:dyDescent="0.3">
      <c r="A87" s="7">
        <v>4500</v>
      </c>
      <c r="B87" s="138">
        <v>63.100670000000001</v>
      </c>
      <c r="C87" s="138">
        <v>68.699669999999998</v>
      </c>
      <c r="D87" s="138">
        <v>62.799669999999999</v>
      </c>
      <c r="E87" s="138">
        <v>55.368000000000002</v>
      </c>
      <c r="F87" s="138">
        <v>51.142000000000003</v>
      </c>
      <c r="G87" s="138">
        <v>41.537999999999997</v>
      </c>
      <c r="H87" s="138">
        <v>95.897989999999993</v>
      </c>
      <c r="I87" s="138">
        <v>98.75</v>
      </c>
      <c r="J87" s="138">
        <v>107.43300000000001</v>
      </c>
    </row>
    <row r="88" spans="1:10" x14ac:dyDescent="0.3">
      <c r="A88" s="7">
        <v>4560</v>
      </c>
      <c r="B88" s="138">
        <v>62.21367</v>
      </c>
      <c r="C88" s="138">
        <v>68.591669999999993</v>
      </c>
      <c r="D88" s="138">
        <v>62.263669999999998</v>
      </c>
      <c r="E88" s="138">
        <v>57.808669999999999</v>
      </c>
      <c r="F88" s="138">
        <v>51.97166</v>
      </c>
      <c r="G88" s="138">
        <v>43.103670000000001</v>
      </c>
      <c r="H88" s="138">
        <v>94.835329999999999</v>
      </c>
      <c r="I88" s="138">
        <v>98.971339999999998</v>
      </c>
      <c r="J88" s="138">
        <v>107.77630000000001</v>
      </c>
    </row>
    <row r="89" spans="1:10" x14ac:dyDescent="0.3">
      <c r="A89" s="7">
        <v>4620</v>
      </c>
      <c r="B89" s="138">
        <v>64.641000000000005</v>
      </c>
      <c r="C89" s="138">
        <v>68.911000000000001</v>
      </c>
      <c r="D89" s="138">
        <v>60.064999999999998</v>
      </c>
      <c r="E89" s="138">
        <v>54.706670000000003</v>
      </c>
      <c r="F89" s="138">
        <v>49.924669999999999</v>
      </c>
      <c r="G89" s="138">
        <v>40.58267</v>
      </c>
      <c r="H89" s="138">
        <v>93.091669999999993</v>
      </c>
      <c r="I89" s="138">
        <v>99.687669999999997</v>
      </c>
      <c r="J89" s="138">
        <v>106.9007</v>
      </c>
    </row>
    <row r="90" spans="1:10" x14ac:dyDescent="0.3">
      <c r="A90" s="7">
        <v>4680</v>
      </c>
      <c r="B90" s="138">
        <v>64.285669999999996</v>
      </c>
      <c r="C90" s="138">
        <v>71.622669999999999</v>
      </c>
      <c r="D90" s="138">
        <v>61.984670000000001</v>
      </c>
      <c r="E90" s="138">
        <v>55.036000000000001</v>
      </c>
      <c r="F90" s="138">
        <v>49.789000000000001</v>
      </c>
      <c r="G90" s="138">
        <v>41.137</v>
      </c>
      <c r="H90" s="138">
        <v>91.078670000000002</v>
      </c>
      <c r="I90" s="138">
        <v>95.087670000000003</v>
      </c>
      <c r="J90" s="138">
        <v>103.35169999999999</v>
      </c>
    </row>
    <row r="91" spans="1:10" x14ac:dyDescent="0.3">
      <c r="A91" s="7">
        <v>4740</v>
      </c>
      <c r="B91" s="138">
        <v>62.237670000000001</v>
      </c>
      <c r="C91" s="138">
        <v>69.011669999999995</v>
      </c>
      <c r="D91" s="138">
        <v>60.058669999999999</v>
      </c>
      <c r="E91" s="138">
        <v>55.798659999999998</v>
      </c>
      <c r="F91" s="138">
        <v>49.782670000000003</v>
      </c>
      <c r="G91" s="138">
        <v>41.341659999999997</v>
      </c>
      <c r="H91" s="138">
        <v>92.183329999999998</v>
      </c>
      <c r="I91" s="138">
        <v>97.337329999999994</v>
      </c>
      <c r="J91" s="138">
        <v>104.8433</v>
      </c>
    </row>
    <row r="92" spans="1:10" x14ac:dyDescent="0.3">
      <c r="A92" s="7">
        <v>4800</v>
      </c>
      <c r="B92" s="138">
        <v>59.101999999999997</v>
      </c>
      <c r="C92" s="138">
        <v>66.751000000000005</v>
      </c>
      <c r="D92" s="138">
        <v>59.594999999999999</v>
      </c>
      <c r="E92" s="138">
        <v>54.094000000000001</v>
      </c>
      <c r="F92" s="138">
        <v>49.472000000000001</v>
      </c>
      <c r="G92" s="138">
        <v>40.222000000000001</v>
      </c>
      <c r="H92" s="138">
        <v>91.132329999999996</v>
      </c>
      <c r="I92" s="138">
        <v>95.690330000000003</v>
      </c>
      <c r="J92" s="138">
        <v>102.8643</v>
      </c>
    </row>
    <row r="93" spans="1:10" x14ac:dyDescent="0.3">
      <c r="A93" s="7">
        <v>4860</v>
      </c>
      <c r="B93" s="138">
        <v>61.213999999999999</v>
      </c>
      <c r="C93" s="138">
        <v>65.691000000000003</v>
      </c>
      <c r="D93" s="138">
        <v>57.712000000000003</v>
      </c>
      <c r="E93" s="138">
        <v>54.411999999999999</v>
      </c>
      <c r="F93" s="138">
        <v>48.671999999999997</v>
      </c>
      <c r="G93" s="138">
        <v>39.895000000000003</v>
      </c>
      <c r="H93" s="138">
        <v>91.929339999999996</v>
      </c>
      <c r="I93" s="138">
        <v>93.399339999999995</v>
      </c>
      <c r="J93" s="138">
        <v>103.74630000000001</v>
      </c>
    </row>
    <row r="94" spans="1:10" x14ac:dyDescent="0.3">
      <c r="A94" s="7">
        <v>4920</v>
      </c>
      <c r="B94" s="138">
        <v>58.847000000000001</v>
      </c>
      <c r="C94" s="138">
        <v>64.049000000000007</v>
      </c>
      <c r="D94" s="138">
        <v>58.618000000000002</v>
      </c>
      <c r="E94" s="138">
        <v>53.60933</v>
      </c>
      <c r="F94" s="138">
        <v>48.174340000000001</v>
      </c>
      <c r="G94" s="138">
        <v>39.349330000000002</v>
      </c>
      <c r="H94" s="138">
        <v>89.529660000000007</v>
      </c>
      <c r="I94" s="138">
        <v>94.794659999999993</v>
      </c>
      <c r="J94" s="138">
        <v>102.7567</v>
      </c>
    </row>
    <row r="95" spans="1:10" x14ac:dyDescent="0.3">
      <c r="A95" s="7">
        <v>4980</v>
      </c>
      <c r="B95" s="138">
        <v>58.832000000000001</v>
      </c>
      <c r="C95" s="138">
        <v>65.427000000000007</v>
      </c>
      <c r="D95" s="138">
        <v>58.164000000000001</v>
      </c>
      <c r="E95" s="138">
        <v>53.915329999999997</v>
      </c>
      <c r="F95" s="138">
        <v>46.847340000000003</v>
      </c>
      <c r="G95" s="138">
        <v>39.898330000000001</v>
      </c>
      <c r="H95" s="138">
        <v>89.713660000000004</v>
      </c>
      <c r="I95" s="138">
        <v>94.015659999999997</v>
      </c>
      <c r="J95" s="138">
        <v>101.68170000000001</v>
      </c>
    </row>
    <row r="96" spans="1:10" x14ac:dyDescent="0.3">
      <c r="A96" s="7">
        <v>5040</v>
      </c>
      <c r="B96" s="138">
        <v>58.461329999999997</v>
      </c>
      <c r="C96" s="138">
        <v>66.72533</v>
      </c>
      <c r="D96" s="138">
        <v>58.60333</v>
      </c>
      <c r="E96" s="138">
        <v>53.13</v>
      </c>
      <c r="F96" s="138">
        <v>46.536000000000001</v>
      </c>
      <c r="G96" s="138">
        <v>37.771999999999998</v>
      </c>
      <c r="H96" s="138">
        <v>87.678330000000003</v>
      </c>
      <c r="I96" s="138">
        <v>93.690340000000006</v>
      </c>
      <c r="J96" s="138">
        <v>101.4773</v>
      </c>
    </row>
    <row r="97" spans="1:10" x14ac:dyDescent="0.3">
      <c r="A97" s="7">
        <v>5100</v>
      </c>
      <c r="B97" s="138">
        <v>56.766669999999998</v>
      </c>
      <c r="C97" s="138">
        <v>63.650669999999998</v>
      </c>
      <c r="D97" s="138">
        <v>58.711669999999998</v>
      </c>
      <c r="E97" s="138">
        <v>51.92033</v>
      </c>
      <c r="F97" s="138">
        <v>46.10033</v>
      </c>
      <c r="G97" s="138">
        <v>37.226329999999997</v>
      </c>
      <c r="H97" s="138">
        <v>85.773330000000001</v>
      </c>
      <c r="I97" s="138">
        <v>93.362340000000003</v>
      </c>
      <c r="J97" s="138">
        <v>99.836330000000004</v>
      </c>
    </row>
    <row r="98" spans="1:10" x14ac:dyDescent="0.3">
      <c r="A98" s="7">
        <v>5160</v>
      </c>
      <c r="B98" s="138">
        <v>56.814</v>
      </c>
      <c r="C98" s="138">
        <v>63.302999999999997</v>
      </c>
      <c r="D98" s="138">
        <v>55.709000000000003</v>
      </c>
      <c r="E98" s="138">
        <v>54.39967</v>
      </c>
      <c r="F98" s="138">
        <v>46.757660000000001</v>
      </c>
      <c r="G98" s="138">
        <v>39.406669999999998</v>
      </c>
      <c r="H98" s="138">
        <v>87.300330000000002</v>
      </c>
      <c r="I98" s="138">
        <v>90.791340000000005</v>
      </c>
      <c r="J98" s="138">
        <v>98.832340000000002</v>
      </c>
    </row>
    <row r="99" spans="1:10" x14ac:dyDescent="0.3">
      <c r="A99" s="7">
        <v>5220</v>
      </c>
      <c r="B99" s="138">
        <v>53.93967</v>
      </c>
      <c r="C99" s="138">
        <v>62.674660000000003</v>
      </c>
      <c r="D99" s="138">
        <v>55.659660000000002</v>
      </c>
      <c r="E99" s="138">
        <v>52.61533</v>
      </c>
      <c r="F99" s="138">
        <v>44.452330000000003</v>
      </c>
      <c r="G99" s="138">
        <v>37.73433</v>
      </c>
      <c r="H99" s="138">
        <v>84.909000000000006</v>
      </c>
      <c r="I99" s="138">
        <v>91.78</v>
      </c>
      <c r="J99" s="138">
        <v>97.691990000000004</v>
      </c>
    </row>
    <row r="100" spans="1:10" x14ac:dyDescent="0.3">
      <c r="A100" s="7">
        <v>5280</v>
      </c>
      <c r="B100" s="138">
        <v>54.700330000000001</v>
      </c>
      <c r="C100" s="138">
        <v>62.617330000000003</v>
      </c>
      <c r="D100" s="138">
        <v>53.909329999999997</v>
      </c>
      <c r="E100" s="138">
        <v>51.46367</v>
      </c>
      <c r="F100" s="138">
        <v>44.360669999999999</v>
      </c>
      <c r="G100" s="138">
        <v>37.120669999999997</v>
      </c>
      <c r="H100" s="138">
        <v>82.817999999999998</v>
      </c>
      <c r="I100" s="138">
        <v>90.331000000000003</v>
      </c>
      <c r="J100" s="138">
        <v>97.483000000000004</v>
      </c>
    </row>
    <row r="101" spans="1:10" x14ac:dyDescent="0.3">
      <c r="A101" s="7">
        <v>5340</v>
      </c>
      <c r="B101" s="138">
        <v>52.532330000000002</v>
      </c>
      <c r="C101" s="138">
        <v>59.659329999999997</v>
      </c>
      <c r="D101" s="138">
        <v>55.361339999999998</v>
      </c>
      <c r="E101" s="138">
        <v>53.462330000000001</v>
      </c>
      <c r="F101" s="138">
        <v>45.427329999999998</v>
      </c>
      <c r="G101" s="138">
        <v>38.155329999999999</v>
      </c>
      <c r="H101" s="138">
        <v>84.881</v>
      </c>
      <c r="I101" s="138">
        <v>87.843999999999994</v>
      </c>
      <c r="J101" s="138">
        <v>96.537999999999997</v>
      </c>
    </row>
    <row r="102" spans="1:10" x14ac:dyDescent="0.3">
      <c r="A102" s="7">
        <v>5400</v>
      </c>
      <c r="B102" s="138">
        <v>53.801000000000002</v>
      </c>
      <c r="C102" s="138">
        <v>61.185000000000002</v>
      </c>
      <c r="D102" s="138">
        <v>53.585000000000001</v>
      </c>
      <c r="E102" s="138">
        <v>52.140329999999999</v>
      </c>
      <c r="F102" s="138">
        <v>45.202330000000003</v>
      </c>
      <c r="G102" s="138">
        <v>36.785330000000002</v>
      </c>
      <c r="H102" s="138">
        <v>82.867999999999995</v>
      </c>
      <c r="I102" s="138">
        <v>88.355999999999995</v>
      </c>
      <c r="J102" s="138">
        <v>95.39</v>
      </c>
    </row>
    <row r="103" spans="1:10" x14ac:dyDescent="0.3">
      <c r="A103" s="7">
        <v>5460</v>
      </c>
      <c r="B103" s="138">
        <v>52.652999999999999</v>
      </c>
      <c r="C103" s="138">
        <v>59.59</v>
      </c>
      <c r="D103" s="138">
        <v>54.341999999999999</v>
      </c>
      <c r="E103" s="138">
        <v>51.805329999999998</v>
      </c>
      <c r="F103" s="138">
        <v>45.029339999999998</v>
      </c>
      <c r="G103" s="138">
        <v>36.792340000000003</v>
      </c>
      <c r="H103" s="138">
        <v>82.819659999999999</v>
      </c>
      <c r="I103" s="138">
        <v>88.418660000000003</v>
      </c>
      <c r="J103" s="138">
        <v>94.697659999999999</v>
      </c>
    </row>
    <row r="104" spans="1:10" x14ac:dyDescent="0.3">
      <c r="A104" s="7">
        <v>5520</v>
      </c>
      <c r="B104" s="138">
        <v>52.946330000000003</v>
      </c>
      <c r="C104" s="138">
        <v>58.677329999999998</v>
      </c>
      <c r="D104" s="138">
        <v>50.902329999999999</v>
      </c>
      <c r="E104" s="138">
        <v>51.887329999999999</v>
      </c>
      <c r="F104" s="138">
        <v>43.73133</v>
      </c>
      <c r="G104" s="138">
        <v>36.260330000000003</v>
      </c>
      <c r="H104" s="138">
        <v>83.14</v>
      </c>
      <c r="I104" s="138">
        <v>89.978999999999999</v>
      </c>
      <c r="J104" s="138">
        <v>94.772000000000006</v>
      </c>
    </row>
    <row r="105" spans="1:10" x14ac:dyDescent="0.3">
      <c r="A105" s="7">
        <v>5580</v>
      </c>
      <c r="B105" s="138">
        <v>49.82067</v>
      </c>
      <c r="C105" s="138">
        <v>59.363669999999999</v>
      </c>
      <c r="D105" s="138">
        <v>52.747669999999999</v>
      </c>
      <c r="E105" s="138">
        <v>51.944000000000003</v>
      </c>
      <c r="F105" s="138">
        <v>44.966000000000001</v>
      </c>
      <c r="G105" s="138">
        <v>35.844000000000001</v>
      </c>
      <c r="H105" s="138">
        <v>82.699669999999998</v>
      </c>
      <c r="I105" s="138">
        <v>87.469669999999994</v>
      </c>
      <c r="J105" s="138">
        <v>93.574669999999998</v>
      </c>
    </row>
    <row r="106" spans="1:10" x14ac:dyDescent="0.3">
      <c r="A106" s="7">
        <v>5640</v>
      </c>
      <c r="B106" s="138">
        <v>51.730339999999998</v>
      </c>
      <c r="C106" s="138">
        <v>58.485329999999998</v>
      </c>
      <c r="D106" s="138">
        <v>50.907330000000002</v>
      </c>
      <c r="E106" s="138">
        <v>52.128329999999998</v>
      </c>
      <c r="F106" s="138">
        <v>44.188339999999997</v>
      </c>
      <c r="G106" s="138">
        <v>34.878329999999998</v>
      </c>
      <c r="H106" s="138">
        <v>79.137330000000006</v>
      </c>
      <c r="I106" s="138">
        <v>86.370329999999996</v>
      </c>
      <c r="J106" s="138">
        <v>93.048330000000007</v>
      </c>
    </row>
    <row r="107" spans="1:10" x14ac:dyDescent="0.3">
      <c r="A107" s="7">
        <v>5700</v>
      </c>
      <c r="B107" s="138">
        <v>49.45467</v>
      </c>
      <c r="C107" s="138">
        <v>57.903669999999998</v>
      </c>
      <c r="D107" s="138">
        <v>51.69267</v>
      </c>
      <c r="E107" s="138">
        <v>50.837670000000003</v>
      </c>
      <c r="F107" s="138">
        <v>42.815669999999997</v>
      </c>
      <c r="G107" s="138">
        <v>36.309669999999997</v>
      </c>
      <c r="H107" s="138">
        <v>82.120329999999996</v>
      </c>
      <c r="I107" s="138">
        <v>85.279340000000005</v>
      </c>
      <c r="J107" s="138">
        <v>91.689329999999998</v>
      </c>
    </row>
    <row r="108" spans="1:10" x14ac:dyDescent="0.3">
      <c r="A108" s="7">
        <v>5760</v>
      </c>
      <c r="B108" s="138">
        <v>49.28933</v>
      </c>
      <c r="C108" s="138">
        <v>54.28633</v>
      </c>
      <c r="D108" s="138">
        <v>50.368340000000003</v>
      </c>
      <c r="E108" s="138">
        <v>50.799329999999998</v>
      </c>
      <c r="F108" s="138">
        <v>43.035330000000002</v>
      </c>
      <c r="G108" s="138">
        <v>35.050330000000002</v>
      </c>
      <c r="H108" s="138">
        <v>81.327330000000003</v>
      </c>
      <c r="I108" s="138">
        <v>87.138329999999996</v>
      </c>
      <c r="J108" s="138">
        <v>91.622330000000005</v>
      </c>
    </row>
    <row r="109" spans="1:10" x14ac:dyDescent="0.3">
      <c r="A109" s="7">
        <v>5820</v>
      </c>
      <c r="B109" s="138">
        <v>51.945</v>
      </c>
      <c r="C109" s="138">
        <v>56.542999999999999</v>
      </c>
      <c r="D109" s="138">
        <v>48.820999999999998</v>
      </c>
      <c r="E109" s="138">
        <v>49.259329999999999</v>
      </c>
      <c r="F109" s="138">
        <v>41.938330000000001</v>
      </c>
      <c r="G109" s="138">
        <v>34.444330000000001</v>
      </c>
      <c r="H109" s="138">
        <v>80.03</v>
      </c>
      <c r="I109" s="138">
        <v>86.081000000000003</v>
      </c>
      <c r="J109" s="138">
        <v>90.418999999999997</v>
      </c>
    </row>
    <row r="110" spans="1:10" x14ac:dyDescent="0.3">
      <c r="A110" s="7">
        <v>5880</v>
      </c>
      <c r="B110" s="138">
        <v>49.068669999999997</v>
      </c>
      <c r="C110" s="138">
        <v>54.984670000000001</v>
      </c>
      <c r="D110" s="138">
        <v>48.841670000000001</v>
      </c>
      <c r="E110" s="138">
        <v>49.355330000000002</v>
      </c>
      <c r="F110" s="138">
        <v>41.866329999999998</v>
      </c>
      <c r="G110" s="138">
        <v>34.710329999999999</v>
      </c>
      <c r="H110" s="138">
        <v>79.308000000000007</v>
      </c>
      <c r="I110" s="138">
        <v>86.933999999999997</v>
      </c>
      <c r="J110" s="138">
        <v>90.721999999999994</v>
      </c>
    </row>
    <row r="111" spans="1:10" x14ac:dyDescent="0.3">
      <c r="A111" s="7">
        <v>5940</v>
      </c>
      <c r="B111" s="138">
        <v>49.365670000000001</v>
      </c>
      <c r="C111" s="138">
        <v>54.39667</v>
      </c>
      <c r="D111" s="138">
        <v>47.293669999999999</v>
      </c>
      <c r="E111" s="138">
        <v>48.534999999999997</v>
      </c>
      <c r="F111" s="138">
        <v>41.167999999999999</v>
      </c>
      <c r="G111" s="138">
        <v>33.143999999999998</v>
      </c>
      <c r="H111" s="138">
        <v>79.605000000000004</v>
      </c>
      <c r="I111" s="138">
        <v>85.648989999999998</v>
      </c>
      <c r="J111" s="138">
        <v>88.775000000000006</v>
      </c>
    </row>
    <row r="112" spans="1:10" x14ac:dyDescent="0.3">
      <c r="A112" s="7">
        <v>6000</v>
      </c>
      <c r="B112" s="138">
        <v>49.234000000000002</v>
      </c>
      <c r="C112" s="138">
        <v>54.734999999999999</v>
      </c>
      <c r="D112" s="138">
        <v>47.741</v>
      </c>
      <c r="E112" s="138">
        <v>46.413670000000003</v>
      </c>
      <c r="F112" s="138">
        <v>40.836669999999998</v>
      </c>
      <c r="G112" s="138">
        <v>31.880669999999999</v>
      </c>
      <c r="H112" s="138">
        <v>78.867999999999995</v>
      </c>
      <c r="I112" s="138">
        <v>84.423000000000002</v>
      </c>
      <c r="J112" s="138">
        <v>87.834999999999994</v>
      </c>
    </row>
    <row r="113" spans="1:10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</row>
    <row r="114" spans="1:10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</row>
    <row r="115" spans="1:10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</row>
    <row r="116" spans="1:10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</row>
    <row r="117" spans="1:10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</row>
    <row r="118" spans="1:10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</row>
    <row r="119" spans="1:10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</row>
    <row r="120" spans="1:10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</row>
    <row r="121" spans="1:10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</row>
    <row r="122" spans="1:10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</row>
    <row r="123" spans="1:10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</row>
    <row r="124" spans="1:10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</row>
    <row r="125" spans="1:10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</row>
    <row r="126" spans="1:10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</row>
    <row r="127" spans="1:10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</row>
    <row r="128" spans="1:10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</row>
    <row r="129" spans="1:10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</row>
    <row r="130" spans="1:10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</row>
    <row r="131" spans="1:10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</row>
  </sheetData>
  <mergeCells count="3">
    <mergeCell ref="B2:D2"/>
    <mergeCell ref="E2:G2"/>
    <mergeCell ref="H2:J2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zoomScale="70" zoomScaleNormal="70" workbookViewId="0">
      <selection activeCell="C28" sqref="C28"/>
    </sheetView>
  </sheetViews>
  <sheetFormatPr baseColWidth="10" defaultRowHeight="14.4" x14ac:dyDescent="0.3"/>
  <cols>
    <col min="1" max="1" width="27.88671875" bestFit="1" customWidth="1"/>
    <col min="4" max="4" width="8" bestFit="1" customWidth="1"/>
    <col min="6" max="6" width="12.5546875" bestFit="1" customWidth="1"/>
  </cols>
  <sheetData>
    <row r="1" spans="1:22" x14ac:dyDescent="0.3">
      <c r="A1" s="91" t="s">
        <v>73</v>
      </c>
      <c r="D1" s="15"/>
      <c r="H1" s="13" t="s">
        <v>16</v>
      </c>
      <c r="I1" s="14" t="s">
        <v>15</v>
      </c>
      <c r="J1" s="9" t="s">
        <v>8</v>
      </c>
      <c r="L1" s="9"/>
      <c r="S1" s="13"/>
      <c r="T1" s="14"/>
      <c r="U1" s="9"/>
      <c r="V1" s="9"/>
    </row>
    <row r="2" spans="1:22" x14ac:dyDescent="0.3">
      <c r="A2" s="13" t="s">
        <v>14</v>
      </c>
      <c r="B2" s="173">
        <v>101.06362935232153</v>
      </c>
      <c r="C2" s="173">
        <v>98.936370647678402</v>
      </c>
      <c r="D2" s="173">
        <v>100.00001000021</v>
      </c>
      <c r="E2" s="174"/>
      <c r="F2" s="174"/>
      <c r="G2" s="174"/>
      <c r="H2" s="175">
        <f t="shared" ref="H2:H12" si="0">AVERAGE(B2:D2)</f>
        <v>100.00000333340331</v>
      </c>
      <c r="I2" s="175">
        <f t="shared" ref="I2:I12" si="1">STDEV(B2:D2)</f>
        <v>1.0636293523372329</v>
      </c>
      <c r="J2" s="175">
        <f>I2/SQRT(3)</f>
        <v>0.61408669288988871</v>
      </c>
      <c r="S2" s="10"/>
      <c r="T2" s="26"/>
      <c r="U2" s="26"/>
    </row>
    <row r="3" spans="1:22" x14ac:dyDescent="0.3">
      <c r="A3" s="29" t="s">
        <v>22</v>
      </c>
      <c r="B3" s="173">
        <v>0.52944022123703005</v>
      </c>
      <c r="C3" s="173">
        <v>3.0012924223922002</v>
      </c>
      <c r="D3" s="173">
        <v>2.5614764959683001</v>
      </c>
      <c r="E3" s="174"/>
      <c r="F3" s="174"/>
      <c r="G3" s="174"/>
      <c r="H3" s="175">
        <f t="shared" si="0"/>
        <v>2.0307363798658433</v>
      </c>
      <c r="I3" s="175">
        <f t="shared" si="1"/>
        <v>1.3186269863836595</v>
      </c>
      <c r="J3" s="175">
        <f t="shared" ref="J3:J12" si="2">I3/SQRT(3)</f>
        <v>0.7613096455493108</v>
      </c>
      <c r="K3" s="23"/>
      <c r="L3" s="23"/>
      <c r="M3" s="23"/>
      <c r="N3" s="23"/>
      <c r="O3" s="23"/>
      <c r="P3" s="26"/>
      <c r="Q3" s="27"/>
      <c r="S3" s="10"/>
      <c r="T3" s="26"/>
      <c r="U3" s="26"/>
    </row>
    <row r="4" spans="1:22" x14ac:dyDescent="0.3">
      <c r="A4" s="29" t="s">
        <v>13</v>
      </c>
      <c r="B4" s="173">
        <v>96.607834774900596</v>
      </c>
      <c r="C4" s="173">
        <v>98.422456065950797</v>
      </c>
      <c r="D4" s="173">
        <v>103.009619651588</v>
      </c>
      <c r="E4" s="174"/>
      <c r="F4" s="174"/>
      <c r="G4" s="174"/>
      <c r="H4" s="175">
        <f t="shared" si="0"/>
        <v>99.346636830813125</v>
      </c>
      <c r="I4" s="175">
        <f t="shared" si="1"/>
        <v>3.299438583524783</v>
      </c>
      <c r="J4" s="175">
        <f t="shared" si="2"/>
        <v>1.9049317543726711</v>
      </c>
      <c r="S4" s="10"/>
      <c r="T4" s="26"/>
      <c r="U4" s="26"/>
    </row>
    <row r="5" spans="1:22" x14ac:dyDescent="0.3">
      <c r="A5" s="168" t="s">
        <v>23</v>
      </c>
      <c r="B5" s="173">
        <v>105.91712332993706</v>
      </c>
      <c r="C5" s="173">
        <v>99.185562371254321</v>
      </c>
      <c r="D5" s="173">
        <v>94.897314298808624</v>
      </c>
      <c r="E5" s="174"/>
      <c r="F5" s="174"/>
      <c r="G5" s="174"/>
      <c r="H5" s="175">
        <f t="shared" si="0"/>
        <v>100</v>
      </c>
      <c r="I5" s="175">
        <f t="shared" si="1"/>
        <v>5.5548653682130409</v>
      </c>
      <c r="J5" s="175">
        <f t="shared" si="2"/>
        <v>3.2071030156499289</v>
      </c>
      <c r="S5" s="10"/>
      <c r="T5" s="26"/>
      <c r="U5" s="26"/>
    </row>
    <row r="6" spans="1:22" x14ac:dyDescent="0.3">
      <c r="A6" s="29" t="s">
        <v>24</v>
      </c>
      <c r="B6" s="173">
        <v>19.048837272847521</v>
      </c>
      <c r="C6" s="173">
        <v>14.168101371673856</v>
      </c>
      <c r="D6" s="173">
        <v>18.313667995629054</v>
      </c>
      <c r="E6" s="174"/>
      <c r="F6" s="174"/>
      <c r="G6" s="174"/>
      <c r="H6" s="175">
        <f t="shared" si="0"/>
        <v>17.176868880050144</v>
      </c>
      <c r="I6" s="175">
        <f t="shared" si="1"/>
        <v>2.6314691535598835</v>
      </c>
      <c r="J6" s="175">
        <f t="shared" si="2"/>
        <v>1.5192794241719956</v>
      </c>
      <c r="S6" s="10"/>
      <c r="T6" s="26"/>
      <c r="U6" s="26"/>
    </row>
    <row r="7" spans="1:22" x14ac:dyDescent="0.3">
      <c r="A7" s="29" t="s">
        <v>25</v>
      </c>
      <c r="B7" s="173">
        <v>101.38822178503939</v>
      </c>
      <c r="C7" s="173">
        <v>101.38822178503939</v>
      </c>
      <c r="D7" s="173">
        <v>64.043409657452642</v>
      </c>
      <c r="E7" s="174"/>
      <c r="F7" s="174"/>
      <c r="G7" s="174"/>
      <c r="H7" s="175">
        <f t="shared" si="0"/>
        <v>88.939951075843808</v>
      </c>
      <c r="I7" s="175">
        <f t="shared" si="1"/>
        <v>21.561037334698156</v>
      </c>
      <c r="J7" s="175">
        <f t="shared" si="2"/>
        <v>12.448270709195553</v>
      </c>
      <c r="S7" s="10"/>
      <c r="T7" s="26"/>
      <c r="U7" s="26"/>
    </row>
    <row r="8" spans="1:22" x14ac:dyDescent="0.3">
      <c r="A8" s="168" t="s">
        <v>26</v>
      </c>
      <c r="B8" s="173">
        <v>104.00349811396227</v>
      </c>
      <c r="C8" s="173">
        <v>118.22110303436928</v>
      </c>
      <c r="D8" s="173">
        <v>77.775398851668456</v>
      </c>
      <c r="E8" s="174"/>
      <c r="F8" s="174"/>
      <c r="G8" s="174"/>
      <c r="H8" s="175">
        <f t="shared" si="0"/>
        <v>100</v>
      </c>
      <c r="I8" s="175">
        <f t="shared" si="1"/>
        <v>20.517912773233309</v>
      </c>
      <c r="J8" s="175">
        <f t="shared" si="2"/>
        <v>11.846022462835514</v>
      </c>
      <c r="S8" s="10"/>
      <c r="T8" s="26"/>
      <c r="U8" s="26"/>
    </row>
    <row r="9" spans="1:22" x14ac:dyDescent="0.3">
      <c r="A9" s="29" t="s">
        <v>27</v>
      </c>
      <c r="B9" s="173">
        <v>0.25179112097970002</v>
      </c>
      <c r="C9" s="173">
        <v>8.1646456575259005</v>
      </c>
      <c r="D9" s="173">
        <v>0.1000004860151</v>
      </c>
      <c r="E9" s="174"/>
      <c r="F9" s="174"/>
      <c r="G9" s="174"/>
      <c r="H9" s="175">
        <f t="shared" si="0"/>
        <v>2.8388124215068999</v>
      </c>
      <c r="I9" s="175">
        <f t="shared" si="1"/>
        <v>4.612931263592511</v>
      </c>
      <c r="J9" s="175">
        <f t="shared" si="2"/>
        <v>2.6632771067883771</v>
      </c>
      <c r="K9" s="23"/>
      <c r="L9" s="23"/>
      <c r="M9" s="23"/>
      <c r="N9" s="23"/>
      <c r="O9" s="23"/>
      <c r="P9" s="23"/>
      <c r="S9" s="10"/>
      <c r="T9" s="26"/>
      <c r="U9" s="26"/>
    </row>
    <row r="10" spans="1:22" x14ac:dyDescent="0.3">
      <c r="A10" s="29" t="s">
        <v>28</v>
      </c>
      <c r="B10" s="173">
        <v>120.934323456543</v>
      </c>
      <c r="C10" s="173">
        <v>133.22715485459298</v>
      </c>
      <c r="D10" s="173">
        <v>108.66170467371138</v>
      </c>
      <c r="E10" s="174"/>
      <c r="F10" s="174"/>
      <c r="G10" s="174"/>
      <c r="H10" s="175">
        <f t="shared" si="0"/>
        <v>120.94106099494911</v>
      </c>
      <c r="I10" s="175">
        <f t="shared" si="1"/>
        <v>12.282726476363534</v>
      </c>
      <c r="J10" s="175">
        <f t="shared" si="2"/>
        <v>7.0914354375110298</v>
      </c>
      <c r="S10" s="10"/>
      <c r="T10" s="26"/>
      <c r="U10" s="26"/>
    </row>
    <row r="11" spans="1:22" x14ac:dyDescent="0.3">
      <c r="A11" s="85" t="s">
        <v>188</v>
      </c>
      <c r="B11" s="173">
        <v>120.602354141794</v>
      </c>
      <c r="C11" s="173">
        <v>95.243243420574714</v>
      </c>
      <c r="D11" s="173">
        <v>84.154402437631504</v>
      </c>
      <c r="E11" s="175"/>
      <c r="F11" s="175"/>
      <c r="G11" s="173"/>
      <c r="H11" s="175">
        <f t="shared" si="0"/>
        <v>100.00000000000007</v>
      </c>
      <c r="I11" s="175">
        <f t="shared" si="1"/>
        <v>18.683772256270089</v>
      </c>
      <c r="J11" s="175">
        <f t="shared" si="2"/>
        <v>10.787080941635198</v>
      </c>
    </row>
    <row r="12" spans="1:22" x14ac:dyDescent="0.3">
      <c r="A12" s="85" t="s">
        <v>189</v>
      </c>
      <c r="B12" s="173">
        <v>1.7856995831396789</v>
      </c>
      <c r="C12" s="173">
        <v>1.5965608326024128</v>
      </c>
      <c r="D12" s="173">
        <v>-1.0565887595525776</v>
      </c>
      <c r="E12" s="173"/>
      <c r="F12" s="175"/>
      <c r="G12" s="173"/>
      <c r="H12" s="175">
        <f t="shared" si="0"/>
        <v>0.77522388539650466</v>
      </c>
      <c r="I12" s="175">
        <f t="shared" si="1"/>
        <v>1.5892125538722672</v>
      </c>
      <c r="J12" s="175">
        <f t="shared" si="2"/>
        <v>0.91753229577768614</v>
      </c>
    </row>
    <row r="13" spans="1:22" x14ac:dyDescent="0.3">
      <c r="A13" s="183" t="s">
        <v>190</v>
      </c>
      <c r="B13" s="173">
        <v>116.86675772370745</v>
      </c>
      <c r="C13" s="173">
        <v>73.241975003313527</v>
      </c>
      <c r="D13" s="173">
        <v>112.60920548528843</v>
      </c>
      <c r="E13" s="173">
        <v>100.72327282391234</v>
      </c>
      <c r="F13" s="175">
        <v>74.637685001186185</v>
      </c>
      <c r="G13" s="173">
        <v>100.72327282391234</v>
      </c>
      <c r="H13" s="175">
        <f>AVERAGE(B13:G13)</f>
        <v>96.467028143553378</v>
      </c>
      <c r="I13" s="175">
        <f>STDEV(B13:G13)</f>
        <v>18.595017661878039</v>
      </c>
      <c r="J13" s="175">
        <f>I13/SQRT(6)</f>
        <v>7.5913841716070491</v>
      </c>
    </row>
    <row r="14" spans="1:22" x14ac:dyDescent="0.3">
      <c r="A14" s="23"/>
      <c r="B14" s="23"/>
      <c r="C14" s="23"/>
      <c r="D14" s="24"/>
      <c r="E14" s="25"/>
      <c r="F14" s="16"/>
    </row>
    <row r="15" spans="1:22" x14ac:dyDescent="0.3">
      <c r="A15" s="23"/>
      <c r="B15" s="23"/>
      <c r="C15" s="23"/>
      <c r="D15" s="24"/>
      <c r="E15" s="25"/>
      <c r="F15" s="17"/>
    </row>
    <row r="16" spans="1:22" x14ac:dyDescent="0.3">
      <c r="A16" s="23"/>
      <c r="B16" s="23"/>
      <c r="C16" s="23"/>
      <c r="D16" s="24"/>
      <c r="E16" s="25"/>
      <c r="F16" s="17"/>
      <c r="H16" s="27"/>
      <c r="J16" s="28"/>
    </row>
    <row r="17" spans="1:6" x14ac:dyDescent="0.3">
      <c r="A17" s="23"/>
      <c r="B17" s="23"/>
      <c r="C17" s="23"/>
      <c r="D17" s="24"/>
      <c r="E17" s="25"/>
      <c r="F17" s="17"/>
    </row>
    <row r="18" spans="1:6" x14ac:dyDescent="0.3">
      <c r="A18" s="23"/>
      <c r="B18" s="23"/>
      <c r="C18" s="23"/>
      <c r="D18" s="24"/>
      <c r="E18" s="25"/>
      <c r="F18" s="17"/>
    </row>
    <row r="19" spans="1:6" x14ac:dyDescent="0.3">
      <c r="A19" s="23"/>
      <c r="B19" s="23"/>
      <c r="C19" s="23"/>
      <c r="D19" s="24"/>
      <c r="E19" s="25"/>
      <c r="F19" s="18"/>
    </row>
    <row r="20" spans="1:6" x14ac:dyDescent="0.3">
      <c r="A20" s="23"/>
      <c r="B20" s="23"/>
      <c r="C20" s="23"/>
      <c r="D20" s="24"/>
      <c r="E20" s="25"/>
      <c r="F20" s="18"/>
    </row>
    <row r="21" spans="1:6" x14ac:dyDescent="0.3">
      <c r="A21" s="23"/>
      <c r="B21" s="23"/>
      <c r="C21" s="23"/>
      <c r="D21" s="24"/>
      <c r="E21" s="25"/>
      <c r="F21" s="19"/>
    </row>
    <row r="22" spans="1:6" x14ac:dyDescent="0.3">
      <c r="A22" s="23"/>
      <c r="B22" s="23"/>
      <c r="C22" s="23"/>
      <c r="D22" s="24"/>
      <c r="E22" s="25"/>
      <c r="F22" s="19"/>
    </row>
    <row r="23" spans="1:6" x14ac:dyDescent="0.3">
      <c r="A23" s="23"/>
      <c r="B23" s="23"/>
      <c r="C23" s="23"/>
      <c r="D23" s="24"/>
      <c r="E23" s="25"/>
      <c r="F23" s="19"/>
    </row>
    <row r="24" spans="1:6" x14ac:dyDescent="0.3">
      <c r="A24" s="23"/>
      <c r="B24" s="23"/>
      <c r="C24" s="23"/>
      <c r="D24" s="24"/>
      <c r="E24" s="25"/>
      <c r="F24" s="19"/>
    </row>
    <row r="25" spans="1:6" x14ac:dyDescent="0.3">
      <c r="A25" s="23"/>
      <c r="B25" s="23"/>
      <c r="C25" s="23"/>
      <c r="D25" s="24"/>
      <c r="E25" s="25"/>
      <c r="F25" s="17"/>
    </row>
    <row r="26" spans="1:6" x14ac:dyDescent="0.3">
      <c r="A26" s="23"/>
      <c r="B26" s="23"/>
      <c r="C26" s="23"/>
      <c r="D26" s="24"/>
      <c r="E26" s="25"/>
      <c r="F26" s="17"/>
    </row>
    <row r="27" spans="1:6" x14ac:dyDescent="0.3">
      <c r="A27" s="23"/>
      <c r="B27" s="23"/>
      <c r="C27" s="23"/>
      <c r="D27" s="24"/>
      <c r="E27" s="25"/>
      <c r="F27" s="19"/>
    </row>
    <row r="28" spans="1:6" x14ac:dyDescent="0.3">
      <c r="A28" s="23"/>
      <c r="B28" s="23"/>
      <c r="C28" s="23"/>
      <c r="D28" s="24"/>
      <c r="E28" s="25"/>
      <c r="F28" s="19"/>
    </row>
    <row r="29" spans="1:6" x14ac:dyDescent="0.3">
      <c r="A29" s="23"/>
      <c r="B29" s="23"/>
      <c r="C29" s="23"/>
      <c r="D29" s="24"/>
      <c r="E29" s="25"/>
      <c r="F29" s="20"/>
    </row>
    <row r="30" spans="1:6" x14ac:dyDescent="0.3">
      <c r="A30" s="23"/>
      <c r="B30" s="23"/>
      <c r="C30" s="23"/>
      <c r="D30" s="24"/>
      <c r="E30" s="25"/>
      <c r="F30" s="20"/>
    </row>
    <row r="31" spans="1:6" x14ac:dyDescent="0.3">
      <c r="A31" s="23"/>
      <c r="B31" s="23"/>
      <c r="C31" s="23"/>
      <c r="D31" s="24"/>
      <c r="E31" s="25"/>
      <c r="F31" s="21"/>
    </row>
    <row r="32" spans="1:6" x14ac:dyDescent="0.3">
      <c r="A32" s="23"/>
      <c r="B32" s="23"/>
      <c r="C32" s="23"/>
      <c r="D32" s="24"/>
      <c r="E32" s="25"/>
      <c r="F32" s="21"/>
    </row>
    <row r="33" spans="1:6" x14ac:dyDescent="0.3">
      <c r="A33" s="23"/>
      <c r="B33" s="23"/>
      <c r="C33" s="23"/>
      <c r="D33" s="24"/>
      <c r="E33" s="25"/>
      <c r="F33" s="21"/>
    </row>
    <row r="34" spans="1:6" x14ac:dyDescent="0.3">
      <c r="A34" s="23"/>
      <c r="B34" s="23"/>
      <c r="C34" s="23"/>
      <c r="D34" s="24"/>
      <c r="E34" s="25"/>
      <c r="F34" s="21"/>
    </row>
    <row r="35" spans="1:6" x14ac:dyDescent="0.3">
      <c r="A35" s="23"/>
      <c r="B35" s="23"/>
      <c r="C35" s="23"/>
      <c r="D35" s="24"/>
      <c r="E35" s="25"/>
      <c r="F35" s="21"/>
    </row>
    <row r="36" spans="1:6" x14ac:dyDescent="0.3">
      <c r="A36" s="23"/>
      <c r="B36" s="23"/>
      <c r="C36" s="23"/>
      <c r="D36" s="24"/>
      <c r="E36" s="25"/>
      <c r="F36" s="21"/>
    </row>
  </sheetData>
  <pageMargins left="0.7" right="0.7" top="0.75" bottom="0.75" header="0.3" footer="0.3"/>
  <pageSetup paperSize="9" orientation="portrait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2"/>
  <sheetViews>
    <sheetView zoomScale="70" zoomScaleNormal="70" workbookViewId="0">
      <selection activeCell="H27" sqref="H27"/>
    </sheetView>
  </sheetViews>
  <sheetFormatPr baseColWidth="10" defaultRowHeight="14.4" x14ac:dyDescent="0.3"/>
  <cols>
    <col min="1" max="7" width="11.44140625" style="3"/>
  </cols>
  <sheetData>
    <row r="1" spans="1:17" x14ac:dyDescent="0.3">
      <c r="B1" s="87"/>
      <c r="C1" s="88"/>
      <c r="D1" s="89" t="s">
        <v>71</v>
      </c>
      <c r="E1" s="88"/>
      <c r="F1" s="88"/>
      <c r="G1" s="90"/>
    </row>
    <row r="2" spans="1:17" x14ac:dyDescent="0.3">
      <c r="A2" s="5" t="s">
        <v>0</v>
      </c>
      <c r="B2" s="242" t="s">
        <v>4</v>
      </c>
      <c r="C2" s="242"/>
      <c r="D2" s="243"/>
      <c r="E2" s="241" t="s">
        <v>7</v>
      </c>
      <c r="F2" s="241"/>
      <c r="G2" s="241"/>
      <c r="I2" s="252"/>
      <c r="J2" s="252"/>
      <c r="K2" s="252"/>
      <c r="L2" s="252"/>
      <c r="M2" s="252"/>
      <c r="N2" s="252"/>
      <c r="O2" s="252"/>
      <c r="P2" s="252"/>
      <c r="Q2" s="252"/>
    </row>
    <row r="3" spans="1:17" x14ac:dyDescent="0.3">
      <c r="A3" s="7">
        <v>-900</v>
      </c>
      <c r="B3" s="138">
        <v>1.198666</v>
      </c>
      <c r="C3" s="138">
        <v>2.950666</v>
      </c>
      <c r="D3" s="138">
        <v>-0.85733369999999998</v>
      </c>
      <c r="E3" s="138">
        <v>-2.1853340000000001</v>
      </c>
      <c r="F3" s="138">
        <v>-3.343334</v>
      </c>
      <c r="G3" s="138">
        <v>-2.767334</v>
      </c>
      <c r="L3" s="6"/>
      <c r="M3" s="6"/>
      <c r="N3" s="6"/>
    </row>
    <row r="4" spans="1:17" x14ac:dyDescent="0.3">
      <c r="A4" s="7">
        <v>-810</v>
      </c>
      <c r="B4" s="138">
        <v>0.30966660000000001</v>
      </c>
      <c r="C4" s="138">
        <v>-2.7583340000000001</v>
      </c>
      <c r="D4" s="138">
        <v>-1.9603330000000001</v>
      </c>
      <c r="E4" s="138">
        <v>-3.1623329999999998</v>
      </c>
      <c r="F4" s="138">
        <v>-3.1973340000000001</v>
      </c>
      <c r="G4" s="138">
        <v>-3.234334</v>
      </c>
      <c r="L4" s="6"/>
      <c r="M4" s="6"/>
      <c r="N4" s="6"/>
    </row>
    <row r="5" spans="1:17" x14ac:dyDescent="0.3">
      <c r="A5" s="7">
        <v>-720</v>
      </c>
      <c r="B5" s="138">
        <v>0.76600029999999997</v>
      </c>
      <c r="C5" s="138">
        <v>-1.4450000000000001</v>
      </c>
      <c r="D5" s="138">
        <v>-1.7210000000000001</v>
      </c>
      <c r="E5" s="138">
        <v>-1.659</v>
      </c>
      <c r="F5" s="138">
        <v>-2.0750000000000002</v>
      </c>
      <c r="G5" s="138">
        <v>-2.4060000000000001</v>
      </c>
      <c r="L5" s="6"/>
      <c r="M5" s="6"/>
      <c r="N5" s="6"/>
    </row>
    <row r="6" spans="1:17" x14ac:dyDescent="0.3">
      <c r="A6" s="7">
        <v>-630</v>
      </c>
      <c r="B6" s="138">
        <v>0.61566639999999995</v>
      </c>
      <c r="C6" s="138">
        <v>-1.136333</v>
      </c>
      <c r="D6" s="138">
        <v>0.90466639999999998</v>
      </c>
      <c r="E6" s="138">
        <v>-1.4133340000000001</v>
      </c>
      <c r="F6" s="138">
        <v>-2.2923339999999999</v>
      </c>
      <c r="G6" s="138">
        <v>-3.936334</v>
      </c>
      <c r="L6" s="6"/>
      <c r="M6" s="6"/>
      <c r="N6" s="6"/>
    </row>
    <row r="7" spans="1:17" x14ac:dyDescent="0.3">
      <c r="A7" s="7">
        <v>-540</v>
      </c>
      <c r="B7" s="138">
        <v>-8.8000060000000005E-2</v>
      </c>
      <c r="C7" s="138">
        <v>-2.5910000000000002</v>
      </c>
      <c r="D7" s="138">
        <v>-0.91899989999999998</v>
      </c>
      <c r="E7" s="138">
        <v>-1.516</v>
      </c>
      <c r="F7" s="138">
        <v>-0.97600010000000004</v>
      </c>
      <c r="G7" s="138">
        <v>-1.1759999999999999</v>
      </c>
      <c r="L7" s="6"/>
      <c r="M7" s="6"/>
      <c r="N7" s="6"/>
    </row>
    <row r="8" spans="1:17" x14ac:dyDescent="0.3">
      <c r="A8" s="7">
        <v>-450</v>
      </c>
      <c r="B8" s="138">
        <v>-0.29899999999999999</v>
      </c>
      <c r="C8" s="138">
        <v>-4.5190000000000001</v>
      </c>
      <c r="D8" s="138">
        <v>-0.88400009999999996</v>
      </c>
      <c r="E8" s="138">
        <v>-1.462</v>
      </c>
      <c r="F8" s="138">
        <v>-1.2569999999999999</v>
      </c>
      <c r="G8" s="138">
        <v>-0.81500010000000001</v>
      </c>
      <c r="L8" s="6"/>
      <c r="M8" s="6"/>
      <c r="N8" s="6"/>
    </row>
    <row r="9" spans="1:17" x14ac:dyDescent="0.3">
      <c r="A9" s="7">
        <v>-360</v>
      </c>
      <c r="B9" s="138">
        <v>1.49</v>
      </c>
      <c r="C9" s="138">
        <v>-3.8029999999999999</v>
      </c>
      <c r="D9" s="138">
        <v>0.46600000000000003</v>
      </c>
      <c r="E9" s="138">
        <v>0.20799989999999999</v>
      </c>
      <c r="F9" s="138">
        <v>0.59199999999999997</v>
      </c>
      <c r="G9" s="138">
        <v>-1.179</v>
      </c>
      <c r="L9" s="6"/>
      <c r="M9" s="6"/>
      <c r="N9" s="6"/>
    </row>
    <row r="10" spans="1:17" x14ac:dyDescent="0.3">
      <c r="A10" s="7">
        <v>-270</v>
      </c>
      <c r="B10" s="138">
        <v>1.169333</v>
      </c>
      <c r="C10" s="138">
        <v>0.68333330000000003</v>
      </c>
      <c r="D10" s="138">
        <v>1.7383329999999999</v>
      </c>
      <c r="E10" s="138">
        <v>-5.166668E-2</v>
      </c>
      <c r="F10" s="138">
        <v>-0.25666670000000003</v>
      </c>
      <c r="G10" s="138">
        <v>0.51833340000000006</v>
      </c>
      <c r="L10" s="6"/>
      <c r="M10" s="6"/>
      <c r="N10" s="6"/>
    </row>
    <row r="11" spans="1:17" x14ac:dyDescent="0.3">
      <c r="A11" s="7">
        <v>-180</v>
      </c>
      <c r="B11" s="138">
        <v>0.1040001</v>
      </c>
      <c r="C11" s="138">
        <v>-2.0870000000000002</v>
      </c>
      <c r="D11" s="138">
        <v>0.20499999999999999</v>
      </c>
      <c r="E11" s="138">
        <v>0.1550001</v>
      </c>
      <c r="F11" s="138">
        <v>0.16100010000000001</v>
      </c>
      <c r="G11" s="138">
        <v>-1.6259999999999999</v>
      </c>
      <c r="L11" s="6"/>
      <c r="M11" s="6"/>
      <c r="N11" s="6"/>
    </row>
    <row r="12" spans="1:17" x14ac:dyDescent="0.3">
      <c r="A12" s="7">
        <v>-90</v>
      </c>
      <c r="B12" s="138">
        <v>0</v>
      </c>
      <c r="C12" s="138">
        <v>0</v>
      </c>
      <c r="D12" s="138">
        <v>0</v>
      </c>
      <c r="E12" s="138">
        <v>0</v>
      </c>
      <c r="F12" s="138">
        <v>0</v>
      </c>
      <c r="G12" s="138">
        <v>0</v>
      </c>
      <c r="L12" s="6"/>
      <c r="M12" s="6"/>
      <c r="N12" s="6"/>
    </row>
    <row r="13" spans="1:17" x14ac:dyDescent="0.3">
      <c r="A13" s="7">
        <v>0</v>
      </c>
      <c r="B13" s="138">
        <v>191.126</v>
      </c>
      <c r="C13" s="138">
        <v>167.572</v>
      </c>
      <c r="D13" s="138">
        <v>175.77099999999999</v>
      </c>
      <c r="E13" s="138">
        <v>1.6249960000000001</v>
      </c>
      <c r="F13" s="138">
        <v>8.6549990000000001</v>
      </c>
      <c r="G13" s="138">
        <v>2.300999</v>
      </c>
      <c r="L13" s="6"/>
      <c r="M13" s="6"/>
      <c r="N13" s="6"/>
    </row>
    <row r="14" spans="1:17" x14ac:dyDescent="0.3">
      <c r="A14" s="7">
        <v>90</v>
      </c>
      <c r="B14" s="138">
        <v>186.72499999999999</v>
      </c>
      <c r="C14" s="138">
        <v>169.85499999999999</v>
      </c>
      <c r="D14" s="138">
        <v>170.125</v>
      </c>
      <c r="E14" s="138">
        <v>2.9059979999999999</v>
      </c>
      <c r="F14" s="138">
        <v>6.5359990000000003</v>
      </c>
      <c r="G14" s="138">
        <v>4.511997</v>
      </c>
      <c r="L14" s="6"/>
      <c r="M14" s="6"/>
      <c r="N14" s="6"/>
    </row>
    <row r="15" spans="1:17" x14ac:dyDescent="0.3">
      <c r="A15" s="7">
        <v>180</v>
      </c>
      <c r="B15" s="138">
        <v>184.45869999999999</v>
      </c>
      <c r="C15" s="138">
        <v>167.58969999999999</v>
      </c>
      <c r="D15" s="138">
        <v>168.32769999999999</v>
      </c>
      <c r="E15" s="138">
        <v>3.5946660000000001</v>
      </c>
      <c r="F15" s="138">
        <v>5.6426660000000002</v>
      </c>
      <c r="G15" s="138">
        <v>3.4376679999999999</v>
      </c>
      <c r="L15" s="6"/>
      <c r="M15" s="6"/>
      <c r="N15" s="6"/>
    </row>
    <row r="16" spans="1:17" x14ac:dyDescent="0.3">
      <c r="A16" s="7">
        <v>270</v>
      </c>
      <c r="B16" s="138">
        <v>181.62569999999999</v>
      </c>
      <c r="C16" s="138">
        <v>166.3407</v>
      </c>
      <c r="D16" s="138">
        <v>167.04069999999999</v>
      </c>
      <c r="E16" s="138">
        <v>0.36266710000000002</v>
      </c>
      <c r="F16" s="138">
        <v>6.0356639999999997</v>
      </c>
      <c r="G16" s="138">
        <v>1.2916639999999999</v>
      </c>
      <c r="L16" s="6"/>
      <c r="M16" s="6"/>
      <c r="N16" s="6"/>
    </row>
    <row r="17" spans="1:14" x14ac:dyDescent="0.3">
      <c r="A17" s="7">
        <v>360</v>
      </c>
      <c r="B17" s="138">
        <v>182.98099999999999</v>
      </c>
      <c r="C17" s="138">
        <v>167.42599999999999</v>
      </c>
      <c r="D17" s="138">
        <v>167.202</v>
      </c>
      <c r="E17" s="138">
        <v>2.8389989999999998</v>
      </c>
      <c r="F17" s="138">
        <v>6.4759979999999997</v>
      </c>
      <c r="G17" s="138">
        <v>2.4639989999999998</v>
      </c>
      <c r="L17" s="6"/>
      <c r="M17" s="6"/>
      <c r="N17" s="6"/>
    </row>
    <row r="18" spans="1:14" x14ac:dyDescent="0.3">
      <c r="A18" s="7">
        <v>450</v>
      </c>
      <c r="B18" s="138">
        <v>180.5163</v>
      </c>
      <c r="C18" s="138">
        <v>164.97730000000001</v>
      </c>
      <c r="D18" s="138">
        <v>166.98929999999999</v>
      </c>
      <c r="E18" s="138">
        <v>0.74433139999999998</v>
      </c>
      <c r="F18" s="138">
        <v>4.3773309999999999</v>
      </c>
      <c r="G18" s="138">
        <v>0.23033139999999999</v>
      </c>
      <c r="L18" s="6"/>
      <c r="M18" s="6"/>
      <c r="N18" s="6"/>
    </row>
    <row r="19" spans="1:14" x14ac:dyDescent="0.3">
      <c r="A19" s="7">
        <v>540</v>
      </c>
      <c r="B19" s="138">
        <v>178.30330000000001</v>
      </c>
      <c r="C19" s="138">
        <v>163.16829999999999</v>
      </c>
      <c r="D19" s="138">
        <v>163.2663</v>
      </c>
      <c r="E19" s="138">
        <v>0.62833209999999995</v>
      </c>
      <c r="F19" s="138">
        <v>4.0293330000000003</v>
      </c>
      <c r="G19" s="138">
        <v>1.1093329999999999</v>
      </c>
      <c r="L19" s="6"/>
      <c r="M19" s="6"/>
      <c r="N19" s="6"/>
    </row>
    <row r="20" spans="1:14" x14ac:dyDescent="0.3">
      <c r="A20" s="7">
        <v>630</v>
      </c>
      <c r="B20" s="138">
        <v>177.17169999999999</v>
      </c>
      <c r="C20" s="138">
        <v>162.00370000000001</v>
      </c>
      <c r="D20" s="138">
        <v>162.2627</v>
      </c>
      <c r="E20" s="138">
        <v>0.11266710000000001</v>
      </c>
      <c r="F20" s="138">
        <v>2.1106660000000002</v>
      </c>
      <c r="G20" s="138">
        <v>-2.3043339999999999</v>
      </c>
      <c r="L20" s="6"/>
      <c r="M20" s="6"/>
      <c r="N20" s="6"/>
    </row>
    <row r="21" spans="1:14" x14ac:dyDescent="0.3">
      <c r="A21" s="7">
        <v>720</v>
      </c>
      <c r="B21" s="138">
        <v>178.26929999999999</v>
      </c>
      <c r="C21" s="138">
        <v>162.18029999999999</v>
      </c>
      <c r="D21" s="138">
        <v>164.10329999999999</v>
      </c>
      <c r="E21" s="138">
        <v>-0.91266630000000004</v>
      </c>
      <c r="F21" s="138">
        <v>5.0943339999999999</v>
      </c>
      <c r="G21" s="138">
        <v>0.42333409999999999</v>
      </c>
      <c r="L21" s="6"/>
      <c r="M21" s="6"/>
      <c r="N21" s="6"/>
    </row>
    <row r="22" spans="1:14" x14ac:dyDescent="0.3">
      <c r="A22" s="7">
        <v>810</v>
      </c>
      <c r="B22" s="138">
        <v>177.4727</v>
      </c>
      <c r="C22" s="138">
        <v>159.64269999999999</v>
      </c>
      <c r="D22" s="138">
        <v>162.26070000000001</v>
      </c>
      <c r="E22" s="138">
        <v>-0.40033340000000001</v>
      </c>
      <c r="F22" s="138">
        <v>3.2776670000000001</v>
      </c>
      <c r="G22" s="138">
        <v>-1.1573329999999999</v>
      </c>
      <c r="L22" s="6"/>
      <c r="M22" s="6"/>
      <c r="N22" s="6"/>
    </row>
    <row r="23" spans="1:14" x14ac:dyDescent="0.3">
      <c r="A23" s="7">
        <v>900</v>
      </c>
      <c r="B23" s="138">
        <v>173.13570000000001</v>
      </c>
      <c r="C23" s="138">
        <v>160.95570000000001</v>
      </c>
      <c r="D23" s="138">
        <v>159.94370000000001</v>
      </c>
      <c r="E23" s="138">
        <v>-0.95433239999999997</v>
      </c>
      <c r="F23" s="138">
        <v>1.5756669999999999</v>
      </c>
      <c r="G23" s="138">
        <v>-2.2323330000000001</v>
      </c>
      <c r="L23" s="6"/>
      <c r="M23" s="6"/>
      <c r="N23" s="6"/>
    </row>
    <row r="24" spans="1:14" x14ac:dyDescent="0.3">
      <c r="A24" s="7">
        <v>990</v>
      </c>
      <c r="B24" s="138">
        <v>175.1823</v>
      </c>
      <c r="C24" s="138">
        <v>159.5223</v>
      </c>
      <c r="D24" s="138">
        <v>162.16829999999999</v>
      </c>
      <c r="E24" s="138">
        <v>-0.54166650000000005</v>
      </c>
      <c r="F24" s="138">
        <v>4.416334</v>
      </c>
      <c r="G24" s="138">
        <v>-0.20266680000000001</v>
      </c>
      <c r="L24" s="6"/>
      <c r="M24" s="6"/>
      <c r="N24" s="6"/>
    </row>
    <row r="25" spans="1:14" x14ac:dyDescent="0.3">
      <c r="A25" s="7">
        <v>1080</v>
      </c>
      <c r="B25" s="138">
        <v>171.99</v>
      </c>
      <c r="C25" s="138">
        <v>156.98099999999999</v>
      </c>
      <c r="D25" s="138">
        <v>158.24100000000001</v>
      </c>
      <c r="E25" s="138">
        <v>-1.2549999999999999</v>
      </c>
      <c r="F25" s="138">
        <v>2.7629999999999999</v>
      </c>
      <c r="G25" s="138">
        <v>1.369</v>
      </c>
      <c r="L25" s="6"/>
      <c r="M25" s="6"/>
      <c r="N25" s="6"/>
    </row>
    <row r="26" spans="1:14" x14ac:dyDescent="0.3">
      <c r="A26" s="7">
        <v>1170</v>
      </c>
      <c r="B26" s="138">
        <v>171.77369999999999</v>
      </c>
      <c r="C26" s="138">
        <v>157.93870000000001</v>
      </c>
      <c r="D26" s="138">
        <v>158.18870000000001</v>
      </c>
      <c r="E26" s="138">
        <v>0.26666679999999998</v>
      </c>
      <c r="F26" s="138">
        <v>2.2236669999999998</v>
      </c>
      <c r="G26" s="138">
        <v>0.2226667</v>
      </c>
      <c r="L26" s="6"/>
      <c r="M26" s="6"/>
      <c r="N26" s="6"/>
    </row>
    <row r="27" spans="1:14" x14ac:dyDescent="0.3">
      <c r="A27" s="7">
        <v>1260</v>
      </c>
      <c r="B27" s="138">
        <v>169.89529999999999</v>
      </c>
      <c r="C27" s="138">
        <v>159.5513</v>
      </c>
      <c r="D27" s="138">
        <v>156.00729999999999</v>
      </c>
      <c r="E27" s="138">
        <v>-1.6346670000000001</v>
      </c>
      <c r="F27" s="138">
        <v>1.0363329999999999</v>
      </c>
      <c r="G27" s="138">
        <v>-1.4346669999999999</v>
      </c>
      <c r="L27" s="6"/>
      <c r="M27" s="6"/>
      <c r="N27" s="6"/>
    </row>
    <row r="28" spans="1:14" x14ac:dyDescent="0.3">
      <c r="A28" s="7">
        <v>1350</v>
      </c>
      <c r="B28" s="138">
        <v>171.565</v>
      </c>
      <c r="C28" s="138">
        <v>158.17699999999999</v>
      </c>
      <c r="D28" s="138">
        <v>158.584</v>
      </c>
      <c r="E28" s="138">
        <v>-0.68700000000000006</v>
      </c>
      <c r="F28" s="138">
        <v>3.3239999999999998</v>
      </c>
      <c r="G28" s="138">
        <v>8.9999910000000002E-2</v>
      </c>
      <c r="L28" s="6"/>
      <c r="M28" s="6"/>
      <c r="N28" s="6"/>
    </row>
    <row r="29" spans="1:14" x14ac:dyDescent="0.3">
      <c r="A29" s="7">
        <v>1440</v>
      </c>
      <c r="B29" s="138">
        <v>167.85429999999999</v>
      </c>
      <c r="C29" s="138">
        <v>157.1943</v>
      </c>
      <c r="D29" s="138">
        <v>155.34229999999999</v>
      </c>
      <c r="E29" s="138">
        <v>-1.2636670000000001</v>
      </c>
      <c r="F29" s="138">
        <v>2.7063329999999999</v>
      </c>
      <c r="G29" s="138">
        <v>0.38333319999999999</v>
      </c>
      <c r="L29" s="6"/>
      <c r="M29" s="6"/>
      <c r="N29" s="6"/>
    </row>
    <row r="30" spans="1:14" x14ac:dyDescent="0.3">
      <c r="A30" s="7">
        <v>1530</v>
      </c>
      <c r="B30" s="138">
        <v>166.9787</v>
      </c>
      <c r="C30" s="138">
        <v>155.98169999999999</v>
      </c>
      <c r="D30" s="138">
        <v>154.2757</v>
      </c>
      <c r="E30" s="138">
        <v>-2.7523330000000001</v>
      </c>
      <c r="F30" s="138">
        <v>1.5496669999999999</v>
      </c>
      <c r="G30" s="138">
        <v>-0.55333330000000003</v>
      </c>
      <c r="L30" s="6"/>
      <c r="M30" s="6"/>
      <c r="N30" s="6"/>
    </row>
    <row r="31" spans="1:14" x14ac:dyDescent="0.3">
      <c r="A31" s="7">
        <v>1620</v>
      </c>
      <c r="B31" s="138">
        <v>168.7107</v>
      </c>
      <c r="C31" s="138">
        <v>155.1977</v>
      </c>
      <c r="D31" s="138">
        <v>156.21969999999999</v>
      </c>
      <c r="E31" s="138">
        <v>-1.805334</v>
      </c>
      <c r="F31" s="138">
        <v>3.4236659999999999</v>
      </c>
      <c r="G31" s="138">
        <v>-1.3343339999999999</v>
      </c>
      <c r="L31" s="6"/>
      <c r="M31" s="6"/>
      <c r="N31" s="6"/>
    </row>
    <row r="32" spans="1:14" x14ac:dyDescent="0.3">
      <c r="A32" s="7">
        <v>1710</v>
      </c>
      <c r="B32" s="138">
        <v>166.40629999999999</v>
      </c>
      <c r="C32" s="138">
        <v>151.6643</v>
      </c>
      <c r="D32" s="138">
        <v>153.19829999999999</v>
      </c>
      <c r="E32" s="138">
        <v>-2.8386659999999999</v>
      </c>
      <c r="F32" s="138">
        <v>2.6923339999999998</v>
      </c>
      <c r="G32" s="138">
        <v>-1.1146659999999999</v>
      </c>
      <c r="L32" s="6"/>
      <c r="M32" s="6"/>
      <c r="N32" s="6"/>
    </row>
    <row r="33" spans="1:14" x14ac:dyDescent="0.3">
      <c r="A33" s="7">
        <v>1800</v>
      </c>
      <c r="B33" s="138">
        <v>165.68369999999999</v>
      </c>
      <c r="C33" s="138">
        <v>154.0317</v>
      </c>
      <c r="D33" s="138">
        <v>153.81569999999999</v>
      </c>
      <c r="E33" s="138">
        <v>-2.7413340000000002</v>
      </c>
      <c r="F33" s="138">
        <v>3.6956660000000001</v>
      </c>
      <c r="G33" s="138">
        <v>-0.81833359999999999</v>
      </c>
      <c r="L33" s="6"/>
      <c r="M33" s="6"/>
      <c r="N33" s="6"/>
    </row>
    <row r="34" spans="1:14" x14ac:dyDescent="0.3">
      <c r="A34" s="7">
        <v>1890</v>
      </c>
      <c r="B34" s="138">
        <v>162.584</v>
      </c>
      <c r="C34" s="138">
        <v>153.245</v>
      </c>
      <c r="D34" s="138">
        <v>150.60400000000001</v>
      </c>
      <c r="E34" s="138">
        <v>-1.9850000000000001</v>
      </c>
      <c r="F34" s="138">
        <v>0.60600089999999995</v>
      </c>
      <c r="G34" s="138">
        <v>0.14400009999999999</v>
      </c>
      <c r="L34" s="6"/>
      <c r="M34" s="6"/>
      <c r="N34" s="6"/>
    </row>
    <row r="35" spans="1:14" x14ac:dyDescent="0.3">
      <c r="A35" s="7">
        <v>1980</v>
      </c>
      <c r="B35" s="138">
        <v>162.571</v>
      </c>
      <c r="C35" s="138">
        <v>152.69499999999999</v>
      </c>
      <c r="D35" s="138">
        <v>151.565</v>
      </c>
      <c r="E35" s="138">
        <v>-0.9230003</v>
      </c>
      <c r="F35" s="138">
        <v>3.383</v>
      </c>
      <c r="G35" s="138">
        <v>-0.56200030000000001</v>
      </c>
      <c r="L35" s="6"/>
      <c r="M35" s="6"/>
      <c r="N35" s="6"/>
    </row>
    <row r="36" spans="1:14" x14ac:dyDescent="0.3">
      <c r="A36" s="7">
        <v>2070</v>
      </c>
      <c r="B36" s="138">
        <v>163.53970000000001</v>
      </c>
      <c r="C36" s="138">
        <v>151.4607</v>
      </c>
      <c r="D36" s="138">
        <v>153.64670000000001</v>
      </c>
      <c r="E36" s="138">
        <v>-0.61833380000000004</v>
      </c>
      <c r="F36" s="138">
        <v>4.500667</v>
      </c>
      <c r="G36" s="138">
        <v>0.30566599999999999</v>
      </c>
      <c r="L36" s="6"/>
      <c r="M36" s="6"/>
      <c r="N36" s="6"/>
    </row>
    <row r="37" spans="1:14" x14ac:dyDescent="0.3">
      <c r="A37" s="7">
        <v>2160</v>
      </c>
      <c r="B37" s="138">
        <v>163.041</v>
      </c>
      <c r="C37" s="138">
        <v>149.76400000000001</v>
      </c>
      <c r="D37" s="138">
        <v>151.72900000000001</v>
      </c>
      <c r="E37" s="138">
        <v>-2.3759999999999999</v>
      </c>
      <c r="F37" s="138">
        <v>5.4720000000000004</v>
      </c>
      <c r="G37" s="138">
        <v>1.6950000000000001</v>
      </c>
      <c r="L37" s="6"/>
      <c r="M37" s="6"/>
      <c r="N37" s="6"/>
    </row>
    <row r="38" spans="1:14" x14ac:dyDescent="0.3">
      <c r="A38" s="7">
        <v>2250</v>
      </c>
      <c r="B38" s="138">
        <v>160.80670000000001</v>
      </c>
      <c r="C38" s="138">
        <v>148.29470000000001</v>
      </c>
      <c r="D38" s="138">
        <v>150.8597</v>
      </c>
      <c r="E38" s="138">
        <v>-1.568335</v>
      </c>
      <c r="F38" s="138">
        <v>2.6556649999999999</v>
      </c>
      <c r="G38" s="138">
        <v>-1.5873349999999999</v>
      </c>
      <c r="L38" s="6"/>
      <c r="M38" s="6"/>
      <c r="N38" s="6"/>
    </row>
    <row r="39" spans="1:14" x14ac:dyDescent="0.3">
      <c r="A39" s="7">
        <v>2340</v>
      </c>
      <c r="B39" s="138">
        <v>158.93</v>
      </c>
      <c r="C39" s="138">
        <v>147.495</v>
      </c>
      <c r="D39" s="138">
        <v>147.30199999999999</v>
      </c>
      <c r="E39" s="138">
        <v>-0.54199980000000003</v>
      </c>
      <c r="F39" s="138">
        <v>2.3910010000000002</v>
      </c>
      <c r="G39" s="138">
        <v>1.7400009999999999</v>
      </c>
      <c r="L39" s="6"/>
      <c r="M39" s="6"/>
      <c r="N39" s="6"/>
    </row>
    <row r="40" spans="1:14" x14ac:dyDescent="0.3">
      <c r="A40" s="7">
        <v>2430</v>
      </c>
      <c r="B40" s="138">
        <v>158.398</v>
      </c>
      <c r="C40" s="138">
        <v>148.113</v>
      </c>
      <c r="D40" s="138">
        <v>148.304</v>
      </c>
      <c r="E40" s="138">
        <v>-2.359</v>
      </c>
      <c r="F40" s="138">
        <v>2.5639989999999999</v>
      </c>
      <c r="G40" s="138">
        <v>0.62299919999999998</v>
      </c>
      <c r="L40" s="6"/>
      <c r="M40" s="6"/>
      <c r="N40" s="6"/>
    </row>
    <row r="41" spans="1:14" x14ac:dyDescent="0.3">
      <c r="A41" s="7">
        <v>2520</v>
      </c>
      <c r="B41" s="138">
        <v>160.31829999999999</v>
      </c>
      <c r="C41" s="138">
        <v>147.8313</v>
      </c>
      <c r="D41" s="138">
        <v>149.5943</v>
      </c>
      <c r="E41" s="138">
        <v>-1.138666</v>
      </c>
      <c r="F41" s="138">
        <v>5.8293340000000002</v>
      </c>
      <c r="G41" s="138">
        <v>1.764335</v>
      </c>
      <c r="L41" s="6"/>
      <c r="M41" s="6"/>
      <c r="N41" s="6"/>
    </row>
    <row r="42" spans="1:14" x14ac:dyDescent="0.3">
      <c r="A42" s="7">
        <v>2610</v>
      </c>
      <c r="B42" s="138">
        <v>158.78569999999999</v>
      </c>
      <c r="C42" s="138">
        <v>146.75370000000001</v>
      </c>
      <c r="D42" s="138">
        <v>148.4777</v>
      </c>
      <c r="E42" s="138">
        <v>-1.5323329999999999</v>
      </c>
      <c r="F42" s="138">
        <v>6.322667</v>
      </c>
      <c r="G42" s="138">
        <v>2.3736670000000002</v>
      </c>
      <c r="L42" s="6"/>
      <c r="M42" s="6"/>
      <c r="N42" s="6"/>
    </row>
    <row r="43" spans="1:14" x14ac:dyDescent="0.3">
      <c r="A43" s="7">
        <v>2700</v>
      </c>
      <c r="B43" s="138">
        <v>152.55699999999999</v>
      </c>
      <c r="C43" s="138">
        <v>141.96299999999999</v>
      </c>
      <c r="D43" s="138">
        <v>147.084</v>
      </c>
      <c r="E43" s="138">
        <v>0.94199940000000004</v>
      </c>
      <c r="F43" s="138">
        <v>5.9660019999999996</v>
      </c>
      <c r="G43" s="138">
        <v>9.9000930000000001E-2</v>
      </c>
      <c r="L43" s="6"/>
      <c r="M43" s="6"/>
      <c r="N43" s="6"/>
    </row>
    <row r="44" spans="1:14" x14ac:dyDescent="0.3">
      <c r="A44" s="7">
        <v>2790</v>
      </c>
      <c r="B44" s="138">
        <v>149.38130000000001</v>
      </c>
      <c r="C44" s="138">
        <v>141.13329999999999</v>
      </c>
      <c r="D44" s="138">
        <v>143.56530000000001</v>
      </c>
      <c r="E44" s="138">
        <v>-8.5666660000000006E-2</v>
      </c>
      <c r="F44" s="138">
        <v>2.4753340000000001</v>
      </c>
      <c r="G44" s="138">
        <v>-1.328667</v>
      </c>
      <c r="L44" s="6"/>
      <c r="M44" s="6"/>
      <c r="N44" s="6"/>
    </row>
    <row r="45" spans="1:14" x14ac:dyDescent="0.3">
      <c r="A45" s="7">
        <v>2880</v>
      </c>
      <c r="B45" s="138">
        <v>149.23230000000001</v>
      </c>
      <c r="C45" s="138">
        <v>140.03530000000001</v>
      </c>
      <c r="D45" s="138">
        <v>143.71430000000001</v>
      </c>
      <c r="E45" s="138">
        <v>1.9343319999999999</v>
      </c>
      <c r="F45" s="138">
        <v>5.1993309999999999</v>
      </c>
      <c r="G45" s="138">
        <v>1.024332</v>
      </c>
      <c r="L45" s="6"/>
      <c r="M45" s="6"/>
      <c r="N45" s="6"/>
    </row>
    <row r="46" spans="1:14" x14ac:dyDescent="0.3">
      <c r="A46" s="7">
        <v>2970</v>
      </c>
      <c r="B46" s="138">
        <v>149.19829999999999</v>
      </c>
      <c r="C46" s="138">
        <v>142.27529999999999</v>
      </c>
      <c r="D46" s="138">
        <v>142.82730000000001</v>
      </c>
      <c r="E46" s="138">
        <v>0.65333180000000002</v>
      </c>
      <c r="F46" s="138">
        <v>4.4443320000000002</v>
      </c>
      <c r="G46" s="138">
        <v>0.52033229999999997</v>
      </c>
      <c r="L46" s="6"/>
      <c r="M46" s="6"/>
      <c r="N46" s="6"/>
    </row>
    <row r="47" spans="1:14" x14ac:dyDescent="0.3">
      <c r="A47" s="7">
        <v>3060</v>
      </c>
      <c r="B47" s="138">
        <v>146.6437</v>
      </c>
      <c r="C47" s="138">
        <v>138.8827</v>
      </c>
      <c r="D47" s="138">
        <v>142.00370000000001</v>
      </c>
      <c r="E47" s="138">
        <v>0.85866549999999997</v>
      </c>
      <c r="F47" s="138">
        <v>3.7746659999999999</v>
      </c>
      <c r="G47" s="138">
        <v>1.7486649999999999</v>
      </c>
      <c r="L47" s="6"/>
      <c r="M47" s="6"/>
      <c r="N47" s="6"/>
    </row>
    <row r="48" spans="1:14" x14ac:dyDescent="0.3">
      <c r="A48" s="7">
        <v>3150</v>
      </c>
      <c r="B48" s="138">
        <v>147.89099999999999</v>
      </c>
      <c r="C48" s="138">
        <v>138.76499999999999</v>
      </c>
      <c r="D48" s="138">
        <v>143.38499999999999</v>
      </c>
      <c r="E48" s="138">
        <v>0.15400030000000001</v>
      </c>
      <c r="F48" s="138">
        <v>4.7690000000000001</v>
      </c>
      <c r="G48" s="138">
        <v>-0.34999940000000002</v>
      </c>
      <c r="L48" s="6"/>
      <c r="M48" s="6"/>
      <c r="N48" s="6"/>
    </row>
    <row r="49" spans="1:14" x14ac:dyDescent="0.3">
      <c r="A49" s="7">
        <v>3240</v>
      </c>
      <c r="B49" s="138">
        <v>144.6917</v>
      </c>
      <c r="C49" s="138">
        <v>137.02670000000001</v>
      </c>
      <c r="D49" s="138">
        <v>139.65770000000001</v>
      </c>
      <c r="E49" s="138">
        <v>-1.9773339999999999</v>
      </c>
      <c r="F49" s="138">
        <v>2.5686659999999999</v>
      </c>
      <c r="G49" s="138">
        <v>-0.76833340000000006</v>
      </c>
      <c r="L49" s="6"/>
      <c r="M49" s="6"/>
      <c r="N49" s="6"/>
    </row>
    <row r="50" spans="1:14" x14ac:dyDescent="0.3">
      <c r="A50" s="7">
        <v>3330</v>
      </c>
      <c r="B50" s="138">
        <v>145.7313</v>
      </c>
      <c r="C50" s="138">
        <v>138.45230000000001</v>
      </c>
      <c r="D50" s="138">
        <v>140.87029999999999</v>
      </c>
      <c r="E50" s="138">
        <v>-0.66666700000000001</v>
      </c>
      <c r="F50" s="138">
        <v>3.8333330000000001</v>
      </c>
      <c r="G50" s="138">
        <v>-1.437667</v>
      </c>
      <c r="L50" s="6"/>
      <c r="M50" s="6"/>
      <c r="N50" s="6"/>
    </row>
    <row r="51" spans="1:14" x14ac:dyDescent="0.3">
      <c r="A51" s="7">
        <v>3420</v>
      </c>
      <c r="B51" s="138">
        <v>141.7893</v>
      </c>
      <c r="C51" s="138">
        <v>135.17830000000001</v>
      </c>
      <c r="D51" s="138">
        <v>137.27629999999999</v>
      </c>
      <c r="E51" s="138">
        <v>-2.334667</v>
      </c>
      <c r="F51" s="138">
        <v>-0.2976665</v>
      </c>
      <c r="G51" s="138">
        <v>-1.961667</v>
      </c>
      <c r="L51" s="6"/>
      <c r="M51" s="6"/>
      <c r="N51" s="6"/>
    </row>
    <row r="52" spans="1:14" x14ac:dyDescent="0.3">
      <c r="A52" s="7">
        <v>3510</v>
      </c>
      <c r="B52" s="138">
        <v>141.66130000000001</v>
      </c>
      <c r="C52" s="138">
        <v>137.11529999999999</v>
      </c>
      <c r="D52" s="138">
        <v>136.1413</v>
      </c>
      <c r="E52" s="138">
        <v>-1.6926669999999999</v>
      </c>
      <c r="F52" s="138">
        <v>2.1753330000000002</v>
      </c>
      <c r="G52" s="138">
        <v>0.58933329999999995</v>
      </c>
      <c r="L52" s="6"/>
      <c r="M52" s="6"/>
      <c r="N52" s="6"/>
    </row>
    <row r="53" spans="1:14" x14ac:dyDescent="0.3">
      <c r="A53" s="7">
        <v>3600</v>
      </c>
      <c r="B53" s="138">
        <v>141.53970000000001</v>
      </c>
      <c r="C53" s="138">
        <v>132.57169999999999</v>
      </c>
      <c r="D53" s="138">
        <v>136.80869999999999</v>
      </c>
      <c r="E53" s="138">
        <v>-3.7433329999999998</v>
      </c>
      <c r="F53" s="138">
        <v>2.3656670000000002</v>
      </c>
      <c r="G53" s="138">
        <v>-1.822333</v>
      </c>
      <c r="L53" s="6"/>
      <c r="M53" s="6"/>
      <c r="N53" s="6"/>
    </row>
    <row r="54" spans="1:14" x14ac:dyDescent="0.3">
      <c r="A54" s="7">
        <v>3690</v>
      </c>
      <c r="B54" s="138">
        <v>142.06299999999999</v>
      </c>
      <c r="C54" s="138">
        <v>135.756</v>
      </c>
      <c r="D54" s="138">
        <v>137.36799999999999</v>
      </c>
      <c r="E54" s="138">
        <v>-2.2370000000000001</v>
      </c>
      <c r="F54" s="138">
        <v>2.5419999999999998</v>
      </c>
      <c r="G54" s="138">
        <v>-0.52499989999999996</v>
      </c>
      <c r="L54" s="6"/>
      <c r="M54" s="6"/>
      <c r="N54" s="6"/>
    </row>
    <row r="55" spans="1:14" x14ac:dyDescent="0.3">
      <c r="A55" s="7">
        <v>3780</v>
      </c>
      <c r="B55" s="138">
        <v>140.31469999999999</v>
      </c>
      <c r="C55" s="138">
        <v>133.6867</v>
      </c>
      <c r="D55" s="138">
        <v>135.15969999999999</v>
      </c>
      <c r="E55" s="138">
        <v>-1.126333</v>
      </c>
      <c r="F55" s="138">
        <v>2.290667</v>
      </c>
      <c r="G55" s="138">
        <v>-0.19333310000000001</v>
      </c>
      <c r="L55" s="6"/>
      <c r="M55" s="6"/>
      <c r="N55" s="6"/>
    </row>
    <row r="56" spans="1:14" x14ac:dyDescent="0.3">
      <c r="A56" s="7">
        <v>3870</v>
      </c>
      <c r="B56" s="138">
        <v>138.70099999999999</v>
      </c>
      <c r="C56" s="138">
        <v>135.78399999999999</v>
      </c>
      <c r="D56" s="138">
        <v>134.035</v>
      </c>
      <c r="E56" s="138">
        <v>-2.4529999999999998</v>
      </c>
      <c r="F56" s="138">
        <v>0.83499999999999996</v>
      </c>
      <c r="G56" s="138">
        <v>-0.3179998</v>
      </c>
      <c r="L56" s="6"/>
      <c r="M56" s="6"/>
      <c r="N56" s="6"/>
    </row>
    <row r="57" spans="1:14" x14ac:dyDescent="0.3">
      <c r="A57" s="7">
        <v>3960</v>
      </c>
      <c r="B57" s="138">
        <v>140.154</v>
      </c>
      <c r="C57" s="138">
        <v>133.393</v>
      </c>
      <c r="D57" s="138">
        <v>134.46600000000001</v>
      </c>
      <c r="E57" s="138">
        <v>-2.6920000000000002</v>
      </c>
      <c r="F57" s="138">
        <v>1.516</v>
      </c>
      <c r="G57" s="138">
        <v>-1.812999</v>
      </c>
      <c r="L57" s="6"/>
      <c r="M57" s="6"/>
      <c r="N57" s="6"/>
    </row>
    <row r="58" spans="1:14" x14ac:dyDescent="0.3">
      <c r="A58" s="7">
        <v>4050</v>
      </c>
      <c r="B58" s="138">
        <v>139.05930000000001</v>
      </c>
      <c r="C58" s="138">
        <v>129.21029999999999</v>
      </c>
      <c r="D58" s="138">
        <v>134.75129999999999</v>
      </c>
      <c r="E58" s="138">
        <v>-2.8296670000000002</v>
      </c>
      <c r="F58" s="138">
        <v>2.4173330000000002</v>
      </c>
      <c r="G58" s="138">
        <v>-3.2476660000000002</v>
      </c>
      <c r="L58" s="6"/>
      <c r="M58" s="6"/>
      <c r="N58" s="6"/>
    </row>
    <row r="59" spans="1:14" x14ac:dyDescent="0.3">
      <c r="A59" s="7">
        <v>4140</v>
      </c>
      <c r="B59" s="138">
        <v>138.66470000000001</v>
      </c>
      <c r="C59" s="138">
        <v>129.5187</v>
      </c>
      <c r="D59" s="138">
        <v>133.57470000000001</v>
      </c>
      <c r="E59" s="138">
        <v>-4.2903339999999996</v>
      </c>
      <c r="F59" s="138">
        <v>1.939667</v>
      </c>
      <c r="G59" s="138">
        <v>-2.2623329999999999</v>
      </c>
      <c r="L59" s="6"/>
      <c r="M59" s="6"/>
      <c r="N59" s="6"/>
    </row>
    <row r="60" spans="1:14" x14ac:dyDescent="0.3">
      <c r="A60" s="7">
        <v>4230</v>
      </c>
      <c r="B60" s="138">
        <v>136.822</v>
      </c>
      <c r="C60" s="138">
        <v>133.20699999999999</v>
      </c>
      <c r="D60" s="138">
        <v>132.79</v>
      </c>
      <c r="E60" s="138">
        <v>-1.87</v>
      </c>
      <c r="F60" s="138">
        <v>2.1170010000000001</v>
      </c>
      <c r="G60" s="138">
        <v>2.6170010000000001</v>
      </c>
      <c r="L60" s="6"/>
      <c r="M60" s="6"/>
      <c r="N60" s="6"/>
    </row>
    <row r="61" spans="1:14" x14ac:dyDescent="0.3">
      <c r="A61" s="7">
        <v>4320</v>
      </c>
      <c r="B61" s="138">
        <v>138.52770000000001</v>
      </c>
      <c r="C61" s="138">
        <v>131.83369999999999</v>
      </c>
      <c r="D61" s="138">
        <v>135.67869999999999</v>
      </c>
      <c r="E61" s="138">
        <v>-2.272335</v>
      </c>
      <c r="F61" s="138">
        <v>3.7136659999999999</v>
      </c>
      <c r="G61" s="138">
        <v>0.78766539999999996</v>
      </c>
      <c r="L61" s="6"/>
      <c r="M61" s="6"/>
      <c r="N61" s="6"/>
    </row>
    <row r="62" spans="1:14" x14ac:dyDescent="0.3">
      <c r="A62" s="7">
        <v>4410</v>
      </c>
      <c r="B62" s="138">
        <v>136.0643</v>
      </c>
      <c r="C62" s="138">
        <v>128.7593</v>
      </c>
      <c r="D62" s="138">
        <v>133.11930000000001</v>
      </c>
      <c r="E62" s="138">
        <v>-3.1286670000000001</v>
      </c>
      <c r="F62" s="138">
        <v>1.7723329999999999</v>
      </c>
      <c r="G62" s="138">
        <v>-2.0696669999999999</v>
      </c>
      <c r="L62" s="6"/>
      <c r="M62" s="6"/>
      <c r="N62" s="6"/>
    </row>
    <row r="63" spans="1:14" x14ac:dyDescent="0.3">
      <c r="A63" s="7">
        <v>4500</v>
      </c>
      <c r="B63" s="138">
        <v>133.79400000000001</v>
      </c>
      <c r="C63" s="138">
        <v>132.077</v>
      </c>
      <c r="D63" s="138">
        <v>130.364</v>
      </c>
      <c r="E63" s="138">
        <v>-2.2209989999999999</v>
      </c>
      <c r="F63" s="138">
        <v>1.759001</v>
      </c>
      <c r="G63" s="138">
        <v>0.28800009999999998</v>
      </c>
      <c r="L63" s="6"/>
      <c r="M63" s="6"/>
      <c r="N63" s="6"/>
    </row>
    <row r="64" spans="1:14" x14ac:dyDescent="0.3">
      <c r="A64" s="7">
        <v>4590</v>
      </c>
      <c r="B64" s="138">
        <v>134.44970000000001</v>
      </c>
      <c r="C64" s="138">
        <v>128.37469999999999</v>
      </c>
      <c r="D64" s="138">
        <v>130.7757</v>
      </c>
      <c r="E64" s="138">
        <v>-0.24333379999999999</v>
      </c>
      <c r="F64" s="138">
        <v>1.800665</v>
      </c>
      <c r="G64" s="138">
        <v>-0.83933449999999998</v>
      </c>
      <c r="L64" s="6"/>
      <c r="M64" s="6"/>
      <c r="N64" s="6"/>
    </row>
    <row r="65" spans="1:14" x14ac:dyDescent="0.3">
      <c r="A65" s="7">
        <v>4680</v>
      </c>
      <c r="B65" s="138">
        <v>135.06100000000001</v>
      </c>
      <c r="C65" s="138">
        <v>130.398</v>
      </c>
      <c r="D65" s="138">
        <v>132.01599999999999</v>
      </c>
      <c r="E65" s="138">
        <v>-1.839998</v>
      </c>
      <c r="F65" s="138">
        <v>3.266003</v>
      </c>
      <c r="G65" s="138">
        <v>2.4002079999999999E-2</v>
      </c>
      <c r="L65" s="6"/>
      <c r="M65" s="6"/>
      <c r="N65" s="6"/>
    </row>
    <row r="66" spans="1:14" x14ac:dyDescent="0.3">
      <c r="A66" s="7">
        <v>4770</v>
      </c>
      <c r="B66" s="138">
        <v>134.02170000000001</v>
      </c>
      <c r="C66" s="138">
        <v>125.7397</v>
      </c>
      <c r="D66" s="138">
        <v>130.2407</v>
      </c>
      <c r="E66" s="138">
        <v>-2.4323329999999999</v>
      </c>
      <c r="F66" s="138">
        <v>3.1736659999999999</v>
      </c>
      <c r="G66" s="138">
        <v>-1.920334</v>
      </c>
      <c r="L66" s="6"/>
      <c r="M66" s="6"/>
      <c r="N66" s="6"/>
    </row>
    <row r="67" spans="1:14" x14ac:dyDescent="0.3">
      <c r="A67" s="7">
        <v>4860</v>
      </c>
      <c r="B67" s="138">
        <v>130.6063</v>
      </c>
      <c r="C67" s="138">
        <v>121.04130000000001</v>
      </c>
      <c r="D67" s="138">
        <v>127.2563</v>
      </c>
      <c r="E67" s="138">
        <v>-3.7526660000000001</v>
      </c>
      <c r="F67" s="138">
        <v>-0.75866699999999998</v>
      </c>
      <c r="G67" s="138">
        <v>-1.146666</v>
      </c>
      <c r="L67" s="6"/>
      <c r="M67" s="6"/>
      <c r="N67" s="6"/>
    </row>
    <row r="68" spans="1:14" x14ac:dyDescent="0.3">
      <c r="A68" s="7">
        <v>4950</v>
      </c>
      <c r="B68" s="138">
        <v>132.04</v>
      </c>
      <c r="C68" s="138">
        <v>129.44</v>
      </c>
      <c r="D68" s="138">
        <v>128.80099999999999</v>
      </c>
      <c r="E68" s="138">
        <v>0.61599919999999997</v>
      </c>
      <c r="F68" s="138">
        <v>3.1620010000000001</v>
      </c>
      <c r="G68" s="138">
        <v>0.65299989999999997</v>
      </c>
      <c r="L68" s="6"/>
      <c r="M68" s="6"/>
      <c r="N68" s="6"/>
    </row>
    <row r="69" spans="1:14" x14ac:dyDescent="0.3">
      <c r="A69" s="7">
        <v>5040</v>
      </c>
      <c r="B69" s="138">
        <v>133.71270000000001</v>
      </c>
      <c r="C69" s="138">
        <v>128.7937</v>
      </c>
      <c r="D69" s="138">
        <v>129.98169999999999</v>
      </c>
      <c r="E69" s="138">
        <v>0.91966440000000005</v>
      </c>
      <c r="F69" s="138">
        <v>4.179665</v>
      </c>
      <c r="G69" s="138">
        <v>0.72166439999999998</v>
      </c>
      <c r="L69" s="6"/>
      <c r="M69" s="6"/>
      <c r="N69" s="6"/>
    </row>
    <row r="70" spans="1:14" x14ac:dyDescent="0.3">
      <c r="A70" s="7">
        <v>5130</v>
      </c>
      <c r="B70" s="138">
        <v>130.73570000000001</v>
      </c>
      <c r="C70" s="138">
        <v>129.46369999999999</v>
      </c>
      <c r="D70" s="138">
        <v>125.79470000000001</v>
      </c>
      <c r="E70" s="138">
        <v>-0.38133430000000001</v>
      </c>
      <c r="F70" s="138">
        <v>3.6056650000000001</v>
      </c>
      <c r="G70" s="138">
        <v>3.277666</v>
      </c>
      <c r="L70" s="6"/>
      <c r="M70" s="6"/>
      <c r="N70" s="6"/>
    </row>
    <row r="71" spans="1:14" x14ac:dyDescent="0.3">
      <c r="A71" s="7">
        <v>5220</v>
      </c>
      <c r="B71" s="138">
        <v>130.51570000000001</v>
      </c>
      <c r="C71" s="138">
        <v>127.06870000000001</v>
      </c>
      <c r="D71" s="138">
        <v>126.9177</v>
      </c>
      <c r="E71" s="138">
        <v>0.27066610000000002</v>
      </c>
      <c r="F71" s="138">
        <v>2.857666</v>
      </c>
      <c r="G71" s="138">
        <v>3.1246659999999999</v>
      </c>
      <c r="L71" s="6"/>
      <c r="M71" s="6"/>
      <c r="N71" s="6"/>
    </row>
    <row r="72" spans="1:14" x14ac:dyDescent="0.3">
      <c r="A72" s="7">
        <v>5310</v>
      </c>
      <c r="B72" s="138">
        <v>129.9717</v>
      </c>
      <c r="C72" s="138">
        <v>126.5587</v>
      </c>
      <c r="D72" s="138">
        <v>125.9567</v>
      </c>
      <c r="E72" s="138">
        <v>0.6836662</v>
      </c>
      <c r="F72" s="138">
        <v>3.1376650000000001</v>
      </c>
      <c r="G72" s="138">
        <v>2.1156649999999999</v>
      </c>
      <c r="L72" s="6"/>
      <c r="M72" s="6"/>
      <c r="N72" s="6"/>
    </row>
    <row r="73" spans="1:14" x14ac:dyDescent="0.3">
      <c r="A73" s="7">
        <v>5400</v>
      </c>
      <c r="B73" s="138">
        <v>128.4787</v>
      </c>
      <c r="C73" s="138">
        <v>126.5847</v>
      </c>
      <c r="D73" s="138">
        <v>124.9487</v>
      </c>
      <c r="E73" s="138">
        <v>-0.21733279999999999</v>
      </c>
      <c r="F73" s="138">
        <v>2.715668</v>
      </c>
      <c r="G73" s="138">
        <v>2.7516669999999999</v>
      </c>
      <c r="L73" s="6"/>
      <c r="M73" s="6"/>
      <c r="N73" s="6"/>
    </row>
    <row r="74" spans="1:14" x14ac:dyDescent="0.3">
      <c r="A74" s="7">
        <v>5490</v>
      </c>
      <c r="B74" s="138">
        <v>128.01169999999999</v>
      </c>
      <c r="C74" s="138">
        <v>125.1797</v>
      </c>
      <c r="D74" s="138">
        <v>124.94670000000001</v>
      </c>
      <c r="E74" s="138">
        <v>-0.1393337</v>
      </c>
      <c r="F74" s="138">
        <v>3.4136660000000001</v>
      </c>
      <c r="G74" s="138">
        <v>2.8966660000000002</v>
      </c>
      <c r="L74" s="6"/>
      <c r="M74" s="6"/>
      <c r="N74" s="6"/>
    </row>
    <row r="75" spans="1:14" x14ac:dyDescent="0.3">
      <c r="A75" s="7">
        <v>5580</v>
      </c>
      <c r="B75" s="138">
        <v>130.20500000000001</v>
      </c>
      <c r="C75" s="138">
        <v>126.884</v>
      </c>
      <c r="D75" s="138">
        <v>127.217</v>
      </c>
      <c r="E75" s="138">
        <v>0.89100069999999998</v>
      </c>
      <c r="F75" s="138">
        <v>3.7980019999999999</v>
      </c>
      <c r="G75" s="138">
        <v>3.0120010000000002</v>
      </c>
      <c r="L75" s="6"/>
      <c r="M75" s="6"/>
      <c r="N75" s="6"/>
    </row>
    <row r="76" spans="1:14" x14ac:dyDescent="0.3">
      <c r="A76" s="7">
        <v>5670</v>
      </c>
      <c r="B76" s="138">
        <v>127.67270000000001</v>
      </c>
      <c r="C76" s="138">
        <v>121.3587</v>
      </c>
      <c r="D76" s="138">
        <v>122.7617</v>
      </c>
      <c r="E76" s="138">
        <v>0.28166390000000002</v>
      </c>
      <c r="F76" s="138">
        <v>2.2046640000000002</v>
      </c>
      <c r="G76" s="138">
        <v>3.7236630000000002</v>
      </c>
      <c r="L76" s="6"/>
      <c r="M76" s="6"/>
      <c r="N76" s="6"/>
    </row>
    <row r="77" spans="1:14" x14ac:dyDescent="0.3">
      <c r="A77" s="7">
        <v>5760</v>
      </c>
      <c r="B77" s="138">
        <v>129.9837</v>
      </c>
      <c r="C77" s="138">
        <v>122.68170000000001</v>
      </c>
      <c r="D77" s="138">
        <v>126.73269999999999</v>
      </c>
      <c r="E77" s="138">
        <v>0.64866829999999998</v>
      </c>
      <c r="F77" s="138">
        <v>5.9286669999999999</v>
      </c>
      <c r="G77" s="138">
        <v>2.0856669999999999</v>
      </c>
      <c r="L77" s="6"/>
      <c r="M77" s="6"/>
      <c r="N77" s="6"/>
    </row>
    <row r="78" spans="1:14" x14ac:dyDescent="0.3">
      <c r="A78" s="7">
        <v>5850</v>
      </c>
      <c r="B78" s="138">
        <v>126.9927</v>
      </c>
      <c r="C78" s="138">
        <v>124.7777</v>
      </c>
      <c r="D78" s="138">
        <v>123.4097</v>
      </c>
      <c r="E78" s="138">
        <v>1.1486700000000001</v>
      </c>
      <c r="F78" s="138">
        <v>3.89167</v>
      </c>
      <c r="G78" s="138">
        <v>3.7826689999999998</v>
      </c>
      <c r="L78" s="6"/>
      <c r="M78" s="6"/>
      <c r="N78" s="6"/>
    </row>
    <row r="79" spans="1:14" x14ac:dyDescent="0.3">
      <c r="A79" s="7">
        <v>5940</v>
      </c>
      <c r="B79" s="138">
        <v>129.01070000000001</v>
      </c>
      <c r="C79" s="138">
        <v>123.7867</v>
      </c>
      <c r="D79" s="138">
        <v>125.64870000000001</v>
      </c>
      <c r="E79" s="138">
        <v>0.24366380000000001</v>
      </c>
      <c r="F79" s="138">
        <v>3.5656639999999999</v>
      </c>
      <c r="G79" s="138">
        <v>2.4376639999999998</v>
      </c>
      <c r="L79" s="6"/>
      <c r="M79" s="6"/>
      <c r="N79" s="6"/>
    </row>
    <row r="80" spans="1:14" x14ac:dyDescent="0.3">
      <c r="A80" s="7">
        <v>6030</v>
      </c>
      <c r="B80" s="138">
        <v>126.8887</v>
      </c>
      <c r="C80" s="138">
        <v>121.5517</v>
      </c>
      <c r="D80" s="138">
        <v>123.2687</v>
      </c>
      <c r="E80" s="138">
        <v>0.246666</v>
      </c>
      <c r="F80" s="138">
        <v>5.2886680000000004</v>
      </c>
      <c r="G80" s="138">
        <v>4.2646680000000003</v>
      </c>
      <c r="L80" s="6"/>
      <c r="M80" s="6"/>
      <c r="N80" s="6"/>
    </row>
    <row r="81" spans="1:14" x14ac:dyDescent="0.3">
      <c r="A81" s="7">
        <v>6120</v>
      </c>
      <c r="B81" s="138">
        <v>125.41800000000001</v>
      </c>
      <c r="C81" s="138">
        <v>121.79900000000001</v>
      </c>
      <c r="D81" s="138">
        <v>121.688</v>
      </c>
      <c r="E81" s="138">
        <v>0.30199809999999999</v>
      </c>
      <c r="F81" s="138">
        <v>3.8389989999999998</v>
      </c>
      <c r="G81" s="138">
        <v>2.955997</v>
      </c>
      <c r="L81" s="6"/>
      <c r="M81" s="6"/>
      <c r="N81" s="6"/>
    </row>
    <row r="82" spans="1:14" x14ac:dyDescent="0.3">
      <c r="A82" s="7">
        <v>6210</v>
      </c>
      <c r="B82" s="138">
        <v>127.95</v>
      </c>
      <c r="C82" s="138">
        <v>120.479</v>
      </c>
      <c r="D82" s="138">
        <v>123.247</v>
      </c>
      <c r="E82" s="138">
        <v>0.26599879999999998</v>
      </c>
      <c r="F82" s="138">
        <v>5.6410010000000002</v>
      </c>
      <c r="G82" s="138">
        <v>1.795002</v>
      </c>
      <c r="L82" s="6"/>
      <c r="M82" s="6"/>
      <c r="N82" s="6"/>
    </row>
    <row r="83" spans="1:14" x14ac:dyDescent="0.3">
      <c r="A83" s="7">
        <v>6300</v>
      </c>
      <c r="B83" s="138">
        <v>124.6263</v>
      </c>
      <c r="C83" s="138">
        <v>121.05029999999999</v>
      </c>
      <c r="D83" s="138">
        <v>121.4513</v>
      </c>
      <c r="E83" s="138">
        <v>4.7332760000000001E-2</v>
      </c>
      <c r="F83" s="138">
        <v>3.6183320000000001</v>
      </c>
      <c r="G83" s="138">
        <v>3.2013319999999998</v>
      </c>
      <c r="L83" s="6"/>
      <c r="M83" s="6"/>
      <c r="N83" s="6"/>
    </row>
    <row r="84" spans="1:14" x14ac:dyDescent="0.3">
      <c r="A84" s="7">
        <v>6390</v>
      </c>
      <c r="B84" s="138">
        <v>125.8403</v>
      </c>
      <c r="C84" s="138">
        <v>120.1883</v>
      </c>
      <c r="D84" s="138">
        <v>122.13330000000001</v>
      </c>
      <c r="E84" s="138">
        <v>0.67333220000000005</v>
      </c>
      <c r="F84" s="138">
        <v>3.47533</v>
      </c>
      <c r="G84" s="138">
        <v>1.4223330000000001</v>
      </c>
      <c r="L84" s="6"/>
      <c r="M84" s="6"/>
      <c r="N84" s="6"/>
    </row>
    <row r="85" spans="1:14" x14ac:dyDescent="0.3">
      <c r="A85" s="7">
        <v>6480</v>
      </c>
      <c r="B85" s="138">
        <v>123.70829999999999</v>
      </c>
      <c r="C85" s="138">
        <v>118.39230000000001</v>
      </c>
      <c r="D85" s="138">
        <v>119.97029999999999</v>
      </c>
      <c r="E85" s="138">
        <v>-0.89867019999999997</v>
      </c>
      <c r="F85" s="138">
        <v>2.5683310000000001</v>
      </c>
      <c r="G85" s="138">
        <v>-1.265671</v>
      </c>
      <c r="L85" s="6"/>
      <c r="M85" s="6"/>
      <c r="N85" s="6"/>
    </row>
    <row r="86" spans="1:14" x14ac:dyDescent="0.3">
      <c r="A86" s="7">
        <v>6570</v>
      </c>
      <c r="B86" s="138">
        <v>125.905</v>
      </c>
      <c r="C86" s="138">
        <v>120.94799999999999</v>
      </c>
      <c r="D86" s="138">
        <v>121.369</v>
      </c>
      <c r="E86" s="138">
        <v>0.70800019999999997</v>
      </c>
      <c r="F86" s="138">
        <v>3.9870000000000001</v>
      </c>
      <c r="G86" s="138">
        <v>3.0849989999999998</v>
      </c>
      <c r="L86" s="6"/>
      <c r="M86" s="6"/>
      <c r="N86" s="6"/>
    </row>
    <row r="87" spans="1:14" x14ac:dyDescent="0.3">
      <c r="A87" s="7">
        <v>6660</v>
      </c>
      <c r="B87" s="138">
        <v>123.14530000000001</v>
      </c>
      <c r="C87" s="138">
        <v>117.4593</v>
      </c>
      <c r="D87" s="138">
        <v>119.2773</v>
      </c>
      <c r="E87" s="138">
        <v>0.59133530000000001</v>
      </c>
      <c r="F87" s="138">
        <v>4.068333</v>
      </c>
      <c r="G87" s="138">
        <v>2.9143330000000001</v>
      </c>
      <c r="L87" s="6"/>
      <c r="M87" s="6"/>
      <c r="N87" s="6"/>
    </row>
    <row r="88" spans="1:14" x14ac:dyDescent="0.3">
      <c r="A88" s="7">
        <v>6750</v>
      </c>
      <c r="B88" s="138">
        <v>122.0317</v>
      </c>
      <c r="C88" s="138">
        <v>115.2927</v>
      </c>
      <c r="D88" s="138">
        <v>118.3477</v>
      </c>
      <c r="E88" s="138">
        <v>-3.0893329999999999</v>
      </c>
      <c r="F88" s="138">
        <v>1.6826669999999999</v>
      </c>
      <c r="G88" s="138">
        <v>1.6456679999999999</v>
      </c>
      <c r="L88" s="6"/>
      <c r="M88" s="6"/>
      <c r="N88" s="6"/>
    </row>
    <row r="89" spans="1:14" x14ac:dyDescent="0.3">
      <c r="A89" s="7">
        <v>6840</v>
      </c>
      <c r="B89" s="138">
        <v>124.22629999999999</v>
      </c>
      <c r="C89" s="138">
        <v>116.4323</v>
      </c>
      <c r="D89" s="138">
        <v>119.6193</v>
      </c>
      <c r="E89" s="138">
        <v>-0.98066710000000001</v>
      </c>
      <c r="F89" s="138">
        <v>3.6043319999999999</v>
      </c>
      <c r="G89" s="138">
        <v>0.70133210000000001</v>
      </c>
      <c r="L89" s="6"/>
      <c r="M89" s="6"/>
      <c r="N89" s="6"/>
    </row>
    <row r="90" spans="1:14" x14ac:dyDescent="0.3">
      <c r="A90" s="7">
        <v>6930</v>
      </c>
      <c r="B90" s="138">
        <v>122.82129999999999</v>
      </c>
      <c r="C90" s="138">
        <v>120.4973</v>
      </c>
      <c r="D90" s="138">
        <v>118.18129999999999</v>
      </c>
      <c r="E90" s="138">
        <v>0.44033050000000001</v>
      </c>
      <c r="F90" s="138">
        <v>3.636333</v>
      </c>
      <c r="G90" s="138">
        <v>1.667332</v>
      </c>
      <c r="L90" s="6"/>
      <c r="M90" s="6"/>
      <c r="N90" s="6"/>
    </row>
    <row r="91" spans="1:14" x14ac:dyDescent="0.3">
      <c r="A91" s="7">
        <v>7020</v>
      </c>
      <c r="B91" s="138">
        <v>121.61799999999999</v>
      </c>
      <c r="C91" s="138">
        <v>116.416</v>
      </c>
      <c r="D91" s="138">
        <v>117.587</v>
      </c>
      <c r="E91" s="138">
        <v>1.4010009999999999</v>
      </c>
      <c r="F91" s="138">
        <v>3.610001</v>
      </c>
      <c r="G91" s="138">
        <v>1.8080020000000001</v>
      </c>
      <c r="L91" s="6"/>
      <c r="M91" s="6"/>
      <c r="N91" s="6"/>
    </row>
    <row r="92" spans="1:14" x14ac:dyDescent="0.3">
      <c r="A92" s="7">
        <v>7110</v>
      </c>
      <c r="B92" s="138">
        <v>124.10599999999999</v>
      </c>
      <c r="C92" s="138">
        <v>117.22</v>
      </c>
      <c r="D92" s="138">
        <v>119.996</v>
      </c>
      <c r="E92" s="138">
        <v>1.517002</v>
      </c>
      <c r="F92" s="138">
        <v>3.4430010000000002</v>
      </c>
      <c r="G92" s="138">
        <v>2.133003</v>
      </c>
      <c r="L92" s="6"/>
      <c r="M92" s="6"/>
      <c r="N92" s="6"/>
    </row>
    <row r="93" spans="1:14" x14ac:dyDescent="0.3">
      <c r="A93" s="7">
        <v>7200</v>
      </c>
      <c r="B93" s="138">
        <v>120.8627</v>
      </c>
      <c r="C93" s="138">
        <v>117.3527</v>
      </c>
      <c r="D93" s="138">
        <v>115.66670000000001</v>
      </c>
      <c r="E93" s="138">
        <v>-8.5330959999999997E-2</v>
      </c>
      <c r="F93" s="138">
        <v>1.9206700000000001</v>
      </c>
      <c r="G93" s="138">
        <v>3.9946670000000002</v>
      </c>
      <c r="L93" s="6"/>
      <c r="M93" s="6"/>
      <c r="N93" s="6"/>
    </row>
    <row r="94" spans="1:14" x14ac:dyDescent="0.3">
      <c r="A94" s="7">
        <v>7290</v>
      </c>
      <c r="B94" s="138">
        <v>123.19670000000001</v>
      </c>
      <c r="C94" s="138">
        <v>114.3267</v>
      </c>
      <c r="D94" s="138">
        <v>118.71769999999999</v>
      </c>
      <c r="E94" s="138">
        <v>0.21466830000000001</v>
      </c>
      <c r="F94" s="138">
        <v>4.4436679999999997</v>
      </c>
      <c r="G94" s="138">
        <v>1.8356699999999999</v>
      </c>
      <c r="L94" s="6"/>
      <c r="M94" s="6"/>
      <c r="N94" s="6"/>
    </row>
    <row r="95" spans="1:14" x14ac:dyDescent="0.3">
      <c r="A95" s="7">
        <v>7380</v>
      </c>
      <c r="B95" s="138">
        <v>120.687</v>
      </c>
      <c r="C95" s="138">
        <v>117.96299999999999</v>
      </c>
      <c r="D95" s="138">
        <v>116.038</v>
      </c>
      <c r="E95" s="138">
        <v>1.199001</v>
      </c>
      <c r="F95" s="138">
        <v>4.074001</v>
      </c>
      <c r="G95" s="138">
        <v>3.7909999999999999</v>
      </c>
      <c r="L95" s="6"/>
      <c r="M95" s="6"/>
      <c r="N95" s="6"/>
    </row>
    <row r="96" spans="1:14" x14ac:dyDescent="0.3">
      <c r="A96" s="7">
        <v>7470</v>
      </c>
      <c r="B96" s="138">
        <v>122.248</v>
      </c>
      <c r="C96" s="138">
        <v>117.92</v>
      </c>
      <c r="D96" s="138">
        <v>116.18600000000001</v>
      </c>
      <c r="E96" s="138">
        <v>0.41299819999999998</v>
      </c>
      <c r="F96" s="138">
        <v>3.4929999999999999</v>
      </c>
      <c r="G96" s="138">
        <v>1.7379990000000001</v>
      </c>
      <c r="L96" s="6"/>
      <c r="M96" s="6"/>
      <c r="N96" s="6"/>
    </row>
    <row r="97" spans="1:14" x14ac:dyDescent="0.3">
      <c r="A97" s="7">
        <v>7560</v>
      </c>
      <c r="B97" s="138">
        <v>119.8447</v>
      </c>
      <c r="C97" s="138">
        <v>116.03270000000001</v>
      </c>
      <c r="D97" s="138">
        <v>114.70869999999999</v>
      </c>
      <c r="E97" s="138">
        <v>1.340668</v>
      </c>
      <c r="F97" s="138">
        <v>3.7296680000000002</v>
      </c>
      <c r="G97" s="138">
        <v>2.1646649999999998</v>
      </c>
      <c r="L97" s="6"/>
      <c r="M97" s="6"/>
      <c r="N97" s="6"/>
    </row>
    <row r="98" spans="1:14" x14ac:dyDescent="0.3">
      <c r="A98" s="7">
        <v>7650</v>
      </c>
      <c r="B98" s="138">
        <v>120.05</v>
      </c>
      <c r="C98" s="138">
        <v>115.955</v>
      </c>
      <c r="D98" s="138">
        <v>115.011</v>
      </c>
      <c r="E98" s="138">
        <v>0.99600219999999995</v>
      </c>
      <c r="F98" s="138">
        <v>3.7789990000000002</v>
      </c>
      <c r="G98" s="138">
        <v>3.4010009999999999</v>
      </c>
      <c r="L98" s="6"/>
      <c r="M98" s="6"/>
      <c r="N98" s="6"/>
    </row>
    <row r="99" spans="1:14" x14ac:dyDescent="0.3">
      <c r="A99" s="7">
        <v>7740</v>
      </c>
      <c r="B99" s="138">
        <v>121.5643</v>
      </c>
      <c r="C99" s="138">
        <v>112.9123</v>
      </c>
      <c r="D99" s="138">
        <v>118.2903</v>
      </c>
      <c r="E99" s="138">
        <v>1.9503330000000001</v>
      </c>
      <c r="F99" s="138">
        <v>3.9563329999999999</v>
      </c>
      <c r="G99" s="138">
        <v>0.7093353</v>
      </c>
      <c r="L99" s="6"/>
      <c r="M99" s="6"/>
      <c r="N99" s="6"/>
    </row>
    <row r="100" spans="1:14" x14ac:dyDescent="0.3">
      <c r="A100" s="7">
        <v>7830</v>
      </c>
      <c r="B100" s="138">
        <v>121.2627</v>
      </c>
      <c r="C100" s="138">
        <v>114.2247</v>
      </c>
      <c r="D100" s="138">
        <v>117.0077</v>
      </c>
      <c r="E100" s="138">
        <v>2.6936680000000002</v>
      </c>
      <c r="F100" s="138">
        <v>3.0056690000000001</v>
      </c>
      <c r="G100" s="138">
        <v>-0.6763306</v>
      </c>
      <c r="L100" s="6"/>
      <c r="M100" s="6"/>
      <c r="N100" s="6"/>
    </row>
    <row r="101" spans="1:14" x14ac:dyDescent="0.3">
      <c r="A101" s="7">
        <v>7920</v>
      </c>
      <c r="B101" s="138">
        <v>121.699</v>
      </c>
      <c r="C101" s="138">
        <v>115.36199999999999</v>
      </c>
      <c r="D101" s="138">
        <v>115.21299999999999</v>
      </c>
      <c r="E101" s="138">
        <v>1.6120030000000001</v>
      </c>
      <c r="F101" s="138">
        <v>3.7730030000000001</v>
      </c>
      <c r="G101" s="138">
        <v>1.846001</v>
      </c>
      <c r="L101" s="6"/>
      <c r="M101" s="6"/>
      <c r="N101" s="6"/>
    </row>
    <row r="102" spans="1:14" x14ac:dyDescent="0.3">
      <c r="A102" s="7">
        <v>8010</v>
      </c>
      <c r="B102" s="138">
        <v>120.72369999999999</v>
      </c>
      <c r="C102" s="138">
        <v>111.1297</v>
      </c>
      <c r="D102" s="138">
        <v>116.4027</v>
      </c>
      <c r="E102" s="138">
        <v>1.7016640000000001</v>
      </c>
      <c r="F102" s="138">
        <v>4.5216640000000003</v>
      </c>
      <c r="G102" s="138">
        <v>0.27466580000000002</v>
      </c>
      <c r="L102" s="6"/>
      <c r="M102" s="6"/>
      <c r="N102" s="6"/>
    </row>
    <row r="103" spans="1:14" x14ac:dyDescent="0.3">
      <c r="A103" s="7">
        <v>8100</v>
      </c>
      <c r="B103" s="138">
        <v>119.3313</v>
      </c>
      <c r="C103" s="138">
        <v>115.1803</v>
      </c>
      <c r="D103" s="138">
        <v>113.29730000000001</v>
      </c>
      <c r="E103" s="138">
        <v>3.3943289999999999</v>
      </c>
      <c r="F103" s="138">
        <v>5.1793290000000001</v>
      </c>
      <c r="G103" s="138">
        <v>3.868328</v>
      </c>
      <c r="L103" s="6"/>
      <c r="M103" s="6"/>
      <c r="N103" s="6"/>
    </row>
    <row r="104" spans="1:14" x14ac:dyDescent="0.3">
      <c r="A104" s="7">
        <v>8190</v>
      </c>
      <c r="B104" s="138">
        <v>120.277</v>
      </c>
      <c r="C104" s="138">
        <v>116.55500000000001</v>
      </c>
      <c r="D104" s="138">
        <v>114.339</v>
      </c>
      <c r="E104" s="138">
        <v>1.502003</v>
      </c>
      <c r="F104" s="138">
        <v>4.0190010000000003</v>
      </c>
      <c r="G104" s="138">
        <v>4.3750039999999997</v>
      </c>
      <c r="L104" s="6"/>
      <c r="M104" s="6"/>
      <c r="N104" s="6"/>
    </row>
    <row r="105" spans="1:14" x14ac:dyDescent="0.3">
      <c r="A105" s="7">
        <v>8280</v>
      </c>
      <c r="B105" s="138">
        <v>121.08499999999999</v>
      </c>
      <c r="C105" s="138">
        <v>116.277</v>
      </c>
      <c r="D105" s="138">
        <v>116.068</v>
      </c>
      <c r="E105" s="138">
        <v>2.8649979999999999</v>
      </c>
      <c r="F105" s="138">
        <v>5.3989979999999997</v>
      </c>
      <c r="G105" s="138">
        <v>3.560997</v>
      </c>
      <c r="L105" s="6"/>
      <c r="M105" s="6"/>
      <c r="N105" s="6"/>
    </row>
    <row r="106" spans="1:14" x14ac:dyDescent="0.3">
      <c r="A106" s="7">
        <v>8370</v>
      </c>
      <c r="B106" s="138">
        <v>118.0017</v>
      </c>
      <c r="C106" s="138">
        <v>113.6597</v>
      </c>
      <c r="D106" s="138">
        <v>112.2197</v>
      </c>
      <c r="E106" s="138">
        <v>2.3966669999999999</v>
      </c>
      <c r="F106" s="138">
        <v>3.3056679999999998</v>
      </c>
      <c r="G106" s="138">
        <v>4.4806670000000004</v>
      </c>
      <c r="L106" s="6"/>
      <c r="M106" s="6"/>
      <c r="N106" s="6"/>
    </row>
    <row r="107" spans="1:14" x14ac:dyDescent="0.3">
      <c r="A107" s="7">
        <v>8460</v>
      </c>
      <c r="B107" s="138">
        <v>117.657</v>
      </c>
      <c r="C107" s="138">
        <v>114.669</v>
      </c>
      <c r="D107" s="138">
        <v>111.928</v>
      </c>
      <c r="E107" s="138">
        <v>1.9479979999999999</v>
      </c>
      <c r="F107" s="138">
        <v>3.2739980000000002</v>
      </c>
      <c r="G107" s="138">
        <v>3</v>
      </c>
      <c r="L107" s="6"/>
      <c r="M107" s="6"/>
      <c r="N107" s="6"/>
    </row>
    <row r="108" spans="1:14" x14ac:dyDescent="0.3">
      <c r="A108" s="7">
        <v>8550</v>
      </c>
      <c r="B108" s="138">
        <v>118.8137</v>
      </c>
      <c r="C108" s="138">
        <v>111.7787</v>
      </c>
      <c r="D108" s="138">
        <v>112.33669999999999</v>
      </c>
      <c r="E108" s="138">
        <v>0.56866839999999996</v>
      </c>
      <c r="F108" s="138">
        <v>3.340668</v>
      </c>
      <c r="G108" s="138">
        <v>0.13466639999999999</v>
      </c>
      <c r="L108" s="6"/>
      <c r="M108" s="6"/>
      <c r="N108" s="6"/>
    </row>
    <row r="109" spans="1:14" x14ac:dyDescent="0.3">
      <c r="A109" s="7">
        <v>8640</v>
      </c>
      <c r="B109" s="138">
        <v>118.51600000000001</v>
      </c>
      <c r="C109" s="138">
        <v>111.59</v>
      </c>
      <c r="D109" s="138">
        <v>112.402</v>
      </c>
      <c r="E109" s="138">
        <v>1.1230009999999999</v>
      </c>
      <c r="F109" s="138">
        <v>2.5990030000000002</v>
      </c>
      <c r="G109" s="138">
        <v>-1.4669989999999999</v>
      </c>
      <c r="L109" s="6"/>
      <c r="M109" s="6"/>
      <c r="N109" s="6"/>
    </row>
    <row r="110" spans="1:14" x14ac:dyDescent="0.3">
      <c r="A110" s="7">
        <v>8730</v>
      </c>
      <c r="B110" s="138">
        <v>118.7407</v>
      </c>
      <c r="C110" s="138">
        <v>112.7517</v>
      </c>
      <c r="D110" s="138">
        <v>112.24769999999999</v>
      </c>
      <c r="E110" s="138">
        <v>0.10066990000000001</v>
      </c>
      <c r="F110" s="138">
        <v>3.82267</v>
      </c>
      <c r="G110" s="138">
        <v>2.14967</v>
      </c>
      <c r="L110" s="6"/>
      <c r="M110" s="6"/>
      <c r="N110" s="6"/>
    </row>
    <row r="111" spans="1:14" x14ac:dyDescent="0.3">
      <c r="A111" s="7">
        <v>8820</v>
      </c>
      <c r="B111" s="138">
        <v>118.4067</v>
      </c>
      <c r="C111" s="138">
        <v>111.4417</v>
      </c>
      <c r="D111" s="138">
        <v>111.81270000000001</v>
      </c>
      <c r="E111" s="138">
        <v>-0.1243324</v>
      </c>
      <c r="F111" s="138">
        <v>3.5336690000000002</v>
      </c>
      <c r="G111" s="138">
        <v>1.8086660000000001</v>
      </c>
      <c r="L111" s="6"/>
      <c r="M111" s="6"/>
      <c r="N111" s="6"/>
    </row>
    <row r="112" spans="1:14" x14ac:dyDescent="0.3">
      <c r="A112" s="7">
        <v>8910</v>
      </c>
      <c r="B112" s="138">
        <v>118.9923</v>
      </c>
      <c r="C112" s="138">
        <v>110.5163</v>
      </c>
      <c r="D112" s="138">
        <v>113.58329999999999</v>
      </c>
      <c r="E112" s="138">
        <v>0.78733439999999999</v>
      </c>
      <c r="F112" s="138">
        <v>4.6133350000000002</v>
      </c>
      <c r="G112" s="138">
        <v>0.6393356</v>
      </c>
      <c r="L112" s="6"/>
      <c r="M112" s="6"/>
      <c r="N112" s="6"/>
    </row>
    <row r="113" spans="1:14" x14ac:dyDescent="0.3">
      <c r="A113" s="7">
        <v>9000</v>
      </c>
      <c r="B113" s="138">
        <v>118.54770000000001</v>
      </c>
      <c r="C113" s="138">
        <v>108.73269999999999</v>
      </c>
      <c r="D113" s="138">
        <v>113.2627</v>
      </c>
      <c r="E113" s="138">
        <v>1.847664</v>
      </c>
      <c r="F113" s="138">
        <v>4.1436650000000004</v>
      </c>
      <c r="G113" s="138">
        <v>0.31866460000000002</v>
      </c>
      <c r="L113" s="6"/>
      <c r="M113" s="6"/>
      <c r="N113" s="6"/>
    </row>
    <row r="114" spans="1:14" x14ac:dyDescent="0.3">
      <c r="A114" s="7">
        <v>9090</v>
      </c>
      <c r="B114" s="138">
        <v>115.2543</v>
      </c>
      <c r="C114" s="138">
        <v>111.6503</v>
      </c>
      <c r="D114" s="138">
        <v>108.7513</v>
      </c>
      <c r="E114" s="138">
        <v>1.166328</v>
      </c>
      <c r="F114" s="138">
        <v>2.5743290000000001</v>
      </c>
      <c r="G114" s="138">
        <v>3.8393290000000002</v>
      </c>
      <c r="L114" s="6"/>
      <c r="M114" s="6"/>
      <c r="N114" s="6"/>
    </row>
    <row r="115" spans="1:14" x14ac:dyDescent="0.3">
      <c r="A115" s="7">
        <v>9180</v>
      </c>
      <c r="B115" s="138">
        <v>115.44029999999999</v>
      </c>
      <c r="C115" s="138">
        <v>112.5883</v>
      </c>
      <c r="D115" s="138">
        <v>109.00530000000001</v>
      </c>
      <c r="E115" s="138">
        <v>-6.7668909999999999E-2</v>
      </c>
      <c r="F115" s="138">
        <v>2.1233330000000001</v>
      </c>
      <c r="G115" s="138">
        <v>4.1373329999999999</v>
      </c>
      <c r="L115" s="6"/>
      <c r="M115" s="6"/>
      <c r="N115" s="6"/>
    </row>
    <row r="116" spans="1:14" x14ac:dyDescent="0.3">
      <c r="A116" s="7">
        <v>9270</v>
      </c>
      <c r="B116" s="138">
        <v>117.514</v>
      </c>
      <c r="C116" s="138">
        <v>110.75</v>
      </c>
      <c r="D116" s="138">
        <v>112.589</v>
      </c>
      <c r="E116" s="138">
        <v>0.85700229999999999</v>
      </c>
      <c r="F116" s="138">
        <v>3.834003</v>
      </c>
      <c r="G116" s="138">
        <v>1.340004</v>
      </c>
      <c r="L116" s="6"/>
      <c r="M116" s="6"/>
      <c r="N116" s="6"/>
    </row>
    <row r="117" spans="1:14" x14ac:dyDescent="0.3">
      <c r="A117" s="7">
        <v>9360</v>
      </c>
      <c r="B117" s="138">
        <v>116.9843</v>
      </c>
      <c r="C117" s="138">
        <v>107.9483</v>
      </c>
      <c r="D117" s="138">
        <v>112.0373</v>
      </c>
      <c r="E117" s="138">
        <v>-0.40966799999999998</v>
      </c>
      <c r="F117" s="138">
        <v>4.2213329999999996</v>
      </c>
      <c r="G117" s="138">
        <v>-0.40866849999999999</v>
      </c>
      <c r="L117" s="6"/>
      <c r="M117" s="6"/>
      <c r="N117" s="6"/>
    </row>
    <row r="118" spans="1:14" x14ac:dyDescent="0.3">
      <c r="A118" s="7">
        <v>9450</v>
      </c>
      <c r="B118" s="138">
        <v>117.5057</v>
      </c>
      <c r="C118" s="138">
        <v>111.16670000000001</v>
      </c>
      <c r="D118" s="138">
        <v>110.3807</v>
      </c>
      <c r="E118" s="138">
        <v>0.83166119999999999</v>
      </c>
      <c r="F118" s="138">
        <v>3.2616619999999998</v>
      </c>
      <c r="G118" s="138">
        <v>0.39166260000000003</v>
      </c>
      <c r="L118" s="6"/>
      <c r="M118" s="6"/>
      <c r="N118" s="6"/>
    </row>
    <row r="119" spans="1:14" x14ac:dyDescent="0.3">
      <c r="A119" s="7">
        <v>9540</v>
      </c>
      <c r="B119" s="138">
        <v>116.3653</v>
      </c>
      <c r="C119" s="138">
        <v>108.6893</v>
      </c>
      <c r="D119" s="138">
        <v>111.2543</v>
      </c>
      <c r="E119" s="138">
        <v>0.28033069999999999</v>
      </c>
      <c r="F119" s="138">
        <v>3.0033300000000001</v>
      </c>
      <c r="G119" s="138">
        <v>0.51033019999999996</v>
      </c>
      <c r="L119" s="6"/>
      <c r="M119" s="6"/>
      <c r="N119" s="6"/>
    </row>
    <row r="120" spans="1:14" x14ac:dyDescent="0.3">
      <c r="A120" s="7">
        <v>9630</v>
      </c>
      <c r="B120" s="138">
        <v>117.593</v>
      </c>
      <c r="C120" s="138">
        <v>108.711</v>
      </c>
      <c r="D120" s="138">
        <v>112.10899999999999</v>
      </c>
      <c r="E120" s="138">
        <v>0.65300369999999996</v>
      </c>
      <c r="F120" s="138">
        <v>4.0920030000000001</v>
      </c>
      <c r="G120" s="138">
        <v>1.388004</v>
      </c>
      <c r="L120" s="6"/>
      <c r="M120" s="6"/>
      <c r="N120" s="6"/>
    </row>
    <row r="121" spans="1:14" x14ac:dyDescent="0.3">
      <c r="A121" s="7">
        <v>9720</v>
      </c>
      <c r="B121" s="138">
        <v>115.8737</v>
      </c>
      <c r="C121" s="138">
        <v>108.83069999999999</v>
      </c>
      <c r="D121" s="138">
        <v>110.2757</v>
      </c>
      <c r="E121" s="138">
        <v>-0.44733430000000002</v>
      </c>
      <c r="F121" s="138">
        <v>3.434666</v>
      </c>
      <c r="G121" s="138">
        <v>1.3996660000000001</v>
      </c>
      <c r="L121" s="6"/>
      <c r="M121" s="6"/>
      <c r="N121" s="6"/>
    </row>
    <row r="122" spans="1:14" x14ac:dyDescent="0.3">
      <c r="A122" s="7">
        <v>9810</v>
      </c>
      <c r="B122" s="138">
        <v>117.1023</v>
      </c>
      <c r="C122" s="138">
        <v>109.2953</v>
      </c>
      <c r="D122" s="138">
        <v>110.77630000000001</v>
      </c>
      <c r="E122" s="138">
        <v>0.37433620000000001</v>
      </c>
      <c r="F122" s="138">
        <v>4.6503329999999998</v>
      </c>
      <c r="G122" s="138">
        <v>1.968334</v>
      </c>
      <c r="L122" s="6"/>
      <c r="M122" s="6"/>
      <c r="N122" s="6"/>
    </row>
    <row r="123" spans="1:14" x14ac:dyDescent="0.3">
      <c r="A123" s="7">
        <v>9900</v>
      </c>
      <c r="B123" s="138">
        <v>117.1177</v>
      </c>
      <c r="C123" s="138">
        <v>107.46169999999999</v>
      </c>
      <c r="D123" s="138">
        <v>111.6117</v>
      </c>
      <c r="E123" s="138">
        <v>1.2246699999999999</v>
      </c>
      <c r="F123" s="138">
        <v>4.5426669999999998</v>
      </c>
      <c r="G123" s="138">
        <v>0.98666759999999998</v>
      </c>
      <c r="L123" s="6"/>
      <c r="M123" s="6"/>
      <c r="N123" s="6"/>
    </row>
    <row r="124" spans="1:14" x14ac:dyDescent="0.3">
      <c r="A124" s="7">
        <v>9990</v>
      </c>
      <c r="B124" s="138">
        <v>117.1747</v>
      </c>
      <c r="C124" s="138">
        <v>107.5067</v>
      </c>
      <c r="D124" s="138">
        <v>112.2907</v>
      </c>
      <c r="E124" s="138">
        <v>2.296665</v>
      </c>
      <c r="F124" s="138">
        <v>4.2846640000000003</v>
      </c>
      <c r="G124" s="138">
        <v>1.458664</v>
      </c>
      <c r="L124" s="6"/>
      <c r="M124" s="6"/>
      <c r="N124" s="6"/>
    </row>
    <row r="125" spans="1:14" x14ac:dyDescent="0.3">
      <c r="A125" s="7">
        <v>10080</v>
      </c>
      <c r="B125" s="138">
        <v>116.70229999999999</v>
      </c>
      <c r="C125" s="138">
        <v>107.9873</v>
      </c>
      <c r="D125" s="138">
        <v>110.55329999999999</v>
      </c>
      <c r="E125" s="138">
        <v>-0.2056694</v>
      </c>
      <c r="F125" s="138">
        <v>3.8573300000000001</v>
      </c>
      <c r="G125" s="138">
        <v>0.79632950000000002</v>
      </c>
      <c r="L125" s="6"/>
      <c r="M125" s="6"/>
      <c r="N125" s="6"/>
    </row>
    <row r="126" spans="1:14" x14ac:dyDescent="0.3">
      <c r="A126" s="7">
        <v>10170</v>
      </c>
      <c r="B126" s="138">
        <v>113.9503</v>
      </c>
      <c r="C126" s="138">
        <v>108.7063</v>
      </c>
      <c r="D126" s="138">
        <v>108.55629999999999</v>
      </c>
      <c r="E126" s="138">
        <v>1.6213340000000001</v>
      </c>
      <c r="F126" s="138">
        <v>3.101337</v>
      </c>
      <c r="G126" s="138">
        <v>3.3293339999999998</v>
      </c>
      <c r="L126" s="6"/>
      <c r="M126" s="6"/>
      <c r="N126" s="6"/>
    </row>
    <row r="127" spans="1:14" x14ac:dyDescent="0.3">
      <c r="A127" s="7">
        <v>10260</v>
      </c>
      <c r="B127" s="138">
        <v>117.03</v>
      </c>
      <c r="C127" s="138">
        <v>107.60899999999999</v>
      </c>
      <c r="D127" s="138">
        <v>110.82899999999999</v>
      </c>
      <c r="E127" s="138">
        <v>-0.1689987</v>
      </c>
      <c r="F127" s="138">
        <v>3.7439990000000001</v>
      </c>
      <c r="G127" s="138">
        <v>1.5840000000000001</v>
      </c>
      <c r="L127" s="6"/>
      <c r="M127" s="6"/>
      <c r="N127" s="6"/>
    </row>
    <row r="128" spans="1:14" x14ac:dyDescent="0.3">
      <c r="A128" s="7">
        <v>10350</v>
      </c>
      <c r="B128" s="138">
        <v>115.44199999999999</v>
      </c>
      <c r="C128" s="138">
        <v>108.126</v>
      </c>
      <c r="D128" s="138">
        <v>108.496</v>
      </c>
      <c r="E128" s="138">
        <v>-0.78900150000000002</v>
      </c>
      <c r="F128" s="138">
        <v>3.6850010000000002</v>
      </c>
      <c r="G128" s="138">
        <v>0.50700000000000001</v>
      </c>
      <c r="L128" s="6"/>
      <c r="M128" s="6"/>
      <c r="N128" s="6"/>
    </row>
    <row r="129" spans="1:14" x14ac:dyDescent="0.3">
      <c r="A129" s="7">
        <v>10440</v>
      </c>
      <c r="B129" s="138">
        <v>113.2587</v>
      </c>
      <c r="C129" s="138">
        <v>102.6497</v>
      </c>
      <c r="D129" s="138">
        <v>107.6177</v>
      </c>
      <c r="E129" s="138">
        <v>1.1036680000000001</v>
      </c>
      <c r="F129" s="138">
        <v>2.0786669999999998</v>
      </c>
      <c r="G129" s="138">
        <v>1.6426700000000001</v>
      </c>
      <c r="L129" s="6"/>
      <c r="M129" s="6"/>
      <c r="N129" s="6"/>
    </row>
    <row r="130" spans="1:14" x14ac:dyDescent="0.3">
      <c r="A130" s="7">
        <v>10530</v>
      </c>
      <c r="B130" s="138">
        <v>113.5903</v>
      </c>
      <c r="C130" s="138">
        <v>106.5573</v>
      </c>
      <c r="D130" s="138">
        <v>107.3753</v>
      </c>
      <c r="E130" s="138">
        <v>1.605335</v>
      </c>
      <c r="F130" s="138">
        <v>2.8223340000000001</v>
      </c>
      <c r="G130" s="138">
        <v>2.443336</v>
      </c>
      <c r="L130" s="6"/>
      <c r="M130" s="6"/>
      <c r="N130" s="6"/>
    </row>
    <row r="131" spans="1:14" x14ac:dyDescent="0.3">
      <c r="A131" s="7">
        <v>10620</v>
      </c>
      <c r="B131" s="138">
        <v>114.926</v>
      </c>
      <c r="C131" s="138">
        <v>108.155</v>
      </c>
      <c r="D131" s="138">
        <v>107.078</v>
      </c>
      <c r="E131" s="138">
        <v>1.30043E-2</v>
      </c>
      <c r="F131" s="138">
        <v>3.3460009999999998</v>
      </c>
      <c r="G131" s="138">
        <v>0.93800349999999999</v>
      </c>
      <c r="L131" s="6"/>
      <c r="M131" s="6"/>
      <c r="N131" s="6"/>
    </row>
    <row r="132" spans="1:14" x14ac:dyDescent="0.3">
      <c r="A132" s="7">
        <v>10710</v>
      </c>
      <c r="B132" s="138">
        <v>114.9483</v>
      </c>
      <c r="C132" s="138">
        <v>106.7303</v>
      </c>
      <c r="D132" s="138">
        <v>108.8703</v>
      </c>
      <c r="E132" s="138">
        <v>1.2413289999999999</v>
      </c>
      <c r="F132" s="138">
        <v>3.8573300000000001</v>
      </c>
      <c r="G132" s="138">
        <v>1.6273310000000001</v>
      </c>
      <c r="L132" s="6"/>
      <c r="M132" s="6"/>
      <c r="N132" s="6"/>
    </row>
    <row r="133" spans="1:14" x14ac:dyDescent="0.3">
      <c r="A133" s="7">
        <v>10800</v>
      </c>
      <c r="B133" s="138">
        <v>115.6767</v>
      </c>
      <c r="C133" s="138">
        <v>107.3567</v>
      </c>
      <c r="D133" s="138">
        <v>107.6597</v>
      </c>
      <c r="E133" s="138">
        <v>-0.36433409999999999</v>
      </c>
      <c r="F133" s="138">
        <v>3.5856669999999999</v>
      </c>
      <c r="G133" s="138">
        <v>3.214664</v>
      </c>
      <c r="L133" s="6"/>
      <c r="M133" s="6"/>
      <c r="N133" s="6"/>
    </row>
    <row r="134" spans="1:14" x14ac:dyDescent="0.3">
      <c r="A134" s="7">
        <v>10890</v>
      </c>
      <c r="B134" s="138">
        <v>111.913</v>
      </c>
      <c r="C134" s="138">
        <v>107.79900000000001</v>
      </c>
      <c r="D134" s="138">
        <v>106.20099999999999</v>
      </c>
      <c r="E134" s="138">
        <v>1.398998</v>
      </c>
      <c r="F134" s="138">
        <v>2.272999</v>
      </c>
      <c r="G134" s="138">
        <v>3.7669980000000001</v>
      </c>
      <c r="L134" s="6"/>
      <c r="M134" s="6"/>
      <c r="N134" s="6"/>
    </row>
    <row r="135" spans="1:14" x14ac:dyDescent="0.3">
      <c r="A135" s="7">
        <v>10980</v>
      </c>
      <c r="B135" s="138">
        <v>115.3573</v>
      </c>
      <c r="C135" s="138">
        <v>107.4443</v>
      </c>
      <c r="D135" s="138">
        <v>107.6763</v>
      </c>
      <c r="E135" s="138">
        <v>-0.4046669</v>
      </c>
      <c r="F135" s="138">
        <v>3.8883320000000001</v>
      </c>
      <c r="G135" s="138">
        <v>2.3323330000000002</v>
      </c>
      <c r="L135" s="6"/>
      <c r="M135" s="6"/>
      <c r="N135" s="6"/>
    </row>
    <row r="136" spans="1:14" x14ac:dyDescent="0.3">
      <c r="A136" s="7">
        <v>11070</v>
      </c>
      <c r="B136" s="138">
        <v>111.6827</v>
      </c>
      <c r="C136" s="138">
        <v>104.7927</v>
      </c>
      <c r="D136" s="138">
        <v>105.3507</v>
      </c>
      <c r="E136" s="138">
        <v>1.148666</v>
      </c>
      <c r="F136" s="138">
        <v>1.7516670000000001</v>
      </c>
      <c r="G136" s="138">
        <v>3.2516669999999999</v>
      </c>
      <c r="L136" s="6"/>
      <c r="M136" s="6"/>
      <c r="N136" s="6"/>
    </row>
    <row r="137" spans="1:14" x14ac:dyDescent="0.3">
      <c r="A137" s="7">
        <v>11160</v>
      </c>
      <c r="B137" s="138">
        <v>115.0703</v>
      </c>
      <c r="C137" s="138">
        <v>107.6093</v>
      </c>
      <c r="D137" s="138">
        <v>109.08329999999999</v>
      </c>
      <c r="E137" s="138">
        <v>1.6873359999999999</v>
      </c>
      <c r="F137" s="138">
        <v>3.387337</v>
      </c>
      <c r="G137" s="138">
        <v>2.3913350000000002</v>
      </c>
      <c r="L137" s="6"/>
      <c r="M137" s="6"/>
      <c r="N137" s="6"/>
    </row>
    <row r="138" spans="1:14" x14ac:dyDescent="0.3">
      <c r="A138" s="7">
        <v>11250</v>
      </c>
      <c r="B138" s="138">
        <v>113.211</v>
      </c>
      <c r="C138" s="138">
        <v>106.601</v>
      </c>
      <c r="D138" s="138">
        <v>108.223</v>
      </c>
      <c r="E138" s="138">
        <v>1.579998</v>
      </c>
      <c r="F138" s="138">
        <v>2.3659970000000001</v>
      </c>
      <c r="G138" s="138">
        <v>1.8319970000000001</v>
      </c>
      <c r="L138" s="6"/>
      <c r="M138" s="6"/>
      <c r="N138" s="6"/>
    </row>
    <row r="139" spans="1:14" x14ac:dyDescent="0.3">
      <c r="A139" s="7">
        <v>11340</v>
      </c>
      <c r="B139" s="138">
        <v>111.679</v>
      </c>
      <c r="C139" s="138">
        <v>104.381</v>
      </c>
      <c r="D139" s="138">
        <v>105.627</v>
      </c>
      <c r="E139" s="138">
        <v>1.6419980000000001</v>
      </c>
      <c r="F139" s="138">
        <v>2.0409999999999999</v>
      </c>
      <c r="G139" s="138">
        <v>2.1889989999999999</v>
      </c>
      <c r="L139" s="6"/>
      <c r="M139" s="6"/>
      <c r="N139" s="6"/>
    </row>
    <row r="140" spans="1:14" x14ac:dyDescent="0.3">
      <c r="A140" s="7">
        <v>11430</v>
      </c>
      <c r="B140" s="138">
        <v>113.8843</v>
      </c>
      <c r="C140" s="138">
        <v>104.77330000000001</v>
      </c>
      <c r="D140" s="138">
        <v>107.1263</v>
      </c>
      <c r="E140" s="138">
        <v>7.3318480000000002E-3</v>
      </c>
      <c r="F140" s="138">
        <v>3.116333</v>
      </c>
      <c r="G140" s="138">
        <v>1.1773340000000001</v>
      </c>
      <c r="L140" s="6"/>
      <c r="M140" s="6"/>
      <c r="N140" s="6"/>
    </row>
    <row r="141" spans="1:14" x14ac:dyDescent="0.3">
      <c r="A141" s="7">
        <v>11520</v>
      </c>
      <c r="B141" s="138">
        <v>111.099</v>
      </c>
      <c r="C141" s="138">
        <v>105.221</v>
      </c>
      <c r="D141" s="138">
        <v>104.77200000000001</v>
      </c>
      <c r="E141" s="138">
        <v>1.2290000000000001</v>
      </c>
      <c r="F141" s="138">
        <v>1.453999</v>
      </c>
      <c r="G141" s="138">
        <v>2.3449970000000002</v>
      </c>
      <c r="L141" s="6"/>
      <c r="M141" s="6"/>
      <c r="N141" s="6"/>
    </row>
    <row r="142" spans="1:14" x14ac:dyDescent="0.3">
      <c r="A142" s="7">
        <v>11610</v>
      </c>
      <c r="B142" s="138">
        <v>115.2467</v>
      </c>
      <c r="C142" s="138">
        <v>105.7567</v>
      </c>
      <c r="D142" s="138">
        <v>109.20569999999999</v>
      </c>
      <c r="E142" s="138">
        <v>0.87166600000000005</v>
      </c>
      <c r="F142" s="138">
        <v>3.5046650000000001</v>
      </c>
      <c r="G142" s="138">
        <v>1.6776660000000001</v>
      </c>
      <c r="L142" s="6"/>
      <c r="M142" s="6"/>
      <c r="N142" s="6"/>
    </row>
    <row r="143" spans="1:14" x14ac:dyDescent="0.3">
      <c r="A143" s="7">
        <v>11700</v>
      </c>
      <c r="B143" s="138">
        <v>112.81229999999999</v>
      </c>
      <c r="C143" s="138">
        <v>104.52930000000001</v>
      </c>
      <c r="D143" s="138">
        <v>107.0273</v>
      </c>
      <c r="E143" s="138">
        <v>-2.6660920000000001E-2</v>
      </c>
      <c r="F143" s="138">
        <v>2.0493389999999998</v>
      </c>
      <c r="G143" s="138">
        <v>-7.5660710000000006E-2</v>
      </c>
      <c r="L143" s="6"/>
      <c r="M143" s="6"/>
      <c r="N143" s="6"/>
    </row>
    <row r="144" spans="1:14" x14ac:dyDescent="0.3">
      <c r="A144" s="7">
        <v>11790</v>
      </c>
      <c r="B144" s="138">
        <v>111.2223</v>
      </c>
      <c r="C144" s="138">
        <v>106.1053</v>
      </c>
      <c r="D144" s="138">
        <v>104.4773</v>
      </c>
      <c r="E144" s="138">
        <v>0.58533100000000005</v>
      </c>
      <c r="F144" s="138">
        <v>2.131332</v>
      </c>
      <c r="G144" s="138">
        <v>3.042332</v>
      </c>
      <c r="L144" s="6"/>
      <c r="M144" s="6"/>
      <c r="N144" s="6"/>
    </row>
    <row r="145" spans="1:17" x14ac:dyDescent="0.3">
      <c r="A145" s="7">
        <v>11880</v>
      </c>
      <c r="B145" s="138">
        <v>110.3533</v>
      </c>
      <c r="C145" s="138">
        <v>107.1443</v>
      </c>
      <c r="D145" s="138">
        <v>103.77630000000001</v>
      </c>
      <c r="E145" s="138">
        <v>-4.866409E-2</v>
      </c>
      <c r="F145" s="138">
        <v>1.663338</v>
      </c>
      <c r="G145" s="138">
        <v>2.311337</v>
      </c>
      <c r="L145" s="6"/>
      <c r="M145" s="6"/>
      <c r="N145" s="6"/>
    </row>
    <row r="146" spans="1:17" x14ac:dyDescent="0.3">
      <c r="A146" s="7">
        <v>11970</v>
      </c>
      <c r="B146" s="138">
        <v>113.76730000000001</v>
      </c>
      <c r="C146" s="138">
        <v>106.8463</v>
      </c>
      <c r="D146" s="138">
        <v>105.87730000000001</v>
      </c>
      <c r="E146" s="138">
        <v>0.79033279999999995</v>
      </c>
      <c r="F146" s="138">
        <v>2.767334</v>
      </c>
      <c r="G146" s="138">
        <v>2.425335</v>
      </c>
      <c r="L146" s="6"/>
      <c r="M146" s="6"/>
      <c r="N146" s="6"/>
    </row>
    <row r="147" spans="1:17" x14ac:dyDescent="0.3">
      <c r="A147" s="7"/>
      <c r="B147" s="7"/>
      <c r="C147" s="7"/>
      <c r="D147" s="7"/>
      <c r="E147" s="7"/>
      <c r="F147" s="7"/>
      <c r="G147" s="7"/>
      <c r="I147" s="6"/>
      <c r="J147" s="6"/>
      <c r="K147" s="6"/>
      <c r="L147" s="6"/>
      <c r="M147" s="6"/>
      <c r="N147" s="6"/>
      <c r="O147" s="6"/>
      <c r="P147" s="6"/>
      <c r="Q147" s="6"/>
    </row>
    <row r="148" spans="1:17" x14ac:dyDescent="0.3">
      <c r="A148" s="7"/>
      <c r="B148" s="7"/>
      <c r="C148" s="7"/>
      <c r="D148" s="7"/>
      <c r="E148" s="7"/>
      <c r="F148" s="7"/>
      <c r="G148" s="7"/>
      <c r="I148" s="6"/>
      <c r="J148" s="6"/>
      <c r="K148" s="6"/>
      <c r="L148" s="6"/>
      <c r="M148" s="6"/>
      <c r="N148" s="6"/>
      <c r="O148" s="6"/>
      <c r="P148" s="6"/>
      <c r="Q148" s="6"/>
    </row>
    <row r="149" spans="1:17" x14ac:dyDescent="0.3">
      <c r="A149" s="7"/>
      <c r="B149" s="7"/>
      <c r="C149" s="7"/>
      <c r="D149" s="7"/>
      <c r="E149" s="7"/>
      <c r="F149" s="7"/>
      <c r="G149" s="7"/>
      <c r="I149" s="6"/>
      <c r="J149" s="6"/>
      <c r="K149" s="6"/>
      <c r="L149" s="6"/>
      <c r="M149" s="6"/>
      <c r="N149" s="6"/>
      <c r="O149" s="6"/>
      <c r="P149" s="6"/>
      <c r="Q149" s="6"/>
    </row>
    <row r="150" spans="1:17" x14ac:dyDescent="0.3">
      <c r="A150" s="7"/>
      <c r="B150" s="7"/>
      <c r="C150" s="7"/>
      <c r="D150" s="7"/>
      <c r="E150" s="7"/>
      <c r="F150" s="7"/>
      <c r="G150" s="7"/>
      <c r="I150" s="6"/>
      <c r="J150" s="6"/>
      <c r="K150" s="6"/>
      <c r="L150" s="6"/>
      <c r="M150" s="6"/>
      <c r="N150" s="6"/>
      <c r="O150" s="6"/>
      <c r="P150" s="6"/>
      <c r="Q150" s="6"/>
    </row>
    <row r="151" spans="1:17" x14ac:dyDescent="0.3">
      <c r="A151" s="7"/>
      <c r="B151" s="7"/>
      <c r="C151" s="7"/>
      <c r="D151" s="7"/>
      <c r="E151" s="7"/>
      <c r="F151" s="7"/>
      <c r="G151" s="7"/>
      <c r="I151" s="6"/>
      <c r="J151" s="6"/>
      <c r="K151" s="6"/>
      <c r="L151" s="6"/>
      <c r="M151" s="6"/>
      <c r="N151" s="6"/>
      <c r="O151" s="6"/>
      <c r="P151" s="6"/>
      <c r="Q151" s="6"/>
    </row>
    <row r="152" spans="1:17" x14ac:dyDescent="0.3">
      <c r="A152" s="7"/>
      <c r="B152" s="7"/>
      <c r="C152" s="7"/>
      <c r="D152" s="7"/>
      <c r="E152" s="7"/>
      <c r="F152" s="7"/>
      <c r="G152" s="7"/>
      <c r="I152" s="6"/>
      <c r="J152" s="6"/>
      <c r="K152" s="6"/>
      <c r="L152" s="6"/>
      <c r="M152" s="6"/>
      <c r="N152" s="6"/>
      <c r="O152" s="6"/>
      <c r="P152" s="6"/>
      <c r="Q152" s="6"/>
    </row>
    <row r="153" spans="1:17" x14ac:dyDescent="0.3">
      <c r="A153" s="7"/>
      <c r="B153" s="7"/>
      <c r="C153" s="7"/>
      <c r="D153" s="7"/>
      <c r="E153" s="7"/>
      <c r="F153" s="7"/>
      <c r="G153" s="7"/>
      <c r="I153" s="6"/>
      <c r="J153" s="6"/>
      <c r="K153" s="6"/>
      <c r="L153" s="6"/>
      <c r="M153" s="6"/>
      <c r="N153" s="6"/>
      <c r="O153" s="6"/>
      <c r="P153" s="6"/>
      <c r="Q153" s="6"/>
    </row>
    <row r="154" spans="1:17" x14ac:dyDescent="0.3">
      <c r="A154" s="7"/>
      <c r="B154" s="7"/>
      <c r="C154" s="7"/>
      <c r="D154" s="7"/>
      <c r="E154" s="7"/>
      <c r="F154" s="7"/>
      <c r="G154" s="7"/>
      <c r="I154" s="6"/>
      <c r="J154" s="6"/>
      <c r="K154" s="6"/>
      <c r="L154" s="6"/>
      <c r="M154" s="6"/>
      <c r="N154" s="6"/>
      <c r="O154" s="6"/>
      <c r="P154" s="6"/>
      <c r="Q154" s="6"/>
    </row>
    <row r="155" spans="1:17" x14ac:dyDescent="0.3">
      <c r="A155" s="7"/>
      <c r="B155" s="7"/>
      <c r="C155" s="7"/>
      <c r="D155" s="7"/>
      <c r="E155" s="7"/>
      <c r="F155" s="7"/>
      <c r="G155" s="7"/>
      <c r="I155" s="6"/>
      <c r="J155" s="6"/>
      <c r="K155" s="6"/>
      <c r="L155" s="6"/>
      <c r="M155" s="6"/>
      <c r="N155" s="6"/>
      <c r="O155" s="6"/>
      <c r="P155" s="6"/>
      <c r="Q155" s="6"/>
    </row>
    <row r="156" spans="1:17" x14ac:dyDescent="0.3">
      <c r="A156" s="7"/>
      <c r="B156" s="7"/>
      <c r="C156" s="7"/>
      <c r="D156" s="7"/>
      <c r="E156" s="7"/>
      <c r="F156" s="7"/>
      <c r="G156" s="7"/>
      <c r="I156" s="6"/>
      <c r="J156" s="6"/>
      <c r="K156" s="6"/>
      <c r="L156" s="6"/>
      <c r="M156" s="6"/>
      <c r="N156" s="6"/>
      <c r="O156" s="6"/>
      <c r="P156" s="6"/>
      <c r="Q156" s="6"/>
    </row>
    <row r="157" spans="1:17" x14ac:dyDescent="0.3">
      <c r="A157" s="7"/>
      <c r="B157" s="7"/>
      <c r="C157" s="7"/>
      <c r="D157" s="7"/>
      <c r="E157" s="7"/>
      <c r="F157" s="7"/>
      <c r="G157" s="7"/>
      <c r="I157" s="6"/>
      <c r="J157" s="6"/>
      <c r="K157" s="6"/>
      <c r="L157" s="6"/>
      <c r="M157" s="6"/>
      <c r="N157" s="6"/>
      <c r="O157" s="6"/>
      <c r="P157" s="6"/>
      <c r="Q157" s="6"/>
    </row>
    <row r="158" spans="1:17" x14ac:dyDescent="0.3">
      <c r="A158" s="7"/>
      <c r="B158" s="7"/>
      <c r="C158" s="7"/>
      <c r="D158" s="7"/>
      <c r="E158" s="7"/>
      <c r="F158" s="7"/>
      <c r="G158" s="7"/>
      <c r="I158" s="6"/>
      <c r="J158" s="6"/>
      <c r="K158" s="6"/>
      <c r="L158" s="6"/>
      <c r="M158" s="6"/>
      <c r="N158" s="6"/>
      <c r="O158" s="6"/>
      <c r="P158" s="6"/>
      <c r="Q158" s="6"/>
    </row>
    <row r="159" spans="1:17" x14ac:dyDescent="0.3">
      <c r="A159" s="7"/>
      <c r="B159" s="7"/>
      <c r="C159" s="7"/>
      <c r="D159" s="7"/>
      <c r="E159" s="7"/>
      <c r="F159" s="7"/>
      <c r="G159" s="7"/>
      <c r="I159" s="6"/>
      <c r="J159" s="6"/>
      <c r="K159" s="6"/>
      <c r="L159" s="6"/>
      <c r="M159" s="6"/>
      <c r="N159" s="6"/>
      <c r="O159" s="6"/>
      <c r="P159" s="6"/>
      <c r="Q159" s="6"/>
    </row>
    <row r="160" spans="1:17" x14ac:dyDescent="0.3">
      <c r="A160" s="7"/>
      <c r="B160" s="7"/>
      <c r="C160" s="7"/>
      <c r="D160" s="7"/>
      <c r="E160" s="7"/>
      <c r="F160" s="7"/>
      <c r="G160" s="7"/>
      <c r="I160" s="6"/>
      <c r="J160" s="6"/>
      <c r="K160" s="6"/>
      <c r="L160" s="6"/>
      <c r="M160" s="6"/>
      <c r="N160" s="6"/>
      <c r="O160" s="6"/>
      <c r="P160" s="6"/>
      <c r="Q160" s="6"/>
    </row>
    <row r="161" spans="1:17" x14ac:dyDescent="0.3">
      <c r="A161" s="7"/>
      <c r="B161" s="7"/>
      <c r="C161" s="7"/>
      <c r="D161" s="7"/>
      <c r="E161" s="7"/>
      <c r="F161" s="7"/>
      <c r="G161" s="7"/>
      <c r="I161" s="6"/>
      <c r="J161" s="6"/>
      <c r="K161" s="6"/>
      <c r="L161" s="6"/>
      <c r="M161" s="6"/>
      <c r="N161" s="6"/>
      <c r="O161" s="6"/>
      <c r="P161" s="6"/>
      <c r="Q161" s="6"/>
    </row>
    <row r="162" spans="1:17" x14ac:dyDescent="0.3">
      <c r="I162" s="6"/>
      <c r="J162" s="6"/>
      <c r="K162" s="6"/>
      <c r="L162" s="6"/>
      <c r="M162" s="6"/>
      <c r="N162" s="6"/>
      <c r="O162" s="6"/>
      <c r="P162" s="6"/>
      <c r="Q162" s="6"/>
    </row>
  </sheetData>
  <mergeCells count="5">
    <mergeCell ref="O2:Q2"/>
    <mergeCell ref="B2:D2"/>
    <mergeCell ref="E2:G2"/>
    <mergeCell ref="I2:K2"/>
    <mergeCell ref="L2:N2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zoomScale="80" zoomScaleNormal="80" workbookViewId="0">
      <selection activeCell="F24" sqref="F24"/>
    </sheetView>
  </sheetViews>
  <sheetFormatPr baseColWidth="10" defaultRowHeight="14.4" x14ac:dyDescent="0.3"/>
  <sheetData>
    <row r="1" spans="1:9" x14ac:dyDescent="0.3">
      <c r="A1" s="155"/>
      <c r="B1" s="89"/>
      <c r="C1" s="89"/>
      <c r="D1" s="89" t="s">
        <v>211</v>
      </c>
      <c r="E1" s="156"/>
      <c r="F1" s="156"/>
      <c r="G1" s="157"/>
      <c r="I1" s="153"/>
    </row>
    <row r="2" spans="1:9" x14ac:dyDescent="0.3">
      <c r="A2" s="143" t="s">
        <v>0</v>
      </c>
      <c r="B2" s="158"/>
      <c r="C2" s="158" t="s">
        <v>4</v>
      </c>
      <c r="D2" s="159"/>
      <c r="E2" s="244" t="s">
        <v>7</v>
      </c>
      <c r="F2" s="242"/>
      <c r="G2" s="243"/>
    </row>
    <row r="3" spans="1:9" x14ac:dyDescent="0.3">
      <c r="A3" s="139">
        <v>0</v>
      </c>
      <c r="B3" s="160">
        <v>2322.3330000000001</v>
      </c>
      <c r="C3" s="160">
        <v>4126.3329999999996</v>
      </c>
      <c r="D3" s="160">
        <v>4444.3329999999996</v>
      </c>
      <c r="E3" s="160">
        <v>1829.3330000000001</v>
      </c>
      <c r="F3" s="160">
        <v>2262.3330000000001</v>
      </c>
      <c r="G3" s="160">
        <v>1109.3330000000001</v>
      </c>
    </row>
    <row r="4" spans="1:9" x14ac:dyDescent="0.3">
      <c r="A4" s="139">
        <v>14</v>
      </c>
      <c r="B4" s="160">
        <v>3600.6669999999999</v>
      </c>
      <c r="C4" s="160">
        <v>5586.6670000000004</v>
      </c>
      <c r="D4" s="160">
        <v>5688.6670000000004</v>
      </c>
      <c r="E4" s="160">
        <v>1485.6669999999999</v>
      </c>
      <c r="F4" s="160">
        <v>1840.6669999999999</v>
      </c>
      <c r="G4" s="160">
        <v>482.66649999999998</v>
      </c>
    </row>
    <row r="5" spans="1:9" x14ac:dyDescent="0.3">
      <c r="A5" s="139">
        <v>28</v>
      </c>
      <c r="B5" s="160">
        <v>4892.3329999999996</v>
      </c>
      <c r="C5" s="160">
        <v>6809.3329999999996</v>
      </c>
      <c r="D5" s="160">
        <v>5654.3329999999996</v>
      </c>
      <c r="E5" s="160">
        <v>1259.3330000000001</v>
      </c>
      <c r="F5" s="160">
        <v>1593.3330000000001</v>
      </c>
      <c r="G5" s="160">
        <v>177.33349999999999</v>
      </c>
    </row>
    <row r="6" spans="1:9" x14ac:dyDescent="0.3">
      <c r="A6" s="139">
        <v>42</v>
      </c>
      <c r="B6" s="160">
        <v>6187.6670000000004</v>
      </c>
      <c r="C6" s="160">
        <v>7217.6670000000004</v>
      </c>
      <c r="D6" s="160">
        <v>5286.6670000000004</v>
      </c>
      <c r="E6" s="160">
        <v>1058.6669999999999</v>
      </c>
      <c r="F6" s="160">
        <v>1269.6669999999999</v>
      </c>
      <c r="G6" s="160">
        <v>19.666499999999999</v>
      </c>
    </row>
    <row r="7" spans="1:9" x14ac:dyDescent="0.3">
      <c r="A7" s="139">
        <v>56</v>
      </c>
      <c r="B7" s="160">
        <v>6239.6670000000004</v>
      </c>
      <c r="C7" s="160">
        <v>7780.6670000000004</v>
      </c>
      <c r="D7" s="160">
        <v>4626.6670000000004</v>
      </c>
      <c r="E7" s="160">
        <v>761.66650000000004</v>
      </c>
      <c r="F7" s="160">
        <v>1036.6669999999999</v>
      </c>
      <c r="G7" s="160">
        <v>-353.33350000000002</v>
      </c>
    </row>
    <row r="8" spans="1:9" x14ac:dyDescent="0.3">
      <c r="A8" s="139">
        <v>70</v>
      </c>
      <c r="B8" s="160">
        <v>5566.6670000000004</v>
      </c>
      <c r="C8" s="160">
        <v>7321.6670000000004</v>
      </c>
      <c r="D8" s="160">
        <v>3867.6669999999999</v>
      </c>
      <c r="E8" s="160">
        <v>426.66649999999998</v>
      </c>
      <c r="F8" s="160">
        <v>1051.6669999999999</v>
      </c>
      <c r="G8" s="160">
        <v>-476.33350000000002</v>
      </c>
    </row>
    <row r="9" spans="1:9" x14ac:dyDescent="0.3">
      <c r="A9" s="139">
        <v>84</v>
      </c>
      <c r="B9" s="160">
        <v>5087.3329999999996</v>
      </c>
      <c r="C9" s="160">
        <v>6966.3329999999996</v>
      </c>
      <c r="D9" s="160">
        <v>3088.3330000000001</v>
      </c>
      <c r="E9" s="160">
        <v>161.33349999999999</v>
      </c>
      <c r="F9" s="160">
        <v>989.33349999999996</v>
      </c>
      <c r="G9" s="160">
        <v>-302.66649999999998</v>
      </c>
    </row>
    <row r="10" spans="1:9" x14ac:dyDescent="0.3">
      <c r="A10" s="139">
        <v>98</v>
      </c>
      <c r="B10" s="160">
        <v>4245</v>
      </c>
      <c r="C10" s="160">
        <v>6254</v>
      </c>
      <c r="D10" s="160">
        <v>2206</v>
      </c>
      <c r="E10" s="160">
        <v>-197</v>
      </c>
      <c r="F10" s="160">
        <v>837</v>
      </c>
      <c r="G10" s="160">
        <v>75</v>
      </c>
    </row>
    <row r="11" spans="1:9" x14ac:dyDescent="0.3">
      <c r="A11" s="139">
        <v>112</v>
      </c>
      <c r="B11" s="160">
        <v>3422.6669999999999</v>
      </c>
      <c r="C11" s="160">
        <v>5557.6670000000004</v>
      </c>
      <c r="D11" s="160">
        <v>1473.6669999999999</v>
      </c>
      <c r="E11" s="160">
        <v>-382.33350000000002</v>
      </c>
      <c r="F11" s="160">
        <v>805.66650000000004</v>
      </c>
      <c r="G11" s="160">
        <v>412.66649999999998</v>
      </c>
    </row>
    <row r="12" spans="1:9" x14ac:dyDescent="0.3">
      <c r="A12" s="139">
        <v>126</v>
      </c>
      <c r="B12" s="160">
        <v>2867</v>
      </c>
      <c r="C12" s="160">
        <v>4855</v>
      </c>
      <c r="D12" s="160">
        <v>984</v>
      </c>
      <c r="E12" s="160">
        <v>-600</v>
      </c>
      <c r="F12" s="160">
        <v>651</v>
      </c>
      <c r="G12" s="160">
        <v>589</v>
      </c>
    </row>
    <row r="13" spans="1:9" x14ac:dyDescent="0.3">
      <c r="A13" s="139">
        <v>140</v>
      </c>
      <c r="B13" s="160">
        <v>2428.3330000000001</v>
      </c>
      <c r="C13" s="160">
        <v>4084.3330000000001</v>
      </c>
      <c r="D13" s="160">
        <v>714.33349999999996</v>
      </c>
      <c r="E13" s="160">
        <v>-672.66650000000004</v>
      </c>
      <c r="F13" s="160">
        <v>543.33349999999996</v>
      </c>
      <c r="G13" s="160">
        <v>404.33350000000002</v>
      </c>
    </row>
    <row r="14" spans="1:9" x14ac:dyDescent="0.3">
      <c r="A14" s="139">
        <v>154</v>
      </c>
      <c r="B14" s="160">
        <v>1951.3330000000001</v>
      </c>
      <c r="C14" s="160">
        <v>3332.3330000000001</v>
      </c>
      <c r="D14" s="160">
        <v>299.33350000000002</v>
      </c>
      <c r="E14" s="160">
        <v>-727.66650000000004</v>
      </c>
      <c r="F14" s="160">
        <v>592.33349999999996</v>
      </c>
      <c r="G14" s="160">
        <v>256.33350000000002</v>
      </c>
    </row>
    <row r="15" spans="1:9" x14ac:dyDescent="0.3">
      <c r="A15" s="139">
        <v>168</v>
      </c>
      <c r="B15" s="160">
        <v>1818.3330000000001</v>
      </c>
      <c r="C15" s="160">
        <v>2725.3330000000001</v>
      </c>
      <c r="D15" s="160">
        <v>128.33349999999999</v>
      </c>
      <c r="E15" s="160">
        <v>-667.66650000000004</v>
      </c>
      <c r="F15" s="160">
        <v>590.33349999999996</v>
      </c>
      <c r="G15" s="160">
        <v>20.333500000000001</v>
      </c>
    </row>
    <row r="16" spans="1:9" x14ac:dyDescent="0.3">
      <c r="A16" s="139">
        <v>182</v>
      </c>
      <c r="B16" s="160">
        <v>1246.6669999999999</v>
      </c>
      <c r="C16" s="160">
        <v>2381.6669999999999</v>
      </c>
      <c r="D16" s="160">
        <v>-161.33349999999999</v>
      </c>
      <c r="E16" s="160">
        <v>-772.33349999999996</v>
      </c>
      <c r="F16" s="160">
        <v>511.66649999999998</v>
      </c>
      <c r="G16" s="160">
        <v>-121.3335</v>
      </c>
    </row>
    <row r="17" spans="1:7" x14ac:dyDescent="0.3">
      <c r="A17" s="139">
        <v>196</v>
      </c>
      <c r="B17" s="160">
        <v>1075</v>
      </c>
      <c r="C17" s="160">
        <v>2079</v>
      </c>
      <c r="D17" s="160">
        <v>-476</v>
      </c>
      <c r="E17" s="160">
        <v>-798</v>
      </c>
      <c r="F17" s="160">
        <v>352</v>
      </c>
      <c r="G17" s="160">
        <v>-279</v>
      </c>
    </row>
    <row r="18" spans="1:7" x14ac:dyDescent="0.3">
      <c r="A18" s="139">
        <v>210</v>
      </c>
      <c r="B18" s="160">
        <v>1000</v>
      </c>
      <c r="C18" s="160">
        <v>2063</v>
      </c>
      <c r="D18" s="160">
        <v>-846</v>
      </c>
      <c r="E18" s="160">
        <v>-862</v>
      </c>
      <c r="F18" s="160">
        <v>261</v>
      </c>
      <c r="G18" s="160">
        <v>-262</v>
      </c>
    </row>
    <row r="19" spans="1:7" x14ac:dyDescent="0.3">
      <c r="A19" s="139">
        <v>224</v>
      </c>
      <c r="B19" s="160">
        <v>721.66650000000004</v>
      </c>
      <c r="C19" s="160">
        <v>2067.6669999999999</v>
      </c>
      <c r="D19" s="160">
        <v>-1187.3330000000001</v>
      </c>
      <c r="E19" s="160">
        <v>-1003.333</v>
      </c>
      <c r="F19" s="160">
        <v>35.666499999999999</v>
      </c>
      <c r="G19" s="160">
        <v>-130.33349999999999</v>
      </c>
    </row>
    <row r="20" spans="1:7" x14ac:dyDescent="0.3">
      <c r="A20" s="139">
        <v>238</v>
      </c>
      <c r="B20" s="160">
        <v>607.66650000000004</v>
      </c>
      <c r="C20" s="160">
        <v>1656.6669999999999</v>
      </c>
      <c r="D20" s="160">
        <v>-1463.3330000000001</v>
      </c>
      <c r="E20" s="160">
        <v>-1141.3330000000001</v>
      </c>
      <c r="F20" s="160">
        <v>-23.333500000000001</v>
      </c>
      <c r="G20" s="160">
        <v>-31.333500000000001</v>
      </c>
    </row>
    <row r="21" spans="1:7" x14ac:dyDescent="0.3">
      <c r="A21" s="139">
        <v>252</v>
      </c>
      <c r="B21" s="160">
        <v>265.33350000000002</v>
      </c>
      <c r="C21" s="160">
        <v>1505.3330000000001</v>
      </c>
      <c r="D21" s="160">
        <v>-1636.6669999999999</v>
      </c>
      <c r="E21" s="160">
        <v>-1012.667</v>
      </c>
      <c r="F21" s="160">
        <v>-18.666499999999999</v>
      </c>
      <c r="G21" s="160">
        <v>83.333500000000001</v>
      </c>
    </row>
    <row r="22" spans="1:7" x14ac:dyDescent="0.3">
      <c r="A22" s="139">
        <v>266</v>
      </c>
      <c r="B22" s="160">
        <v>315.33350000000002</v>
      </c>
      <c r="C22" s="160">
        <v>1368.3330000000001</v>
      </c>
      <c r="D22" s="160">
        <v>-1749.6669999999999</v>
      </c>
      <c r="E22" s="160">
        <v>-953.66650000000004</v>
      </c>
      <c r="F22" s="160">
        <v>-19.666499999999999</v>
      </c>
      <c r="G22" s="160">
        <v>-33.666499999999999</v>
      </c>
    </row>
    <row r="23" spans="1:7" x14ac:dyDescent="0.3">
      <c r="A23" s="139">
        <v>280</v>
      </c>
      <c r="B23" s="160">
        <v>203</v>
      </c>
      <c r="C23" s="160">
        <v>911</v>
      </c>
      <c r="D23" s="160">
        <v>-1954</v>
      </c>
      <c r="E23" s="160">
        <v>-915</v>
      </c>
      <c r="F23" s="160">
        <v>-184</v>
      </c>
      <c r="G23" s="160">
        <v>-102</v>
      </c>
    </row>
    <row r="24" spans="1:7" x14ac:dyDescent="0.3">
      <c r="A24" s="139">
        <v>294</v>
      </c>
      <c r="B24" s="160">
        <v>154.33349999999999</v>
      </c>
      <c r="C24" s="160">
        <v>752.33349999999996</v>
      </c>
      <c r="D24" s="160">
        <v>-2052.6669999999999</v>
      </c>
      <c r="E24" s="160">
        <v>-944.66650000000004</v>
      </c>
      <c r="F24" s="160">
        <v>-274.66649999999998</v>
      </c>
      <c r="G24" s="160">
        <v>-266.66649999999998</v>
      </c>
    </row>
    <row r="25" spans="1:7" x14ac:dyDescent="0.3">
      <c r="A25" s="139">
        <v>308</v>
      </c>
      <c r="B25" s="160">
        <v>-137.66650000000001</v>
      </c>
      <c r="C25" s="160">
        <v>622.33349999999996</v>
      </c>
      <c r="D25" s="160">
        <v>-2031.6669999999999</v>
      </c>
      <c r="E25" s="160">
        <v>-952.66650000000004</v>
      </c>
      <c r="F25" s="160">
        <v>-344.66649999999998</v>
      </c>
      <c r="G25" s="160">
        <v>-134.66650000000001</v>
      </c>
    </row>
    <row r="26" spans="1:7" x14ac:dyDescent="0.3">
      <c r="A26" s="139">
        <v>322</v>
      </c>
      <c r="B26" s="160">
        <v>-432.66649999999998</v>
      </c>
      <c r="C26" s="160">
        <v>686.33349999999996</v>
      </c>
      <c r="D26" s="160">
        <v>-2221.6669999999999</v>
      </c>
      <c r="E26" s="160">
        <v>-911.66650000000004</v>
      </c>
      <c r="F26" s="160">
        <v>-367.66649999999998</v>
      </c>
      <c r="G26" s="160">
        <v>-247.66650000000001</v>
      </c>
    </row>
    <row r="27" spans="1:7" x14ac:dyDescent="0.3">
      <c r="A27" s="139">
        <v>336</v>
      </c>
      <c r="B27" s="160">
        <v>-735.66650000000004</v>
      </c>
      <c r="C27" s="160">
        <v>691.33349999999996</v>
      </c>
      <c r="D27" s="160">
        <v>-2153.6669999999999</v>
      </c>
      <c r="E27" s="160">
        <v>-979.66650000000004</v>
      </c>
      <c r="F27" s="160">
        <v>-350.66649999999998</v>
      </c>
      <c r="G27" s="160">
        <v>-305.66649999999998</v>
      </c>
    </row>
  </sheetData>
  <mergeCells count="1">
    <mergeCell ref="E2:G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zoomScale="50" zoomScaleNormal="50" workbookViewId="0">
      <selection activeCell="L43" sqref="L43"/>
    </sheetView>
  </sheetViews>
  <sheetFormatPr baseColWidth="10" defaultRowHeight="14.4" x14ac:dyDescent="0.3"/>
  <cols>
    <col min="1" max="1" width="16.6640625" bestFit="1" customWidth="1"/>
    <col min="9" max="9" width="14" bestFit="1" customWidth="1"/>
    <col min="14" max="14" width="12.6640625" bestFit="1" customWidth="1"/>
  </cols>
  <sheetData>
    <row r="1" spans="1:16" x14ac:dyDescent="0.3">
      <c r="A1" s="91" t="s">
        <v>130</v>
      </c>
    </row>
    <row r="2" spans="1:16" x14ac:dyDescent="0.3">
      <c r="A2" s="118" t="s">
        <v>170</v>
      </c>
      <c r="H2" s="14" t="s">
        <v>16</v>
      </c>
      <c r="I2" s="14" t="s">
        <v>15</v>
      </c>
      <c r="J2" s="14" t="s">
        <v>8</v>
      </c>
      <c r="N2" s="8"/>
      <c r="O2" s="13"/>
    </row>
    <row r="3" spans="1:16" x14ac:dyDescent="0.3">
      <c r="A3" s="104" t="s">
        <v>87</v>
      </c>
      <c r="B3" s="173">
        <v>90.123262488601227</v>
      </c>
      <c r="C3" s="173">
        <v>64.457435916345176</v>
      </c>
      <c r="D3" s="173">
        <v>148.24234303875284</v>
      </c>
      <c r="E3" s="173">
        <v>97.176958556300733</v>
      </c>
      <c r="F3" s="174"/>
      <c r="G3" s="174"/>
      <c r="H3" s="173">
        <f>AVERAGE(B3:G3)</f>
        <v>100</v>
      </c>
      <c r="I3" s="173">
        <f t="shared" ref="I3" si="0">STDEV(B3:G3)</f>
        <v>35.10041324719375</v>
      </c>
      <c r="J3" s="175">
        <f>I3/SQRT(4)</f>
        <v>17.550206623596875</v>
      </c>
      <c r="K3" s="186"/>
      <c r="M3" s="13"/>
      <c r="N3" s="79"/>
      <c r="O3" s="79"/>
      <c r="P3" s="28"/>
    </row>
    <row r="4" spans="1:16" x14ac:dyDescent="0.3">
      <c r="A4" s="104">
        <v>3</v>
      </c>
      <c r="B4" s="173">
        <v>702.98811592291179</v>
      </c>
      <c r="C4" s="173">
        <v>588.83475253263725</v>
      </c>
      <c r="D4" s="173">
        <v>220.58162539309308</v>
      </c>
      <c r="E4" s="173">
        <v>557.12141445745203</v>
      </c>
      <c r="F4" s="173">
        <v>718.49633720022291</v>
      </c>
      <c r="G4" s="174"/>
      <c r="H4" s="173">
        <f>AVERAGE(B4:G4)</f>
        <v>557.60444910126341</v>
      </c>
      <c r="I4" s="173">
        <f>STDEV(B4:G4)</f>
        <v>200.98666567067784</v>
      </c>
      <c r="J4" s="175">
        <f>I4/SQRT(5)</f>
        <v>89.883969402131797</v>
      </c>
      <c r="K4" s="186"/>
      <c r="M4" s="13"/>
      <c r="N4" s="79"/>
      <c r="O4" s="79"/>
      <c r="P4" s="28"/>
    </row>
    <row r="5" spans="1:16" x14ac:dyDescent="0.3">
      <c r="A5" s="104">
        <v>5</v>
      </c>
      <c r="B5" s="173">
        <v>732.62628613619313</v>
      </c>
      <c r="C5" s="173">
        <v>290.10754004497426</v>
      </c>
      <c r="D5" s="173">
        <v>165.57440396093071</v>
      </c>
      <c r="E5" s="173">
        <v>265.44429442251032</v>
      </c>
      <c r="F5" s="173">
        <v>249.65700130627997</v>
      </c>
      <c r="G5" s="173">
        <v>609.37987881615243</v>
      </c>
      <c r="H5" s="173">
        <f>AVERAGE(B5:G5)</f>
        <v>385.46490078117341</v>
      </c>
      <c r="I5" s="173">
        <f>STDEV(B5:G5)</f>
        <v>228.45241658556927</v>
      </c>
      <c r="J5" s="175">
        <f>I5/SQRT(6)</f>
        <v>93.265308523396925</v>
      </c>
      <c r="K5" s="186"/>
      <c r="M5" s="13"/>
      <c r="N5" s="79"/>
      <c r="O5" s="79"/>
      <c r="P5" s="28"/>
    </row>
    <row r="6" spans="1:16" x14ac:dyDescent="0.3">
      <c r="A6" s="104">
        <v>10</v>
      </c>
      <c r="B6" s="173">
        <v>489.69340430721513</v>
      </c>
      <c r="C6" s="173">
        <v>519.98750127257301</v>
      </c>
      <c r="D6" s="173">
        <v>158.75176874517629</v>
      </c>
      <c r="E6" s="173">
        <v>275.69816572344808</v>
      </c>
      <c r="F6" s="174"/>
      <c r="G6" s="174"/>
      <c r="H6" s="173">
        <f>AVERAGE(B6:G6)</f>
        <v>361.03271001210311</v>
      </c>
      <c r="I6" s="173">
        <f>STDEV(B6:G6)</f>
        <v>173.22409721701175</v>
      </c>
      <c r="J6" s="175">
        <f t="shared" ref="J6" si="1">I6/SQRT(4)</f>
        <v>86.612048608505873</v>
      </c>
      <c r="K6" s="186"/>
      <c r="M6" s="13"/>
      <c r="N6" s="79"/>
      <c r="O6" s="79"/>
      <c r="P6" s="28"/>
    </row>
    <row r="7" spans="1:16" x14ac:dyDescent="0.3">
      <c r="A7" s="118" t="s">
        <v>169</v>
      </c>
      <c r="B7" s="174"/>
      <c r="C7" s="174"/>
      <c r="D7" s="174"/>
      <c r="E7" s="174"/>
      <c r="F7" s="174"/>
      <c r="G7" s="174"/>
      <c r="H7" s="174"/>
      <c r="I7" s="174"/>
      <c r="J7" s="174"/>
      <c r="K7" s="186"/>
      <c r="M7" s="3"/>
      <c r="N7" s="79"/>
      <c r="O7" s="79"/>
      <c r="P7" s="28"/>
    </row>
    <row r="8" spans="1:16" x14ac:dyDescent="0.3">
      <c r="A8" s="37" t="s">
        <v>87</v>
      </c>
      <c r="B8" s="173">
        <v>90.123262488601227</v>
      </c>
      <c r="C8" s="173">
        <v>64.457435916345176</v>
      </c>
      <c r="D8" s="173">
        <v>148.24234303875284</v>
      </c>
      <c r="E8" s="173">
        <v>97.176958556300733</v>
      </c>
      <c r="F8" s="174"/>
      <c r="G8" s="174"/>
      <c r="H8" s="173">
        <f t="shared" ref="H8" si="2">AVERAGE(B8:G8)</f>
        <v>100</v>
      </c>
      <c r="I8" s="173">
        <f t="shared" ref="I8" si="3">STDEV(B8:G8)</f>
        <v>35.10041324719375</v>
      </c>
      <c r="J8" s="175">
        <f>I8/SQRT(4)</f>
        <v>17.550206623596875</v>
      </c>
      <c r="K8" s="186"/>
      <c r="M8" s="13"/>
      <c r="N8" s="79"/>
      <c r="O8" s="79"/>
      <c r="P8" s="28"/>
    </row>
    <row r="9" spans="1:16" x14ac:dyDescent="0.3">
      <c r="A9" s="104">
        <v>0.03</v>
      </c>
      <c r="B9" s="173">
        <v>272.12141212514501</v>
      </c>
      <c r="C9" s="173">
        <v>212.82764113784251</v>
      </c>
      <c r="D9" s="173">
        <v>333.06866237346037</v>
      </c>
      <c r="E9" s="174"/>
      <c r="F9" s="174"/>
      <c r="G9" s="174"/>
      <c r="H9" s="173">
        <f>AVERAGE(B9:G9)</f>
        <v>272.67257187881597</v>
      </c>
      <c r="I9" s="173">
        <f>STDEV(B9:G9)</f>
        <v>60.122405388936592</v>
      </c>
      <c r="J9" s="175">
        <f>I9/SQRT(3)</f>
        <v>34.711686935630347</v>
      </c>
      <c r="K9" s="186"/>
      <c r="M9" s="13"/>
      <c r="N9" s="79"/>
      <c r="O9" s="79"/>
      <c r="P9" s="28"/>
    </row>
    <row r="10" spans="1:16" x14ac:dyDescent="0.3">
      <c r="A10" s="104">
        <v>0.1</v>
      </c>
      <c r="B10" s="173">
        <v>732.62628613619313</v>
      </c>
      <c r="C10" s="173">
        <v>290.10754004497426</v>
      </c>
      <c r="D10" s="173">
        <v>165.57440396093071</v>
      </c>
      <c r="E10" s="173">
        <v>265.44429442251032</v>
      </c>
      <c r="F10" s="173">
        <v>249.65700130627997</v>
      </c>
      <c r="G10" s="173">
        <v>609.37987881615243</v>
      </c>
      <c r="H10" s="173">
        <f>AVERAGE(B10:G10)</f>
        <v>385.46490078117341</v>
      </c>
      <c r="I10" s="173">
        <f>STDEV(B10:G10)</f>
        <v>228.45241658556927</v>
      </c>
      <c r="J10" s="175">
        <f>I10/SQRT(6)</f>
        <v>93.265308523396925</v>
      </c>
      <c r="K10" s="186"/>
      <c r="M10" s="13"/>
      <c r="N10" s="79"/>
      <c r="O10" s="79"/>
      <c r="P10" s="28"/>
    </row>
    <row r="11" spans="1:16" x14ac:dyDescent="0.3">
      <c r="A11" s="104">
        <v>0.3</v>
      </c>
      <c r="B11" s="175">
        <v>239.25020610438224</v>
      </c>
      <c r="C11" s="175">
        <v>385.79840415682708</v>
      </c>
      <c r="D11" s="175">
        <v>648.08052827091228</v>
      </c>
      <c r="E11" s="173">
        <v>424.74521211545101</v>
      </c>
      <c r="F11" s="174"/>
      <c r="G11" s="174"/>
      <c r="H11" s="173">
        <f>AVERAGE(B11:G11)</f>
        <v>424.46858766189314</v>
      </c>
      <c r="I11" s="173">
        <f>STDEV(B11:G11)</f>
        <v>169.11890143044235</v>
      </c>
      <c r="J11" s="175">
        <f>I11/SQRT(4)</f>
        <v>84.559450715221175</v>
      </c>
      <c r="K11" s="186"/>
      <c r="M11" s="13"/>
      <c r="N11" s="79"/>
      <c r="O11" s="79"/>
      <c r="P11" s="28"/>
    </row>
    <row r="12" spans="1:16" x14ac:dyDescent="0.3">
      <c r="A12" s="104">
        <v>1</v>
      </c>
      <c r="B12" s="175">
        <v>385.01021312520999</v>
      </c>
      <c r="C12" s="175">
        <v>247.59240665636071</v>
      </c>
      <c r="D12" s="173">
        <v>523.99884883972607</v>
      </c>
      <c r="E12" s="174"/>
      <c r="F12" s="174"/>
      <c r="G12" s="174"/>
      <c r="H12" s="173">
        <f>AVERAGE(B12:G12)</f>
        <v>385.53382287376553</v>
      </c>
      <c r="I12" s="173">
        <f>STDEV(B12:G12)</f>
        <v>138.20396501364627</v>
      </c>
      <c r="J12" s="175">
        <f>I12/SQRT(3)</f>
        <v>79.792096403702303</v>
      </c>
      <c r="K12" s="186"/>
      <c r="M12" s="124"/>
      <c r="N12" s="111"/>
      <c r="O12" s="8"/>
      <c r="P12" s="28"/>
    </row>
    <row r="13" spans="1:16" x14ac:dyDescent="0.3">
      <c r="A13" s="118" t="s">
        <v>167</v>
      </c>
      <c r="B13" s="174"/>
      <c r="C13" s="174"/>
      <c r="D13" s="174"/>
      <c r="E13" s="174"/>
      <c r="F13" s="174"/>
      <c r="G13" s="174"/>
      <c r="H13" s="174"/>
      <c r="I13" s="174"/>
      <c r="J13" s="188"/>
      <c r="K13" s="186"/>
      <c r="M13" s="124"/>
      <c r="N13" s="111"/>
      <c r="O13" s="111"/>
      <c r="P13" s="28"/>
    </row>
    <row r="14" spans="1:16" x14ac:dyDescent="0.3">
      <c r="A14" s="104" t="s">
        <v>87</v>
      </c>
      <c r="B14" s="173">
        <v>80.112613542061425</v>
      </c>
      <c r="C14" s="173">
        <v>116.23429340347013</v>
      </c>
      <c r="D14" s="173">
        <v>124.17921562816353</v>
      </c>
      <c r="E14" s="173">
        <v>79.473877426304895</v>
      </c>
      <c r="F14" s="174"/>
      <c r="G14" s="174"/>
      <c r="H14" s="173">
        <f>AVERAGE(B14:G14)</f>
        <v>100</v>
      </c>
      <c r="I14" s="173">
        <f t="shared" ref="I14" si="4">STDEV(B14:G14)</f>
        <v>23.558555408039027</v>
      </c>
      <c r="J14" s="175">
        <f>I14/SQRT(4)</f>
        <v>11.779277704019513</v>
      </c>
      <c r="K14" s="186"/>
      <c r="M14" s="124"/>
      <c r="N14" s="111"/>
      <c r="O14" s="111"/>
      <c r="P14" s="28"/>
    </row>
    <row r="15" spans="1:16" x14ac:dyDescent="0.3">
      <c r="A15" s="104">
        <v>3</v>
      </c>
      <c r="B15" s="173">
        <v>552.44089871276265</v>
      </c>
      <c r="C15" s="173">
        <v>267.28052145281816</v>
      </c>
      <c r="D15" s="173">
        <v>409.36524785426502</v>
      </c>
      <c r="E15" s="174"/>
      <c r="F15" s="174"/>
      <c r="G15" s="174"/>
      <c r="H15" s="173">
        <f>AVERAGE(B15:G15)</f>
        <v>409.69555600661533</v>
      </c>
      <c r="I15" s="173">
        <f>STDEV(B15:G15)</f>
        <v>142.58047558261609</v>
      </c>
      <c r="J15" s="175">
        <f>I15/SQRT(3)</f>
        <v>82.318875958808263</v>
      </c>
      <c r="K15" s="186"/>
      <c r="M15" s="124"/>
      <c r="N15" s="111"/>
      <c r="O15" s="111"/>
      <c r="P15" s="28"/>
    </row>
    <row r="16" spans="1:16" x14ac:dyDescent="0.3">
      <c r="A16" s="104">
        <v>5</v>
      </c>
      <c r="B16" s="173">
        <v>334.24444875299224</v>
      </c>
      <c r="C16" s="173">
        <v>434.6730222991153</v>
      </c>
      <c r="D16" s="173">
        <v>414.57208652503249</v>
      </c>
      <c r="E16" s="173">
        <v>514.81755949635362</v>
      </c>
      <c r="F16" s="174"/>
      <c r="G16" s="174"/>
      <c r="H16" s="173">
        <f>AVERAGE(B16:G16)</f>
        <v>424.5767792683734</v>
      </c>
      <c r="I16" s="173">
        <f>STDEV(B16:G16)</f>
        <v>74.174021401744</v>
      </c>
      <c r="J16" s="175">
        <f>I16/SQRT(4)</f>
        <v>37.087010700872</v>
      </c>
      <c r="K16" s="186"/>
      <c r="M16" s="124"/>
      <c r="N16" s="111"/>
      <c r="O16" s="111"/>
      <c r="P16" s="28"/>
    </row>
    <row r="17" spans="1:16" x14ac:dyDescent="0.3">
      <c r="A17" s="104">
        <v>10</v>
      </c>
      <c r="B17" s="173">
        <v>108.92431053128118</v>
      </c>
      <c r="C17" s="173">
        <v>413.514533963877</v>
      </c>
      <c r="D17" s="173">
        <v>198.64685277056299</v>
      </c>
      <c r="E17" s="174"/>
      <c r="F17" s="174"/>
      <c r="G17" s="174"/>
      <c r="H17" s="173">
        <f>AVERAGE(B17:G17)</f>
        <v>240.36189908857372</v>
      </c>
      <c r="I17" s="173">
        <f>STDEV(B17:G17)</f>
        <v>156.52127609262899</v>
      </c>
      <c r="J17" s="175">
        <f t="shared" ref="J17" si="5">I17/SQRT(3)</f>
        <v>90.367600885983094</v>
      </c>
      <c r="K17" s="186"/>
      <c r="M17" s="124"/>
      <c r="N17" s="111"/>
      <c r="O17" s="111"/>
      <c r="P17" s="28"/>
    </row>
    <row r="18" spans="1:16" x14ac:dyDescent="0.3">
      <c r="A18" s="118" t="s">
        <v>168</v>
      </c>
      <c r="B18" s="174"/>
      <c r="C18" s="174"/>
      <c r="D18" s="174"/>
      <c r="E18" s="174"/>
      <c r="F18" s="174"/>
      <c r="G18" s="174"/>
      <c r="H18" s="174"/>
      <c r="I18" s="174"/>
      <c r="J18" s="188"/>
      <c r="K18" s="186"/>
      <c r="M18" s="124"/>
      <c r="N18" s="111"/>
      <c r="O18" s="111"/>
      <c r="P18" s="28"/>
    </row>
    <row r="19" spans="1:16" x14ac:dyDescent="0.3">
      <c r="A19" s="37" t="s">
        <v>87</v>
      </c>
      <c r="B19" s="173">
        <v>80.112613542061425</v>
      </c>
      <c r="C19" s="173">
        <v>116.23429340347013</v>
      </c>
      <c r="D19" s="173">
        <v>124.17921562816353</v>
      </c>
      <c r="E19" s="173">
        <v>79.473877426304895</v>
      </c>
      <c r="F19" s="174"/>
      <c r="G19" s="174"/>
      <c r="H19" s="173">
        <f t="shared" ref="H19" si="6">AVERAGE(B19:G19)</f>
        <v>100</v>
      </c>
      <c r="I19" s="173">
        <f t="shared" ref="I19" si="7">STDEV(B19:G19)</f>
        <v>23.558555408039027</v>
      </c>
      <c r="J19" s="175">
        <f>I19/SQRT(4)</f>
        <v>11.779277704019513</v>
      </c>
      <c r="K19" s="186"/>
      <c r="M19" s="79"/>
      <c r="N19" s="111"/>
      <c r="O19" s="111"/>
      <c r="P19" s="28"/>
    </row>
    <row r="20" spans="1:16" x14ac:dyDescent="0.3">
      <c r="A20" s="104">
        <v>0.03</v>
      </c>
      <c r="B20" s="173">
        <v>178.952368524565</v>
      </c>
      <c r="C20" s="173">
        <v>169.85824119620551</v>
      </c>
      <c r="D20" s="173">
        <v>187.62081513326689</v>
      </c>
      <c r="E20" s="174"/>
      <c r="F20" s="174"/>
      <c r="G20" s="174"/>
      <c r="H20" s="173">
        <f>AVERAGE(B20:F20)</f>
        <v>178.81047495134581</v>
      </c>
      <c r="I20" s="173">
        <f>STDEV(B20:F20)</f>
        <v>8.8821370489867864</v>
      </c>
      <c r="J20" s="175">
        <f>I20/SQRT(3)</f>
        <v>5.1281042162116695</v>
      </c>
      <c r="K20" s="186"/>
      <c r="M20" s="131"/>
      <c r="N20" s="13"/>
      <c r="O20" s="79"/>
      <c r="P20" s="28"/>
    </row>
    <row r="21" spans="1:16" x14ac:dyDescent="0.3">
      <c r="A21" s="104">
        <v>0.1</v>
      </c>
      <c r="B21" s="173">
        <v>334.24444875299224</v>
      </c>
      <c r="C21" s="173">
        <v>434.6730222991153</v>
      </c>
      <c r="D21" s="173">
        <v>414.57208652503249</v>
      </c>
      <c r="E21" s="173">
        <v>514.81755949635362</v>
      </c>
      <c r="F21" s="174"/>
      <c r="G21" s="174"/>
      <c r="H21" s="173">
        <f t="shared" ref="H21:H23" si="8">AVERAGE(B21:F21)</f>
        <v>424.5767792683734</v>
      </c>
      <c r="I21" s="173">
        <f t="shared" ref="I21:I22" si="9">STDEV(B21:F21)</f>
        <v>74.174021401744</v>
      </c>
      <c r="J21" s="175">
        <f>I21/SQRT(4)</f>
        <v>37.087010700872</v>
      </c>
      <c r="K21" s="186"/>
      <c r="M21" s="131"/>
      <c r="N21" s="79"/>
      <c r="O21" s="79"/>
      <c r="P21" s="28"/>
    </row>
    <row r="22" spans="1:16" x14ac:dyDescent="0.3">
      <c r="A22" s="104">
        <v>0.3</v>
      </c>
      <c r="B22" s="173">
        <v>302.97845254652299</v>
      </c>
      <c r="C22" s="175">
        <v>244.98522718774211</v>
      </c>
      <c r="D22" s="175">
        <v>360.24869745773043</v>
      </c>
      <c r="E22" s="174"/>
      <c r="F22" s="174"/>
      <c r="G22" s="174"/>
      <c r="H22" s="173">
        <f t="shared" si="8"/>
        <v>302.73745906399853</v>
      </c>
      <c r="I22" s="173">
        <f t="shared" si="9"/>
        <v>57.632113036605674</v>
      </c>
      <c r="J22" s="175">
        <f t="shared" ref="J22:J23" si="10">I22/SQRT(3)</f>
        <v>33.273915975651228</v>
      </c>
      <c r="K22" s="186"/>
      <c r="M22" s="131"/>
      <c r="N22" s="79"/>
      <c r="O22" s="79"/>
      <c r="P22" s="28"/>
    </row>
    <row r="23" spans="1:16" x14ac:dyDescent="0.3">
      <c r="A23" s="104">
        <v>1</v>
      </c>
      <c r="B23" s="173">
        <v>345.01258452658499</v>
      </c>
      <c r="C23" s="175">
        <v>341.27691054303324</v>
      </c>
      <c r="D23" s="175">
        <v>349.18880628962631</v>
      </c>
      <c r="E23" s="174"/>
      <c r="F23" s="174"/>
      <c r="G23" s="174"/>
      <c r="H23" s="173">
        <f t="shared" si="8"/>
        <v>345.15943378641487</v>
      </c>
      <c r="I23" s="173">
        <f>STDEV(B23:F23)</f>
        <v>3.9579915493939386</v>
      </c>
      <c r="J23" s="175">
        <f t="shared" si="10"/>
        <v>2.2851474864928547</v>
      </c>
      <c r="K23" s="186"/>
      <c r="M23" s="131"/>
      <c r="N23" s="79"/>
      <c r="O23" s="79"/>
      <c r="P23" s="28"/>
    </row>
    <row r="24" spans="1:16" x14ac:dyDescent="0.3">
      <c r="B24" s="27"/>
      <c r="C24" s="27"/>
      <c r="D24" s="27"/>
      <c r="E24" s="27"/>
      <c r="F24" s="27"/>
      <c r="G24" s="27"/>
      <c r="H24" s="27"/>
      <c r="I24" s="27"/>
      <c r="J24" s="163"/>
      <c r="M24" s="3"/>
      <c r="N24" s="79"/>
      <c r="O24" s="79"/>
    </row>
    <row r="25" spans="1:16" x14ac:dyDescent="0.3">
      <c r="B25" s="27"/>
      <c r="C25" s="27"/>
      <c r="D25" s="27"/>
      <c r="E25" s="27"/>
      <c r="F25" s="27"/>
      <c r="G25" s="27"/>
      <c r="H25" s="27"/>
      <c r="I25" s="27"/>
      <c r="J25" s="163"/>
      <c r="M25" s="131"/>
      <c r="N25" s="79"/>
      <c r="O25" s="79"/>
    </row>
    <row r="26" spans="1:16" x14ac:dyDescent="0.3">
      <c r="B26" s="27"/>
      <c r="C26" s="27"/>
      <c r="D26" s="27"/>
      <c r="E26" s="27"/>
      <c r="F26" s="27"/>
      <c r="G26" s="27"/>
      <c r="H26" s="27"/>
      <c r="I26" s="27"/>
      <c r="J26" s="27"/>
      <c r="M26" s="131"/>
      <c r="N26" s="79"/>
      <c r="O26" s="79"/>
    </row>
    <row r="27" spans="1:16" x14ac:dyDescent="0.3">
      <c r="B27" s="27"/>
      <c r="C27" s="27"/>
      <c r="D27" s="27"/>
      <c r="E27" s="27"/>
      <c r="F27" s="27"/>
      <c r="G27" s="27"/>
      <c r="H27" s="27"/>
      <c r="I27" s="27"/>
      <c r="J27" s="27"/>
      <c r="M27" s="131"/>
      <c r="N27" s="79"/>
      <c r="O27" s="79"/>
    </row>
    <row r="28" spans="1:16" x14ac:dyDescent="0.3">
      <c r="B28" s="27"/>
      <c r="C28" s="27"/>
      <c r="D28" s="27"/>
      <c r="E28" s="27"/>
      <c r="F28" s="27"/>
      <c r="G28" s="27"/>
      <c r="H28" s="27"/>
      <c r="I28" s="27"/>
      <c r="J28" s="27"/>
      <c r="M28" s="131"/>
      <c r="N28" s="79"/>
      <c r="O28" s="79"/>
    </row>
    <row r="29" spans="1:16" x14ac:dyDescent="0.3">
      <c r="B29" s="189"/>
      <c r="C29" s="27"/>
      <c r="D29" s="27"/>
      <c r="E29" s="27"/>
      <c r="F29" s="27"/>
      <c r="G29" s="27"/>
      <c r="H29" s="27"/>
      <c r="I29" s="27"/>
      <c r="J29" s="27"/>
    </row>
    <row r="30" spans="1:16" x14ac:dyDescent="0.3">
      <c r="A30" s="91" t="s">
        <v>163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6" x14ac:dyDescent="0.3">
      <c r="A31" s="118" t="s">
        <v>173</v>
      </c>
      <c r="B31" s="27"/>
      <c r="C31" s="27"/>
      <c r="D31" s="27"/>
      <c r="E31" s="27"/>
      <c r="F31" s="27"/>
      <c r="G31" s="27"/>
      <c r="H31" s="165" t="s">
        <v>16</v>
      </c>
      <c r="I31" s="165" t="s">
        <v>15</v>
      </c>
      <c r="J31" s="165" t="s">
        <v>8</v>
      </c>
      <c r="M31" s="13"/>
      <c r="N31" s="13"/>
      <c r="O31" s="79"/>
      <c r="P31" s="11"/>
    </row>
    <row r="32" spans="1:16" x14ac:dyDescent="0.3">
      <c r="A32" s="104" t="s">
        <v>87</v>
      </c>
      <c r="B32" s="23">
        <v>113.99357551157271</v>
      </c>
      <c r="C32" s="23">
        <v>110.47782359515152</v>
      </c>
      <c r="D32" s="23">
        <v>80.521161285988001</v>
      </c>
      <c r="E32" s="23">
        <v>95.007439607287736</v>
      </c>
      <c r="F32" s="27"/>
      <c r="G32" s="27"/>
      <c r="H32" s="30">
        <f>AVERAGE(B32:G32)</f>
        <v>99.999999999999986</v>
      </c>
      <c r="I32" s="30">
        <f t="shared" ref="I32" si="11">STDEV(B32:G32)</f>
        <v>15.383495049463262</v>
      </c>
      <c r="J32" s="30">
        <f>I32/SQRT(4)</f>
        <v>7.6917475247316309</v>
      </c>
      <c r="M32" s="13"/>
      <c r="N32" s="13"/>
      <c r="O32" s="79"/>
      <c r="P32" s="79"/>
    </row>
    <row r="33" spans="1:16" x14ac:dyDescent="0.3">
      <c r="A33" s="104">
        <v>3</v>
      </c>
      <c r="B33" s="23">
        <v>206.39517339411694</v>
      </c>
      <c r="C33" s="23">
        <v>155.10507538144446</v>
      </c>
      <c r="D33" s="23">
        <v>94.787449768773612</v>
      </c>
      <c r="E33" s="23">
        <v>127.62149678012592</v>
      </c>
      <c r="F33" s="23"/>
      <c r="G33" s="27"/>
      <c r="H33" s="30">
        <f>AVERAGE(B33:G33)</f>
        <v>145.97729883111523</v>
      </c>
      <c r="I33" s="30">
        <f>STDEV(B33:G33)</f>
        <v>47.226306184243555</v>
      </c>
      <c r="J33" s="30">
        <f>I33/SQRT(4)</f>
        <v>23.613153092121777</v>
      </c>
      <c r="M33" s="13"/>
      <c r="N33" s="13"/>
      <c r="O33" s="79"/>
      <c r="P33" s="79"/>
    </row>
    <row r="34" spans="1:16" x14ac:dyDescent="0.3">
      <c r="A34" s="104">
        <v>5</v>
      </c>
      <c r="B34" s="23">
        <v>164.3032673256962</v>
      </c>
      <c r="C34" s="23">
        <v>149.45763453811145</v>
      </c>
      <c r="D34" s="23">
        <v>201.66890849354269</v>
      </c>
      <c r="E34" s="23">
        <v>123.2509107279365</v>
      </c>
      <c r="F34" s="23">
        <v>130.62133694117816</v>
      </c>
      <c r="G34" s="27"/>
      <c r="H34" s="30">
        <f>AVERAGE(B34:G34)</f>
        <v>153.860411605293</v>
      </c>
      <c r="I34" s="30">
        <f>STDEV(B34:G34)</f>
        <v>31.189285786225749</v>
      </c>
      <c r="J34" s="30">
        <f>I34/SQRT(5)</f>
        <v>13.94827263753375</v>
      </c>
      <c r="M34" s="13"/>
      <c r="N34" s="13"/>
      <c r="O34" s="79"/>
      <c r="P34" s="79"/>
    </row>
    <row r="35" spans="1:16" x14ac:dyDescent="0.3">
      <c r="A35" s="104">
        <v>10</v>
      </c>
      <c r="B35" s="23">
        <v>178.77855985848745</v>
      </c>
      <c r="C35" s="23">
        <v>205.96596364747893</v>
      </c>
      <c r="D35" s="23">
        <v>145.1492489821222</v>
      </c>
      <c r="E35" s="23">
        <v>142.47215084388054</v>
      </c>
      <c r="F35" s="23"/>
      <c r="G35" s="27"/>
      <c r="H35" s="30">
        <f>AVERAGE(B35:G35)</f>
        <v>168.09148083299229</v>
      </c>
      <c r="I35" s="30">
        <f>STDEV(B35:G35)</f>
        <v>30.1738638446813</v>
      </c>
      <c r="J35" s="30">
        <f t="shared" ref="J35:J52" si="12">I35/SQRT(4)</f>
        <v>15.08693192234065</v>
      </c>
      <c r="M35" s="13"/>
      <c r="N35" s="13"/>
      <c r="O35" s="79"/>
      <c r="P35" s="79"/>
    </row>
    <row r="36" spans="1:16" x14ac:dyDescent="0.3">
      <c r="A36" s="104">
        <v>20</v>
      </c>
      <c r="B36" s="23">
        <v>189.75226408133517</v>
      </c>
      <c r="C36" s="23">
        <v>292.14908426432743</v>
      </c>
      <c r="D36" s="23">
        <v>205.25347942491928</v>
      </c>
      <c r="E36" s="23">
        <v>220.43559288134333</v>
      </c>
      <c r="F36" s="23"/>
      <c r="G36" s="27"/>
      <c r="H36" s="30">
        <f t="shared" ref="H36:H54" si="13">AVERAGE(B36:G36)</f>
        <v>226.89760516298128</v>
      </c>
      <c r="I36" s="30">
        <f t="shared" ref="I36:I54" si="14">STDEV(B36:G36)</f>
        <v>45.268670809874578</v>
      </c>
      <c r="J36" s="30">
        <f t="shared" si="12"/>
        <v>22.634335404937289</v>
      </c>
      <c r="M36" s="13"/>
      <c r="N36" s="3"/>
      <c r="O36" s="11"/>
      <c r="P36" s="11"/>
    </row>
    <row r="37" spans="1:16" x14ac:dyDescent="0.3">
      <c r="A37" s="118" t="s">
        <v>174</v>
      </c>
      <c r="B37" s="27"/>
      <c r="C37" s="27"/>
      <c r="D37" s="27"/>
      <c r="E37" s="27"/>
      <c r="F37" s="27"/>
      <c r="G37" s="27"/>
      <c r="H37" s="30"/>
      <c r="I37" s="30"/>
      <c r="J37" s="30"/>
      <c r="M37" s="13"/>
      <c r="N37" s="13"/>
      <c r="O37" s="79"/>
      <c r="P37" s="79"/>
    </row>
    <row r="38" spans="1:16" x14ac:dyDescent="0.3">
      <c r="A38" s="37" t="s">
        <v>87</v>
      </c>
      <c r="B38" s="23">
        <v>113.99357551157271</v>
      </c>
      <c r="C38" s="23">
        <v>110.47782359515152</v>
      </c>
      <c r="D38" s="23">
        <v>80.521161285988001</v>
      </c>
      <c r="E38" s="23">
        <v>95.007439607287736</v>
      </c>
      <c r="F38" s="27"/>
      <c r="G38" s="27"/>
      <c r="H38" s="30">
        <f t="shared" si="13"/>
        <v>99.999999999999986</v>
      </c>
      <c r="I38" s="30">
        <f t="shared" si="14"/>
        <v>15.383495049463262</v>
      </c>
      <c r="J38" s="30">
        <f t="shared" si="12"/>
        <v>7.6917475247316309</v>
      </c>
      <c r="M38" s="13"/>
      <c r="N38" s="13"/>
      <c r="O38" s="79"/>
      <c r="P38" s="79"/>
    </row>
    <row r="39" spans="1:16" x14ac:dyDescent="0.3">
      <c r="A39" s="104">
        <v>0.03</v>
      </c>
      <c r="B39" s="23">
        <v>99.491552687093986</v>
      </c>
      <c r="C39" s="23">
        <v>94.592262046387802</v>
      </c>
      <c r="D39" s="23">
        <v>123.33867182859203</v>
      </c>
      <c r="E39" s="23"/>
      <c r="F39" s="27"/>
      <c r="G39" s="27"/>
      <c r="H39" s="30">
        <f t="shared" si="13"/>
        <v>105.80749552069126</v>
      </c>
      <c r="I39" s="30">
        <f t="shared" si="14"/>
        <v>15.378796092333012</v>
      </c>
      <c r="J39" s="30">
        <f>I39/SQRT(3)</f>
        <v>8.8789520637208295</v>
      </c>
      <c r="M39" s="13"/>
      <c r="N39" s="13"/>
      <c r="O39" s="79"/>
      <c r="P39" s="79"/>
    </row>
    <row r="40" spans="1:16" x14ac:dyDescent="0.3">
      <c r="A40" s="104">
        <v>0.1</v>
      </c>
      <c r="B40" s="23">
        <v>164.3032673256962</v>
      </c>
      <c r="C40" s="23">
        <v>149.45763453811145</v>
      </c>
      <c r="D40" s="23">
        <v>201.66890849354269</v>
      </c>
      <c r="E40" s="23">
        <v>123.2509107279365</v>
      </c>
      <c r="F40" s="23">
        <v>130.62133694117816</v>
      </c>
      <c r="G40" s="27"/>
      <c r="H40" s="30">
        <f t="shared" si="13"/>
        <v>153.860411605293</v>
      </c>
      <c r="I40" s="30">
        <f t="shared" si="14"/>
        <v>31.189285786225749</v>
      </c>
      <c r="J40" s="30">
        <f>I40/SQRT(5)</f>
        <v>13.94827263753375</v>
      </c>
      <c r="M40" s="124"/>
      <c r="N40" s="13"/>
      <c r="O40" s="79"/>
      <c r="P40" s="79"/>
    </row>
    <row r="41" spans="1:16" x14ac:dyDescent="0.3">
      <c r="A41" s="104">
        <v>0.3</v>
      </c>
      <c r="B41" s="23">
        <v>112.93993944608937</v>
      </c>
      <c r="C41" s="23">
        <v>179.30202191659214</v>
      </c>
      <c r="D41" s="23">
        <v>114.88448604433755</v>
      </c>
      <c r="E41" s="23">
        <v>119.64188878692639</v>
      </c>
      <c r="F41" s="27"/>
      <c r="G41" s="27"/>
      <c r="H41" s="30">
        <f t="shared" si="13"/>
        <v>131.69208404848638</v>
      </c>
      <c r="I41" s="30">
        <f t="shared" si="14"/>
        <v>31.864565834716107</v>
      </c>
      <c r="J41" s="30">
        <f t="shared" si="12"/>
        <v>15.932282917358053</v>
      </c>
      <c r="M41" s="124"/>
      <c r="N41" s="124"/>
      <c r="O41" s="79"/>
      <c r="P41" s="79"/>
    </row>
    <row r="42" spans="1:16" x14ac:dyDescent="0.3">
      <c r="A42" s="104">
        <v>1</v>
      </c>
      <c r="B42" s="23">
        <v>130.82447593847169</v>
      </c>
      <c r="C42" s="23">
        <v>165.05537582472235</v>
      </c>
      <c r="D42" s="23">
        <v>142.66097614242867</v>
      </c>
      <c r="E42" s="23">
        <v>138.69914569227569</v>
      </c>
      <c r="F42" s="27"/>
      <c r="G42" s="27"/>
      <c r="H42" s="30">
        <f t="shared" si="13"/>
        <v>144.30999339947459</v>
      </c>
      <c r="I42" s="30">
        <f t="shared" si="14"/>
        <v>14.679134205488268</v>
      </c>
      <c r="J42" s="30">
        <f t="shared" si="12"/>
        <v>7.3395671027441338</v>
      </c>
      <c r="M42" s="124"/>
      <c r="N42" s="124"/>
      <c r="O42" s="79"/>
      <c r="P42" s="79"/>
    </row>
    <row r="43" spans="1:16" x14ac:dyDescent="0.3">
      <c r="A43" s="118" t="s">
        <v>171</v>
      </c>
      <c r="B43" s="23"/>
      <c r="C43" s="23"/>
      <c r="D43" s="23"/>
      <c r="E43" s="23"/>
      <c r="F43" s="27"/>
      <c r="G43" s="27"/>
      <c r="H43" s="30"/>
      <c r="I43" s="30"/>
      <c r="J43" s="30"/>
      <c r="M43" s="124"/>
      <c r="N43" s="124"/>
      <c r="O43" s="79"/>
      <c r="P43" s="79"/>
    </row>
    <row r="44" spans="1:16" x14ac:dyDescent="0.3">
      <c r="A44" s="104" t="s">
        <v>87</v>
      </c>
      <c r="B44" s="23">
        <v>79.60747599100543</v>
      </c>
      <c r="C44" s="23">
        <v>110.44049603510005</v>
      </c>
      <c r="D44" s="23">
        <v>108.32469617433163</v>
      </c>
      <c r="E44" s="23">
        <v>101.62733179956288</v>
      </c>
      <c r="F44" s="27"/>
      <c r="G44" s="27"/>
      <c r="H44" s="30">
        <f t="shared" si="13"/>
        <v>100</v>
      </c>
      <c r="I44" s="30">
        <f>STDEV(B44:G44)</f>
        <v>14.104464637094667</v>
      </c>
      <c r="J44" s="30">
        <f t="shared" si="12"/>
        <v>7.0522323185473335</v>
      </c>
      <c r="M44" s="124"/>
      <c r="N44" s="124"/>
      <c r="O44" s="79"/>
      <c r="P44" s="79"/>
    </row>
    <row r="45" spans="1:16" x14ac:dyDescent="0.3">
      <c r="A45" s="104">
        <v>3</v>
      </c>
      <c r="B45" s="23">
        <v>121.39744004806769</v>
      </c>
      <c r="C45" s="23">
        <v>165.51158395371422</v>
      </c>
      <c r="D45" s="23">
        <v>109.92877626422235</v>
      </c>
      <c r="E45" s="23">
        <v>163.83908018659872</v>
      </c>
      <c r="F45" s="27"/>
      <c r="G45" s="27"/>
      <c r="H45" s="30">
        <f t="shared" si="13"/>
        <v>140.16922011315074</v>
      </c>
      <c r="I45" s="30">
        <f t="shared" si="14"/>
        <v>28.690078726022691</v>
      </c>
      <c r="J45" s="30">
        <f t="shared" si="12"/>
        <v>14.345039363011345</v>
      </c>
      <c r="M45" s="124"/>
      <c r="N45" s="124"/>
      <c r="O45" s="79"/>
      <c r="P45" s="79"/>
    </row>
    <row r="46" spans="1:16" x14ac:dyDescent="0.3">
      <c r="A46" s="104">
        <v>5</v>
      </c>
      <c r="B46" s="23">
        <v>106.98755039244841</v>
      </c>
      <c r="C46" s="23">
        <v>167.27453613064984</v>
      </c>
      <c r="D46" s="23">
        <v>93.426077307071566</v>
      </c>
      <c r="E46" s="23">
        <v>180.5163273069218</v>
      </c>
      <c r="F46" s="27"/>
      <c r="G46" s="27"/>
      <c r="H46" s="30">
        <f t="shared" si="13"/>
        <v>137.05112278427291</v>
      </c>
      <c r="I46" s="30">
        <f t="shared" si="14"/>
        <v>43.242115644928134</v>
      </c>
      <c r="J46" s="30">
        <f t="shared" si="12"/>
        <v>21.621057822464067</v>
      </c>
      <c r="M46" s="124"/>
      <c r="N46" s="124"/>
      <c r="O46" s="79"/>
      <c r="P46" s="79"/>
    </row>
    <row r="47" spans="1:16" x14ac:dyDescent="0.3">
      <c r="A47" s="104">
        <v>10</v>
      </c>
      <c r="B47" s="23">
        <v>123.26305072331304</v>
      </c>
      <c r="C47" s="23">
        <v>167.33041098539084</v>
      </c>
      <c r="D47" s="23">
        <v>143.06566283741984</v>
      </c>
      <c r="E47" s="23">
        <v>174.76700015980839</v>
      </c>
      <c r="F47" s="27"/>
      <c r="G47" s="27"/>
      <c r="H47" s="30">
        <f t="shared" si="13"/>
        <v>152.10653117648303</v>
      </c>
      <c r="I47" s="30">
        <f t="shared" si="14"/>
        <v>23.515576652912404</v>
      </c>
      <c r="J47" s="30">
        <f t="shared" si="12"/>
        <v>11.757788326456202</v>
      </c>
      <c r="M47" s="79"/>
      <c r="N47" s="79"/>
      <c r="O47" s="79"/>
      <c r="P47" s="79"/>
    </row>
    <row r="48" spans="1:16" x14ac:dyDescent="0.3">
      <c r="A48" s="104">
        <v>20</v>
      </c>
      <c r="B48" s="23">
        <v>267.54022281394822</v>
      </c>
      <c r="C48" s="23">
        <v>257.46765325764125</v>
      </c>
      <c r="D48" s="23">
        <v>152.7796587341239</v>
      </c>
      <c r="E48" s="23">
        <v>287.43490490082166</v>
      </c>
      <c r="F48" s="27"/>
      <c r="G48" s="27"/>
      <c r="H48" s="30">
        <f t="shared" si="13"/>
        <v>241.30560992663374</v>
      </c>
      <c r="I48" s="30">
        <f t="shared" si="14"/>
        <v>60.316450070537513</v>
      </c>
      <c r="J48" s="30">
        <f t="shared" si="12"/>
        <v>30.158225035268757</v>
      </c>
      <c r="M48" s="131"/>
      <c r="N48" s="131"/>
      <c r="O48" s="79"/>
      <c r="P48" s="115"/>
    </row>
    <row r="49" spans="1:16" x14ac:dyDescent="0.3">
      <c r="A49" s="118" t="s">
        <v>172</v>
      </c>
      <c r="B49" s="23"/>
      <c r="C49" s="23"/>
      <c r="D49" s="23"/>
      <c r="E49" s="23"/>
      <c r="F49" s="27"/>
      <c r="G49" s="27"/>
      <c r="H49" s="30"/>
      <c r="I49" s="30"/>
      <c r="J49" s="30"/>
      <c r="M49" s="131"/>
      <c r="N49" s="131"/>
      <c r="O49" s="79"/>
      <c r="P49" s="79"/>
    </row>
    <row r="50" spans="1:16" x14ac:dyDescent="0.3">
      <c r="A50" s="37" t="s">
        <v>87</v>
      </c>
      <c r="B50" s="173">
        <v>79.60747599100543</v>
      </c>
      <c r="C50" s="173">
        <v>110.44049603510005</v>
      </c>
      <c r="D50" s="173">
        <v>108.32469617433163</v>
      </c>
      <c r="E50" s="23">
        <v>101.62733179956288</v>
      </c>
      <c r="F50" s="27"/>
      <c r="G50" s="27"/>
      <c r="H50" s="30">
        <f t="shared" si="13"/>
        <v>100</v>
      </c>
      <c r="I50" s="30">
        <f t="shared" si="14"/>
        <v>14.104464637094667</v>
      </c>
      <c r="J50" s="30">
        <f t="shared" si="12"/>
        <v>7.0522323185473335</v>
      </c>
      <c r="M50" s="131"/>
      <c r="N50" s="131"/>
      <c r="O50" s="79"/>
      <c r="P50" s="79"/>
    </row>
    <row r="51" spans="1:16" x14ac:dyDescent="0.3">
      <c r="A51" s="104">
        <v>0.03</v>
      </c>
      <c r="B51" s="173">
        <v>93.835157235712032</v>
      </c>
      <c r="C51" s="173">
        <v>94.435181066594211</v>
      </c>
      <c r="D51" s="173">
        <v>95.012325241252</v>
      </c>
      <c r="E51" s="23"/>
      <c r="F51" s="27"/>
      <c r="G51" s="27"/>
      <c r="H51" s="30">
        <f t="shared" si="13"/>
        <v>94.4275545145194</v>
      </c>
      <c r="I51" s="30">
        <f t="shared" si="14"/>
        <v>0.58862105937449183</v>
      </c>
      <c r="J51" s="30">
        <f>I51/SQRT(3)</f>
        <v>0.33984052708054557</v>
      </c>
      <c r="M51" s="131"/>
      <c r="N51" s="131"/>
      <c r="O51" s="79"/>
      <c r="P51" s="79"/>
    </row>
    <row r="52" spans="1:16" x14ac:dyDescent="0.3">
      <c r="A52" s="104">
        <v>0.1</v>
      </c>
      <c r="B52" s="173">
        <v>106.98755039244841</v>
      </c>
      <c r="C52" s="173">
        <v>167.27453613064984</v>
      </c>
      <c r="D52" s="173">
        <v>93.426077307071566</v>
      </c>
      <c r="E52" s="23">
        <v>180.5163273069218</v>
      </c>
      <c r="F52" s="27"/>
      <c r="G52" s="27"/>
      <c r="H52" s="30">
        <f t="shared" si="13"/>
        <v>137.05112278427291</v>
      </c>
      <c r="I52" s="30">
        <f t="shared" si="14"/>
        <v>43.242115644928134</v>
      </c>
      <c r="J52" s="30">
        <f t="shared" si="12"/>
        <v>21.621057822464067</v>
      </c>
      <c r="M52" s="131"/>
      <c r="N52" s="131"/>
      <c r="O52" s="79"/>
      <c r="P52" s="79"/>
    </row>
    <row r="53" spans="1:16" x14ac:dyDescent="0.3">
      <c r="A53" s="104">
        <v>0.3</v>
      </c>
      <c r="B53" s="175">
        <v>127.968574545845</v>
      </c>
      <c r="C53" s="173">
        <v>139.55397533543885</v>
      </c>
      <c r="D53" s="173">
        <v>117.41231822096094</v>
      </c>
      <c r="E53" s="23"/>
      <c r="F53" s="27"/>
      <c r="G53" s="27"/>
      <c r="H53" s="30">
        <f t="shared" si="13"/>
        <v>128.31162270074825</v>
      </c>
      <c r="I53" s="30">
        <f t="shared" si="14"/>
        <v>11.074814060344961</v>
      </c>
      <c r="J53" s="30">
        <f>I53/SQRT(3)</f>
        <v>6.3940468789652156</v>
      </c>
      <c r="M53" s="131"/>
      <c r="N53" s="3"/>
      <c r="O53" s="11"/>
      <c r="P53" s="11"/>
    </row>
    <row r="54" spans="1:16" x14ac:dyDescent="0.3">
      <c r="A54" s="104">
        <v>1</v>
      </c>
      <c r="B54" s="175">
        <v>121.569854785621</v>
      </c>
      <c r="C54" s="173">
        <v>122.66155306483667</v>
      </c>
      <c r="D54" s="173">
        <v>119.86520747235294</v>
      </c>
      <c r="E54" s="23"/>
      <c r="F54" s="27"/>
      <c r="G54" s="27"/>
      <c r="H54" s="30">
        <f t="shared" si="13"/>
        <v>121.36553844093687</v>
      </c>
      <c r="I54" s="30">
        <f t="shared" si="14"/>
        <v>1.4093246768149679</v>
      </c>
      <c r="J54" s="30">
        <f>I54/SQRT(3)</f>
        <v>0.81367398153470405</v>
      </c>
      <c r="M54" s="131"/>
      <c r="N54" s="131"/>
      <c r="O54" s="79"/>
      <c r="P54" s="79"/>
    </row>
    <row r="55" spans="1:16" x14ac:dyDescent="0.3">
      <c r="M55" s="131"/>
      <c r="N55" s="131"/>
      <c r="O55" s="79"/>
      <c r="P55" s="79"/>
    </row>
    <row r="56" spans="1:16" x14ac:dyDescent="0.3">
      <c r="M56" s="131"/>
      <c r="N56" s="131"/>
      <c r="O56" s="79"/>
      <c r="P56" s="79"/>
    </row>
    <row r="57" spans="1:16" x14ac:dyDescent="0.3">
      <c r="B57" s="79"/>
      <c r="M57" s="13"/>
      <c r="N57" s="131"/>
      <c r="O57" s="79"/>
      <c r="P57" s="79"/>
    </row>
    <row r="58" spans="1:16" x14ac:dyDescent="0.3">
      <c r="B58" s="79"/>
    </row>
    <row r="74" spans="2:2" x14ac:dyDescent="0.3">
      <c r="B74" s="79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8"/>
  <sheetViews>
    <sheetView workbookViewId="0">
      <selection activeCell="F13" sqref="F13"/>
    </sheetView>
  </sheetViews>
  <sheetFormatPr baseColWidth="10" defaultRowHeight="14.4" x14ac:dyDescent="0.3"/>
  <sheetData>
    <row r="2" spans="1:3" x14ac:dyDescent="0.3">
      <c r="A2" s="238" t="s">
        <v>282</v>
      </c>
      <c r="B2" s="238"/>
      <c r="C2" s="238"/>
    </row>
    <row r="3" spans="1:3" x14ac:dyDescent="0.3">
      <c r="A3" s="196"/>
      <c r="B3" s="196"/>
      <c r="C3" s="196"/>
    </row>
    <row r="4" spans="1:3" x14ac:dyDescent="0.3">
      <c r="A4" s="199" t="s">
        <v>225</v>
      </c>
      <c r="B4" s="199" t="s">
        <v>226</v>
      </c>
      <c r="C4" s="199" t="s">
        <v>283</v>
      </c>
    </row>
    <row r="5" spans="1:3" x14ac:dyDescent="0.3">
      <c r="A5" s="202" t="s">
        <v>252</v>
      </c>
      <c r="B5" s="205" t="s">
        <v>229</v>
      </c>
      <c r="C5" s="205">
        <v>15</v>
      </c>
    </row>
    <row r="6" spans="1:3" x14ac:dyDescent="0.3">
      <c r="A6" s="202" t="s">
        <v>254</v>
      </c>
      <c r="B6" s="205" t="s">
        <v>229</v>
      </c>
      <c r="C6" s="205">
        <v>25</v>
      </c>
    </row>
    <row r="7" spans="1:3" x14ac:dyDescent="0.3">
      <c r="A7" s="202" t="s">
        <v>255</v>
      </c>
      <c r="B7" s="205" t="s">
        <v>229</v>
      </c>
      <c r="C7" s="205">
        <v>9</v>
      </c>
    </row>
    <row r="8" spans="1:3" x14ac:dyDescent="0.3">
      <c r="A8" s="202" t="s">
        <v>256</v>
      </c>
      <c r="B8" s="205" t="s">
        <v>229</v>
      </c>
      <c r="C8" s="205">
        <v>12</v>
      </c>
    </row>
    <row r="9" spans="1:3" x14ac:dyDescent="0.3">
      <c r="A9" s="202" t="s">
        <v>284</v>
      </c>
      <c r="B9" s="205" t="s">
        <v>229</v>
      </c>
      <c r="C9" s="205">
        <v>31</v>
      </c>
    </row>
    <row r="10" spans="1:3" x14ac:dyDescent="0.3">
      <c r="A10" s="202" t="s">
        <v>285</v>
      </c>
      <c r="B10" s="205" t="s">
        <v>229</v>
      </c>
      <c r="C10" s="205">
        <v>21</v>
      </c>
    </row>
    <row r="11" spans="1:3" x14ac:dyDescent="0.3">
      <c r="A11" s="59" t="s">
        <v>257</v>
      </c>
      <c r="B11" s="205" t="s">
        <v>229</v>
      </c>
      <c r="C11" s="205">
        <v>32</v>
      </c>
    </row>
    <row r="12" spans="1:3" x14ac:dyDescent="0.3">
      <c r="A12" s="202" t="s">
        <v>272</v>
      </c>
      <c r="B12" s="205" t="s">
        <v>229</v>
      </c>
      <c r="C12" s="205">
        <v>11</v>
      </c>
    </row>
    <row r="13" spans="1:3" x14ac:dyDescent="0.3">
      <c r="A13" s="202" t="s">
        <v>273</v>
      </c>
      <c r="B13" s="205" t="s">
        <v>229</v>
      </c>
      <c r="C13" s="205">
        <v>12</v>
      </c>
    </row>
    <row r="14" spans="1:3" x14ac:dyDescent="0.3">
      <c r="A14" s="202" t="s">
        <v>258</v>
      </c>
      <c r="B14" s="205" t="s">
        <v>229</v>
      </c>
      <c r="C14" s="205">
        <v>22</v>
      </c>
    </row>
    <row r="15" spans="1:3" x14ac:dyDescent="0.3">
      <c r="A15" s="59" t="s">
        <v>286</v>
      </c>
      <c r="B15" s="205" t="s">
        <v>229</v>
      </c>
      <c r="C15" s="205">
        <v>22</v>
      </c>
    </row>
    <row r="16" spans="1:3" x14ac:dyDescent="0.3">
      <c r="A16" s="202" t="s">
        <v>274</v>
      </c>
      <c r="B16" s="205" t="s">
        <v>229</v>
      </c>
      <c r="C16" s="205">
        <v>12</v>
      </c>
    </row>
    <row r="17" spans="1:3" x14ac:dyDescent="0.3">
      <c r="A17" s="202" t="s">
        <v>259</v>
      </c>
      <c r="B17" s="205" t="s">
        <v>229</v>
      </c>
      <c r="C17" s="205">
        <v>19</v>
      </c>
    </row>
    <row r="18" spans="1:3" x14ac:dyDescent="0.3">
      <c r="A18" s="202" t="s">
        <v>260</v>
      </c>
      <c r="B18" s="205" t="s">
        <v>229</v>
      </c>
      <c r="C18" s="205">
        <v>15</v>
      </c>
    </row>
    <row r="19" spans="1:3" x14ac:dyDescent="0.3">
      <c r="A19" s="59" t="s">
        <v>287</v>
      </c>
      <c r="B19" s="205" t="s">
        <v>229</v>
      </c>
      <c r="C19" s="205">
        <v>29</v>
      </c>
    </row>
    <row r="20" spans="1:3" x14ac:dyDescent="0.3">
      <c r="A20" s="59" t="s">
        <v>288</v>
      </c>
      <c r="B20" s="205" t="s">
        <v>229</v>
      </c>
      <c r="C20" s="205">
        <v>29</v>
      </c>
    </row>
    <row r="21" spans="1:3" x14ac:dyDescent="0.3">
      <c r="A21" s="59" t="s">
        <v>289</v>
      </c>
      <c r="B21" s="205" t="s">
        <v>229</v>
      </c>
      <c r="C21" s="205">
        <v>9</v>
      </c>
    </row>
    <row r="22" spans="1:3" x14ac:dyDescent="0.3">
      <c r="A22" s="59" t="s">
        <v>290</v>
      </c>
      <c r="B22" s="205" t="s">
        <v>229</v>
      </c>
      <c r="C22" s="205">
        <v>11</v>
      </c>
    </row>
    <row r="23" spans="1:3" x14ac:dyDescent="0.3">
      <c r="A23" s="202" t="s">
        <v>261</v>
      </c>
      <c r="B23" s="205" t="s">
        <v>229</v>
      </c>
      <c r="C23" s="205">
        <v>19</v>
      </c>
    </row>
    <row r="24" spans="1:3" x14ac:dyDescent="0.3">
      <c r="A24" s="202" t="s">
        <v>262</v>
      </c>
      <c r="B24" s="205" t="s">
        <v>229</v>
      </c>
      <c r="C24" s="205">
        <v>22</v>
      </c>
    </row>
    <row r="25" spans="1:3" x14ac:dyDescent="0.3">
      <c r="A25" s="202" t="s">
        <v>275</v>
      </c>
      <c r="B25" s="205" t="s">
        <v>229</v>
      </c>
      <c r="C25" s="205">
        <v>24</v>
      </c>
    </row>
    <row r="26" spans="1:3" x14ac:dyDescent="0.3">
      <c r="A26" s="202" t="s">
        <v>276</v>
      </c>
      <c r="B26" s="205" t="s">
        <v>229</v>
      </c>
      <c r="C26" s="205">
        <v>31</v>
      </c>
    </row>
    <row r="27" spans="1:3" x14ac:dyDescent="0.3">
      <c r="A27" s="202" t="s">
        <v>263</v>
      </c>
      <c r="B27" s="205" t="s">
        <v>229</v>
      </c>
      <c r="C27" s="205">
        <v>13</v>
      </c>
    </row>
    <row r="28" spans="1:3" x14ac:dyDescent="0.3">
      <c r="A28" s="59" t="s">
        <v>291</v>
      </c>
      <c r="B28" s="205" t="s">
        <v>229</v>
      </c>
      <c r="C28" s="205">
        <v>29</v>
      </c>
    </row>
    <row r="29" spans="1:3" x14ac:dyDescent="0.3">
      <c r="A29" s="59" t="s">
        <v>264</v>
      </c>
      <c r="B29" s="205" t="s">
        <v>233</v>
      </c>
      <c r="C29" s="205">
        <v>32</v>
      </c>
    </row>
    <row r="30" spans="1:3" x14ac:dyDescent="0.3">
      <c r="A30" s="3" t="s">
        <v>265</v>
      </c>
      <c r="B30" s="205" t="s">
        <v>233</v>
      </c>
      <c r="C30" s="205">
        <v>13</v>
      </c>
    </row>
    <row r="31" spans="1:3" x14ac:dyDescent="0.3">
      <c r="A31" s="3" t="s">
        <v>277</v>
      </c>
      <c r="B31" s="205" t="s">
        <v>233</v>
      </c>
      <c r="C31" s="205">
        <v>10</v>
      </c>
    </row>
    <row r="32" spans="1:3" x14ac:dyDescent="0.3">
      <c r="A32" s="3" t="s">
        <v>278</v>
      </c>
      <c r="B32" s="205" t="s">
        <v>233</v>
      </c>
      <c r="C32" s="205">
        <v>10</v>
      </c>
    </row>
    <row r="33" spans="1:3" x14ac:dyDescent="0.3">
      <c r="A33" s="3" t="s">
        <v>266</v>
      </c>
      <c r="B33" s="205" t="s">
        <v>233</v>
      </c>
      <c r="C33" s="205">
        <v>17</v>
      </c>
    </row>
    <row r="34" spans="1:3" x14ac:dyDescent="0.3">
      <c r="A34" s="59" t="s">
        <v>267</v>
      </c>
      <c r="B34" s="205" t="s">
        <v>233</v>
      </c>
      <c r="C34" s="205">
        <v>18</v>
      </c>
    </row>
    <row r="35" spans="1:3" x14ac:dyDescent="0.3">
      <c r="A35" s="3" t="s">
        <v>268</v>
      </c>
      <c r="B35" s="205" t="s">
        <v>233</v>
      </c>
      <c r="C35" s="205">
        <v>23</v>
      </c>
    </row>
    <row r="36" spans="1:3" x14ac:dyDescent="0.3">
      <c r="A36" s="3" t="s">
        <v>279</v>
      </c>
      <c r="B36" s="205" t="s">
        <v>233</v>
      </c>
      <c r="C36" s="205">
        <v>23</v>
      </c>
    </row>
    <row r="37" spans="1:3" x14ac:dyDescent="0.3">
      <c r="A37" s="3" t="s">
        <v>280</v>
      </c>
      <c r="B37" s="205" t="s">
        <v>233</v>
      </c>
      <c r="C37" s="205">
        <v>19</v>
      </c>
    </row>
    <row r="38" spans="1:3" x14ac:dyDescent="0.3">
      <c r="A38" s="59" t="s">
        <v>292</v>
      </c>
      <c r="B38" s="205" t="s">
        <v>233</v>
      </c>
      <c r="C38" s="205">
        <v>15</v>
      </c>
    </row>
    <row r="39" spans="1:3" x14ac:dyDescent="0.3">
      <c r="A39" s="59" t="s">
        <v>293</v>
      </c>
      <c r="B39" s="205" t="s">
        <v>233</v>
      </c>
      <c r="C39" s="205">
        <v>18</v>
      </c>
    </row>
    <row r="40" spans="1:3" x14ac:dyDescent="0.3">
      <c r="A40" s="59" t="s">
        <v>294</v>
      </c>
      <c r="B40" s="205" t="s">
        <v>233</v>
      </c>
      <c r="C40" s="205">
        <v>23</v>
      </c>
    </row>
    <row r="41" spans="1:3" x14ac:dyDescent="0.3">
      <c r="A41" s="59" t="s">
        <v>295</v>
      </c>
      <c r="B41" s="205" t="s">
        <v>233</v>
      </c>
      <c r="C41" s="205">
        <v>15</v>
      </c>
    </row>
    <row r="42" spans="1:3" x14ac:dyDescent="0.3">
      <c r="A42" s="59" t="s">
        <v>269</v>
      </c>
      <c r="B42" s="205" t="s">
        <v>233</v>
      </c>
      <c r="C42" s="205">
        <v>17</v>
      </c>
    </row>
    <row r="43" spans="1:3" x14ac:dyDescent="0.3">
      <c r="A43" s="59" t="s">
        <v>281</v>
      </c>
      <c r="B43" s="205" t="s">
        <v>233</v>
      </c>
      <c r="C43" s="205">
        <v>18</v>
      </c>
    </row>
    <row r="44" spans="1:3" x14ac:dyDescent="0.3">
      <c r="A44" s="59" t="s">
        <v>296</v>
      </c>
      <c r="B44" s="205" t="s">
        <v>233</v>
      </c>
      <c r="C44" s="205">
        <v>9</v>
      </c>
    </row>
    <row r="45" spans="1:3" x14ac:dyDescent="0.3">
      <c r="A45" s="59" t="s">
        <v>270</v>
      </c>
      <c r="B45" s="205" t="s">
        <v>233</v>
      </c>
      <c r="C45" s="205">
        <v>23</v>
      </c>
    </row>
    <row r="46" spans="1:3" x14ac:dyDescent="0.3">
      <c r="A46" s="59" t="s">
        <v>297</v>
      </c>
      <c r="B46" s="205" t="s">
        <v>233</v>
      </c>
      <c r="C46" s="205">
        <v>21</v>
      </c>
    </row>
    <row r="47" spans="1:3" x14ac:dyDescent="0.3">
      <c r="A47" s="59" t="s">
        <v>298</v>
      </c>
      <c r="B47" s="205" t="s">
        <v>233</v>
      </c>
      <c r="C47" s="205">
        <v>25</v>
      </c>
    </row>
    <row r="48" spans="1:3" x14ac:dyDescent="0.3">
      <c r="A48" s="59" t="s">
        <v>299</v>
      </c>
      <c r="B48" s="205" t="s">
        <v>233</v>
      </c>
      <c r="C48" s="205">
        <v>12</v>
      </c>
    </row>
  </sheetData>
  <mergeCells count="1">
    <mergeCell ref="A2:C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zoomScale="50" zoomScaleNormal="50" workbookViewId="0">
      <selection activeCell="V30" sqref="V30"/>
    </sheetView>
  </sheetViews>
  <sheetFormatPr baseColWidth="10" defaultRowHeight="14.4" x14ac:dyDescent="0.3"/>
  <cols>
    <col min="1" max="1" width="16.6640625" bestFit="1" customWidth="1"/>
    <col min="14" max="14" width="11.44140625" style="8"/>
    <col min="17" max="17" width="23.33203125" customWidth="1"/>
  </cols>
  <sheetData>
    <row r="1" spans="1:19" x14ac:dyDescent="0.3">
      <c r="A1" s="191" t="s">
        <v>130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7"/>
    </row>
    <row r="2" spans="1:19" x14ac:dyDescent="0.3">
      <c r="A2" s="129" t="s">
        <v>167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85" t="s">
        <v>16</v>
      </c>
      <c r="M2" s="85" t="s">
        <v>15</v>
      </c>
      <c r="N2" s="182" t="s">
        <v>8</v>
      </c>
      <c r="Q2" s="3"/>
      <c r="R2" s="135"/>
      <c r="S2" s="135"/>
    </row>
    <row r="3" spans="1:19" x14ac:dyDescent="0.3">
      <c r="A3" s="86" t="s">
        <v>87</v>
      </c>
      <c r="B3" s="173">
        <v>63.386621413290378</v>
      </c>
      <c r="C3" s="173">
        <v>112.10252235107421</v>
      </c>
      <c r="D3" s="173">
        <v>108.1344051766049</v>
      </c>
      <c r="E3" s="173">
        <v>154.83847701878508</v>
      </c>
      <c r="F3" s="173">
        <v>61.537974040245487</v>
      </c>
      <c r="G3" s="174"/>
      <c r="H3" s="174"/>
      <c r="I3" s="174"/>
      <c r="J3" s="174"/>
      <c r="K3" s="174"/>
      <c r="L3" s="173">
        <f>AVERAGE(B3:K3)</f>
        <v>100.00000000000001</v>
      </c>
      <c r="M3" s="173">
        <f>STDEV(B3:K3)</f>
        <v>38.857962790906214</v>
      </c>
      <c r="N3" s="175">
        <f>M3/SQRT(5)</f>
        <v>17.377809253524749</v>
      </c>
      <c r="Q3" s="11"/>
      <c r="R3" s="190"/>
      <c r="S3" s="190"/>
    </row>
    <row r="4" spans="1:19" x14ac:dyDescent="0.3">
      <c r="A4" s="86" t="s">
        <v>175</v>
      </c>
      <c r="B4" s="173">
        <v>351.07847458565402</v>
      </c>
      <c r="C4" s="173">
        <v>389.83865865232599</v>
      </c>
      <c r="D4" s="173">
        <v>312.95081967213201</v>
      </c>
      <c r="E4" s="174"/>
      <c r="F4" s="174"/>
      <c r="G4" s="174"/>
      <c r="H4" s="174"/>
      <c r="I4" s="174"/>
      <c r="J4" s="174"/>
      <c r="K4" s="174"/>
      <c r="L4" s="173">
        <f t="shared" ref="L4:L18" si="0">AVERAGE(B4:K4)</f>
        <v>351.28931763670403</v>
      </c>
      <c r="M4" s="173">
        <f t="shared" ref="M4:M18" si="1">STDEV(B4:K4)</f>
        <v>38.444353120519416</v>
      </c>
      <c r="N4" s="175">
        <f>M4/SQRT(3)</f>
        <v>22.195857622952914</v>
      </c>
      <c r="Q4" s="11"/>
      <c r="R4" s="190"/>
      <c r="S4" s="190"/>
    </row>
    <row r="5" spans="1:19" x14ac:dyDescent="0.3">
      <c r="A5" s="86" t="s">
        <v>176</v>
      </c>
      <c r="B5" s="173">
        <v>222.05162292791002</v>
      </c>
      <c r="C5" s="173">
        <v>233.30618841431672</v>
      </c>
      <c r="D5" s="173">
        <v>334.10381698420923</v>
      </c>
      <c r="E5" s="173">
        <v>593.28065695099997</v>
      </c>
      <c r="F5" s="173">
        <v>355.43282259603751</v>
      </c>
      <c r="G5" s="173">
        <v>333.77820885378179</v>
      </c>
      <c r="H5" s="173">
        <v>487.69167363627139</v>
      </c>
      <c r="I5" s="174"/>
      <c r="J5" s="174"/>
      <c r="K5" s="174"/>
      <c r="L5" s="173">
        <f t="shared" si="0"/>
        <v>365.66357005193237</v>
      </c>
      <c r="M5" s="173">
        <f t="shared" si="1"/>
        <v>133.51693189096827</v>
      </c>
      <c r="N5" s="175">
        <f>M5/SQRT(7)</f>
        <v>50.464656799978705</v>
      </c>
      <c r="Q5" s="11"/>
      <c r="R5" s="190"/>
      <c r="S5" s="190"/>
    </row>
    <row r="6" spans="1:19" x14ac:dyDescent="0.3">
      <c r="A6" s="86" t="s">
        <v>177</v>
      </c>
      <c r="B6" s="173">
        <v>203.36362584562099</v>
      </c>
      <c r="C6" s="173">
        <v>192.54763109087841</v>
      </c>
      <c r="D6" s="173">
        <v>214.34323100150982</v>
      </c>
      <c r="E6" s="174"/>
      <c r="F6" s="174"/>
      <c r="G6" s="174"/>
      <c r="H6" s="174"/>
      <c r="I6" s="174"/>
      <c r="J6" s="174"/>
      <c r="K6" s="174"/>
      <c r="L6" s="173">
        <f t="shared" si="0"/>
        <v>203.41816264600308</v>
      </c>
      <c r="M6" s="173">
        <f t="shared" si="1"/>
        <v>10.897902301040595</v>
      </c>
      <c r="N6" s="175">
        <f>M6/SQRT(3)</f>
        <v>6.2919068271080301</v>
      </c>
      <c r="Q6" s="11"/>
      <c r="R6" s="190"/>
      <c r="S6" s="190"/>
    </row>
    <row r="7" spans="1:19" x14ac:dyDescent="0.3">
      <c r="A7" s="86" t="s">
        <v>178</v>
      </c>
      <c r="B7" s="173">
        <v>352.12321254785201</v>
      </c>
      <c r="C7" s="173">
        <v>372.891784292436</v>
      </c>
      <c r="D7" s="173">
        <v>331.87560738581146</v>
      </c>
      <c r="E7" s="174"/>
      <c r="F7" s="174"/>
      <c r="G7" s="174"/>
      <c r="H7" s="174"/>
      <c r="I7" s="174"/>
      <c r="J7" s="174"/>
      <c r="K7" s="174"/>
      <c r="L7" s="173">
        <f t="shared" si="0"/>
        <v>352.29686807536649</v>
      </c>
      <c r="M7" s="173">
        <f t="shared" si="1"/>
        <v>20.508639866908709</v>
      </c>
      <c r="N7" s="175">
        <f>M7/SQRT(3)</f>
        <v>11.840668747872835</v>
      </c>
      <c r="Q7" s="11"/>
      <c r="R7" s="190"/>
      <c r="S7" s="190"/>
    </row>
    <row r="8" spans="1:19" x14ac:dyDescent="0.3">
      <c r="A8" s="86" t="s">
        <v>179</v>
      </c>
      <c r="B8" s="173">
        <v>450</v>
      </c>
      <c r="C8" s="173">
        <v>479.47303360078587</v>
      </c>
      <c r="D8" s="173">
        <v>290.32693567552076</v>
      </c>
      <c r="E8" s="173">
        <v>376.99764540888117</v>
      </c>
      <c r="F8" s="173">
        <v>677.51493859891946</v>
      </c>
      <c r="G8" s="173">
        <v>274.37313150760292</v>
      </c>
      <c r="H8" s="173">
        <v>464.34457108323409</v>
      </c>
      <c r="I8" s="173">
        <v>521.4797875509596</v>
      </c>
      <c r="J8" s="173">
        <v>387.70551728873642</v>
      </c>
      <c r="K8" s="175">
        <v>657.5074179030006</v>
      </c>
      <c r="L8" s="173">
        <f t="shared" si="0"/>
        <v>457.97229786176405</v>
      </c>
      <c r="M8" s="173">
        <f t="shared" si="1"/>
        <v>135.77793048263521</v>
      </c>
      <c r="N8" s="175">
        <f>M8/SQRT(10)</f>
        <v>42.93675163091325</v>
      </c>
      <c r="Q8" s="11"/>
      <c r="R8" s="190"/>
      <c r="S8" s="190"/>
    </row>
    <row r="9" spans="1:19" x14ac:dyDescent="0.3">
      <c r="A9" s="86" t="s">
        <v>180</v>
      </c>
      <c r="B9" s="173">
        <v>229.24528301886801</v>
      </c>
      <c r="C9" s="173">
        <v>249.71783295711049</v>
      </c>
      <c r="D9" s="173">
        <v>239.89562525635699</v>
      </c>
      <c r="E9" s="174"/>
      <c r="F9" s="174"/>
      <c r="G9" s="174"/>
      <c r="H9" s="174"/>
      <c r="I9" s="174"/>
      <c r="J9" s="174"/>
      <c r="K9" s="174"/>
      <c r="L9" s="173">
        <f t="shared" si="0"/>
        <v>239.61958041077847</v>
      </c>
      <c r="M9" s="173">
        <f t="shared" si="1"/>
        <v>10.239066159129742</v>
      </c>
      <c r="N9" s="175">
        <f>M9/SQRT(3)</f>
        <v>5.9115276032239441</v>
      </c>
      <c r="Q9" s="11"/>
      <c r="R9" s="190"/>
      <c r="S9" s="190"/>
    </row>
    <row r="10" spans="1:19" x14ac:dyDescent="0.3">
      <c r="A10" s="86" t="s">
        <v>181</v>
      </c>
      <c r="B10" s="173">
        <v>319.38444924406048</v>
      </c>
      <c r="C10" s="173">
        <v>331.91774698256592</v>
      </c>
      <c r="D10" s="173">
        <v>325.56239858569802</v>
      </c>
      <c r="E10" s="174"/>
      <c r="F10" s="174"/>
      <c r="G10" s="174"/>
      <c r="H10" s="174"/>
      <c r="I10" s="174"/>
      <c r="J10" s="174"/>
      <c r="K10" s="174"/>
      <c r="L10" s="173">
        <f t="shared" si="0"/>
        <v>325.62153160410816</v>
      </c>
      <c r="M10" s="173">
        <f>STDEV(B10:K10)</f>
        <v>6.2668581111994319</v>
      </c>
      <c r="N10" s="175">
        <f>M10/SQRT(3)</f>
        <v>3.6181722174741817</v>
      </c>
      <c r="Q10" s="11"/>
      <c r="R10" s="190"/>
      <c r="S10" s="190"/>
    </row>
    <row r="11" spans="1:19" x14ac:dyDescent="0.3">
      <c r="A11" s="86" t="s">
        <v>182</v>
      </c>
      <c r="B11" s="173">
        <v>211.43591335371241</v>
      </c>
      <c r="C11" s="173">
        <v>458.53860458224358</v>
      </c>
      <c r="D11" s="173">
        <v>361.02623237543975</v>
      </c>
      <c r="E11" s="173">
        <v>355.8319077547589</v>
      </c>
      <c r="F11" s="173">
        <v>503.22335851325255</v>
      </c>
      <c r="G11" s="174"/>
      <c r="H11" s="174"/>
      <c r="I11" s="174"/>
      <c r="J11" s="174"/>
      <c r="K11" s="174"/>
      <c r="L11" s="173">
        <f t="shared" si="0"/>
        <v>378.01120331588146</v>
      </c>
      <c r="M11" s="173">
        <f t="shared" si="1"/>
        <v>112.57273624117457</v>
      </c>
      <c r="N11" s="175">
        <f>M11/SQRT(5)</f>
        <v>50.344058129684093</v>
      </c>
      <c r="Q11" s="11"/>
      <c r="R11" s="190"/>
      <c r="S11" s="190"/>
    </row>
    <row r="12" spans="1:19" x14ac:dyDescent="0.3">
      <c r="A12" s="86" t="s">
        <v>183</v>
      </c>
      <c r="B12" s="173">
        <v>241.98567412365799</v>
      </c>
      <c r="C12" s="173">
        <v>213.011335633317</v>
      </c>
      <c r="D12" s="173">
        <v>270.62937062937101</v>
      </c>
      <c r="E12" s="174"/>
      <c r="F12" s="174"/>
      <c r="G12" s="174"/>
      <c r="H12" s="174"/>
      <c r="I12" s="174"/>
      <c r="J12" s="174"/>
      <c r="K12" s="174"/>
      <c r="L12" s="173">
        <f t="shared" si="0"/>
        <v>241.87546012878201</v>
      </c>
      <c r="M12" s="173">
        <f t="shared" si="1"/>
        <v>28.80917561377149</v>
      </c>
      <c r="N12" s="175">
        <f>M12/SQRT(3)</f>
        <v>16.632985295742174</v>
      </c>
      <c r="Q12" s="11"/>
      <c r="R12" s="190"/>
      <c r="S12" s="190"/>
    </row>
    <row r="13" spans="1:19" x14ac:dyDescent="0.3">
      <c r="A13" s="192" t="s">
        <v>170</v>
      </c>
      <c r="B13" s="174"/>
      <c r="C13" s="174"/>
      <c r="D13" s="174"/>
      <c r="E13" s="174"/>
      <c r="F13" s="174"/>
      <c r="G13" s="174"/>
      <c r="H13" s="174"/>
      <c r="I13" s="174"/>
      <c r="J13" s="174"/>
      <c r="K13" s="174"/>
      <c r="L13" s="173"/>
      <c r="M13" s="173"/>
      <c r="N13" s="175"/>
      <c r="Q13" s="11"/>
      <c r="R13" s="190"/>
      <c r="S13" s="190"/>
    </row>
    <row r="14" spans="1:19" x14ac:dyDescent="0.3">
      <c r="A14" s="86" t="s">
        <v>87</v>
      </c>
      <c r="B14" s="175">
        <v>73.205277054143679</v>
      </c>
      <c r="C14" s="175">
        <v>116.09897017863852</v>
      </c>
      <c r="D14" s="175">
        <v>119.07186054378926</v>
      </c>
      <c r="E14" s="175">
        <v>91.623892223428584</v>
      </c>
      <c r="F14" s="174"/>
      <c r="G14" s="174"/>
      <c r="H14" s="174"/>
      <c r="I14" s="174"/>
      <c r="J14" s="174"/>
      <c r="K14" s="174"/>
      <c r="L14" s="173">
        <f>AVERAGE(B14:K14)</f>
        <v>100</v>
      </c>
      <c r="M14" s="173">
        <f t="shared" si="1"/>
        <v>21.687393147820465</v>
      </c>
      <c r="N14" s="175">
        <f>M14/SQRT(4)</f>
        <v>10.843696573910233</v>
      </c>
      <c r="Q14" s="11"/>
      <c r="R14" s="190"/>
      <c r="S14" s="190"/>
    </row>
    <row r="15" spans="1:19" x14ac:dyDescent="0.3">
      <c r="A15" s="86" t="s">
        <v>166</v>
      </c>
      <c r="B15" s="173">
        <v>108.47852369874499</v>
      </c>
      <c r="C15" s="173">
        <v>65.879640339037834</v>
      </c>
      <c r="D15" s="173">
        <v>150.6014822385583</v>
      </c>
      <c r="E15" s="173"/>
      <c r="F15" s="174"/>
      <c r="G15" s="174"/>
      <c r="H15" s="174"/>
      <c r="I15" s="174"/>
      <c r="J15" s="174"/>
      <c r="K15" s="174"/>
      <c r="L15" s="173">
        <f t="shared" si="0"/>
        <v>108.3198820921137</v>
      </c>
      <c r="M15" s="173">
        <f t="shared" si="1"/>
        <v>42.361143741421273</v>
      </c>
      <c r="N15" s="175">
        <f>M15/SQRT(3)</f>
        <v>24.457217742290005</v>
      </c>
      <c r="Q15" s="11"/>
      <c r="R15" s="190"/>
      <c r="S15" s="190"/>
    </row>
    <row r="16" spans="1:19" x14ac:dyDescent="0.3">
      <c r="A16" s="86" t="s">
        <v>165</v>
      </c>
      <c r="B16" s="173">
        <v>334.24444875299224</v>
      </c>
      <c r="C16" s="173">
        <v>434.6730222991153</v>
      </c>
      <c r="D16" s="173">
        <v>414.57208652503249</v>
      </c>
      <c r="E16" s="173">
        <v>514.81755949635362</v>
      </c>
      <c r="F16" s="174"/>
      <c r="G16" s="174"/>
      <c r="H16" s="174"/>
      <c r="I16" s="174"/>
      <c r="J16" s="174"/>
      <c r="K16" s="174"/>
      <c r="L16" s="173">
        <f t="shared" si="0"/>
        <v>424.5767792683734</v>
      </c>
      <c r="M16" s="173">
        <f t="shared" si="1"/>
        <v>74.174021401744</v>
      </c>
      <c r="N16" s="175">
        <f>M16/SQRT(4)</f>
        <v>37.087010700872</v>
      </c>
      <c r="Q16" s="11"/>
      <c r="R16" s="190"/>
      <c r="S16" s="190"/>
    </row>
    <row r="17" spans="1:20" x14ac:dyDescent="0.3">
      <c r="A17" s="86" t="s">
        <v>185</v>
      </c>
      <c r="B17" s="173">
        <v>165.51952678036216</v>
      </c>
      <c r="C17" s="173">
        <v>68.857256018313223</v>
      </c>
      <c r="D17" s="173">
        <v>117.13125478956201</v>
      </c>
      <c r="E17" s="173"/>
      <c r="F17" s="174"/>
      <c r="G17" s="174"/>
      <c r="H17" s="174"/>
      <c r="I17" s="174"/>
      <c r="J17" s="174"/>
      <c r="K17" s="174"/>
      <c r="L17" s="173">
        <f t="shared" si="0"/>
        <v>117.16934586274579</v>
      </c>
      <c r="M17" s="173">
        <f t="shared" si="1"/>
        <v>48.331146638749544</v>
      </c>
      <c r="N17" s="175">
        <f>M17/SQRT(3)</f>
        <v>27.904000522125326</v>
      </c>
      <c r="Q17" s="11"/>
      <c r="R17" s="190"/>
      <c r="S17" s="190"/>
    </row>
    <row r="18" spans="1:20" x14ac:dyDescent="0.3">
      <c r="A18" s="86" t="s">
        <v>84</v>
      </c>
      <c r="B18" s="173">
        <v>366.24431300470206</v>
      </c>
      <c r="C18" s="173">
        <v>546.34719873344613</v>
      </c>
      <c r="D18" s="173">
        <v>471.24307229200048</v>
      </c>
      <c r="E18" s="173">
        <v>302.92494231585755</v>
      </c>
      <c r="F18" s="174"/>
      <c r="G18" s="174"/>
      <c r="H18" s="174"/>
      <c r="I18" s="174"/>
      <c r="J18" s="174"/>
      <c r="K18" s="174"/>
      <c r="L18" s="173">
        <f t="shared" si="0"/>
        <v>421.6898815865016</v>
      </c>
      <c r="M18" s="173">
        <f t="shared" si="1"/>
        <v>108.28094215617692</v>
      </c>
      <c r="N18" s="175">
        <f>M18/SQRT(4)</f>
        <v>54.14047107808846</v>
      </c>
      <c r="Q18" s="11"/>
      <c r="R18" s="190"/>
      <c r="S18" s="190"/>
    </row>
    <row r="19" spans="1:20" x14ac:dyDescent="0.3">
      <c r="A19" s="129" t="s">
        <v>169</v>
      </c>
      <c r="B19" s="174"/>
      <c r="C19" s="174"/>
      <c r="D19" s="174"/>
      <c r="E19" s="174"/>
      <c r="F19" s="174"/>
      <c r="G19" s="174"/>
      <c r="H19" s="174"/>
      <c r="I19" s="174"/>
      <c r="J19" s="174"/>
      <c r="K19" s="174"/>
      <c r="L19" s="173"/>
      <c r="M19" s="173"/>
      <c r="N19" s="175"/>
      <c r="Q19" s="11"/>
      <c r="R19" s="190"/>
      <c r="S19" s="190"/>
    </row>
    <row r="20" spans="1:20" x14ac:dyDescent="0.3">
      <c r="A20" s="181" t="s">
        <v>87</v>
      </c>
      <c r="B20" s="173">
        <v>90.123262488601227</v>
      </c>
      <c r="C20" s="173">
        <v>64.457435916345176</v>
      </c>
      <c r="D20" s="173">
        <v>148.24234303875284</v>
      </c>
      <c r="E20" s="173">
        <v>97.176958556300733</v>
      </c>
      <c r="F20" s="174"/>
      <c r="G20" s="174"/>
      <c r="H20" s="174"/>
      <c r="I20" s="174"/>
      <c r="J20" s="174"/>
      <c r="K20" s="174"/>
      <c r="L20" s="173">
        <f>AVERAGE(B20:K20)</f>
        <v>100</v>
      </c>
      <c r="M20" s="173">
        <f>STDEV(B20:K20)</f>
        <v>35.10041324719375</v>
      </c>
      <c r="N20" s="175">
        <f>M20/SQRT(4)</f>
        <v>17.550206623596875</v>
      </c>
      <c r="Q20" s="11"/>
      <c r="R20" s="190"/>
      <c r="S20" s="190"/>
    </row>
    <row r="21" spans="1:20" x14ac:dyDescent="0.3">
      <c r="A21" s="181" t="s">
        <v>12</v>
      </c>
      <c r="B21" s="173">
        <v>732.62628613619313</v>
      </c>
      <c r="C21" s="173">
        <v>290.10754004497426</v>
      </c>
      <c r="D21" s="173">
        <v>165.57440396093071</v>
      </c>
      <c r="E21" s="173">
        <v>265.44429442251032</v>
      </c>
      <c r="F21" s="173">
        <v>249.65700130627997</v>
      </c>
      <c r="G21" s="173">
        <v>609.37987881615243</v>
      </c>
      <c r="H21" s="174"/>
      <c r="I21" s="174"/>
      <c r="J21" s="174"/>
      <c r="K21" s="174"/>
      <c r="L21" s="173">
        <f t="shared" ref="L21:L24" si="2">AVERAGE(B21:K21)</f>
        <v>385.46490078117341</v>
      </c>
      <c r="M21" s="173">
        <f t="shared" ref="M21:M24" si="3">STDEV(B21:K21)</f>
        <v>228.45241658556927</v>
      </c>
      <c r="N21" s="175">
        <f>M21/SQRT(6)</f>
        <v>93.265308523396925</v>
      </c>
      <c r="Q21" s="11"/>
      <c r="R21" s="190"/>
      <c r="S21" s="190"/>
    </row>
    <row r="22" spans="1:20" x14ac:dyDescent="0.3">
      <c r="A22" s="181" t="s">
        <v>74</v>
      </c>
      <c r="B22" s="173">
        <v>131.49435273675101</v>
      </c>
      <c r="C22" s="173">
        <v>100.44734389561999</v>
      </c>
      <c r="D22" s="173">
        <v>115.895621452562</v>
      </c>
      <c r="E22" s="174"/>
      <c r="F22" s="174"/>
      <c r="G22" s="174"/>
      <c r="H22" s="174"/>
      <c r="I22" s="174"/>
      <c r="J22" s="174"/>
      <c r="K22" s="174"/>
      <c r="L22" s="173">
        <f>AVERAGE(B22:K22)</f>
        <v>115.94577269497768</v>
      </c>
      <c r="M22" s="173">
        <f t="shared" si="3"/>
        <v>15.523565178645294</v>
      </c>
      <c r="N22" s="175">
        <f>M22/SQRT(3)</f>
        <v>8.9625345346735621</v>
      </c>
      <c r="Q22" s="11"/>
      <c r="R22" s="190"/>
      <c r="S22" s="190"/>
    </row>
    <row r="23" spans="1:20" x14ac:dyDescent="0.3">
      <c r="A23" s="181" t="s">
        <v>184</v>
      </c>
      <c r="B23" s="173">
        <v>118.984523652145</v>
      </c>
      <c r="C23" s="173">
        <v>102.298332582244</v>
      </c>
      <c r="D23" s="173">
        <v>135.421686746988</v>
      </c>
      <c r="E23" s="174"/>
      <c r="F23" s="174"/>
      <c r="G23" s="174"/>
      <c r="H23" s="174"/>
      <c r="I23" s="174"/>
      <c r="J23" s="174"/>
      <c r="K23" s="174"/>
      <c r="L23" s="173">
        <f t="shared" si="2"/>
        <v>118.90151432712567</v>
      </c>
      <c r="M23" s="173">
        <f t="shared" si="3"/>
        <v>16.561833101797557</v>
      </c>
      <c r="N23" s="175">
        <f>M23/SQRT(3)</f>
        <v>9.5619787995964742</v>
      </c>
      <c r="Q23" s="11"/>
      <c r="R23" s="190"/>
      <c r="S23" s="190"/>
    </row>
    <row r="24" spans="1:20" x14ac:dyDescent="0.3">
      <c r="A24" s="181" t="s">
        <v>132</v>
      </c>
      <c r="B24" s="173">
        <v>413.01133563331695</v>
      </c>
      <c r="C24" s="173">
        <v>370.62937062937056</v>
      </c>
      <c r="D24" s="173">
        <v>391.97485632152001</v>
      </c>
      <c r="E24" s="174"/>
      <c r="F24" s="174"/>
      <c r="G24" s="174"/>
      <c r="H24" s="174"/>
      <c r="I24" s="174"/>
      <c r="J24" s="174"/>
      <c r="K24" s="174"/>
      <c r="L24" s="173">
        <f t="shared" si="2"/>
        <v>391.87185419473582</v>
      </c>
      <c r="M24" s="173">
        <f t="shared" si="3"/>
        <v>21.191170247948218</v>
      </c>
      <c r="N24" s="175">
        <f>M24/SQRT(3)</f>
        <v>12.234727847096092</v>
      </c>
      <c r="Q24" s="11"/>
      <c r="R24" s="190"/>
      <c r="S24" s="190"/>
    </row>
    <row r="25" spans="1:20" x14ac:dyDescent="0.3">
      <c r="A25" s="186"/>
      <c r="B25" s="188"/>
      <c r="C25" s="188"/>
      <c r="D25" s="188"/>
      <c r="E25" s="188"/>
      <c r="F25" s="188"/>
      <c r="G25" s="188"/>
      <c r="H25" s="174"/>
      <c r="I25" s="174"/>
      <c r="J25" s="174"/>
      <c r="K25" s="174"/>
      <c r="L25" s="174"/>
      <c r="M25" s="173"/>
      <c r="N25" s="188"/>
      <c r="Q25" s="11"/>
      <c r="R25" s="11"/>
      <c r="S25" s="11"/>
    </row>
    <row r="26" spans="1:20" x14ac:dyDescent="0.3">
      <c r="A26" s="186"/>
      <c r="B26" s="188"/>
      <c r="C26" s="184"/>
      <c r="D26" s="184"/>
      <c r="E26" s="184"/>
      <c r="F26" s="184"/>
      <c r="G26" s="188"/>
      <c r="H26" s="174"/>
      <c r="I26" s="174"/>
      <c r="J26" s="174"/>
      <c r="K26" s="174"/>
      <c r="L26" s="174"/>
      <c r="M26" s="174"/>
      <c r="N26" s="188"/>
      <c r="Q26" s="11"/>
      <c r="R26" s="11"/>
      <c r="S26" s="11"/>
    </row>
    <row r="27" spans="1:20" x14ac:dyDescent="0.3">
      <c r="A27" s="186"/>
      <c r="B27" s="188"/>
      <c r="C27" s="184"/>
      <c r="D27" s="184"/>
      <c r="E27" s="184"/>
      <c r="F27" s="184"/>
      <c r="G27" s="188"/>
      <c r="H27" s="174"/>
      <c r="I27" s="174"/>
      <c r="J27" s="174"/>
      <c r="K27" s="174"/>
      <c r="L27" s="174"/>
      <c r="M27" s="174"/>
      <c r="N27" s="188"/>
      <c r="Q27" s="11"/>
      <c r="R27" s="11"/>
      <c r="S27" s="11"/>
    </row>
    <row r="28" spans="1:20" x14ac:dyDescent="0.3">
      <c r="A28" s="186"/>
      <c r="B28" s="188"/>
      <c r="C28" s="184"/>
      <c r="D28" s="184"/>
      <c r="E28" s="184"/>
      <c r="F28" s="184"/>
      <c r="G28" s="188"/>
      <c r="H28" s="174"/>
      <c r="I28" s="174"/>
      <c r="J28" s="174"/>
      <c r="K28" s="174"/>
      <c r="L28" s="174"/>
      <c r="M28" s="174"/>
      <c r="N28" s="188"/>
      <c r="Q28" s="11"/>
      <c r="R28" s="11"/>
      <c r="S28" s="11"/>
    </row>
    <row r="29" spans="1:20" x14ac:dyDescent="0.3">
      <c r="A29" s="186"/>
      <c r="B29" s="188"/>
      <c r="C29" s="184"/>
      <c r="D29" s="184"/>
      <c r="E29" s="184"/>
      <c r="F29" s="184"/>
      <c r="G29" s="188"/>
      <c r="H29" s="174"/>
      <c r="I29" s="174"/>
      <c r="J29" s="174"/>
      <c r="K29" s="174"/>
      <c r="L29" s="174"/>
      <c r="M29" s="174"/>
      <c r="N29" s="188"/>
      <c r="Q29" s="11"/>
      <c r="R29" s="11"/>
      <c r="S29" s="11"/>
      <c r="T29" s="14"/>
    </row>
    <row r="30" spans="1:20" x14ac:dyDescent="0.3">
      <c r="A30" s="191" t="s">
        <v>163</v>
      </c>
      <c r="B30" s="188"/>
      <c r="C30" s="184"/>
      <c r="D30" s="184"/>
      <c r="E30" s="184"/>
      <c r="F30" s="184"/>
      <c r="G30" s="188"/>
      <c r="H30" s="174"/>
      <c r="I30" s="174"/>
      <c r="J30" s="174"/>
      <c r="K30" s="174"/>
      <c r="L30" s="174"/>
      <c r="M30" s="174"/>
      <c r="N30" s="188"/>
      <c r="Q30" s="79"/>
      <c r="R30" s="79"/>
      <c r="S30" s="115"/>
    </row>
    <row r="31" spans="1:20" x14ac:dyDescent="0.3">
      <c r="A31" s="193" t="s">
        <v>168</v>
      </c>
      <c r="B31" s="188"/>
      <c r="C31" s="184"/>
      <c r="D31" s="184"/>
      <c r="E31" s="184"/>
      <c r="F31" s="184"/>
      <c r="G31" s="188"/>
      <c r="H31" s="174"/>
      <c r="I31" s="174"/>
      <c r="J31" s="174"/>
      <c r="K31" s="174"/>
      <c r="L31" s="174"/>
      <c r="M31" s="174"/>
      <c r="N31" s="188"/>
      <c r="Q31" s="79"/>
      <c r="R31" s="79"/>
      <c r="S31" s="115"/>
    </row>
    <row r="32" spans="1:20" x14ac:dyDescent="0.3">
      <c r="A32" s="86" t="s">
        <v>87</v>
      </c>
      <c r="B32" s="175">
        <v>112.97414081974516</v>
      </c>
      <c r="C32" s="175">
        <v>102.68910194091643</v>
      </c>
      <c r="D32" s="175">
        <v>84.336757239338453</v>
      </c>
      <c r="E32" s="175"/>
      <c r="F32" s="175"/>
      <c r="G32" s="175"/>
      <c r="H32" s="174"/>
      <c r="I32" s="174"/>
      <c r="J32" s="174"/>
      <c r="K32" s="174"/>
      <c r="L32" s="173">
        <f>AVERAGE(B32:K32)</f>
        <v>100.00000000000001</v>
      </c>
      <c r="M32" s="173">
        <f t="shared" ref="M32:M41" si="4">STDEV(B32:K32)</f>
        <v>14.506839301492109</v>
      </c>
      <c r="N32" s="175">
        <f>M32/SQRT(3)</f>
        <v>8.3755275758071122</v>
      </c>
      <c r="Q32" s="79"/>
      <c r="R32" s="79"/>
      <c r="S32" s="115"/>
    </row>
    <row r="33" spans="1:19" x14ac:dyDescent="0.3">
      <c r="A33" s="86" t="s">
        <v>175</v>
      </c>
      <c r="B33" s="175">
        <v>153.412365258965</v>
      </c>
      <c r="C33" s="175">
        <v>177.02845100105372</v>
      </c>
      <c r="D33" s="175">
        <v>129.753175173736</v>
      </c>
      <c r="E33" s="175">
        <v>177.02845100105372</v>
      </c>
      <c r="F33" s="175">
        <v>129.753175173736</v>
      </c>
      <c r="G33" s="175"/>
      <c r="H33" s="174"/>
      <c r="I33" s="174"/>
      <c r="J33" s="174"/>
      <c r="K33" s="174"/>
      <c r="L33" s="173">
        <f t="shared" ref="L33:L41" si="5">AVERAGE(B33:K33)</f>
        <v>153.39512352170891</v>
      </c>
      <c r="M33" s="173">
        <f t="shared" si="4"/>
        <v>23.637639878728514</v>
      </c>
      <c r="N33" s="175">
        <f t="shared" ref="N33:N41" si="6">M33/SQRT(3)</f>
        <v>13.647197746991342</v>
      </c>
      <c r="Q33" s="79"/>
      <c r="R33" s="79"/>
      <c r="S33" s="115"/>
    </row>
    <row r="34" spans="1:19" x14ac:dyDescent="0.3">
      <c r="A34" s="86" t="s">
        <v>176</v>
      </c>
      <c r="B34" s="173">
        <v>119.38093018053826</v>
      </c>
      <c r="C34" s="173">
        <v>137.44399958796419</v>
      </c>
      <c r="D34" s="173">
        <v>163.78011636378386</v>
      </c>
      <c r="E34" s="173">
        <v>176.01578997505186</v>
      </c>
      <c r="F34" s="173">
        <v>273.47531110327532</v>
      </c>
      <c r="G34" s="173"/>
      <c r="H34" s="174"/>
      <c r="I34" s="174"/>
      <c r="J34" s="174"/>
      <c r="K34" s="174"/>
      <c r="L34" s="173">
        <f t="shared" si="5"/>
        <v>174.01922944212271</v>
      </c>
      <c r="M34" s="173">
        <f t="shared" si="4"/>
        <v>59.84026456965556</v>
      </c>
      <c r="N34" s="175">
        <f>M34/SQRT(5)</f>
        <v>26.761379873864406</v>
      </c>
      <c r="Q34" s="79"/>
      <c r="R34" s="79"/>
      <c r="S34" s="115"/>
    </row>
    <row r="35" spans="1:19" x14ac:dyDescent="0.3">
      <c r="A35" s="86" t="s">
        <v>177</v>
      </c>
      <c r="B35" s="173">
        <v>198.93704523884799</v>
      </c>
      <c r="C35" s="173">
        <v>184.04371584699462</v>
      </c>
      <c r="D35" s="173">
        <v>191.398541254523</v>
      </c>
      <c r="E35" s="173"/>
      <c r="F35" s="173"/>
      <c r="G35" s="173"/>
      <c r="H35" s="174"/>
      <c r="I35" s="174"/>
      <c r="J35" s="174"/>
      <c r="K35" s="174"/>
      <c r="L35" s="173">
        <f t="shared" si="5"/>
        <v>191.45976744678853</v>
      </c>
      <c r="M35" s="173">
        <f t="shared" si="4"/>
        <v>7.4468534683130017</v>
      </c>
      <c r="N35" s="175">
        <f t="shared" si="6"/>
        <v>4.2994428545462098</v>
      </c>
      <c r="Q35" s="11"/>
      <c r="R35" s="11"/>
      <c r="S35" s="11"/>
    </row>
    <row r="36" spans="1:19" x14ac:dyDescent="0.3">
      <c r="A36" s="86" t="s">
        <v>178</v>
      </c>
      <c r="B36" s="173">
        <v>147.23502304147499</v>
      </c>
      <c r="C36" s="173">
        <v>148.09242871189801</v>
      </c>
      <c r="D36" s="173">
        <v>147.1203658741</v>
      </c>
      <c r="E36" s="173"/>
      <c r="F36" s="173"/>
      <c r="G36" s="173"/>
      <c r="H36" s="174"/>
      <c r="I36" s="174"/>
      <c r="J36" s="174"/>
      <c r="K36" s="174"/>
      <c r="L36" s="173">
        <f t="shared" si="5"/>
        <v>147.48260587582433</v>
      </c>
      <c r="M36" s="173">
        <f t="shared" si="4"/>
        <v>0.53122451473489019</v>
      </c>
      <c r="N36" s="175">
        <f t="shared" si="6"/>
        <v>0.30670261658231718</v>
      </c>
      <c r="Q36" s="11"/>
      <c r="R36" s="11"/>
      <c r="S36" s="11"/>
    </row>
    <row r="37" spans="1:19" x14ac:dyDescent="0.3">
      <c r="A37" s="86" t="s">
        <v>179</v>
      </c>
      <c r="B37" s="173">
        <v>131.86395642860106</v>
      </c>
      <c r="C37" s="173">
        <v>153.10377801087091</v>
      </c>
      <c r="D37" s="173">
        <v>216.63805299325833</v>
      </c>
      <c r="E37" s="173">
        <v>137.37941987725497</v>
      </c>
      <c r="F37" s="173">
        <v>153.69516730073573</v>
      </c>
      <c r="G37" s="173">
        <v>213.27578483969899</v>
      </c>
      <c r="H37" s="174"/>
      <c r="I37" s="174"/>
      <c r="J37" s="174"/>
      <c r="K37" s="174"/>
      <c r="L37" s="173">
        <f t="shared" si="5"/>
        <v>167.65935990840333</v>
      </c>
      <c r="M37" s="173">
        <f t="shared" si="4"/>
        <v>37.642582052629045</v>
      </c>
      <c r="N37" s="175">
        <f>M37/SQRT(6)</f>
        <v>15.367519771631502</v>
      </c>
      <c r="Q37" s="11"/>
      <c r="R37" s="11"/>
      <c r="S37" s="11"/>
    </row>
    <row r="38" spans="1:19" x14ac:dyDescent="0.3">
      <c r="A38" s="86" t="s">
        <v>180</v>
      </c>
      <c r="B38" s="173">
        <v>180.365214523654</v>
      </c>
      <c r="C38" s="173">
        <v>160.89108910891099</v>
      </c>
      <c r="D38" s="173">
        <v>199.44779116465801</v>
      </c>
      <c r="E38" s="173"/>
      <c r="F38" s="173"/>
      <c r="G38" s="173"/>
      <c r="H38" s="174"/>
      <c r="I38" s="174"/>
      <c r="J38" s="174"/>
      <c r="K38" s="174"/>
      <c r="L38" s="173">
        <f t="shared" si="5"/>
        <v>180.234698265741</v>
      </c>
      <c r="M38" s="173">
        <f t="shared" si="4"/>
        <v>19.278682377800003</v>
      </c>
      <c r="N38" s="175">
        <f t="shared" si="6"/>
        <v>11.130552460444127</v>
      </c>
      <c r="Q38" s="11"/>
      <c r="R38" s="11"/>
      <c r="S38" s="11"/>
    </row>
    <row r="39" spans="1:19" x14ac:dyDescent="0.3">
      <c r="A39" s="86" t="s">
        <v>181</v>
      </c>
      <c r="B39" s="173">
        <v>121.365214784526</v>
      </c>
      <c r="C39" s="173">
        <v>133.48303393213601</v>
      </c>
      <c r="D39" s="173">
        <v>109.674461256304</v>
      </c>
      <c r="E39" s="173"/>
      <c r="F39" s="173"/>
      <c r="G39" s="173"/>
      <c r="H39" s="174"/>
      <c r="I39" s="174"/>
      <c r="J39" s="174"/>
      <c r="K39" s="174"/>
      <c r="L39" s="173">
        <f t="shared" si="5"/>
        <v>121.50756999098867</v>
      </c>
      <c r="M39" s="173">
        <f t="shared" si="4"/>
        <v>11.904924693953294</v>
      </c>
      <c r="N39" s="175">
        <f t="shared" si="6"/>
        <v>6.8733114767361583</v>
      </c>
      <c r="Q39" s="11"/>
      <c r="R39" s="11"/>
      <c r="S39" s="11"/>
    </row>
    <row r="40" spans="1:19" x14ac:dyDescent="0.3">
      <c r="A40" s="86" t="s">
        <v>182</v>
      </c>
      <c r="B40" s="173">
        <v>125.86415554932407</v>
      </c>
      <c r="C40" s="173">
        <v>120.98364035587271</v>
      </c>
      <c r="D40" s="173">
        <v>129.6521351060087</v>
      </c>
      <c r="E40" s="173">
        <v>156.51148844996288</v>
      </c>
      <c r="F40" s="173">
        <v>164.80708056331181</v>
      </c>
      <c r="G40" s="173"/>
      <c r="H40" s="174"/>
      <c r="I40" s="174"/>
      <c r="J40" s="174"/>
      <c r="K40" s="174"/>
      <c r="L40" s="173">
        <f t="shared" si="5"/>
        <v>139.56370000489602</v>
      </c>
      <c r="M40" s="173">
        <f>STDEV(B40:K40)</f>
        <v>19.720490921830919</v>
      </c>
      <c r="N40" s="175">
        <f>M40/SQRT(5)</f>
        <v>8.8192716501762849</v>
      </c>
      <c r="Q40" s="79"/>
      <c r="R40" s="79"/>
      <c r="S40" s="79"/>
    </row>
    <row r="41" spans="1:19" x14ac:dyDescent="0.3">
      <c r="A41" s="86" t="s">
        <v>183</v>
      </c>
      <c r="B41" s="173">
        <v>180.98521451254001</v>
      </c>
      <c r="C41" s="173">
        <v>160.89108910891099</v>
      </c>
      <c r="D41" s="173">
        <v>199.44779116465801</v>
      </c>
      <c r="E41" s="173"/>
      <c r="F41" s="173"/>
      <c r="G41" s="173"/>
      <c r="H41" s="174"/>
      <c r="I41" s="174"/>
      <c r="J41" s="174"/>
      <c r="K41" s="174"/>
      <c r="L41" s="173">
        <f t="shared" si="5"/>
        <v>180.44136492870302</v>
      </c>
      <c r="M41" s="173">
        <f t="shared" si="4"/>
        <v>19.2841034956591</v>
      </c>
      <c r="N41" s="175">
        <f t="shared" si="6"/>
        <v>11.133682344299386</v>
      </c>
      <c r="Q41" s="79"/>
      <c r="R41" s="79"/>
      <c r="S41" s="79"/>
    </row>
    <row r="42" spans="1:19" x14ac:dyDescent="0.3">
      <c r="A42" s="186"/>
      <c r="B42" s="186"/>
      <c r="C42" s="186"/>
      <c r="D42" s="186"/>
      <c r="E42" s="186"/>
      <c r="F42" s="186"/>
      <c r="G42" s="186"/>
      <c r="H42" s="186"/>
      <c r="I42" s="186"/>
      <c r="J42" s="186"/>
      <c r="K42" s="186"/>
      <c r="L42" s="186"/>
      <c r="M42" s="186"/>
      <c r="N42" s="187"/>
      <c r="Q42" s="13"/>
      <c r="R42" s="79"/>
      <c r="S42" s="79"/>
    </row>
    <row r="43" spans="1:19" x14ac:dyDescent="0.3">
      <c r="A43" s="186"/>
      <c r="B43" s="186"/>
      <c r="C43" s="186"/>
      <c r="D43" s="186"/>
      <c r="E43" s="186"/>
      <c r="F43" s="186"/>
      <c r="G43" s="186"/>
      <c r="H43" s="186"/>
      <c r="I43" s="186"/>
      <c r="J43" s="186"/>
      <c r="K43" s="186"/>
      <c r="L43" s="186"/>
      <c r="M43" s="186"/>
      <c r="N43" s="187"/>
      <c r="Q43" s="13"/>
      <c r="R43" s="79"/>
      <c r="S43" s="79"/>
    </row>
    <row r="44" spans="1:19" x14ac:dyDescent="0.3">
      <c r="R44" s="8"/>
      <c r="S44" s="8"/>
    </row>
    <row r="45" spans="1:19" x14ac:dyDescent="0.3">
      <c r="Q45" s="13"/>
      <c r="R45" s="79"/>
      <c r="S45" s="79"/>
    </row>
    <row r="46" spans="1:19" x14ac:dyDescent="0.3">
      <c r="Q46" s="13"/>
      <c r="R46" s="79"/>
      <c r="S46" s="79"/>
    </row>
    <row r="47" spans="1:19" x14ac:dyDescent="0.3">
      <c r="Q47" s="13"/>
      <c r="R47" s="79"/>
      <c r="S47" s="79"/>
    </row>
    <row r="48" spans="1:19" x14ac:dyDescent="0.3">
      <c r="Q48" s="131"/>
      <c r="R48" s="79"/>
      <c r="S48" s="79"/>
    </row>
    <row r="49" spans="17:19" x14ac:dyDescent="0.3">
      <c r="Q49" s="13"/>
      <c r="R49" s="79"/>
      <c r="S49" s="79"/>
    </row>
    <row r="50" spans="17:19" x14ac:dyDescent="0.3">
      <c r="Q50" s="13"/>
      <c r="R50" s="79"/>
      <c r="S50" s="79"/>
    </row>
    <row r="51" spans="17:19" x14ac:dyDescent="0.3">
      <c r="Q51" s="13"/>
      <c r="R51" s="79"/>
      <c r="S51" s="79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="80" zoomScaleNormal="80" workbookViewId="0">
      <selection activeCell="L37" sqref="L37"/>
    </sheetView>
  </sheetViews>
  <sheetFormatPr baseColWidth="10" defaultRowHeight="14.4" x14ac:dyDescent="0.3"/>
  <cols>
    <col min="1" max="1" width="18" bestFit="1" customWidth="1"/>
    <col min="2" max="2" width="19.33203125" bestFit="1" customWidth="1"/>
    <col min="3" max="5" width="25.109375" bestFit="1" customWidth="1"/>
  </cols>
  <sheetData>
    <row r="1" spans="1:7" x14ac:dyDescent="0.3">
      <c r="A1" s="91" t="s">
        <v>72</v>
      </c>
      <c r="B1" s="85" t="s">
        <v>67</v>
      </c>
      <c r="C1" s="85" t="s">
        <v>68</v>
      </c>
      <c r="D1" s="85" t="s">
        <v>69</v>
      </c>
      <c r="E1" s="85" t="s">
        <v>70</v>
      </c>
      <c r="F1" s="85"/>
      <c r="G1" s="79"/>
    </row>
    <row r="2" spans="1:7" x14ac:dyDescent="0.3">
      <c r="B2" s="86">
        <v>22560</v>
      </c>
      <c r="C2" s="86">
        <v>0</v>
      </c>
      <c r="D2" s="86">
        <v>6320</v>
      </c>
      <c r="E2" s="86">
        <v>26910</v>
      </c>
      <c r="F2" s="86"/>
      <c r="G2" s="79"/>
    </row>
    <row r="3" spans="1:7" x14ac:dyDescent="0.3">
      <c r="B3" s="86">
        <v>27960</v>
      </c>
      <c r="C3" s="86">
        <v>9730</v>
      </c>
      <c r="D3" s="86">
        <v>5260</v>
      </c>
      <c r="E3" s="86">
        <v>25640</v>
      </c>
      <c r="F3" s="86"/>
      <c r="G3" s="79"/>
    </row>
    <row r="4" spans="1:7" x14ac:dyDescent="0.3">
      <c r="B4" s="86">
        <v>16720</v>
      </c>
      <c r="C4" s="86">
        <v>1400</v>
      </c>
      <c r="D4" s="86">
        <v>0</v>
      </c>
      <c r="E4" s="86">
        <v>22650</v>
      </c>
      <c r="F4" s="86"/>
      <c r="G4" s="79"/>
    </row>
    <row r="5" spans="1:7" x14ac:dyDescent="0.3">
      <c r="B5" s="86">
        <v>19780</v>
      </c>
      <c r="C5" s="86">
        <v>10410</v>
      </c>
      <c r="D5" s="86">
        <v>240</v>
      </c>
      <c r="E5" s="86">
        <v>17270</v>
      </c>
      <c r="F5" s="86"/>
      <c r="G5" s="55"/>
    </row>
    <row r="6" spans="1:7" x14ac:dyDescent="0.3">
      <c r="B6" s="86">
        <v>13290</v>
      </c>
      <c r="C6" s="86">
        <v>15320</v>
      </c>
      <c r="D6" s="86">
        <v>3290</v>
      </c>
      <c r="E6" s="86">
        <v>24960</v>
      </c>
      <c r="F6" s="86"/>
      <c r="G6" s="55"/>
    </row>
    <row r="7" spans="1:7" x14ac:dyDescent="0.3">
      <c r="B7" s="86">
        <v>28260</v>
      </c>
      <c r="C7" s="86">
        <v>13320</v>
      </c>
      <c r="D7" s="86">
        <v>7880</v>
      </c>
      <c r="E7" s="86">
        <v>11880</v>
      </c>
      <c r="F7" s="86"/>
      <c r="G7" s="55"/>
    </row>
    <row r="8" spans="1:7" x14ac:dyDescent="0.3">
      <c r="A8" s="14" t="s">
        <v>76</v>
      </c>
      <c r="B8" s="79">
        <f>AVERAGE(B2:B7)</f>
        <v>21428.333333333332</v>
      </c>
      <c r="C8" s="79">
        <f>AVERAGE(C2:C7)</f>
        <v>8363.3333333333339</v>
      </c>
      <c r="D8" s="79">
        <f>AVERAGE(D2:D7)</f>
        <v>3831.6666666666665</v>
      </c>
      <c r="E8" s="79">
        <f>AVERAGE(E2:E7)</f>
        <v>21551.666666666668</v>
      </c>
      <c r="F8" s="79"/>
    </row>
    <row r="9" spans="1:7" x14ac:dyDescent="0.3">
      <c r="A9" s="79" t="s">
        <v>61</v>
      </c>
      <c r="B9" s="79">
        <f>STDEV(B2:B7)</f>
        <v>6028.812210267185</v>
      </c>
      <c r="C9" s="79">
        <f>STDEV(C2:C7)</f>
        <v>6284.1663461963408</v>
      </c>
      <c r="D9" s="79">
        <f>STDEV(D2:D7)</f>
        <v>3240.2494759920364</v>
      </c>
      <c r="E9" s="79">
        <f>STDEV(E2:E7)</f>
        <v>5833.062374659361</v>
      </c>
      <c r="F9" s="79"/>
    </row>
    <row r="10" spans="1:7" x14ac:dyDescent="0.3">
      <c r="A10" s="79" t="s">
        <v>8</v>
      </c>
      <c r="B10" s="79">
        <f>B9/SQRT(6)</f>
        <v>2461.252278369242</v>
      </c>
      <c r="C10" s="79">
        <f>C9/SQRT(6)</f>
        <v>2565.5001678251965</v>
      </c>
      <c r="D10" s="79">
        <f>D9/SQRT(6)</f>
        <v>1322.826309250177</v>
      </c>
      <c r="E10" s="79">
        <f>E9/SQRT(6)</f>
        <v>2381.3377426237657</v>
      </c>
      <c r="F10" s="79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2"/>
  <sheetViews>
    <sheetView zoomScaleNormal="100" workbookViewId="0">
      <selection activeCell="I6" sqref="I6"/>
    </sheetView>
  </sheetViews>
  <sheetFormatPr baseColWidth="10" defaultRowHeight="13.8" x14ac:dyDescent="0.3"/>
  <cols>
    <col min="1" max="16384" width="11.5546875" style="196"/>
  </cols>
  <sheetData>
    <row r="2" spans="1:19" x14ac:dyDescent="0.3">
      <c r="A2" s="238" t="s">
        <v>803</v>
      </c>
      <c r="B2" s="238"/>
      <c r="C2" s="238"/>
      <c r="D2" s="238"/>
      <c r="E2" s="238"/>
      <c r="F2" s="238"/>
      <c r="L2" s="197"/>
      <c r="S2" s="197"/>
    </row>
    <row r="3" spans="1:19" x14ac:dyDescent="0.3">
      <c r="L3" s="197"/>
      <c r="S3" s="197"/>
    </row>
    <row r="4" spans="1:19" x14ac:dyDescent="0.3">
      <c r="A4" s="220" t="s">
        <v>225</v>
      </c>
      <c r="B4" s="220" t="s">
        <v>236</v>
      </c>
      <c r="C4" s="220" t="s">
        <v>227</v>
      </c>
      <c r="D4" s="211" t="s">
        <v>639</v>
      </c>
      <c r="E4" s="211" t="s">
        <v>640</v>
      </c>
      <c r="F4" s="211" t="s">
        <v>603</v>
      </c>
      <c r="G4" s="211"/>
      <c r="L4" s="199"/>
      <c r="S4" s="199"/>
    </row>
    <row r="5" spans="1:19" x14ac:dyDescent="0.3">
      <c r="A5" s="201" t="s">
        <v>752</v>
      </c>
      <c r="B5" s="201" t="s">
        <v>232</v>
      </c>
      <c r="C5" s="201" t="s">
        <v>232</v>
      </c>
      <c r="D5" s="223">
        <v>7.91</v>
      </c>
      <c r="E5" s="59">
        <v>19.52</v>
      </c>
      <c r="F5" s="221">
        <v>0.42325920524972654</v>
      </c>
      <c r="G5" s="221"/>
      <c r="S5" s="61"/>
    </row>
    <row r="6" spans="1:19" x14ac:dyDescent="0.3">
      <c r="A6" s="201" t="s">
        <v>753</v>
      </c>
      <c r="B6" s="201" t="s">
        <v>232</v>
      </c>
      <c r="C6" s="201" t="s">
        <v>232</v>
      </c>
      <c r="D6" s="222">
        <v>7.16</v>
      </c>
      <c r="E6" s="59">
        <v>8.26</v>
      </c>
      <c r="F6" s="221">
        <v>7.1335927367055754E-2</v>
      </c>
      <c r="G6" s="221"/>
      <c r="S6" s="61"/>
    </row>
    <row r="7" spans="1:19" x14ac:dyDescent="0.3">
      <c r="A7" s="201" t="s">
        <v>754</v>
      </c>
      <c r="B7" s="201" t="s">
        <v>232</v>
      </c>
      <c r="C7" s="201" t="s">
        <v>232</v>
      </c>
      <c r="D7" s="222">
        <v>7.53</v>
      </c>
      <c r="E7" s="59">
        <v>11.08</v>
      </c>
      <c r="F7" s="221">
        <v>0.19075765717356261</v>
      </c>
      <c r="G7" s="221"/>
      <c r="S7" s="61"/>
    </row>
    <row r="8" spans="1:19" x14ac:dyDescent="0.3">
      <c r="A8" s="201" t="s">
        <v>755</v>
      </c>
      <c r="B8" s="201" t="s">
        <v>232</v>
      </c>
      <c r="C8" s="201" t="s">
        <v>232</v>
      </c>
      <c r="D8" s="222">
        <v>3.08</v>
      </c>
      <c r="E8" s="59">
        <v>8.2799999999999994</v>
      </c>
      <c r="F8" s="221">
        <v>0.45774647887323938</v>
      </c>
      <c r="G8" s="221"/>
      <c r="S8" s="61"/>
    </row>
    <row r="9" spans="1:19" x14ac:dyDescent="0.3">
      <c r="A9" s="201" t="s">
        <v>756</v>
      </c>
      <c r="B9" s="201" t="s">
        <v>232</v>
      </c>
      <c r="C9" s="201" t="s">
        <v>232</v>
      </c>
      <c r="D9" s="222">
        <v>6.58</v>
      </c>
      <c r="E9" s="59">
        <v>15.35</v>
      </c>
      <c r="F9" s="221">
        <v>0.39990880072959417</v>
      </c>
      <c r="G9" s="221"/>
      <c r="S9" s="61"/>
    </row>
    <row r="10" spans="1:19" x14ac:dyDescent="0.3">
      <c r="A10" s="201" t="s">
        <v>757</v>
      </c>
      <c r="B10" s="201" t="s">
        <v>232</v>
      </c>
      <c r="C10" s="201" t="s">
        <v>232</v>
      </c>
      <c r="D10" s="222">
        <v>6.2</v>
      </c>
      <c r="E10" s="59">
        <v>24.1</v>
      </c>
      <c r="F10" s="221">
        <v>0.5907590759075908</v>
      </c>
      <c r="G10" s="221"/>
      <c r="S10" s="61"/>
    </row>
    <row r="11" spans="1:19" x14ac:dyDescent="0.3">
      <c r="A11" s="201" t="s">
        <v>758</v>
      </c>
      <c r="B11" s="201" t="s">
        <v>232</v>
      </c>
      <c r="C11" s="201" t="s">
        <v>232</v>
      </c>
      <c r="D11" s="222">
        <v>3.18</v>
      </c>
      <c r="E11" s="59">
        <v>8.0500000000000007</v>
      </c>
      <c r="F11" s="221">
        <v>0.43365983971504907</v>
      </c>
      <c r="G11" s="221"/>
      <c r="S11" s="61"/>
    </row>
    <row r="12" spans="1:19" x14ac:dyDescent="0.3">
      <c r="A12" s="201" t="s">
        <v>759</v>
      </c>
      <c r="B12" s="201" t="s">
        <v>232</v>
      </c>
      <c r="C12" s="201" t="s">
        <v>232</v>
      </c>
      <c r="D12" s="222">
        <v>5.39</v>
      </c>
      <c r="E12" s="59">
        <v>12.37</v>
      </c>
      <c r="F12" s="221">
        <v>0.39301801801801806</v>
      </c>
      <c r="G12" s="221"/>
      <c r="S12" s="61"/>
    </row>
    <row r="13" spans="1:19" x14ac:dyDescent="0.3">
      <c r="A13" s="201" t="s">
        <v>760</v>
      </c>
      <c r="B13" s="201" t="s">
        <v>232</v>
      </c>
      <c r="C13" s="201" t="s">
        <v>232</v>
      </c>
      <c r="D13" s="222">
        <v>8.35</v>
      </c>
      <c r="E13" s="59">
        <v>13.15</v>
      </c>
      <c r="F13" s="221">
        <v>0.2232558139534884</v>
      </c>
      <c r="G13" s="221"/>
      <c r="S13" s="61"/>
    </row>
    <row r="14" spans="1:19" x14ac:dyDescent="0.3">
      <c r="A14" s="201" t="s">
        <v>761</v>
      </c>
      <c r="B14" s="201" t="s">
        <v>232</v>
      </c>
      <c r="C14" s="201" t="s">
        <v>232</v>
      </c>
      <c r="D14" s="222">
        <v>5.08</v>
      </c>
      <c r="E14" s="59">
        <v>16.11</v>
      </c>
      <c r="F14" s="221">
        <v>0.5205285512033978</v>
      </c>
      <c r="G14" s="221"/>
      <c r="S14" s="61"/>
    </row>
    <row r="15" spans="1:19" x14ac:dyDescent="0.3">
      <c r="A15" s="201" t="s">
        <v>762</v>
      </c>
      <c r="B15" s="201" t="s">
        <v>232</v>
      </c>
      <c r="C15" s="201" t="s">
        <v>232</v>
      </c>
      <c r="D15" s="222">
        <v>8.66</v>
      </c>
      <c r="E15" s="59">
        <v>20.100000000000001</v>
      </c>
      <c r="F15" s="221">
        <v>0.39777468706536862</v>
      </c>
      <c r="G15" s="221"/>
      <c r="S15" s="61"/>
    </row>
    <row r="16" spans="1:19" x14ac:dyDescent="0.3">
      <c r="A16" s="201" t="s">
        <v>763</v>
      </c>
      <c r="B16" s="201" t="s">
        <v>652</v>
      </c>
      <c r="C16" s="201" t="s">
        <v>242</v>
      </c>
      <c r="D16" s="222">
        <v>9.65</v>
      </c>
      <c r="E16" s="59">
        <v>12.89</v>
      </c>
      <c r="F16" s="221">
        <v>0.14374445430346053</v>
      </c>
      <c r="G16" s="221"/>
      <c r="S16" s="61"/>
    </row>
    <row r="17" spans="1:19" x14ac:dyDescent="0.3">
      <c r="A17" s="201" t="s">
        <v>764</v>
      </c>
      <c r="B17" s="201" t="s">
        <v>652</v>
      </c>
      <c r="C17" s="201" t="s">
        <v>242</v>
      </c>
      <c r="D17" s="222">
        <v>9.6</v>
      </c>
      <c r="E17" s="59">
        <v>18.940000000000001</v>
      </c>
      <c r="F17" s="221">
        <v>0.32725998598458311</v>
      </c>
      <c r="G17" s="221"/>
      <c r="S17" s="61"/>
    </row>
    <row r="18" spans="1:19" x14ac:dyDescent="0.3">
      <c r="A18" s="201" t="s">
        <v>765</v>
      </c>
      <c r="B18" s="201" t="s">
        <v>652</v>
      </c>
      <c r="C18" s="201" t="s">
        <v>242</v>
      </c>
      <c r="D18" s="222">
        <v>7.97</v>
      </c>
      <c r="E18" s="59">
        <v>14.16</v>
      </c>
      <c r="F18" s="221">
        <v>0.2797107998192499</v>
      </c>
      <c r="G18" s="221"/>
      <c r="S18" s="61"/>
    </row>
    <row r="19" spans="1:19" x14ac:dyDescent="0.3">
      <c r="A19" s="201" t="s">
        <v>766</v>
      </c>
      <c r="B19" s="201" t="s">
        <v>652</v>
      </c>
      <c r="C19" s="201" t="s">
        <v>242</v>
      </c>
      <c r="D19" s="222">
        <v>12.75</v>
      </c>
      <c r="E19" s="59">
        <v>7.78</v>
      </c>
      <c r="F19" s="221">
        <v>-0.24208475401850948</v>
      </c>
      <c r="G19" s="221"/>
      <c r="S19" s="61"/>
    </row>
    <row r="20" spans="1:19" x14ac:dyDescent="0.3">
      <c r="A20" s="201" t="s">
        <v>767</v>
      </c>
      <c r="B20" s="201" t="s">
        <v>652</v>
      </c>
      <c r="C20" s="201" t="s">
        <v>242</v>
      </c>
      <c r="D20" s="222">
        <v>16.93</v>
      </c>
      <c r="E20" s="59">
        <v>20.47</v>
      </c>
      <c r="F20" s="221">
        <v>9.4652406417112284E-2</v>
      </c>
      <c r="G20" s="221"/>
      <c r="S20" s="61"/>
    </row>
    <row r="21" spans="1:19" x14ac:dyDescent="0.3">
      <c r="A21" s="201" t="s">
        <v>768</v>
      </c>
      <c r="B21" s="201" t="s">
        <v>652</v>
      </c>
      <c r="C21" s="201" t="s">
        <v>242</v>
      </c>
      <c r="D21" s="222">
        <v>17.62</v>
      </c>
      <c r="E21" s="59">
        <v>19.690000000000001</v>
      </c>
      <c r="F21" s="221">
        <v>5.5481104261592071E-2</v>
      </c>
      <c r="G21" s="221"/>
      <c r="S21" s="61"/>
    </row>
    <row r="22" spans="1:19" x14ac:dyDescent="0.3">
      <c r="A22" s="201" t="s">
        <v>769</v>
      </c>
      <c r="B22" s="201" t="s">
        <v>652</v>
      </c>
      <c r="C22" s="201" t="s">
        <v>242</v>
      </c>
      <c r="D22" s="222">
        <v>7.41</v>
      </c>
      <c r="E22" s="59">
        <v>8.19</v>
      </c>
      <c r="F22" s="221">
        <v>4.9999999999999961E-2</v>
      </c>
      <c r="G22" s="221"/>
      <c r="S22" s="61"/>
    </row>
    <row r="23" spans="1:19" x14ac:dyDescent="0.3">
      <c r="A23" s="201" t="s">
        <v>770</v>
      </c>
      <c r="B23" s="201" t="s">
        <v>652</v>
      </c>
      <c r="C23" s="201" t="s">
        <v>242</v>
      </c>
      <c r="D23" s="222">
        <v>5.56</v>
      </c>
      <c r="E23" s="59">
        <v>6.96</v>
      </c>
      <c r="F23" s="221">
        <v>0.11182108626198087</v>
      </c>
      <c r="G23" s="221"/>
      <c r="S23" s="61"/>
    </row>
    <row r="24" spans="1:19" x14ac:dyDescent="0.3">
      <c r="A24" s="201" t="s">
        <v>771</v>
      </c>
      <c r="B24" s="201" t="s">
        <v>663</v>
      </c>
      <c r="C24" s="201" t="s">
        <v>242</v>
      </c>
      <c r="D24" s="223">
        <v>6.11</v>
      </c>
      <c r="E24" s="59">
        <v>13.14</v>
      </c>
      <c r="F24" s="221">
        <v>0.36519480519480518</v>
      </c>
      <c r="G24" s="221"/>
      <c r="S24" s="61"/>
    </row>
    <row r="25" spans="1:19" x14ac:dyDescent="0.3">
      <c r="A25" s="201" t="s">
        <v>772</v>
      </c>
      <c r="B25" s="201" t="s">
        <v>663</v>
      </c>
      <c r="C25" s="201" t="s">
        <v>242</v>
      </c>
      <c r="D25" s="222">
        <v>5.94</v>
      </c>
      <c r="E25" s="59">
        <v>5.77</v>
      </c>
      <c r="F25" s="221">
        <v>-1.4517506404782306E-2</v>
      </c>
      <c r="G25" s="221"/>
      <c r="S25" s="61"/>
    </row>
    <row r="26" spans="1:19" x14ac:dyDescent="0.3">
      <c r="A26" s="201" t="s">
        <v>773</v>
      </c>
      <c r="B26" s="201" t="s">
        <v>663</v>
      </c>
      <c r="C26" s="201" t="s">
        <v>242</v>
      </c>
      <c r="D26" s="222">
        <v>16.21</v>
      </c>
      <c r="E26" s="59">
        <v>22.31</v>
      </c>
      <c r="F26" s="221">
        <v>0.15835929387331252</v>
      </c>
      <c r="G26" s="221"/>
      <c r="S26" s="61"/>
    </row>
    <row r="27" spans="1:19" x14ac:dyDescent="0.3">
      <c r="A27" s="201" t="s">
        <v>774</v>
      </c>
      <c r="B27" s="201" t="s">
        <v>663</v>
      </c>
      <c r="C27" s="201" t="s">
        <v>242</v>
      </c>
      <c r="D27" s="222">
        <v>19.12</v>
      </c>
      <c r="E27" s="59">
        <v>18.36</v>
      </c>
      <c r="F27" s="221">
        <v>-2.0277481323372506E-2</v>
      </c>
      <c r="G27" s="221"/>
      <c r="S27" s="61"/>
    </row>
    <row r="28" spans="1:19" x14ac:dyDescent="0.3">
      <c r="A28" s="201" t="s">
        <v>775</v>
      </c>
      <c r="B28" s="201" t="s">
        <v>663</v>
      </c>
      <c r="C28" s="201" t="s">
        <v>242</v>
      </c>
      <c r="D28" s="222">
        <v>2.0699999999999998</v>
      </c>
      <c r="E28" s="59">
        <v>8.66</v>
      </c>
      <c r="F28" s="221">
        <v>0.61416589002795896</v>
      </c>
      <c r="G28" s="221"/>
      <c r="S28" s="61"/>
    </row>
    <row r="29" spans="1:19" x14ac:dyDescent="0.3">
      <c r="A29" s="201" t="s">
        <v>776</v>
      </c>
      <c r="B29" s="201" t="s">
        <v>663</v>
      </c>
      <c r="C29" s="201" t="s">
        <v>242</v>
      </c>
      <c r="D29" s="222">
        <v>8.32</v>
      </c>
      <c r="E29" s="59">
        <v>13.86</v>
      </c>
      <c r="F29" s="221">
        <v>0.24977457168620376</v>
      </c>
      <c r="G29" s="221"/>
      <c r="S29" s="61"/>
    </row>
    <row r="30" spans="1:19" x14ac:dyDescent="0.3">
      <c r="A30" s="201" t="s">
        <v>777</v>
      </c>
      <c r="B30" s="201" t="s">
        <v>663</v>
      </c>
      <c r="C30" s="201" t="s">
        <v>242</v>
      </c>
      <c r="D30" s="222">
        <v>9.57</v>
      </c>
      <c r="E30" s="59">
        <v>22.15</v>
      </c>
      <c r="F30" s="221">
        <v>0.39659520807061788</v>
      </c>
      <c r="G30" s="221"/>
    </row>
    <row r="31" spans="1:19" x14ac:dyDescent="0.3">
      <c r="G31" s="221"/>
    </row>
    <row r="32" spans="1:19" x14ac:dyDescent="0.3">
      <c r="D32" s="245" t="s">
        <v>232</v>
      </c>
      <c r="E32" s="59" t="s">
        <v>16</v>
      </c>
      <c r="F32" s="224">
        <f>AVERAGE(F5:F15)</f>
        <v>0.37290945956873556</v>
      </c>
      <c r="G32" s="221"/>
    </row>
    <row r="33" spans="4:7" x14ac:dyDescent="0.3">
      <c r="D33" s="245"/>
      <c r="E33" s="59" t="s">
        <v>715</v>
      </c>
      <c r="F33" s="224">
        <f>STDEV(F5:F15)</f>
        <v>0.15196926108506065</v>
      </c>
      <c r="G33" s="221"/>
    </row>
    <row r="34" spans="4:7" x14ac:dyDescent="0.3">
      <c r="D34" s="245"/>
      <c r="E34" s="59" t="s">
        <v>8</v>
      </c>
      <c r="F34" s="224">
        <f>STDEV(F5:F15)/SQRT(COUNT(F5:F15))</f>
        <v>4.5820456244245848E-2</v>
      </c>
    </row>
    <row r="36" spans="4:7" x14ac:dyDescent="0.3">
      <c r="D36" s="245" t="s">
        <v>778</v>
      </c>
      <c r="E36" s="59" t="s">
        <v>16</v>
      </c>
      <c r="F36" s="224">
        <f>AVERAGE(F24:F30)</f>
        <v>0.24989925444639188</v>
      </c>
    </row>
    <row r="37" spans="4:7" x14ac:dyDescent="0.3">
      <c r="D37" s="245"/>
      <c r="E37" s="59" t="s">
        <v>715</v>
      </c>
      <c r="F37" s="224">
        <f>STDEV(F24:F30)</f>
        <v>0.23050459884340671</v>
      </c>
    </row>
    <row r="38" spans="4:7" x14ac:dyDescent="0.3">
      <c r="D38" s="245"/>
      <c r="E38" s="59" t="s">
        <v>8</v>
      </c>
      <c r="F38" s="224">
        <f>STDEV(F24:F30)/SQRT(COUNT(F24:F30))</f>
        <v>8.7122549228051543E-2</v>
      </c>
    </row>
    <row r="40" spans="4:7" x14ac:dyDescent="0.3">
      <c r="D40" s="245" t="s">
        <v>779</v>
      </c>
      <c r="E40" s="59" t="s">
        <v>16</v>
      </c>
      <c r="F40" s="224">
        <f>AVERAGE(F16:F23)</f>
        <v>0.10257313537868365</v>
      </c>
    </row>
    <row r="41" spans="4:7" x14ac:dyDescent="0.3">
      <c r="D41" s="245"/>
      <c r="E41" s="59" t="s">
        <v>715</v>
      </c>
      <c r="F41" s="224">
        <f>STDEV(F16:F23)</f>
        <v>0.17216102417939641</v>
      </c>
    </row>
    <row r="42" spans="4:7" x14ac:dyDescent="0.3">
      <c r="D42" s="245"/>
      <c r="E42" s="59" t="s">
        <v>8</v>
      </c>
      <c r="F42" s="224">
        <f>STDEV(F16:F23)/SQRT(COUNT(F16:F23))</f>
        <v>6.0868113826636185E-2</v>
      </c>
    </row>
  </sheetData>
  <mergeCells count="4">
    <mergeCell ref="A2:F2"/>
    <mergeCell ref="D32:D34"/>
    <mergeCell ref="D36:D38"/>
    <mergeCell ref="D40:D42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3"/>
  <sheetViews>
    <sheetView workbookViewId="0">
      <selection activeCell="G12" sqref="G12"/>
    </sheetView>
  </sheetViews>
  <sheetFormatPr baseColWidth="10" defaultRowHeight="14.4" x14ac:dyDescent="0.3"/>
  <sheetData>
    <row r="2" spans="1:4" x14ac:dyDescent="0.3">
      <c r="A2" s="238" t="s">
        <v>804</v>
      </c>
      <c r="B2" s="238"/>
      <c r="C2" s="238"/>
      <c r="D2" s="238"/>
    </row>
    <row r="3" spans="1:4" x14ac:dyDescent="0.3">
      <c r="A3" s="196"/>
      <c r="B3" s="196"/>
      <c r="C3" s="196"/>
      <c r="D3" s="197"/>
    </row>
    <row r="4" spans="1:4" x14ac:dyDescent="0.3">
      <c r="A4" s="199" t="s">
        <v>225</v>
      </c>
      <c r="B4" s="199" t="s">
        <v>236</v>
      </c>
      <c r="C4" s="199" t="s">
        <v>227</v>
      </c>
      <c r="D4" s="199" t="s">
        <v>688</v>
      </c>
    </row>
    <row r="5" spans="1:4" x14ac:dyDescent="0.3">
      <c r="A5" s="59" t="s">
        <v>752</v>
      </c>
      <c r="B5" s="59" t="s">
        <v>232</v>
      </c>
      <c r="C5" s="59" t="s">
        <v>232</v>
      </c>
      <c r="D5" s="224">
        <v>3.3361334453378135</v>
      </c>
    </row>
    <row r="6" spans="1:4" x14ac:dyDescent="0.3">
      <c r="A6" s="59" t="s">
        <v>753</v>
      </c>
      <c r="B6" s="59" t="s">
        <v>232</v>
      </c>
      <c r="C6" s="59" t="s">
        <v>232</v>
      </c>
      <c r="D6" s="224">
        <v>6.5445886023977664</v>
      </c>
    </row>
    <row r="7" spans="1:4" x14ac:dyDescent="0.3">
      <c r="A7" s="59" t="s">
        <v>754</v>
      </c>
      <c r="B7" s="59" t="s">
        <v>232</v>
      </c>
      <c r="C7" s="59" t="s">
        <v>232</v>
      </c>
      <c r="D7" s="224">
        <v>12.488165547089851</v>
      </c>
    </row>
    <row r="8" spans="1:4" x14ac:dyDescent="0.3">
      <c r="A8" s="59" t="s">
        <v>755</v>
      </c>
      <c r="B8" s="59" t="s">
        <v>232</v>
      </c>
      <c r="C8" s="59" t="s">
        <v>232</v>
      </c>
      <c r="D8" s="224">
        <v>7.0782827259091086</v>
      </c>
    </row>
    <row r="9" spans="1:4" x14ac:dyDescent="0.3">
      <c r="A9" s="59" t="s">
        <v>756</v>
      </c>
      <c r="B9" s="59" t="s">
        <v>232</v>
      </c>
      <c r="C9" s="59" t="s">
        <v>232</v>
      </c>
      <c r="D9" s="224">
        <v>3.0235847253545352</v>
      </c>
    </row>
    <row r="10" spans="1:4" x14ac:dyDescent="0.3">
      <c r="A10" s="59" t="s">
        <v>757</v>
      </c>
      <c r="B10" s="59" t="s">
        <v>232</v>
      </c>
      <c r="C10" s="59" t="s">
        <v>232</v>
      </c>
      <c r="D10" s="224">
        <v>2.8750952018278748</v>
      </c>
    </row>
    <row r="11" spans="1:4" x14ac:dyDescent="0.3">
      <c r="A11" s="59" t="s">
        <v>758</v>
      </c>
      <c r="B11" s="59" t="s">
        <v>232</v>
      </c>
      <c r="C11" s="59" t="s">
        <v>232</v>
      </c>
      <c r="D11" s="224">
        <v>6.8942316318291921</v>
      </c>
    </row>
    <row r="12" spans="1:4" x14ac:dyDescent="0.3">
      <c r="A12" s="59" t="s">
        <v>759</v>
      </c>
      <c r="B12" s="59" t="s">
        <v>232</v>
      </c>
      <c r="C12" s="59" t="s">
        <v>232</v>
      </c>
      <c r="D12" s="224">
        <v>2.2791661381030912</v>
      </c>
    </row>
    <row r="13" spans="1:4" x14ac:dyDescent="0.3">
      <c r="A13" s="59" t="s">
        <v>760</v>
      </c>
      <c r="B13" s="59" t="s">
        <v>232</v>
      </c>
      <c r="C13" s="59" t="s">
        <v>232</v>
      </c>
      <c r="D13" s="224">
        <v>7.4324324324324325</v>
      </c>
    </row>
    <row r="14" spans="1:4" x14ac:dyDescent="0.3">
      <c r="A14" s="59" t="s">
        <v>762</v>
      </c>
      <c r="B14" s="59" t="s">
        <v>232</v>
      </c>
      <c r="C14" s="59" t="s">
        <v>232</v>
      </c>
      <c r="D14" s="224">
        <v>8.0143097989226515</v>
      </c>
    </row>
    <row r="15" spans="1:4" x14ac:dyDescent="0.3">
      <c r="A15" s="59" t="s">
        <v>780</v>
      </c>
      <c r="B15" s="59" t="s">
        <v>652</v>
      </c>
      <c r="C15" s="59" t="s">
        <v>242</v>
      </c>
      <c r="D15" s="224">
        <v>4.7817836812144217</v>
      </c>
    </row>
    <row r="16" spans="1:4" x14ac:dyDescent="0.3">
      <c r="A16" s="59" t="s">
        <v>781</v>
      </c>
      <c r="B16" s="59" t="s">
        <v>652</v>
      </c>
      <c r="C16" s="59" t="s">
        <v>242</v>
      </c>
      <c r="D16" s="224">
        <v>6.5255600014958297</v>
      </c>
    </row>
    <row r="17" spans="1:4" x14ac:dyDescent="0.3">
      <c r="A17" s="59" t="s">
        <v>763</v>
      </c>
      <c r="B17" s="59" t="s">
        <v>652</v>
      </c>
      <c r="C17" s="59" t="s">
        <v>242</v>
      </c>
      <c r="D17" s="224">
        <v>8.9499373677162986</v>
      </c>
    </row>
    <row r="18" spans="1:4" x14ac:dyDescent="0.3">
      <c r="A18" s="59" t="s">
        <v>764</v>
      </c>
      <c r="B18" s="59" t="s">
        <v>652</v>
      </c>
      <c r="C18" s="59" t="s">
        <v>242</v>
      </c>
      <c r="D18" s="224">
        <v>17.221455674370475</v>
      </c>
    </row>
    <row r="19" spans="1:4" x14ac:dyDescent="0.3">
      <c r="A19" s="59" t="s">
        <v>765</v>
      </c>
      <c r="B19" s="59" t="s">
        <v>652</v>
      </c>
      <c r="C19" s="59" t="s">
        <v>242</v>
      </c>
      <c r="D19" s="224">
        <v>10.628481894150418</v>
      </c>
    </row>
    <row r="20" spans="1:4" x14ac:dyDescent="0.3">
      <c r="A20" s="59" t="s">
        <v>766</v>
      </c>
      <c r="B20" s="59" t="s">
        <v>652</v>
      </c>
      <c r="C20" s="59" t="s">
        <v>242</v>
      </c>
      <c r="D20" s="224">
        <v>8.8326983027364037</v>
      </c>
    </row>
    <row r="21" spans="1:4" x14ac:dyDescent="0.3">
      <c r="A21" s="59" t="s">
        <v>767</v>
      </c>
      <c r="B21" s="59" t="s">
        <v>652</v>
      </c>
      <c r="C21" s="59" t="s">
        <v>242</v>
      </c>
      <c r="D21" s="224">
        <v>17.249708143794532</v>
      </c>
    </row>
    <row r="22" spans="1:4" x14ac:dyDescent="0.3">
      <c r="A22" s="59" t="s">
        <v>768</v>
      </c>
      <c r="B22" s="59" t="s">
        <v>652</v>
      </c>
      <c r="C22" s="59" t="s">
        <v>242</v>
      </c>
      <c r="D22" s="224">
        <v>11.314606278100895</v>
      </c>
    </row>
    <row r="23" spans="1:4" x14ac:dyDescent="0.3">
      <c r="A23" s="59" t="s">
        <v>769</v>
      </c>
      <c r="B23" s="59" t="s">
        <v>652</v>
      </c>
      <c r="C23" s="59" t="s">
        <v>242</v>
      </c>
      <c r="D23" s="224">
        <v>8.2112905244711474</v>
      </c>
    </row>
    <row r="24" spans="1:4" x14ac:dyDescent="0.3">
      <c r="A24" s="59" t="s">
        <v>770</v>
      </c>
      <c r="B24" s="59" t="s">
        <v>652</v>
      </c>
      <c r="C24" s="59" t="s">
        <v>242</v>
      </c>
      <c r="D24" s="224">
        <v>14.671671532508459</v>
      </c>
    </row>
    <row r="25" spans="1:4" x14ac:dyDescent="0.3">
      <c r="A25" s="59" t="s">
        <v>771</v>
      </c>
      <c r="B25" s="59" t="s">
        <v>663</v>
      </c>
      <c r="C25" s="59" t="s">
        <v>242</v>
      </c>
      <c r="D25" s="224">
        <v>7.5915117312821314</v>
      </c>
    </row>
    <row r="26" spans="1:4" x14ac:dyDescent="0.3">
      <c r="A26" s="59" t="s">
        <v>772</v>
      </c>
      <c r="B26" s="59" t="s">
        <v>663</v>
      </c>
      <c r="C26" s="59" t="s">
        <v>242</v>
      </c>
      <c r="D26" s="224">
        <v>7.1811919256648507</v>
      </c>
    </row>
    <row r="27" spans="1:4" x14ac:dyDescent="0.3">
      <c r="A27" s="59" t="s">
        <v>774</v>
      </c>
      <c r="B27" s="59" t="s">
        <v>663</v>
      </c>
      <c r="C27" s="59" t="s">
        <v>242</v>
      </c>
      <c r="D27" s="224">
        <v>4.6991139293663124</v>
      </c>
    </row>
    <row r="28" spans="1:4" x14ac:dyDescent="0.3">
      <c r="A28" s="59" t="s">
        <v>775</v>
      </c>
      <c r="B28" s="59" t="s">
        <v>663</v>
      </c>
      <c r="C28" s="59" t="s">
        <v>242</v>
      </c>
      <c r="D28" s="224">
        <v>7.4682888946414696</v>
      </c>
    </row>
    <row r="29" spans="1:4" x14ac:dyDescent="0.3">
      <c r="A29" s="59" t="s">
        <v>776</v>
      </c>
      <c r="B29" s="59" t="s">
        <v>663</v>
      </c>
      <c r="C29" s="59" t="s">
        <v>242</v>
      </c>
      <c r="D29" s="224">
        <v>5.1715039577836404</v>
      </c>
    </row>
    <row r="30" spans="1:4" x14ac:dyDescent="0.3">
      <c r="A30" s="59" t="s">
        <v>782</v>
      </c>
      <c r="B30" s="59" t="s">
        <v>663</v>
      </c>
      <c r="C30" s="59" t="s">
        <v>242</v>
      </c>
      <c r="D30" s="224">
        <v>8.4355577363428189</v>
      </c>
    </row>
    <row r="31" spans="1:4" x14ac:dyDescent="0.3">
      <c r="A31" s="59" t="s">
        <v>777</v>
      </c>
      <c r="B31" s="59" t="s">
        <v>663</v>
      </c>
      <c r="C31" s="59" t="s">
        <v>242</v>
      </c>
      <c r="D31" s="224">
        <v>4.2783870564196658</v>
      </c>
    </row>
    <row r="32" spans="1:4" x14ac:dyDescent="0.3">
      <c r="A32" s="196"/>
      <c r="B32" s="196"/>
      <c r="C32" s="196"/>
      <c r="D32" s="196"/>
    </row>
    <row r="33" spans="1:4" x14ac:dyDescent="0.3">
      <c r="A33" s="196"/>
      <c r="B33" s="245" t="s">
        <v>232</v>
      </c>
      <c r="C33" s="59" t="s">
        <v>16</v>
      </c>
      <c r="D33" s="224">
        <f>AVERAGE(D5:D14)</f>
        <v>5.9965990249204326</v>
      </c>
    </row>
    <row r="34" spans="1:4" x14ac:dyDescent="0.3">
      <c r="A34" s="196"/>
      <c r="B34" s="245"/>
      <c r="C34" s="59" t="s">
        <v>715</v>
      </c>
      <c r="D34" s="224">
        <f>STDEV(D5:D14)</f>
        <v>3.1627918621148061</v>
      </c>
    </row>
    <row r="35" spans="1:4" x14ac:dyDescent="0.3">
      <c r="A35" s="196"/>
      <c r="B35" s="245"/>
      <c r="C35" s="59" t="s">
        <v>8</v>
      </c>
      <c r="D35" s="224">
        <f>STDEV(D5:D14)/SQRT(COUNT(D5:D14))</f>
        <v>1.0001626049328001</v>
      </c>
    </row>
    <row r="36" spans="1:4" x14ac:dyDescent="0.3">
      <c r="A36" s="196"/>
      <c r="B36" s="196"/>
      <c r="C36" s="196"/>
      <c r="D36" s="196"/>
    </row>
    <row r="37" spans="1:4" x14ac:dyDescent="0.3">
      <c r="A37" s="196"/>
      <c r="B37" s="245" t="s">
        <v>778</v>
      </c>
      <c r="C37" s="59" t="s">
        <v>16</v>
      </c>
      <c r="D37" s="224">
        <f>AVERAGE(D25:D31)</f>
        <v>6.4036507473572701</v>
      </c>
    </row>
    <row r="38" spans="1:4" x14ac:dyDescent="0.3">
      <c r="A38" s="196"/>
      <c r="B38" s="245"/>
      <c r="C38" s="59" t="s">
        <v>715</v>
      </c>
      <c r="D38" s="224">
        <f>STDEV(D25:D31)</f>
        <v>1.6440834137697593</v>
      </c>
    </row>
    <row r="39" spans="1:4" x14ac:dyDescent="0.3">
      <c r="A39" s="196"/>
      <c r="B39" s="245"/>
      <c r="C39" s="59" t="s">
        <v>8</v>
      </c>
      <c r="D39" s="224">
        <f>STDEV(D25:D31)/SQRT(COUNT(D25:D31))</f>
        <v>0.62140512106869827</v>
      </c>
    </row>
    <row r="40" spans="1:4" x14ac:dyDescent="0.3">
      <c r="A40" s="196"/>
      <c r="B40" s="196"/>
      <c r="C40" s="196"/>
      <c r="D40" s="196"/>
    </row>
    <row r="41" spans="1:4" x14ac:dyDescent="0.3">
      <c r="A41" s="196"/>
      <c r="B41" s="245" t="s">
        <v>779</v>
      </c>
      <c r="C41" s="59" t="s">
        <v>16</v>
      </c>
      <c r="D41" s="224">
        <f>AVERAGE(D15:D24)</f>
        <v>10.838719340055889</v>
      </c>
    </row>
    <row r="42" spans="1:4" x14ac:dyDescent="0.3">
      <c r="A42" s="196"/>
      <c r="B42" s="245"/>
      <c r="C42" s="59" t="s">
        <v>715</v>
      </c>
      <c r="D42" s="224">
        <f>STDEV(D15:D24)</f>
        <v>4.3022875595232026</v>
      </c>
    </row>
    <row r="43" spans="1:4" x14ac:dyDescent="0.3">
      <c r="A43" s="196"/>
      <c r="B43" s="245"/>
      <c r="C43" s="59" t="s">
        <v>8</v>
      </c>
      <c r="D43" s="224">
        <f>STDEV(D15:D24)/SQRT(COUNT(D15:D24))</f>
        <v>1.3605027837100558</v>
      </c>
    </row>
  </sheetData>
  <mergeCells count="4">
    <mergeCell ref="A2:D2"/>
    <mergeCell ref="B33:B35"/>
    <mergeCell ref="B37:B39"/>
    <mergeCell ref="B41:B43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1"/>
  <sheetViews>
    <sheetView workbookViewId="0">
      <selection activeCell="H5" sqref="H5"/>
    </sheetView>
  </sheetViews>
  <sheetFormatPr baseColWidth="10" defaultRowHeight="14.4" x14ac:dyDescent="0.3"/>
  <sheetData>
    <row r="2" spans="1:6" x14ac:dyDescent="0.3">
      <c r="A2" s="197"/>
      <c r="B2" s="197"/>
      <c r="C2" s="197"/>
      <c r="D2" s="197" t="s">
        <v>805</v>
      </c>
      <c r="E2" s="197" t="s">
        <v>806</v>
      </c>
      <c r="F2" s="197" t="s">
        <v>807</v>
      </c>
    </row>
    <row r="3" spans="1:6" x14ac:dyDescent="0.3">
      <c r="A3" s="197"/>
      <c r="B3" s="197"/>
      <c r="C3" s="197"/>
      <c r="D3" s="197"/>
      <c r="E3" s="197"/>
      <c r="F3" s="197"/>
    </row>
    <row r="4" spans="1:6" x14ac:dyDescent="0.3">
      <c r="A4" s="233" t="s">
        <v>225</v>
      </c>
      <c r="B4" s="233" t="s">
        <v>637</v>
      </c>
      <c r="C4" s="233" t="s">
        <v>638</v>
      </c>
      <c r="D4" s="199" t="s">
        <v>697</v>
      </c>
      <c r="E4" s="211" t="s">
        <v>440</v>
      </c>
      <c r="F4" s="198" t="s">
        <v>698</v>
      </c>
    </row>
    <row r="5" spans="1:6" x14ac:dyDescent="0.3">
      <c r="A5" s="227" t="s">
        <v>752</v>
      </c>
      <c r="B5" s="227" t="s">
        <v>232</v>
      </c>
      <c r="C5" s="227" t="s">
        <v>232</v>
      </c>
      <c r="D5" s="228">
        <v>500</v>
      </c>
      <c r="E5" s="234">
        <v>1.1000000000000014</v>
      </c>
      <c r="F5" s="61">
        <v>10.700000000000001</v>
      </c>
    </row>
    <row r="6" spans="1:6" x14ac:dyDescent="0.3">
      <c r="A6" s="227" t="s">
        <v>753</v>
      </c>
      <c r="B6" s="227" t="s">
        <v>232</v>
      </c>
      <c r="C6" s="227" t="s">
        <v>232</v>
      </c>
      <c r="D6" s="228">
        <v>547</v>
      </c>
      <c r="E6" s="234">
        <v>0.29999999999999716</v>
      </c>
      <c r="F6" s="61">
        <v>13.200000000000001</v>
      </c>
    </row>
    <row r="7" spans="1:6" x14ac:dyDescent="0.3">
      <c r="A7" s="227" t="s">
        <v>754</v>
      </c>
      <c r="B7" s="227" t="s">
        <v>232</v>
      </c>
      <c r="C7" s="227" t="s">
        <v>232</v>
      </c>
      <c r="D7" s="228">
        <v>200</v>
      </c>
      <c r="E7" s="234">
        <v>0.30000000000000426</v>
      </c>
      <c r="F7" s="61">
        <v>12.2</v>
      </c>
    </row>
    <row r="8" spans="1:6" x14ac:dyDescent="0.3">
      <c r="A8" s="227" t="s">
        <v>755</v>
      </c>
      <c r="B8" s="227" t="s">
        <v>232</v>
      </c>
      <c r="C8" s="227" t="s">
        <v>232</v>
      </c>
      <c r="D8" s="228">
        <v>662</v>
      </c>
      <c r="E8" s="234">
        <v>0.30000000000000426</v>
      </c>
      <c r="F8" s="61">
        <v>10.600000000000001</v>
      </c>
    </row>
    <row r="9" spans="1:6" x14ac:dyDescent="0.3">
      <c r="A9" s="227" t="s">
        <v>757</v>
      </c>
      <c r="B9" s="227" t="s">
        <v>232</v>
      </c>
      <c r="C9" s="227" t="s">
        <v>232</v>
      </c>
      <c r="D9" s="228">
        <v>419</v>
      </c>
      <c r="E9" s="234">
        <v>0.69999999999999574</v>
      </c>
      <c r="F9" s="61">
        <v>11.799999999999999</v>
      </c>
    </row>
    <row r="10" spans="1:6" x14ac:dyDescent="0.3">
      <c r="A10" s="227" t="s">
        <v>758</v>
      </c>
      <c r="B10" s="227" t="s">
        <v>232</v>
      </c>
      <c r="C10" s="227" t="s">
        <v>232</v>
      </c>
      <c r="D10" s="228">
        <v>485</v>
      </c>
      <c r="E10" s="234">
        <v>0.70000000000000284</v>
      </c>
      <c r="F10" s="61">
        <v>11.299999999999999</v>
      </c>
    </row>
    <row r="11" spans="1:6" x14ac:dyDescent="0.3">
      <c r="A11" s="227" t="s">
        <v>759</v>
      </c>
      <c r="B11" s="227" t="s">
        <v>232</v>
      </c>
      <c r="C11" s="227" t="s">
        <v>232</v>
      </c>
      <c r="D11" s="228">
        <v>724</v>
      </c>
      <c r="E11" s="234">
        <v>1.1000000000000014</v>
      </c>
      <c r="F11" s="61">
        <v>10.600000000000001</v>
      </c>
    </row>
    <row r="12" spans="1:6" x14ac:dyDescent="0.3">
      <c r="A12" s="227" t="s">
        <v>760</v>
      </c>
      <c r="B12" s="227" t="s">
        <v>232</v>
      </c>
      <c r="C12" s="227" t="s">
        <v>232</v>
      </c>
      <c r="D12" s="228">
        <v>550</v>
      </c>
      <c r="E12" s="234">
        <v>1.1999999999999957</v>
      </c>
      <c r="F12" s="61">
        <v>15.600000000000001</v>
      </c>
    </row>
    <row r="13" spans="1:6" x14ac:dyDescent="0.3">
      <c r="A13" s="227" t="s">
        <v>761</v>
      </c>
      <c r="B13" s="227" t="s">
        <v>232</v>
      </c>
      <c r="C13" s="227" t="s">
        <v>232</v>
      </c>
      <c r="D13" s="228">
        <v>533</v>
      </c>
      <c r="E13" s="234">
        <v>1.1999999999999957</v>
      </c>
      <c r="F13" s="61">
        <v>8.1000000000000014</v>
      </c>
    </row>
    <row r="14" spans="1:6" x14ac:dyDescent="0.3">
      <c r="A14" s="227" t="s">
        <v>762</v>
      </c>
      <c r="B14" s="227" t="s">
        <v>232</v>
      </c>
      <c r="C14" s="227" t="s">
        <v>232</v>
      </c>
      <c r="D14" s="228">
        <v>635</v>
      </c>
      <c r="E14" s="234">
        <v>0.89999999999999858</v>
      </c>
      <c r="F14" s="61">
        <v>7.7</v>
      </c>
    </row>
    <row r="15" spans="1:6" x14ac:dyDescent="0.3">
      <c r="A15" s="227" t="s">
        <v>780</v>
      </c>
      <c r="B15" s="227" t="s">
        <v>652</v>
      </c>
      <c r="C15" s="227" t="s">
        <v>242</v>
      </c>
      <c r="D15" s="228">
        <v>176</v>
      </c>
      <c r="E15" s="234">
        <v>-0.89999999999999858</v>
      </c>
      <c r="F15" s="61">
        <v>38.9</v>
      </c>
    </row>
    <row r="16" spans="1:6" x14ac:dyDescent="0.3">
      <c r="A16" s="227" t="s">
        <v>763</v>
      </c>
      <c r="B16" s="227" t="s">
        <v>652</v>
      </c>
      <c r="C16" s="227" t="s">
        <v>242</v>
      </c>
      <c r="D16" s="228">
        <v>215</v>
      </c>
      <c r="E16" s="234">
        <v>-1.4000000000000057</v>
      </c>
      <c r="F16" s="61">
        <v>40.4</v>
      </c>
    </row>
    <row r="17" spans="1:6" x14ac:dyDescent="0.3">
      <c r="A17" s="227" t="s">
        <v>764</v>
      </c>
      <c r="B17" s="227" t="s">
        <v>652</v>
      </c>
      <c r="C17" s="227" t="s">
        <v>242</v>
      </c>
      <c r="D17" s="228">
        <v>51</v>
      </c>
      <c r="E17" s="234">
        <v>-3</v>
      </c>
      <c r="F17" s="61">
        <v>51.900000000000006</v>
      </c>
    </row>
    <row r="18" spans="1:6" x14ac:dyDescent="0.3">
      <c r="A18" s="227" t="s">
        <v>765</v>
      </c>
      <c r="B18" s="227" t="s">
        <v>652</v>
      </c>
      <c r="C18" s="227" t="s">
        <v>242</v>
      </c>
      <c r="D18" s="228">
        <v>197</v>
      </c>
      <c r="E18" s="234">
        <v>-2.3000000000000043</v>
      </c>
      <c r="F18" s="61">
        <v>26.9</v>
      </c>
    </row>
    <row r="19" spans="1:6" x14ac:dyDescent="0.3">
      <c r="A19" s="227" t="s">
        <v>767</v>
      </c>
      <c r="B19" s="227" t="s">
        <v>652</v>
      </c>
      <c r="C19" s="227" t="s">
        <v>242</v>
      </c>
      <c r="D19" s="228">
        <v>183</v>
      </c>
      <c r="E19" s="234">
        <v>-1.5</v>
      </c>
      <c r="F19" s="61">
        <v>32.200000000000003</v>
      </c>
    </row>
    <row r="20" spans="1:6" x14ac:dyDescent="0.3">
      <c r="A20" s="227" t="s">
        <v>768</v>
      </c>
      <c r="B20" s="227" t="s">
        <v>652</v>
      </c>
      <c r="C20" s="227" t="s">
        <v>242</v>
      </c>
      <c r="D20" s="228">
        <v>116</v>
      </c>
      <c r="E20" s="234">
        <v>-1.2999999999999972</v>
      </c>
      <c r="F20" s="61">
        <v>31.200000000000003</v>
      </c>
    </row>
    <row r="21" spans="1:6" x14ac:dyDescent="0.3">
      <c r="A21" s="227" t="s">
        <v>769</v>
      </c>
      <c r="B21" s="227" t="s">
        <v>652</v>
      </c>
      <c r="C21" s="227" t="s">
        <v>242</v>
      </c>
      <c r="D21" s="228">
        <v>46</v>
      </c>
      <c r="E21" s="234">
        <v>-0.89999999999999858</v>
      </c>
      <c r="F21" s="61">
        <v>20.299999999999997</v>
      </c>
    </row>
    <row r="22" spans="1:6" x14ac:dyDescent="0.3">
      <c r="A22" s="227" t="s">
        <v>771</v>
      </c>
      <c r="B22" s="227" t="s">
        <v>663</v>
      </c>
      <c r="C22" s="227" t="s">
        <v>242</v>
      </c>
      <c r="D22" s="228">
        <v>146</v>
      </c>
      <c r="E22" s="234">
        <v>-1.1999999999999957</v>
      </c>
      <c r="F22" s="61">
        <v>20.6</v>
      </c>
    </row>
    <row r="23" spans="1:6" x14ac:dyDescent="0.3">
      <c r="A23" s="227" t="s">
        <v>772</v>
      </c>
      <c r="B23" s="227" t="s">
        <v>663</v>
      </c>
      <c r="C23" s="227" t="s">
        <v>242</v>
      </c>
      <c r="D23" s="228">
        <v>170</v>
      </c>
      <c r="E23" s="234">
        <v>-1.8999999999999986</v>
      </c>
      <c r="F23" s="61">
        <v>23.700000000000003</v>
      </c>
    </row>
    <row r="24" spans="1:6" x14ac:dyDescent="0.3">
      <c r="A24" s="227" t="s">
        <v>773</v>
      </c>
      <c r="B24" s="227" t="s">
        <v>663</v>
      </c>
      <c r="C24" s="227" t="s">
        <v>242</v>
      </c>
      <c r="D24" s="228">
        <v>62</v>
      </c>
      <c r="E24" s="234">
        <v>-3</v>
      </c>
      <c r="F24" s="61">
        <v>37.799999999999997</v>
      </c>
    </row>
    <row r="25" spans="1:6" x14ac:dyDescent="0.3">
      <c r="A25" s="227" t="s">
        <v>774</v>
      </c>
      <c r="B25" s="227" t="s">
        <v>663</v>
      </c>
      <c r="C25" s="227" t="s">
        <v>242</v>
      </c>
      <c r="D25" s="228">
        <v>71</v>
      </c>
      <c r="E25" s="234">
        <v>-3.3999999999999986</v>
      </c>
      <c r="F25" s="61">
        <v>36.4</v>
      </c>
    </row>
    <row r="26" spans="1:6" x14ac:dyDescent="0.3">
      <c r="A26" s="227" t="s">
        <v>775</v>
      </c>
      <c r="B26" s="227" t="s">
        <v>663</v>
      </c>
      <c r="C26" s="227" t="s">
        <v>242</v>
      </c>
      <c r="D26" s="228">
        <v>232</v>
      </c>
      <c r="E26" s="234">
        <v>-1.7000000000000028</v>
      </c>
      <c r="F26" s="61">
        <v>18.100000000000001</v>
      </c>
    </row>
    <row r="27" spans="1:6" x14ac:dyDescent="0.3">
      <c r="A27" s="227" t="s">
        <v>776</v>
      </c>
      <c r="B27" s="227" t="s">
        <v>663</v>
      </c>
      <c r="C27" s="227" t="s">
        <v>242</v>
      </c>
      <c r="D27" s="228">
        <v>141</v>
      </c>
      <c r="E27" s="234">
        <v>-2.8999999999999986</v>
      </c>
      <c r="F27" s="61">
        <v>39.300000000000004</v>
      </c>
    </row>
    <row r="28" spans="1:6" x14ac:dyDescent="0.3">
      <c r="A28" s="227" t="s">
        <v>782</v>
      </c>
      <c r="B28" s="227" t="s">
        <v>663</v>
      </c>
      <c r="C28" s="227" t="s">
        <v>242</v>
      </c>
      <c r="D28" s="228">
        <v>53</v>
      </c>
      <c r="E28" s="234">
        <v>-2</v>
      </c>
      <c r="F28" s="61">
        <v>31.5</v>
      </c>
    </row>
    <row r="29" spans="1:6" x14ac:dyDescent="0.3">
      <c r="A29" s="227" t="s">
        <v>777</v>
      </c>
      <c r="B29" s="227" t="s">
        <v>663</v>
      </c>
      <c r="C29" s="227" t="s">
        <v>242</v>
      </c>
      <c r="D29" s="228">
        <v>249</v>
      </c>
      <c r="E29" s="234">
        <v>-3.5</v>
      </c>
      <c r="F29" s="61">
        <v>29.4</v>
      </c>
    </row>
    <row r="30" spans="1:6" x14ac:dyDescent="0.3">
      <c r="A30" s="196"/>
      <c r="B30" s="196"/>
      <c r="C30" s="196"/>
      <c r="D30" s="196"/>
      <c r="E30" s="196"/>
      <c r="F30" s="196"/>
    </row>
    <row r="31" spans="1:6" x14ac:dyDescent="0.3">
      <c r="A31" s="196"/>
      <c r="B31" s="245" t="s">
        <v>232</v>
      </c>
      <c r="C31" s="59" t="s">
        <v>16</v>
      </c>
      <c r="D31" s="224">
        <f>AVERAGE(D5:D14)</f>
        <v>525.5</v>
      </c>
      <c r="E31" s="224">
        <f>AVERAGE(E5:E14)</f>
        <v>0.77999999999999969</v>
      </c>
      <c r="F31" s="224">
        <f>AVERAGE(F5:F14)</f>
        <v>11.18</v>
      </c>
    </row>
    <row r="32" spans="1:6" x14ac:dyDescent="0.3">
      <c r="A32" s="196"/>
      <c r="B32" s="245"/>
      <c r="C32" s="59" t="s">
        <v>715</v>
      </c>
      <c r="D32" s="224">
        <f>STDEV(D5:D14)</f>
        <v>145.57415063579569</v>
      </c>
      <c r="E32" s="224">
        <f>STDEV(E5:E14)</f>
        <v>0.37653389990514358</v>
      </c>
      <c r="F32" s="224">
        <f>STDEV(F5:F14)</f>
        <v>2.2986952821111437</v>
      </c>
    </row>
    <row r="33" spans="1:6" x14ac:dyDescent="0.3">
      <c r="A33" s="196"/>
      <c r="B33" s="245"/>
      <c r="C33" s="59" t="s">
        <v>8</v>
      </c>
      <c r="D33" s="224">
        <f>STDEV(D5:D14)/SQRT(COUNT(D5:D14))</f>
        <v>46.034588445356313</v>
      </c>
      <c r="E33" s="224">
        <f>STDEV(E5:E14)/SQRT(COUNT(E5:E14))</f>
        <v>0.11907047399661121</v>
      </c>
      <c r="F33" s="224">
        <f>STDEV(F5:F14)/SQRT(COUNT(F5:F14))</f>
        <v>0.72691127381545195</v>
      </c>
    </row>
    <row r="34" spans="1:6" x14ac:dyDescent="0.3">
      <c r="A34" s="196"/>
      <c r="B34" s="196"/>
      <c r="C34" s="196"/>
      <c r="D34" s="196"/>
      <c r="E34" s="196"/>
      <c r="F34" s="196"/>
    </row>
    <row r="35" spans="1:6" x14ac:dyDescent="0.3">
      <c r="A35" s="196"/>
      <c r="B35" s="245" t="s">
        <v>778</v>
      </c>
      <c r="C35" s="59" t="s">
        <v>16</v>
      </c>
      <c r="D35" s="224">
        <f>AVERAGE(D22:D29)</f>
        <v>140.5</v>
      </c>
      <c r="E35" s="224">
        <f>AVERAGE(E22:E29)</f>
        <v>-2.4499999999999993</v>
      </c>
      <c r="F35" s="224">
        <f>AVERAGE(F22:F29)</f>
        <v>29.6</v>
      </c>
    </row>
    <row r="36" spans="1:6" x14ac:dyDescent="0.3">
      <c r="A36" s="196"/>
      <c r="B36" s="245"/>
      <c r="C36" s="59" t="s">
        <v>715</v>
      </c>
      <c r="D36" s="224">
        <f>STDEV(D22:D29)</f>
        <v>75.303196669008869</v>
      </c>
      <c r="E36" s="224">
        <f>STDEV(E22:E29)</f>
        <v>0.85690472882678992</v>
      </c>
      <c r="F36" s="224">
        <f>STDEV(F22:F29)</f>
        <v>8.1000881829414926</v>
      </c>
    </row>
    <row r="37" spans="1:6" x14ac:dyDescent="0.3">
      <c r="A37" s="196"/>
      <c r="B37" s="245"/>
      <c r="C37" s="59" t="s">
        <v>8</v>
      </c>
      <c r="D37" s="224">
        <f>STDEV(D22:D29)/SQRT(COUNT(D22:D29))</f>
        <v>26.623700504840201</v>
      </c>
      <c r="E37" s="224">
        <f>STDEV(E22:E29)/SQRT(COUNT(E22:E29))</f>
        <v>0.30296157229212139</v>
      </c>
      <c r="F37" s="224">
        <f>STDEV(F22:F29)/SQRT(COUNT(F22:F29))</f>
        <v>2.8638136411834743</v>
      </c>
    </row>
    <row r="38" spans="1:6" x14ac:dyDescent="0.3">
      <c r="A38" s="196"/>
      <c r="B38" s="196"/>
      <c r="C38" s="196"/>
      <c r="D38" s="196"/>
      <c r="E38" s="196"/>
      <c r="F38" s="196"/>
    </row>
    <row r="39" spans="1:6" x14ac:dyDescent="0.3">
      <c r="A39" s="196"/>
      <c r="B39" s="245" t="s">
        <v>779</v>
      </c>
      <c r="C39" s="59" t="s">
        <v>16</v>
      </c>
      <c r="D39" s="224">
        <f>AVERAGE(D15:D21)</f>
        <v>140.57142857142858</v>
      </c>
      <c r="E39" s="224">
        <f>AVERAGE(E15:E21)</f>
        <v>-1.614285714285715</v>
      </c>
      <c r="F39" s="224">
        <f>AVERAGE(F15:F21)</f>
        <v>34.542857142857144</v>
      </c>
    </row>
    <row r="40" spans="1:6" x14ac:dyDescent="0.3">
      <c r="A40" s="196"/>
      <c r="B40" s="245"/>
      <c r="C40" s="59" t="s">
        <v>715</v>
      </c>
      <c r="D40" s="224">
        <f>STDEV(D15:D21)</f>
        <v>69.940110434707265</v>
      </c>
      <c r="E40" s="224">
        <f>STDEV(E15:E21)</f>
        <v>0.77120808136449592</v>
      </c>
      <c r="F40" s="224">
        <f>STDEV(F15:F21)</f>
        <v>10.267238697731266</v>
      </c>
    </row>
    <row r="41" spans="1:6" x14ac:dyDescent="0.3">
      <c r="A41" s="196"/>
      <c r="B41" s="245"/>
      <c r="C41" s="59" t="s">
        <v>8</v>
      </c>
      <c r="D41" s="224">
        <f>STDEV(D15:D21)/SQRT(COUNT(D15:D21))</f>
        <v>26.434876982661283</v>
      </c>
      <c r="E41" s="224">
        <f>STDEV(E15:E21)/SQRT(COUNT(E15:E21))</f>
        <v>0.29148925605338893</v>
      </c>
      <c r="F41" s="224">
        <f>STDEV(F15:F21)/SQRT(COUNT(F15:F21))</f>
        <v>3.8806514636479421</v>
      </c>
    </row>
  </sheetData>
  <mergeCells count="3">
    <mergeCell ref="B31:B33"/>
    <mergeCell ref="B35:B37"/>
    <mergeCell ref="B39:B4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2"/>
  <sheetViews>
    <sheetView workbookViewId="0">
      <selection activeCell="H6" sqref="H6"/>
    </sheetView>
  </sheetViews>
  <sheetFormatPr baseColWidth="10" defaultRowHeight="14.4" x14ac:dyDescent="0.3"/>
  <sheetData>
    <row r="2" spans="1:6" x14ac:dyDescent="0.3">
      <c r="A2" s="238" t="s">
        <v>808</v>
      </c>
      <c r="B2" s="238"/>
      <c r="C2" s="238"/>
      <c r="D2" s="238"/>
      <c r="E2" s="238"/>
      <c r="F2" s="238"/>
    </row>
    <row r="3" spans="1:6" x14ac:dyDescent="0.3">
      <c r="A3" s="196"/>
      <c r="B3" s="196"/>
      <c r="C3" s="196"/>
      <c r="D3" s="196"/>
      <c r="E3" s="196"/>
      <c r="F3" s="196"/>
    </row>
    <row r="4" spans="1:6" x14ac:dyDescent="0.3">
      <c r="A4" s="220" t="s">
        <v>225</v>
      </c>
      <c r="B4" s="220" t="s">
        <v>637</v>
      </c>
      <c r="C4" s="220" t="s">
        <v>638</v>
      </c>
      <c r="D4" s="211" t="s">
        <v>639</v>
      </c>
      <c r="E4" s="211" t="s">
        <v>783</v>
      </c>
      <c r="F4" s="211" t="s">
        <v>784</v>
      </c>
    </row>
    <row r="5" spans="1:6" x14ac:dyDescent="0.3">
      <c r="A5" s="201" t="s">
        <v>785</v>
      </c>
      <c r="B5" s="201" t="s">
        <v>232</v>
      </c>
      <c r="C5" s="201" t="s">
        <v>232</v>
      </c>
      <c r="D5" s="223">
        <v>9.2100000000000009</v>
      </c>
      <c r="E5" s="223">
        <v>17.57</v>
      </c>
      <c r="F5" s="235">
        <v>0.31217326362957426</v>
      </c>
    </row>
    <row r="6" spans="1:6" x14ac:dyDescent="0.3">
      <c r="A6" s="201" t="s">
        <v>786</v>
      </c>
      <c r="B6" s="201" t="s">
        <v>232</v>
      </c>
      <c r="C6" s="201" t="s">
        <v>232</v>
      </c>
      <c r="D6" s="223">
        <v>10.32</v>
      </c>
      <c r="E6" s="223">
        <v>16.3</v>
      </c>
      <c r="F6" s="235">
        <v>0.22464312546957177</v>
      </c>
    </row>
    <row r="7" spans="1:6" x14ac:dyDescent="0.3">
      <c r="A7" s="201" t="s">
        <v>787</v>
      </c>
      <c r="B7" s="201" t="s">
        <v>232</v>
      </c>
      <c r="C7" s="201" t="s">
        <v>232</v>
      </c>
      <c r="D7" s="223">
        <v>11.36</v>
      </c>
      <c r="E7" s="223">
        <v>25.02</v>
      </c>
      <c r="F7" s="235">
        <v>0.37548103353490936</v>
      </c>
    </row>
    <row r="8" spans="1:6" x14ac:dyDescent="0.3">
      <c r="A8" s="201" t="s">
        <v>788</v>
      </c>
      <c r="B8" s="201" t="s">
        <v>232</v>
      </c>
      <c r="C8" s="201" t="s">
        <v>232</v>
      </c>
      <c r="D8" s="223">
        <v>9.6300000000000008</v>
      </c>
      <c r="E8" s="223">
        <v>18.829999999999998</v>
      </c>
      <c r="F8" s="235">
        <v>0.32326071679550239</v>
      </c>
    </row>
    <row r="9" spans="1:6" x14ac:dyDescent="0.3">
      <c r="A9" s="201" t="s">
        <v>789</v>
      </c>
      <c r="B9" s="201" t="s">
        <v>232</v>
      </c>
      <c r="C9" s="201" t="s">
        <v>232</v>
      </c>
      <c r="D9" s="223">
        <v>13.72</v>
      </c>
      <c r="E9" s="223">
        <v>24.71</v>
      </c>
      <c r="F9" s="235">
        <v>0.28597449908925321</v>
      </c>
    </row>
    <row r="10" spans="1:6" x14ac:dyDescent="0.3">
      <c r="A10" s="201" t="s">
        <v>790</v>
      </c>
      <c r="B10" s="201" t="s">
        <v>232</v>
      </c>
      <c r="C10" s="201" t="s">
        <v>232</v>
      </c>
      <c r="D10" s="223">
        <v>12.04</v>
      </c>
      <c r="E10" s="223">
        <v>18.989999999999998</v>
      </c>
      <c r="F10" s="235">
        <v>0.22397679664840475</v>
      </c>
    </row>
    <row r="11" spans="1:6" x14ac:dyDescent="0.3">
      <c r="A11" s="201" t="s">
        <v>791</v>
      </c>
      <c r="B11" s="201" t="s">
        <v>652</v>
      </c>
      <c r="C11" s="201" t="s">
        <v>242</v>
      </c>
      <c r="D11" s="223">
        <v>8.7200000000000006</v>
      </c>
      <c r="E11" s="223">
        <v>11.77</v>
      </c>
      <c r="F11" s="235">
        <v>0.14885309907271832</v>
      </c>
    </row>
    <row r="12" spans="1:6" x14ac:dyDescent="0.3">
      <c r="A12" s="201" t="s">
        <v>792</v>
      </c>
      <c r="B12" s="201" t="s">
        <v>652</v>
      </c>
      <c r="C12" s="201" t="s">
        <v>242</v>
      </c>
      <c r="D12" s="223">
        <v>10.36</v>
      </c>
      <c r="E12" s="223">
        <v>19.690000000000001</v>
      </c>
      <c r="F12" s="235">
        <v>0.31048252911813651</v>
      </c>
    </row>
    <row r="13" spans="1:6" x14ac:dyDescent="0.3">
      <c r="A13" s="201" t="s">
        <v>793</v>
      </c>
      <c r="B13" s="201" t="s">
        <v>652</v>
      </c>
      <c r="C13" s="201" t="s">
        <v>242</v>
      </c>
      <c r="D13" s="223">
        <v>19.95</v>
      </c>
      <c r="E13" s="223">
        <v>26.56</v>
      </c>
      <c r="F13" s="235">
        <v>0.14211997419909697</v>
      </c>
    </row>
    <row r="14" spans="1:6" x14ac:dyDescent="0.3">
      <c r="A14" s="201" t="s">
        <v>794</v>
      </c>
      <c r="B14" s="201" t="s">
        <v>652</v>
      </c>
      <c r="C14" s="201" t="s">
        <v>242</v>
      </c>
      <c r="D14" s="223">
        <v>15.04</v>
      </c>
      <c r="E14" s="223">
        <v>30.72</v>
      </c>
      <c r="F14" s="235">
        <v>0.34265734265734266</v>
      </c>
    </row>
    <row r="15" spans="1:6" x14ac:dyDescent="0.3">
      <c r="A15" s="201" t="s">
        <v>795</v>
      </c>
      <c r="B15" s="201" t="s">
        <v>652</v>
      </c>
      <c r="C15" s="201" t="s">
        <v>242</v>
      </c>
      <c r="D15" s="223">
        <v>8.92</v>
      </c>
      <c r="E15" s="223">
        <v>16.059999999999999</v>
      </c>
      <c r="F15" s="235">
        <v>0.28582866293034426</v>
      </c>
    </row>
    <row r="16" spans="1:6" x14ac:dyDescent="0.3">
      <c r="A16" s="201" t="s">
        <v>796</v>
      </c>
      <c r="B16" s="201" t="s">
        <v>663</v>
      </c>
      <c r="C16" s="201" t="s">
        <v>242</v>
      </c>
      <c r="D16" s="223">
        <v>7.34</v>
      </c>
      <c r="E16" s="223">
        <v>13.7</v>
      </c>
      <c r="F16" s="235">
        <v>0.30228136882129275</v>
      </c>
    </row>
    <row r="17" spans="1:6" x14ac:dyDescent="0.3">
      <c r="A17" s="201" t="s">
        <v>797</v>
      </c>
      <c r="B17" s="201" t="s">
        <v>663</v>
      </c>
      <c r="C17" s="201" t="s">
        <v>242</v>
      </c>
      <c r="D17" s="223">
        <v>12.87</v>
      </c>
      <c r="E17" s="223">
        <v>13.99</v>
      </c>
      <c r="F17" s="235">
        <v>4.1697691734921855E-2</v>
      </c>
    </row>
    <row r="18" spans="1:6" x14ac:dyDescent="0.3">
      <c r="A18" s="201" t="s">
        <v>798</v>
      </c>
      <c r="B18" s="201" t="s">
        <v>663</v>
      </c>
      <c r="C18" s="201" t="s">
        <v>242</v>
      </c>
      <c r="D18" s="223">
        <v>11.33</v>
      </c>
      <c r="E18" s="223">
        <v>28.76</v>
      </c>
      <c r="F18" s="235">
        <v>0.43477176353205282</v>
      </c>
    </row>
    <row r="19" spans="1:6" x14ac:dyDescent="0.3">
      <c r="A19" s="201" t="s">
        <v>799</v>
      </c>
      <c r="B19" s="201" t="s">
        <v>663</v>
      </c>
      <c r="C19" s="201" t="s">
        <v>242</v>
      </c>
      <c r="D19" s="223">
        <v>16.88</v>
      </c>
      <c r="E19" s="223">
        <v>30.87</v>
      </c>
      <c r="F19" s="235">
        <v>0.29298429319371733</v>
      </c>
    </row>
    <row r="20" spans="1:6" x14ac:dyDescent="0.3">
      <c r="A20" s="201" t="s">
        <v>800</v>
      </c>
      <c r="B20" s="201" t="s">
        <v>663</v>
      </c>
      <c r="C20" s="201" t="s">
        <v>242</v>
      </c>
      <c r="D20" s="223">
        <v>11.52</v>
      </c>
      <c r="E20" s="223">
        <v>21.08</v>
      </c>
      <c r="F20" s="235">
        <v>0.29325153374233132</v>
      </c>
    </row>
    <row r="21" spans="1:6" x14ac:dyDescent="0.3">
      <c r="A21" s="201"/>
      <c r="B21" s="201"/>
      <c r="C21" s="201"/>
      <c r="D21" s="222"/>
      <c r="E21" s="59"/>
      <c r="F21" s="221"/>
    </row>
    <row r="22" spans="1:6" x14ac:dyDescent="0.3">
      <c r="A22" s="201"/>
      <c r="B22" s="201"/>
      <c r="C22" s="201"/>
      <c r="D22" s="245" t="s">
        <v>232</v>
      </c>
      <c r="E22" s="59" t="s">
        <v>16</v>
      </c>
      <c r="F22" s="224">
        <f>AVERAGE(F5:F10)</f>
        <v>0.29091823919453597</v>
      </c>
    </row>
    <row r="23" spans="1:6" x14ac:dyDescent="0.3">
      <c r="A23" s="201"/>
      <c r="B23" s="201"/>
      <c r="C23" s="201"/>
      <c r="D23" s="245"/>
      <c r="E23" s="59" t="s">
        <v>715</v>
      </c>
      <c r="F23" s="224">
        <f>STDEV(F5:F10)</f>
        <v>5.9239625426563657E-2</v>
      </c>
    </row>
    <row r="24" spans="1:6" x14ac:dyDescent="0.3">
      <c r="A24" s="196"/>
      <c r="B24" s="196"/>
      <c r="C24" s="196"/>
      <c r="D24" s="245"/>
      <c r="E24" s="59" t="s">
        <v>8</v>
      </c>
      <c r="F24" s="224">
        <f>STDEV(F5:F10)/SQRT(COUNT(F5:F10))</f>
        <v>2.4184475808114208E-2</v>
      </c>
    </row>
    <row r="25" spans="1:6" x14ac:dyDescent="0.3">
      <c r="A25" s="196"/>
      <c r="B25" s="196"/>
      <c r="C25" s="196"/>
      <c r="D25" s="196"/>
      <c r="E25" s="196"/>
      <c r="F25" s="196"/>
    </row>
    <row r="26" spans="1:6" x14ac:dyDescent="0.3">
      <c r="A26" s="196"/>
      <c r="B26" s="196"/>
      <c r="C26" s="196"/>
      <c r="D26" s="245" t="s">
        <v>778</v>
      </c>
      <c r="E26" s="59" t="s">
        <v>16</v>
      </c>
      <c r="F26" s="224">
        <f>AVERAGE(F16:F20)</f>
        <v>0.27299733020486328</v>
      </c>
    </row>
    <row r="27" spans="1:6" x14ac:dyDescent="0.3">
      <c r="A27" s="196"/>
      <c r="B27" s="196"/>
      <c r="C27" s="196"/>
      <c r="D27" s="245"/>
      <c r="E27" s="59" t="s">
        <v>715</v>
      </c>
      <c r="F27" s="224">
        <f>STDEV(F16:F20)</f>
        <v>0.14259887482270181</v>
      </c>
    </row>
    <row r="28" spans="1:6" x14ac:dyDescent="0.3">
      <c r="A28" s="196"/>
      <c r="B28" s="196"/>
      <c r="C28" s="196"/>
      <c r="D28" s="245"/>
      <c r="E28" s="59" t="s">
        <v>8</v>
      </c>
      <c r="F28" s="224">
        <f>STDEV(F16:F20)/SQRT(COUNT(F16:F20))</f>
        <v>6.3772155523708907E-2</v>
      </c>
    </row>
    <row r="29" spans="1:6" x14ac:dyDescent="0.3">
      <c r="A29" s="196"/>
      <c r="B29" s="196"/>
      <c r="C29" s="196"/>
      <c r="D29" s="196"/>
      <c r="E29" s="196"/>
      <c r="F29" s="196"/>
    </row>
    <row r="30" spans="1:6" x14ac:dyDescent="0.3">
      <c r="A30" s="196"/>
      <c r="B30" s="196"/>
      <c r="C30" s="196"/>
      <c r="D30" s="245" t="s">
        <v>779</v>
      </c>
      <c r="E30" s="59" t="s">
        <v>16</v>
      </c>
      <c r="F30" s="224">
        <f>AVERAGE(F11:F15)</f>
        <v>0.24598832159552772</v>
      </c>
    </row>
    <row r="31" spans="1:6" x14ac:dyDescent="0.3">
      <c r="A31" s="196"/>
      <c r="B31" s="196"/>
      <c r="C31" s="196"/>
      <c r="D31" s="245"/>
      <c r="E31" s="59" t="s">
        <v>715</v>
      </c>
      <c r="F31" s="224">
        <f>STDEV(F11:F15)</f>
        <v>9.3962147006274505E-2</v>
      </c>
    </row>
    <row r="32" spans="1:6" x14ac:dyDescent="0.3">
      <c r="A32" s="196"/>
      <c r="B32" s="196"/>
      <c r="C32" s="196"/>
      <c r="D32" s="245"/>
      <c r="E32" s="59" t="s">
        <v>8</v>
      </c>
      <c r="F32" s="224">
        <f>STDEV(F11:F15)/SQRT(COUNT(F11:F15))</f>
        <v>4.2021149603571631E-2</v>
      </c>
    </row>
  </sheetData>
  <mergeCells count="4">
    <mergeCell ref="A2:F2"/>
    <mergeCell ref="D22:D24"/>
    <mergeCell ref="D26:D28"/>
    <mergeCell ref="D30:D32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2"/>
  <sheetViews>
    <sheetView workbookViewId="0">
      <selection activeCell="H12" sqref="H12"/>
    </sheetView>
  </sheetViews>
  <sheetFormatPr baseColWidth="10" defaultRowHeight="14.4" x14ac:dyDescent="0.3"/>
  <sheetData>
    <row r="2" spans="1:4" x14ac:dyDescent="0.3">
      <c r="A2" s="238" t="s">
        <v>809</v>
      </c>
      <c r="B2" s="238"/>
      <c r="C2" s="238"/>
      <c r="D2" s="238"/>
    </row>
    <row r="3" spans="1:4" x14ac:dyDescent="0.3">
      <c r="A3" s="196"/>
      <c r="B3" s="196"/>
      <c r="C3" s="196"/>
      <c r="D3" s="197"/>
    </row>
    <row r="4" spans="1:4" x14ac:dyDescent="0.3">
      <c r="A4" s="199" t="s">
        <v>225</v>
      </c>
      <c r="B4" s="199" t="s">
        <v>236</v>
      </c>
      <c r="C4" s="199" t="s">
        <v>227</v>
      </c>
      <c r="D4" s="199" t="s">
        <v>688</v>
      </c>
    </row>
    <row r="5" spans="1:4" x14ac:dyDescent="0.3">
      <c r="A5" s="59" t="s">
        <v>785</v>
      </c>
      <c r="B5" s="59" t="s">
        <v>232</v>
      </c>
      <c r="C5" s="59" t="s">
        <v>232</v>
      </c>
      <c r="D5" s="224">
        <v>11.674936413292748</v>
      </c>
    </row>
    <row r="6" spans="1:4" x14ac:dyDescent="0.3">
      <c r="A6" s="59" t="s">
        <v>786</v>
      </c>
      <c r="B6" s="59" t="s">
        <v>232</v>
      </c>
      <c r="C6" s="59" t="s">
        <v>232</v>
      </c>
      <c r="D6" s="224">
        <v>9.8804198210598759</v>
      </c>
    </row>
    <row r="7" spans="1:4" x14ac:dyDescent="0.3">
      <c r="A7" s="59" t="s">
        <v>789</v>
      </c>
      <c r="B7" s="59" t="s">
        <v>232</v>
      </c>
      <c r="C7" s="59" t="s">
        <v>232</v>
      </c>
      <c r="D7" s="224">
        <v>7.8309883395723077</v>
      </c>
    </row>
    <row r="8" spans="1:4" x14ac:dyDescent="0.3">
      <c r="A8" s="59" t="s">
        <v>790</v>
      </c>
      <c r="B8" s="59" t="s">
        <v>232</v>
      </c>
      <c r="C8" s="59" t="s">
        <v>232</v>
      </c>
      <c r="D8" s="224">
        <v>6.9842209907356505</v>
      </c>
    </row>
    <row r="9" spans="1:4" x14ac:dyDescent="0.3">
      <c r="A9" s="59" t="s">
        <v>791</v>
      </c>
      <c r="B9" s="59" t="s">
        <v>652</v>
      </c>
      <c r="C9" s="59" t="s">
        <v>242</v>
      </c>
      <c r="D9" s="224">
        <v>15.701337936987487</v>
      </c>
    </row>
    <row r="10" spans="1:4" x14ac:dyDescent="0.3">
      <c r="A10" s="59" t="s">
        <v>792</v>
      </c>
      <c r="B10" s="59" t="s">
        <v>652</v>
      </c>
      <c r="C10" s="59" t="s">
        <v>242</v>
      </c>
      <c r="D10" s="224">
        <v>6.4862974780366276</v>
      </c>
    </row>
    <row r="11" spans="1:4" x14ac:dyDescent="0.3">
      <c r="A11" s="59" t="s">
        <v>793</v>
      </c>
      <c r="B11" s="59" t="s">
        <v>652</v>
      </c>
      <c r="C11" s="59" t="s">
        <v>242</v>
      </c>
      <c r="D11" s="224">
        <v>6.3970654021651603</v>
      </c>
    </row>
    <row r="12" spans="1:4" x14ac:dyDescent="0.3">
      <c r="A12" s="59" t="s">
        <v>801</v>
      </c>
      <c r="B12" s="59" t="s">
        <v>652</v>
      </c>
      <c r="C12" s="59" t="s">
        <v>242</v>
      </c>
      <c r="D12" s="224">
        <v>13.803693215809835</v>
      </c>
    </row>
    <row r="13" spans="1:4" x14ac:dyDescent="0.3">
      <c r="A13" s="59" t="s">
        <v>794</v>
      </c>
      <c r="B13" s="59" t="s">
        <v>652</v>
      </c>
      <c r="C13" s="59" t="s">
        <v>242</v>
      </c>
      <c r="D13" s="224">
        <v>13.538262939206906</v>
      </c>
    </row>
    <row r="14" spans="1:4" x14ac:dyDescent="0.3">
      <c r="A14" s="59" t="s">
        <v>795</v>
      </c>
      <c r="B14" s="59" t="s">
        <v>652</v>
      </c>
      <c r="C14" s="59" t="s">
        <v>242</v>
      </c>
      <c r="D14" s="224">
        <v>6.0672144553915643</v>
      </c>
    </row>
    <row r="15" spans="1:4" x14ac:dyDescent="0.3">
      <c r="A15" s="59" t="s">
        <v>796</v>
      </c>
      <c r="B15" s="59" t="s">
        <v>663</v>
      </c>
      <c r="C15" s="59" t="s">
        <v>242</v>
      </c>
      <c r="D15" s="224">
        <v>6.2605345533349386</v>
      </c>
    </row>
    <row r="16" spans="1:4" x14ac:dyDescent="0.3">
      <c r="A16" s="59" t="s">
        <v>797</v>
      </c>
      <c r="B16" s="59" t="s">
        <v>663</v>
      </c>
      <c r="C16" s="59" t="s">
        <v>242</v>
      </c>
      <c r="D16" s="224">
        <v>8.7216299862448423</v>
      </c>
    </row>
    <row r="17" spans="1:4" x14ac:dyDescent="0.3">
      <c r="A17" s="59" t="s">
        <v>798</v>
      </c>
      <c r="B17" s="59" t="s">
        <v>663</v>
      </c>
      <c r="C17" s="59" t="s">
        <v>242</v>
      </c>
      <c r="D17" s="224">
        <v>11.275977080304456</v>
      </c>
    </row>
    <row r="18" spans="1:4" x14ac:dyDescent="0.3">
      <c r="A18" s="59" t="s">
        <v>802</v>
      </c>
      <c r="B18" s="59" t="s">
        <v>663</v>
      </c>
      <c r="C18" s="59" t="s">
        <v>242</v>
      </c>
      <c r="D18" s="224">
        <v>10.508078488254966</v>
      </c>
    </row>
    <row r="19" spans="1:4" x14ac:dyDescent="0.3">
      <c r="A19" s="59" t="s">
        <v>799</v>
      </c>
      <c r="B19" s="59" t="s">
        <v>663</v>
      </c>
      <c r="C19" s="59" t="s">
        <v>242</v>
      </c>
      <c r="D19" s="224">
        <v>9.1524701873935257</v>
      </c>
    </row>
    <row r="20" spans="1:4" x14ac:dyDescent="0.3">
      <c r="A20" s="59" t="s">
        <v>800</v>
      </c>
      <c r="B20" s="59" t="s">
        <v>663</v>
      </c>
      <c r="C20" s="59" t="s">
        <v>242</v>
      </c>
      <c r="D20" s="224">
        <v>8.8152652547703916</v>
      </c>
    </row>
    <row r="21" spans="1:4" x14ac:dyDescent="0.3">
      <c r="A21" s="59"/>
      <c r="B21" s="59"/>
      <c r="C21" s="59"/>
      <c r="D21" s="224"/>
    </row>
    <row r="22" spans="1:4" x14ac:dyDescent="0.3">
      <c r="A22" s="59"/>
      <c r="B22" s="245" t="s">
        <v>232</v>
      </c>
      <c r="C22" s="59" t="s">
        <v>16</v>
      </c>
      <c r="D22" s="224">
        <f>AVERAGE(D5:D8)</f>
        <v>9.0926413911651451</v>
      </c>
    </row>
    <row r="23" spans="1:4" x14ac:dyDescent="0.3">
      <c r="A23" s="59"/>
      <c r="B23" s="245"/>
      <c r="C23" s="59" t="s">
        <v>715</v>
      </c>
      <c r="D23" s="224">
        <f>STDEV(D5:D8)</f>
        <v>2.1076090278997199</v>
      </c>
    </row>
    <row r="24" spans="1:4" x14ac:dyDescent="0.3">
      <c r="A24" s="59"/>
      <c r="B24" s="245"/>
      <c r="C24" s="59" t="s">
        <v>8</v>
      </c>
      <c r="D24" s="224">
        <f>STDEV(D5:D8)/SQRT(COUNT(D5:D8))</f>
        <v>1.05380451394986</v>
      </c>
    </row>
    <row r="25" spans="1:4" x14ac:dyDescent="0.3">
      <c r="A25" s="59"/>
      <c r="B25" s="196"/>
      <c r="C25" s="196"/>
      <c r="D25" s="196"/>
    </row>
    <row r="26" spans="1:4" x14ac:dyDescent="0.3">
      <c r="A26" s="59"/>
      <c r="B26" s="245" t="s">
        <v>778</v>
      </c>
      <c r="C26" s="59" t="s">
        <v>16</v>
      </c>
      <c r="D26" s="224">
        <f>AVERAGE(D15:D20)</f>
        <v>9.1223259250505198</v>
      </c>
    </row>
    <row r="27" spans="1:4" x14ac:dyDescent="0.3">
      <c r="A27" s="59"/>
      <c r="B27" s="245"/>
      <c r="C27" s="59" t="s">
        <v>715</v>
      </c>
      <c r="D27" s="224">
        <f>STDEV(D15:D20)</f>
        <v>1.7322889763166185</v>
      </c>
    </row>
    <row r="28" spans="1:4" x14ac:dyDescent="0.3">
      <c r="A28" s="59"/>
      <c r="B28" s="245"/>
      <c r="C28" s="59" t="s">
        <v>8</v>
      </c>
      <c r="D28" s="224">
        <f>STDEV(D15:D20)/SQRT(COUNT(D15:D20))</f>
        <v>0.70720401317065484</v>
      </c>
    </row>
    <row r="29" spans="1:4" x14ac:dyDescent="0.3">
      <c r="A29" s="59"/>
      <c r="B29" s="196"/>
      <c r="C29" s="196"/>
      <c r="D29" s="196"/>
    </row>
    <row r="30" spans="1:4" x14ac:dyDescent="0.3">
      <c r="A30" s="196"/>
      <c r="B30" s="245" t="s">
        <v>779</v>
      </c>
      <c r="C30" s="59" t="s">
        <v>16</v>
      </c>
      <c r="D30" s="224">
        <f>AVERAGE(D9:D14)</f>
        <v>10.332311904599598</v>
      </c>
    </row>
    <row r="31" spans="1:4" x14ac:dyDescent="0.3">
      <c r="A31" s="196"/>
      <c r="B31" s="245"/>
      <c r="C31" s="59" t="s">
        <v>715</v>
      </c>
      <c r="D31" s="224">
        <f>STDEV(D9:D14)</f>
        <v>4.4637226400409791</v>
      </c>
    </row>
    <row r="32" spans="1:4" x14ac:dyDescent="0.3">
      <c r="A32" s="196"/>
      <c r="B32" s="245"/>
      <c r="C32" s="59" t="s">
        <v>8</v>
      </c>
      <c r="D32" s="224">
        <f>STDEV(D9:D14)/SQRT(COUNT(D9:D14))</f>
        <v>1.8223071369015713</v>
      </c>
    </row>
  </sheetData>
  <mergeCells count="4">
    <mergeCell ref="A2:D2"/>
    <mergeCell ref="B22:B24"/>
    <mergeCell ref="B26:B28"/>
    <mergeCell ref="B30:B32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2"/>
  <sheetViews>
    <sheetView tabSelected="1" topLeftCell="C1" workbookViewId="0">
      <selection activeCell="I28" sqref="I28"/>
    </sheetView>
  </sheetViews>
  <sheetFormatPr baseColWidth="10" defaultRowHeight="14.4" x14ac:dyDescent="0.3"/>
  <sheetData>
    <row r="2" spans="1:6" x14ac:dyDescent="0.3">
      <c r="A2" s="196"/>
      <c r="B2" s="196"/>
      <c r="C2" s="196"/>
      <c r="D2" s="197" t="s">
        <v>810</v>
      </c>
      <c r="E2" s="197" t="s">
        <v>811</v>
      </c>
      <c r="F2" s="197" t="s">
        <v>812</v>
      </c>
    </row>
    <row r="3" spans="1:6" x14ac:dyDescent="0.3">
      <c r="A3" s="196"/>
      <c r="B3" s="196"/>
      <c r="C3" s="196"/>
      <c r="D3" s="196"/>
      <c r="E3" s="196"/>
      <c r="F3" s="196"/>
    </row>
    <row r="4" spans="1:6" x14ac:dyDescent="0.3">
      <c r="A4" s="233" t="s">
        <v>225</v>
      </c>
      <c r="B4" s="233" t="s">
        <v>637</v>
      </c>
      <c r="C4" s="233" t="s">
        <v>638</v>
      </c>
      <c r="D4" s="199" t="s">
        <v>697</v>
      </c>
      <c r="E4" s="211" t="s">
        <v>440</v>
      </c>
      <c r="F4" s="198" t="s">
        <v>698</v>
      </c>
    </row>
    <row r="5" spans="1:6" x14ac:dyDescent="0.3">
      <c r="A5" s="227" t="s">
        <v>785</v>
      </c>
      <c r="B5" s="227" t="s">
        <v>232</v>
      </c>
      <c r="C5" s="227" t="s">
        <v>232</v>
      </c>
      <c r="D5" s="228">
        <v>307</v>
      </c>
      <c r="E5" s="234">
        <v>1.7999999999999972</v>
      </c>
      <c r="F5" s="61">
        <v>17</v>
      </c>
    </row>
    <row r="6" spans="1:6" x14ac:dyDescent="0.3">
      <c r="A6" s="227" t="s">
        <v>786</v>
      </c>
      <c r="B6" s="227" t="s">
        <v>232</v>
      </c>
      <c r="C6" s="227" t="s">
        <v>232</v>
      </c>
      <c r="D6" s="228">
        <v>462</v>
      </c>
      <c r="E6" s="234">
        <v>1.5999999999999943</v>
      </c>
      <c r="F6" s="61">
        <v>9.1</v>
      </c>
    </row>
    <row r="7" spans="1:6" x14ac:dyDescent="0.3">
      <c r="A7" s="227" t="s">
        <v>787</v>
      </c>
      <c r="B7" s="227" t="s">
        <v>232</v>
      </c>
      <c r="C7" s="227" t="s">
        <v>232</v>
      </c>
      <c r="D7" s="228">
        <v>341</v>
      </c>
      <c r="E7" s="234">
        <v>0.70000000000000284</v>
      </c>
      <c r="F7" s="61">
        <v>16.399999999999999</v>
      </c>
    </row>
    <row r="8" spans="1:6" x14ac:dyDescent="0.3">
      <c r="A8" s="227" t="s">
        <v>788</v>
      </c>
      <c r="B8" s="227" t="s">
        <v>232</v>
      </c>
      <c r="C8" s="227" t="s">
        <v>232</v>
      </c>
      <c r="D8" s="228">
        <v>457</v>
      </c>
      <c r="E8" s="234">
        <v>-0.30000000000000426</v>
      </c>
      <c r="F8" s="61">
        <v>11.5</v>
      </c>
    </row>
    <row r="9" spans="1:6" x14ac:dyDescent="0.3">
      <c r="A9" s="236" t="s">
        <v>789</v>
      </c>
      <c r="B9" s="236" t="s">
        <v>232</v>
      </c>
      <c r="C9" s="236" t="s">
        <v>232</v>
      </c>
      <c r="D9" s="228">
        <v>485</v>
      </c>
      <c r="E9" s="234">
        <v>-0.39999999999999858</v>
      </c>
      <c r="F9" s="61">
        <v>8.5</v>
      </c>
    </row>
    <row r="10" spans="1:6" x14ac:dyDescent="0.3">
      <c r="A10" s="227" t="s">
        <v>790</v>
      </c>
      <c r="B10" s="227" t="s">
        <v>232</v>
      </c>
      <c r="C10" s="227" t="s">
        <v>232</v>
      </c>
      <c r="D10" s="228">
        <v>680</v>
      </c>
      <c r="E10" s="234">
        <v>1.1000000000000014</v>
      </c>
      <c r="F10" s="61">
        <v>13.4</v>
      </c>
    </row>
    <row r="11" spans="1:6" x14ac:dyDescent="0.3">
      <c r="A11" s="227" t="s">
        <v>791</v>
      </c>
      <c r="B11" s="227" t="s">
        <v>652</v>
      </c>
      <c r="C11" s="227" t="s">
        <v>242</v>
      </c>
      <c r="D11" s="228">
        <v>48</v>
      </c>
      <c r="E11" s="234">
        <v>-1.1000000000000014</v>
      </c>
      <c r="F11" s="61">
        <v>40.599999999999994</v>
      </c>
    </row>
    <row r="12" spans="1:6" x14ac:dyDescent="0.3">
      <c r="A12" s="227" t="s">
        <v>792</v>
      </c>
      <c r="B12" s="227" t="s">
        <v>652</v>
      </c>
      <c r="C12" s="227" t="s">
        <v>242</v>
      </c>
      <c r="D12" s="228">
        <v>105</v>
      </c>
      <c r="E12" s="234">
        <v>-3.5999999999999943</v>
      </c>
      <c r="F12" s="61">
        <v>64</v>
      </c>
    </row>
    <row r="13" spans="1:6" x14ac:dyDescent="0.3">
      <c r="A13" s="227" t="s">
        <v>793</v>
      </c>
      <c r="B13" s="227" t="s">
        <v>652</v>
      </c>
      <c r="C13" s="227" t="s">
        <v>242</v>
      </c>
      <c r="D13" s="228">
        <v>75</v>
      </c>
      <c r="E13" s="234">
        <v>-3.8999999999999986</v>
      </c>
      <c r="F13" s="61">
        <v>52.699999999999996</v>
      </c>
    </row>
    <row r="14" spans="1:6" x14ac:dyDescent="0.3">
      <c r="A14" s="227" t="s">
        <v>801</v>
      </c>
      <c r="B14" s="227" t="s">
        <v>652</v>
      </c>
      <c r="C14" s="227" t="s">
        <v>242</v>
      </c>
      <c r="D14" s="228">
        <v>290</v>
      </c>
      <c r="E14" s="234">
        <v>-0.40000000000000568</v>
      </c>
      <c r="F14" s="61">
        <v>21.299999999999997</v>
      </c>
    </row>
    <row r="15" spans="1:6" x14ac:dyDescent="0.3">
      <c r="A15" s="227" t="s">
        <v>794</v>
      </c>
      <c r="B15" s="227" t="s">
        <v>652</v>
      </c>
      <c r="C15" s="227" t="s">
        <v>242</v>
      </c>
      <c r="D15" s="228">
        <v>49</v>
      </c>
      <c r="E15" s="234">
        <v>-5.8999999999999986</v>
      </c>
      <c r="F15" s="61">
        <v>34.799999999999997</v>
      </c>
    </row>
    <row r="16" spans="1:6" x14ac:dyDescent="0.3">
      <c r="A16" s="227" t="s">
        <v>795</v>
      </c>
      <c r="B16" s="227" t="s">
        <v>652</v>
      </c>
      <c r="C16" s="227" t="s">
        <v>242</v>
      </c>
      <c r="D16" s="228">
        <v>22</v>
      </c>
      <c r="E16" s="234">
        <v>-4.5</v>
      </c>
      <c r="F16" s="61">
        <v>34.5</v>
      </c>
    </row>
    <row r="17" spans="1:6" x14ac:dyDescent="0.3">
      <c r="A17" s="227" t="s">
        <v>797</v>
      </c>
      <c r="B17" s="227" t="s">
        <v>663</v>
      </c>
      <c r="C17" s="227" t="s">
        <v>242</v>
      </c>
      <c r="D17" s="228">
        <v>213</v>
      </c>
      <c r="E17" s="234">
        <v>-2.2999999999999972</v>
      </c>
      <c r="F17" s="61">
        <v>49.1</v>
      </c>
    </row>
    <row r="18" spans="1:6" x14ac:dyDescent="0.3">
      <c r="A18" s="227" t="s">
        <v>802</v>
      </c>
      <c r="B18" s="227" t="s">
        <v>663</v>
      </c>
      <c r="C18" s="227" t="s">
        <v>242</v>
      </c>
      <c r="D18" s="228">
        <v>73</v>
      </c>
      <c r="E18" s="234">
        <v>-3.5999999999999943</v>
      </c>
      <c r="F18" s="61">
        <v>45</v>
      </c>
    </row>
    <row r="19" spans="1:6" x14ac:dyDescent="0.3">
      <c r="A19" s="227" t="s">
        <v>799</v>
      </c>
      <c r="B19" s="227" t="s">
        <v>663</v>
      </c>
      <c r="C19" s="227" t="s">
        <v>242</v>
      </c>
      <c r="D19" s="228">
        <v>316</v>
      </c>
      <c r="E19" s="234">
        <v>0.19999999999999574</v>
      </c>
      <c r="F19" s="61">
        <v>22.9</v>
      </c>
    </row>
    <row r="20" spans="1:6" x14ac:dyDescent="0.3">
      <c r="A20" s="227" t="s">
        <v>800</v>
      </c>
      <c r="B20" s="227" t="s">
        <v>663</v>
      </c>
      <c r="C20" s="227" t="s">
        <v>242</v>
      </c>
      <c r="D20" s="228">
        <v>68</v>
      </c>
      <c r="E20" s="234">
        <v>-2.5999999999999943</v>
      </c>
      <c r="F20" s="61">
        <v>30.5</v>
      </c>
    </row>
    <row r="21" spans="1:6" x14ac:dyDescent="0.3">
      <c r="A21" s="196"/>
      <c r="B21" s="196"/>
      <c r="C21" s="196"/>
      <c r="D21" s="196"/>
      <c r="E21" s="196"/>
      <c r="F21" s="196"/>
    </row>
    <row r="22" spans="1:6" x14ac:dyDescent="0.3">
      <c r="A22" s="196"/>
      <c r="B22" s="245" t="s">
        <v>232</v>
      </c>
      <c r="C22" s="59" t="s">
        <v>16</v>
      </c>
      <c r="D22" s="224">
        <f>AVERAGE(D5:D10)</f>
        <v>455.33333333333331</v>
      </c>
      <c r="E22" s="224">
        <f>AVERAGE(E5:E10)</f>
        <v>0.74999999999999878</v>
      </c>
      <c r="F22" s="224">
        <f>AVERAGE(F5:F10)</f>
        <v>12.65</v>
      </c>
    </row>
    <row r="23" spans="1:6" x14ac:dyDescent="0.3">
      <c r="A23" s="196"/>
      <c r="B23" s="245"/>
      <c r="C23" s="59" t="s">
        <v>715</v>
      </c>
      <c r="D23" s="224">
        <f>STDEV(D5:D10)</f>
        <v>131.51223010300848</v>
      </c>
      <c r="E23" s="224">
        <f>STDEV(E5:E10)</f>
        <v>0.93541434669348444</v>
      </c>
      <c r="F23" s="224">
        <f>STDEV(F5:F10)</f>
        <v>3.597082150855043</v>
      </c>
    </row>
    <row r="24" spans="1:6" x14ac:dyDescent="0.3">
      <c r="A24" s="196"/>
      <c r="B24" s="245"/>
      <c r="C24" s="59" t="s">
        <v>8</v>
      </c>
      <c r="D24" s="224">
        <f>STDEV(D5:D10)/SQRT(COUNT(D5:D10))</f>
        <v>53.689643114643403</v>
      </c>
      <c r="E24" s="224">
        <f>STDEV(E5:E10)/SQRT(COUNT(E5:E10))</f>
        <v>0.38188130791298636</v>
      </c>
      <c r="F24" s="224">
        <f>STDEV(F5:F10)/SQRT(COUNT(F5:F10))</f>
        <v>1.4685026387446469</v>
      </c>
    </row>
    <row r="25" spans="1:6" x14ac:dyDescent="0.3">
      <c r="A25" s="196"/>
      <c r="B25" s="196"/>
      <c r="C25" s="196"/>
      <c r="D25" s="196"/>
      <c r="E25" s="196"/>
      <c r="F25" s="196"/>
    </row>
    <row r="26" spans="1:6" x14ac:dyDescent="0.3">
      <c r="A26" s="196"/>
      <c r="B26" s="245" t="s">
        <v>778</v>
      </c>
      <c r="C26" s="59" t="s">
        <v>16</v>
      </c>
      <c r="D26" s="224">
        <f>AVERAGE(D17:D20)</f>
        <v>167.5</v>
      </c>
      <c r="E26" s="224">
        <f>AVERAGE(E17:E20)</f>
        <v>-2.0749999999999975</v>
      </c>
      <c r="F26" s="224">
        <f>AVERAGE(F17:F20)</f>
        <v>36.875</v>
      </c>
    </row>
    <row r="27" spans="1:6" x14ac:dyDescent="0.3">
      <c r="A27" s="196"/>
      <c r="B27" s="245"/>
      <c r="C27" s="59" t="s">
        <v>715</v>
      </c>
      <c r="D27" s="224">
        <f>STDEV(D17:D20)</f>
        <v>119.65645267459112</v>
      </c>
      <c r="E27" s="224">
        <f>STDEV(E17:E20)</f>
        <v>1.6152915113584456</v>
      </c>
      <c r="F27" s="224">
        <f>STDEV(F17:F20)</f>
        <v>12.266587409164231</v>
      </c>
    </row>
    <row r="28" spans="1:6" x14ac:dyDescent="0.3">
      <c r="A28" s="196"/>
      <c r="B28" s="245"/>
      <c r="C28" s="59" t="s">
        <v>8</v>
      </c>
      <c r="D28" s="224">
        <f>STDEV(D17:D20)/SQRT(COUNT(D17:D20))</f>
        <v>59.828226337295561</v>
      </c>
      <c r="E28" s="224">
        <f>STDEV(E17:E20)/SQRT(COUNT(E17:E20))</f>
        <v>0.80764575567922281</v>
      </c>
      <c r="F28" s="224">
        <f>STDEV(F17:F20)/SQRT(COUNT(F17:F20))</f>
        <v>6.1332937045821154</v>
      </c>
    </row>
    <row r="29" spans="1:6" x14ac:dyDescent="0.3">
      <c r="A29" s="196"/>
      <c r="B29" s="196"/>
      <c r="C29" s="196"/>
      <c r="D29" s="196"/>
      <c r="E29" s="196"/>
      <c r="F29" s="196"/>
    </row>
    <row r="30" spans="1:6" x14ac:dyDescent="0.3">
      <c r="A30" s="196"/>
      <c r="B30" s="245" t="s">
        <v>779</v>
      </c>
      <c r="C30" s="59" t="s">
        <v>16</v>
      </c>
      <c r="D30" s="224">
        <f>AVERAGE(D11:D16)</f>
        <v>98.166666666666671</v>
      </c>
      <c r="E30" s="224">
        <f>AVERAGE(E11:E16)</f>
        <v>-3.2333333333333329</v>
      </c>
      <c r="F30" s="224">
        <f>AVERAGE(F11:F16)</f>
        <v>41.316666666666663</v>
      </c>
    </row>
    <row r="31" spans="1:6" x14ac:dyDescent="0.3">
      <c r="A31" s="196"/>
      <c r="B31" s="245"/>
      <c r="C31" s="59" t="s">
        <v>715</v>
      </c>
      <c r="D31" s="224">
        <f>STDEV(D11:D16)</f>
        <v>98.100798501677176</v>
      </c>
      <c r="E31" s="224">
        <f>STDEV(E11:E16)</f>
        <v>2.0915703829100889</v>
      </c>
      <c r="F31" s="224">
        <f>STDEV(F11:F16)</f>
        <v>15.061396570924853</v>
      </c>
    </row>
    <row r="32" spans="1:6" x14ac:dyDescent="0.3">
      <c r="A32" s="196"/>
      <c r="B32" s="245"/>
      <c r="C32" s="59" t="s">
        <v>8</v>
      </c>
      <c r="D32" s="224">
        <f>STDEV(D11:D16)/SQRT(COUNT(D11:D16))</f>
        <v>40.049483281449604</v>
      </c>
      <c r="E32" s="224">
        <f>STDEV(E11:E16)/SQRT(COUNT(E11:E16))</f>
        <v>0.85388003320789119</v>
      </c>
      <c r="F32" s="224">
        <f>STDEV(F11:F16)/SQRT(COUNT(F11:F16))</f>
        <v>6.1487894020783598</v>
      </c>
    </row>
  </sheetData>
  <mergeCells count="3">
    <mergeCell ref="B22:B24"/>
    <mergeCell ref="B26:B28"/>
    <mergeCell ref="B30:B3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6"/>
  <sheetViews>
    <sheetView workbookViewId="0">
      <selection activeCell="F13" sqref="F13"/>
    </sheetView>
  </sheetViews>
  <sheetFormatPr baseColWidth="10" defaultRowHeight="14.4" x14ac:dyDescent="0.3"/>
  <sheetData>
    <row r="2" spans="1:6" x14ac:dyDescent="0.3">
      <c r="A2" s="196"/>
      <c r="B2" s="196"/>
      <c r="C2" s="196"/>
      <c r="D2" s="197" t="s">
        <v>300</v>
      </c>
      <c r="E2" s="197" t="s">
        <v>301</v>
      </c>
      <c r="F2" s="197" t="s">
        <v>302</v>
      </c>
    </row>
    <row r="3" spans="1:6" x14ac:dyDescent="0.3">
      <c r="A3" s="196"/>
      <c r="B3" s="196"/>
      <c r="C3" s="196"/>
      <c r="D3" s="196"/>
      <c r="E3" s="196"/>
      <c r="F3" s="196"/>
    </row>
    <row r="4" spans="1:6" x14ac:dyDescent="0.3">
      <c r="A4" s="199" t="s">
        <v>225</v>
      </c>
      <c r="B4" s="199" t="s">
        <v>226</v>
      </c>
      <c r="C4" s="199" t="s">
        <v>227</v>
      </c>
      <c r="D4" s="199" t="s">
        <v>303</v>
      </c>
      <c r="E4" s="199" t="s">
        <v>304</v>
      </c>
      <c r="F4" s="199" t="s">
        <v>305</v>
      </c>
    </row>
    <row r="5" spans="1:6" x14ac:dyDescent="0.3">
      <c r="A5" s="59" t="s">
        <v>306</v>
      </c>
      <c r="B5" s="59" t="s">
        <v>229</v>
      </c>
      <c r="C5" s="59" t="s">
        <v>232</v>
      </c>
      <c r="D5" s="59">
        <v>3</v>
      </c>
      <c r="E5" s="59">
        <v>3</v>
      </c>
      <c r="F5" s="59">
        <v>23.6</v>
      </c>
    </row>
    <row r="6" spans="1:6" x14ac:dyDescent="0.3">
      <c r="A6" s="59" t="s">
        <v>307</v>
      </c>
      <c r="B6" s="59" t="s">
        <v>229</v>
      </c>
      <c r="C6" s="59" t="s">
        <v>232</v>
      </c>
      <c r="D6" s="59">
        <v>10</v>
      </c>
      <c r="E6" s="59">
        <v>0</v>
      </c>
      <c r="F6" s="59">
        <v>21.8</v>
      </c>
    </row>
    <row r="7" spans="1:6" x14ac:dyDescent="0.3">
      <c r="A7" s="59" t="s">
        <v>308</v>
      </c>
      <c r="B7" s="59" t="s">
        <v>229</v>
      </c>
      <c r="C7" s="59" t="s">
        <v>232</v>
      </c>
      <c r="D7" s="59">
        <v>8</v>
      </c>
      <c r="E7" s="59">
        <v>0</v>
      </c>
      <c r="F7" s="59">
        <v>10.600000000000001</v>
      </c>
    </row>
    <row r="8" spans="1:6" x14ac:dyDescent="0.3">
      <c r="A8" s="59" t="s">
        <v>309</v>
      </c>
      <c r="B8" s="59" t="s">
        <v>229</v>
      </c>
      <c r="C8" s="59" t="s">
        <v>232</v>
      </c>
      <c r="D8" s="59">
        <v>13</v>
      </c>
      <c r="E8" s="59">
        <v>0</v>
      </c>
      <c r="F8" s="59">
        <v>16.700000000000003</v>
      </c>
    </row>
    <row r="9" spans="1:6" x14ac:dyDescent="0.3">
      <c r="A9" s="59" t="s">
        <v>310</v>
      </c>
      <c r="B9" s="59" t="s">
        <v>229</v>
      </c>
      <c r="C9" s="59" t="s">
        <v>232</v>
      </c>
      <c r="D9" s="59">
        <v>2</v>
      </c>
      <c r="E9" s="59">
        <v>0</v>
      </c>
      <c r="F9" s="59">
        <v>7.4</v>
      </c>
    </row>
    <row r="10" spans="1:6" x14ac:dyDescent="0.3">
      <c r="A10" s="59" t="s">
        <v>311</v>
      </c>
      <c r="B10" s="59" t="s">
        <v>229</v>
      </c>
      <c r="C10" s="59" t="s">
        <v>232</v>
      </c>
      <c r="D10" s="59">
        <v>5</v>
      </c>
      <c r="E10" s="59">
        <v>0</v>
      </c>
      <c r="F10" s="59">
        <v>11.2</v>
      </c>
    </row>
    <row r="11" spans="1:6" x14ac:dyDescent="0.3">
      <c r="A11" s="59" t="s">
        <v>312</v>
      </c>
      <c r="B11" s="59" t="s">
        <v>229</v>
      </c>
      <c r="C11" s="59" t="s">
        <v>232</v>
      </c>
      <c r="D11" s="59">
        <v>1</v>
      </c>
      <c r="E11" s="59">
        <v>0</v>
      </c>
      <c r="F11" s="59">
        <v>5.6</v>
      </c>
    </row>
    <row r="12" spans="1:6" x14ac:dyDescent="0.3">
      <c r="A12" s="59" t="s">
        <v>313</v>
      </c>
      <c r="B12" s="59" t="s">
        <v>229</v>
      </c>
      <c r="C12" s="59" t="s">
        <v>232</v>
      </c>
      <c r="D12" s="59">
        <v>1</v>
      </c>
      <c r="E12" s="59">
        <v>0</v>
      </c>
      <c r="F12" s="59">
        <v>10.500000000000002</v>
      </c>
    </row>
    <row r="13" spans="1:6" x14ac:dyDescent="0.3">
      <c r="A13" s="59" t="s">
        <v>314</v>
      </c>
      <c r="B13" s="59" t="s">
        <v>229</v>
      </c>
      <c r="C13" s="59" t="s">
        <v>242</v>
      </c>
      <c r="D13" s="59">
        <v>26</v>
      </c>
      <c r="E13" s="59">
        <v>97</v>
      </c>
      <c r="F13" s="59">
        <v>62.000000000000007</v>
      </c>
    </row>
    <row r="14" spans="1:6" x14ac:dyDescent="0.3">
      <c r="A14" s="59" t="s">
        <v>315</v>
      </c>
      <c r="B14" s="59" t="s">
        <v>229</v>
      </c>
      <c r="C14" s="59" t="s">
        <v>242</v>
      </c>
      <c r="D14" s="59">
        <v>22</v>
      </c>
      <c r="E14" s="59">
        <v>35</v>
      </c>
      <c r="F14" s="59">
        <v>39</v>
      </c>
    </row>
    <row r="15" spans="1:6" x14ac:dyDescent="0.3">
      <c r="A15" s="59" t="s">
        <v>316</v>
      </c>
      <c r="B15" s="59" t="s">
        <v>229</v>
      </c>
      <c r="C15" s="59" t="s">
        <v>242</v>
      </c>
      <c r="D15" s="59">
        <v>50</v>
      </c>
      <c r="E15" s="59">
        <v>71</v>
      </c>
      <c r="F15" s="59">
        <v>65.5</v>
      </c>
    </row>
    <row r="16" spans="1:6" x14ac:dyDescent="0.3">
      <c r="A16" s="59" t="s">
        <v>317</v>
      </c>
      <c r="B16" s="59" t="s">
        <v>229</v>
      </c>
      <c r="C16" s="59" t="s">
        <v>242</v>
      </c>
      <c r="D16" s="59">
        <v>51</v>
      </c>
      <c r="E16" s="59">
        <v>79</v>
      </c>
      <c r="F16" s="59">
        <v>64.2</v>
      </c>
    </row>
    <row r="17" spans="1:6" x14ac:dyDescent="0.3">
      <c r="A17" s="59" t="s">
        <v>318</v>
      </c>
      <c r="B17" s="59" t="s">
        <v>229</v>
      </c>
      <c r="C17" s="59" t="s">
        <v>242</v>
      </c>
      <c r="D17" s="59">
        <v>60</v>
      </c>
      <c r="E17" s="59">
        <v>36</v>
      </c>
      <c r="F17" s="59">
        <v>63.2</v>
      </c>
    </row>
    <row r="18" spans="1:6" x14ac:dyDescent="0.3">
      <c r="A18" s="59" t="s">
        <v>319</v>
      </c>
      <c r="B18" s="59" t="s">
        <v>229</v>
      </c>
      <c r="C18" s="59" t="s">
        <v>242</v>
      </c>
      <c r="D18" s="59">
        <v>47</v>
      </c>
      <c r="E18" s="59">
        <v>87</v>
      </c>
      <c r="F18" s="59">
        <v>60.800000000000004</v>
      </c>
    </row>
    <row r="19" spans="1:6" x14ac:dyDescent="0.3">
      <c r="A19" s="59" t="s">
        <v>320</v>
      </c>
      <c r="B19" s="59" t="s">
        <v>229</v>
      </c>
      <c r="C19" s="59" t="s">
        <v>242</v>
      </c>
      <c r="D19" s="59">
        <v>52</v>
      </c>
      <c r="E19" s="59">
        <v>63</v>
      </c>
      <c r="F19" s="59">
        <v>61.2</v>
      </c>
    </row>
    <row r="20" spans="1:6" x14ac:dyDescent="0.3">
      <c r="A20" s="59" t="s">
        <v>321</v>
      </c>
      <c r="B20" s="59" t="s">
        <v>229</v>
      </c>
      <c r="C20" s="59" t="s">
        <v>242</v>
      </c>
      <c r="D20" s="59">
        <v>71</v>
      </c>
      <c r="E20" s="59">
        <v>66</v>
      </c>
      <c r="F20" s="59">
        <v>63</v>
      </c>
    </row>
    <row r="21" spans="1:6" x14ac:dyDescent="0.3">
      <c r="A21" s="59" t="s">
        <v>322</v>
      </c>
      <c r="B21" s="59" t="s">
        <v>233</v>
      </c>
      <c r="C21" s="59" t="s">
        <v>232</v>
      </c>
      <c r="D21" s="59">
        <v>0</v>
      </c>
      <c r="E21" s="59">
        <v>0</v>
      </c>
      <c r="F21" s="59">
        <v>6.1000000000000005</v>
      </c>
    </row>
    <row r="22" spans="1:6" x14ac:dyDescent="0.3">
      <c r="A22" s="59" t="s">
        <v>323</v>
      </c>
      <c r="B22" s="59" t="s">
        <v>233</v>
      </c>
      <c r="C22" s="59" t="s">
        <v>232</v>
      </c>
      <c r="D22" s="59">
        <v>3</v>
      </c>
      <c r="E22" s="59">
        <v>0</v>
      </c>
      <c r="F22" s="59">
        <v>11.600000000000001</v>
      </c>
    </row>
    <row r="23" spans="1:6" x14ac:dyDescent="0.3">
      <c r="A23" s="59">
        <v>19</v>
      </c>
      <c r="B23" s="59" t="s">
        <v>233</v>
      </c>
      <c r="C23" s="59" t="s">
        <v>232</v>
      </c>
      <c r="D23" s="59">
        <v>2</v>
      </c>
      <c r="E23" s="59">
        <v>0</v>
      </c>
      <c r="F23" s="59">
        <v>13.4</v>
      </c>
    </row>
    <row r="24" spans="1:6" x14ac:dyDescent="0.3">
      <c r="A24" s="59" t="s">
        <v>324</v>
      </c>
      <c r="B24" s="59" t="s">
        <v>233</v>
      </c>
      <c r="C24" s="59" t="s">
        <v>232</v>
      </c>
      <c r="D24" s="59">
        <v>3</v>
      </c>
      <c r="E24" s="59">
        <v>0</v>
      </c>
      <c r="F24" s="59">
        <v>12.8</v>
      </c>
    </row>
    <row r="25" spans="1:6" x14ac:dyDescent="0.3">
      <c r="A25" s="59" t="s">
        <v>325</v>
      </c>
      <c r="B25" s="59" t="s">
        <v>233</v>
      </c>
      <c r="C25" s="59" t="s">
        <v>232</v>
      </c>
      <c r="D25" s="59">
        <v>4</v>
      </c>
      <c r="E25" s="59">
        <v>0</v>
      </c>
      <c r="F25" s="59">
        <v>10.600000000000001</v>
      </c>
    </row>
    <row r="26" spans="1:6" x14ac:dyDescent="0.3">
      <c r="A26" s="59" t="s">
        <v>326</v>
      </c>
      <c r="B26" s="59" t="s">
        <v>233</v>
      </c>
      <c r="C26" s="59" t="s">
        <v>232</v>
      </c>
      <c r="D26" s="59">
        <v>0</v>
      </c>
      <c r="E26" s="59">
        <v>0</v>
      </c>
      <c r="F26" s="59">
        <v>9</v>
      </c>
    </row>
    <row r="27" spans="1:6" x14ac:dyDescent="0.3">
      <c r="A27" s="59" t="s">
        <v>327</v>
      </c>
      <c r="B27" s="59" t="s">
        <v>233</v>
      </c>
      <c r="C27" s="59" t="s">
        <v>232</v>
      </c>
      <c r="D27" s="59">
        <v>1</v>
      </c>
      <c r="E27" s="59">
        <v>0</v>
      </c>
      <c r="F27" s="59">
        <v>6.2</v>
      </c>
    </row>
    <row r="28" spans="1:6" x14ac:dyDescent="0.3">
      <c r="A28" s="59" t="s">
        <v>328</v>
      </c>
      <c r="B28" s="59" t="s">
        <v>233</v>
      </c>
      <c r="C28" s="59" t="s">
        <v>232</v>
      </c>
      <c r="D28" s="59">
        <v>1</v>
      </c>
      <c r="E28" s="59">
        <v>1</v>
      </c>
      <c r="F28" s="59">
        <v>12.5</v>
      </c>
    </row>
    <row r="29" spans="1:6" x14ac:dyDescent="0.3">
      <c r="A29" s="59" t="s">
        <v>329</v>
      </c>
      <c r="B29" s="59" t="s">
        <v>233</v>
      </c>
      <c r="C29" s="59" t="s">
        <v>242</v>
      </c>
      <c r="D29" s="59">
        <v>38</v>
      </c>
      <c r="E29" s="59">
        <v>32</v>
      </c>
      <c r="F29" s="59">
        <v>40.400000000000006</v>
      </c>
    </row>
    <row r="30" spans="1:6" x14ac:dyDescent="0.3">
      <c r="A30" s="59" t="s">
        <v>330</v>
      </c>
      <c r="B30" s="59" t="s">
        <v>233</v>
      </c>
      <c r="C30" s="59" t="s">
        <v>242</v>
      </c>
      <c r="D30" s="59">
        <v>8</v>
      </c>
      <c r="E30" s="59">
        <v>34</v>
      </c>
      <c r="F30" s="59">
        <v>31.4</v>
      </c>
    </row>
    <row r="31" spans="1:6" x14ac:dyDescent="0.3">
      <c r="A31" s="59" t="s">
        <v>331</v>
      </c>
      <c r="B31" s="59" t="s">
        <v>233</v>
      </c>
      <c r="C31" s="59" t="s">
        <v>242</v>
      </c>
      <c r="D31" s="59">
        <v>14</v>
      </c>
      <c r="E31" s="59">
        <v>43</v>
      </c>
      <c r="F31" s="59">
        <v>36</v>
      </c>
    </row>
    <row r="32" spans="1:6" x14ac:dyDescent="0.3">
      <c r="A32" s="59" t="s">
        <v>332</v>
      </c>
      <c r="B32" s="59" t="s">
        <v>233</v>
      </c>
      <c r="C32" s="59" t="s">
        <v>242</v>
      </c>
      <c r="D32" s="59">
        <v>20</v>
      </c>
      <c r="E32" s="59">
        <v>29</v>
      </c>
      <c r="F32" s="59">
        <v>60.5</v>
      </c>
    </row>
    <row r="33" spans="1:6" x14ac:dyDescent="0.3">
      <c r="A33" s="59" t="s">
        <v>333</v>
      </c>
      <c r="B33" s="59" t="s">
        <v>233</v>
      </c>
      <c r="C33" s="59" t="s">
        <v>242</v>
      </c>
      <c r="D33" s="59">
        <v>22</v>
      </c>
      <c r="E33" s="59">
        <v>52</v>
      </c>
      <c r="F33" s="59">
        <v>39</v>
      </c>
    </row>
    <row r="34" spans="1:6" x14ac:dyDescent="0.3">
      <c r="A34" s="59" t="s">
        <v>334</v>
      </c>
      <c r="B34" s="59" t="s">
        <v>233</v>
      </c>
      <c r="C34" s="59" t="s">
        <v>242</v>
      </c>
      <c r="D34" s="59">
        <v>23</v>
      </c>
      <c r="E34" s="59">
        <v>41</v>
      </c>
      <c r="F34" s="59">
        <v>34.5</v>
      </c>
    </row>
    <row r="35" spans="1:6" x14ac:dyDescent="0.3">
      <c r="A35" s="59" t="s">
        <v>335</v>
      </c>
      <c r="B35" s="59" t="s">
        <v>233</v>
      </c>
      <c r="C35" s="59" t="s">
        <v>242</v>
      </c>
      <c r="D35" s="59">
        <v>5</v>
      </c>
      <c r="E35" s="59">
        <v>22</v>
      </c>
      <c r="F35" s="59">
        <v>17.100000000000001</v>
      </c>
    </row>
    <row r="36" spans="1:6" x14ac:dyDescent="0.3">
      <c r="A36" s="59" t="s">
        <v>336</v>
      </c>
      <c r="B36" s="59" t="s">
        <v>233</v>
      </c>
      <c r="C36" s="59" t="s">
        <v>242</v>
      </c>
      <c r="D36" s="59">
        <v>18</v>
      </c>
      <c r="E36" s="59">
        <v>16</v>
      </c>
      <c r="F36" s="59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53"/>
  <sheetViews>
    <sheetView zoomScaleNormal="100" workbookViewId="0">
      <selection activeCell="F13" sqref="F13"/>
    </sheetView>
  </sheetViews>
  <sheetFormatPr baseColWidth="10" defaultRowHeight="13.8" x14ac:dyDescent="0.3"/>
  <cols>
    <col min="1" max="4" width="11.5546875" style="208"/>
    <col min="5" max="5" width="11.5546875" style="196"/>
    <col min="6" max="14" width="11.5546875" style="206"/>
    <col min="15" max="16384" width="11.5546875" style="196"/>
  </cols>
  <sheetData>
    <row r="2" spans="1:22" x14ac:dyDescent="0.3">
      <c r="A2" s="239" t="s">
        <v>337</v>
      </c>
      <c r="B2" s="239"/>
      <c r="C2" s="239"/>
      <c r="D2" s="239"/>
      <c r="J2" s="207"/>
      <c r="Q2" s="207"/>
      <c r="V2" s="197"/>
    </row>
    <row r="3" spans="1:22" x14ac:dyDescent="0.3">
      <c r="V3" s="197"/>
    </row>
    <row r="4" spans="1:22" x14ac:dyDescent="0.3">
      <c r="A4" s="209" t="s">
        <v>225</v>
      </c>
      <c r="B4" s="209" t="s">
        <v>226</v>
      </c>
      <c r="C4" s="209" t="s">
        <v>236</v>
      </c>
      <c r="D4" s="210" t="s">
        <v>338</v>
      </c>
      <c r="J4" s="211"/>
      <c r="Q4" s="197"/>
      <c r="V4" s="197"/>
    </row>
    <row r="5" spans="1:22" x14ac:dyDescent="0.3">
      <c r="A5" s="212" t="s">
        <v>339</v>
      </c>
      <c r="B5" s="212" t="s">
        <v>229</v>
      </c>
      <c r="C5" s="212">
        <v>0.3</v>
      </c>
      <c r="D5" s="213">
        <v>98.826714801444027</v>
      </c>
      <c r="J5" s="214"/>
      <c r="Q5" s="61"/>
      <c r="V5" s="59"/>
    </row>
    <row r="6" spans="1:22" x14ac:dyDescent="0.3">
      <c r="A6" s="212" t="s">
        <v>340</v>
      </c>
      <c r="B6" s="212" t="s">
        <v>229</v>
      </c>
      <c r="C6" s="212">
        <v>0.3</v>
      </c>
      <c r="D6" s="213">
        <v>116.42599277978339</v>
      </c>
      <c r="J6" s="214"/>
      <c r="Q6" s="61"/>
      <c r="V6" s="59"/>
    </row>
    <row r="7" spans="1:22" x14ac:dyDescent="0.3">
      <c r="A7" s="212" t="s">
        <v>341</v>
      </c>
      <c r="B7" s="212" t="s">
        <v>229</v>
      </c>
      <c r="C7" s="212">
        <v>0.3</v>
      </c>
      <c r="D7" s="213">
        <v>132.09128416709643</v>
      </c>
      <c r="J7" s="214"/>
      <c r="Q7" s="61"/>
      <c r="V7" s="59"/>
    </row>
    <row r="8" spans="1:22" x14ac:dyDescent="0.3">
      <c r="A8" s="212" t="s">
        <v>342</v>
      </c>
      <c r="B8" s="212" t="s">
        <v>229</v>
      </c>
      <c r="C8" s="212">
        <v>0.3</v>
      </c>
      <c r="D8" s="213">
        <v>84.128416709644142</v>
      </c>
      <c r="J8" s="214"/>
      <c r="Q8" s="61"/>
      <c r="V8" s="59"/>
    </row>
    <row r="9" spans="1:22" x14ac:dyDescent="0.3">
      <c r="A9" s="212" t="s">
        <v>343</v>
      </c>
      <c r="B9" s="212" t="s">
        <v>229</v>
      </c>
      <c r="C9" s="212">
        <v>0.3</v>
      </c>
      <c r="D9" s="213">
        <v>148.91696750902526</v>
      </c>
      <c r="J9" s="214"/>
      <c r="Q9" s="61"/>
      <c r="V9" s="59"/>
    </row>
    <row r="10" spans="1:22" x14ac:dyDescent="0.3">
      <c r="A10" s="212" t="s">
        <v>344</v>
      </c>
      <c r="B10" s="212" t="s">
        <v>229</v>
      </c>
      <c r="C10" s="212">
        <v>0.3</v>
      </c>
      <c r="D10" s="213">
        <v>48.543063434760178</v>
      </c>
      <c r="J10" s="214"/>
      <c r="Q10" s="61"/>
      <c r="V10" s="59"/>
    </row>
    <row r="11" spans="1:22" x14ac:dyDescent="0.3">
      <c r="A11" s="212" t="s">
        <v>345</v>
      </c>
      <c r="B11" s="212" t="s">
        <v>229</v>
      </c>
      <c r="C11" s="212">
        <v>0.3</v>
      </c>
      <c r="D11" s="213">
        <v>67.109334708612678</v>
      </c>
      <c r="J11" s="214"/>
      <c r="Q11" s="61"/>
      <c r="V11" s="59"/>
    </row>
    <row r="12" spans="1:22" x14ac:dyDescent="0.3">
      <c r="A12" s="212" t="s">
        <v>346</v>
      </c>
      <c r="B12" s="212" t="s">
        <v>229</v>
      </c>
      <c r="C12" s="212">
        <v>0.3</v>
      </c>
      <c r="D12" s="213">
        <v>82.774626095925726</v>
      </c>
      <c r="J12" s="214"/>
      <c r="Q12" s="61"/>
      <c r="V12" s="59"/>
    </row>
    <row r="13" spans="1:22" x14ac:dyDescent="0.3">
      <c r="A13" s="212" t="s">
        <v>347</v>
      </c>
      <c r="B13" s="212" t="s">
        <v>229</v>
      </c>
      <c r="C13" s="212">
        <v>0.3</v>
      </c>
      <c r="D13" s="213">
        <v>97.086126869520356</v>
      </c>
      <c r="J13" s="214"/>
      <c r="Q13" s="61"/>
      <c r="V13" s="59"/>
    </row>
    <row r="14" spans="1:22" x14ac:dyDescent="0.3">
      <c r="A14" s="212" t="s">
        <v>348</v>
      </c>
      <c r="B14" s="212" t="s">
        <v>229</v>
      </c>
      <c r="C14" s="212">
        <v>1</v>
      </c>
      <c r="D14" s="213">
        <v>95.345538937596686</v>
      </c>
      <c r="J14" s="214"/>
      <c r="Q14" s="61"/>
      <c r="V14" s="59"/>
    </row>
    <row r="15" spans="1:22" x14ac:dyDescent="0.3">
      <c r="A15" s="212" t="s">
        <v>349</v>
      </c>
      <c r="B15" s="212" t="s">
        <v>229</v>
      </c>
      <c r="C15" s="212">
        <v>1</v>
      </c>
      <c r="D15" s="213">
        <v>112.94481691593604</v>
      </c>
      <c r="J15" s="214"/>
      <c r="Q15" s="61"/>
      <c r="V15" s="59"/>
    </row>
    <row r="16" spans="1:22" x14ac:dyDescent="0.3">
      <c r="A16" s="212" t="s">
        <v>350</v>
      </c>
      <c r="B16" s="212" t="s">
        <v>229</v>
      </c>
      <c r="C16" s="212">
        <v>1</v>
      </c>
      <c r="D16" s="213">
        <v>86.642599277978334</v>
      </c>
      <c r="J16" s="214"/>
      <c r="Q16" s="61"/>
      <c r="V16" s="59"/>
    </row>
    <row r="17" spans="1:22" x14ac:dyDescent="0.3">
      <c r="A17" s="215" t="s">
        <v>351</v>
      </c>
      <c r="B17" s="216" t="s">
        <v>229</v>
      </c>
      <c r="C17" s="216">
        <v>1</v>
      </c>
      <c r="D17" s="213">
        <v>81.807632800412577</v>
      </c>
      <c r="J17" s="214"/>
      <c r="Q17" s="61"/>
      <c r="V17" s="59"/>
    </row>
    <row r="18" spans="1:22" x14ac:dyDescent="0.3">
      <c r="A18" s="215" t="s">
        <v>352</v>
      </c>
      <c r="B18" s="216" t="s">
        <v>229</v>
      </c>
      <c r="C18" s="216">
        <v>1</v>
      </c>
      <c r="D18" s="213">
        <v>128.41670964414647</v>
      </c>
      <c r="J18" s="214"/>
      <c r="Q18" s="61"/>
      <c r="V18" s="59"/>
    </row>
    <row r="19" spans="1:22" x14ac:dyDescent="0.3">
      <c r="A19" s="215" t="s">
        <v>353</v>
      </c>
      <c r="B19" s="216" t="s">
        <v>229</v>
      </c>
      <c r="C19" s="216">
        <v>1</v>
      </c>
      <c r="D19" s="213">
        <v>81.420835482207309</v>
      </c>
      <c r="J19" s="214"/>
      <c r="Q19" s="61"/>
      <c r="V19" s="59"/>
    </row>
    <row r="20" spans="1:22" x14ac:dyDescent="0.3">
      <c r="A20" s="215" t="s">
        <v>354</v>
      </c>
      <c r="B20" s="216" t="s">
        <v>229</v>
      </c>
      <c r="C20" s="216">
        <v>1</v>
      </c>
      <c r="D20" s="213">
        <v>96.892728210417729</v>
      </c>
      <c r="J20" s="214"/>
      <c r="Q20" s="61"/>
      <c r="V20" s="59"/>
    </row>
    <row r="21" spans="1:22" x14ac:dyDescent="0.3">
      <c r="A21" s="215" t="s">
        <v>355</v>
      </c>
      <c r="B21" s="216" t="s">
        <v>229</v>
      </c>
      <c r="C21" s="216">
        <v>1</v>
      </c>
      <c r="D21" s="213">
        <v>49.510056730273334</v>
      </c>
      <c r="J21" s="214"/>
      <c r="Q21" s="61"/>
      <c r="V21" s="59"/>
    </row>
    <row r="22" spans="1:22" x14ac:dyDescent="0.3">
      <c r="A22" s="215" t="s">
        <v>356</v>
      </c>
      <c r="B22" s="216" t="s">
        <v>229</v>
      </c>
      <c r="C22" s="216">
        <v>1</v>
      </c>
      <c r="D22" s="213">
        <v>74.845281072717881</v>
      </c>
      <c r="J22" s="214"/>
      <c r="Q22" s="61"/>
      <c r="V22" s="59"/>
    </row>
    <row r="23" spans="1:22" x14ac:dyDescent="0.3">
      <c r="A23" s="215" t="s">
        <v>357</v>
      </c>
      <c r="B23" s="216" t="s">
        <v>229</v>
      </c>
      <c r="C23" s="216">
        <v>1</v>
      </c>
      <c r="D23" s="213">
        <v>114.10520887055182</v>
      </c>
      <c r="J23" s="214"/>
      <c r="Q23" s="61"/>
      <c r="V23" s="59"/>
    </row>
    <row r="24" spans="1:22" x14ac:dyDescent="0.3">
      <c r="A24" s="215" t="s">
        <v>358</v>
      </c>
      <c r="B24" s="216" t="s">
        <v>229</v>
      </c>
      <c r="C24" s="216">
        <v>1</v>
      </c>
      <c r="D24" s="213">
        <v>141.37441980402266</v>
      </c>
      <c r="J24" s="214"/>
      <c r="Q24" s="61"/>
      <c r="V24" s="59"/>
    </row>
    <row r="25" spans="1:22" x14ac:dyDescent="0.3">
      <c r="A25" s="215" t="s">
        <v>359</v>
      </c>
      <c r="B25" s="216" t="s">
        <v>229</v>
      </c>
      <c r="C25" s="216">
        <v>1</v>
      </c>
      <c r="D25" s="213">
        <v>125.32233109850436</v>
      </c>
      <c r="J25" s="214"/>
      <c r="Q25" s="61"/>
      <c r="V25" s="59"/>
    </row>
    <row r="26" spans="1:22" x14ac:dyDescent="0.3">
      <c r="A26" s="212" t="s">
        <v>360</v>
      </c>
      <c r="B26" s="212" t="s">
        <v>229</v>
      </c>
      <c r="C26" s="212">
        <v>3</v>
      </c>
      <c r="D26" s="213">
        <v>84.515214027849396</v>
      </c>
      <c r="J26" s="214"/>
      <c r="Q26" s="61"/>
      <c r="V26" s="59"/>
    </row>
    <row r="27" spans="1:22" x14ac:dyDescent="0.3">
      <c r="A27" s="212" t="s">
        <v>361</v>
      </c>
      <c r="B27" s="212" t="s">
        <v>229</v>
      </c>
      <c r="C27" s="212">
        <v>3</v>
      </c>
      <c r="D27" s="213">
        <v>103.85507993811242</v>
      </c>
      <c r="J27" s="214"/>
      <c r="Q27" s="61"/>
      <c r="V27" s="59"/>
    </row>
    <row r="28" spans="1:22" x14ac:dyDescent="0.3">
      <c r="A28" s="212" t="s">
        <v>362</v>
      </c>
      <c r="B28" s="212" t="s">
        <v>229</v>
      </c>
      <c r="C28" s="212">
        <v>3</v>
      </c>
      <c r="D28" s="213">
        <v>87.996389891696737</v>
      </c>
      <c r="J28" s="214"/>
      <c r="Q28" s="61"/>
      <c r="V28" s="59"/>
    </row>
    <row r="29" spans="1:22" x14ac:dyDescent="0.3">
      <c r="A29" s="212" t="s">
        <v>363</v>
      </c>
      <c r="B29" s="212" t="s">
        <v>229</v>
      </c>
      <c r="C29" s="212">
        <v>3</v>
      </c>
      <c r="D29" s="213">
        <v>79.680247550283639</v>
      </c>
      <c r="J29" s="214"/>
      <c r="Q29" s="61"/>
      <c r="V29" s="59"/>
    </row>
    <row r="30" spans="1:22" x14ac:dyDescent="0.3">
      <c r="A30" s="215" t="s">
        <v>364</v>
      </c>
      <c r="B30" s="216" t="s">
        <v>229</v>
      </c>
      <c r="C30" s="216">
        <v>3</v>
      </c>
      <c r="D30" s="213">
        <v>86.255801959773066</v>
      </c>
      <c r="J30" s="214"/>
      <c r="Q30" s="61"/>
      <c r="V30" s="59"/>
    </row>
    <row r="31" spans="1:22" x14ac:dyDescent="0.3">
      <c r="A31" s="215" t="s">
        <v>365</v>
      </c>
      <c r="B31" s="216" t="s">
        <v>229</v>
      </c>
      <c r="C31" s="216">
        <v>3</v>
      </c>
      <c r="D31" s="213">
        <v>51.250644662197004</v>
      </c>
      <c r="J31" s="214"/>
      <c r="Q31" s="61"/>
      <c r="V31" s="59"/>
    </row>
    <row r="32" spans="1:22" x14ac:dyDescent="0.3">
      <c r="A32" s="215" t="s">
        <v>366</v>
      </c>
      <c r="B32" s="216" t="s">
        <v>229</v>
      </c>
      <c r="C32" s="216">
        <v>3</v>
      </c>
      <c r="D32" s="213">
        <v>54.151624548736457</v>
      </c>
      <c r="J32" s="214"/>
      <c r="Q32" s="61"/>
      <c r="V32" s="59"/>
    </row>
    <row r="33" spans="1:22" x14ac:dyDescent="0.3">
      <c r="A33" s="215" t="s">
        <v>367</v>
      </c>
      <c r="B33" s="216" t="s">
        <v>229</v>
      </c>
      <c r="C33" s="216">
        <v>3</v>
      </c>
      <c r="D33" s="213">
        <v>41.387313047962863</v>
      </c>
      <c r="J33" s="214"/>
      <c r="Q33" s="61"/>
      <c r="V33" s="59"/>
    </row>
    <row r="34" spans="1:22" x14ac:dyDescent="0.3">
      <c r="A34" s="215" t="s">
        <v>368</v>
      </c>
      <c r="B34" s="216" t="s">
        <v>229</v>
      </c>
      <c r="C34" s="216">
        <v>3</v>
      </c>
      <c r="D34" s="213">
        <v>67.689530685920573</v>
      </c>
      <c r="J34" s="214"/>
      <c r="Q34" s="61"/>
      <c r="V34" s="59"/>
    </row>
    <row r="35" spans="1:22" x14ac:dyDescent="0.3">
      <c r="A35" s="215" t="s">
        <v>369</v>
      </c>
      <c r="B35" s="216" t="s">
        <v>229</v>
      </c>
      <c r="C35" s="216">
        <v>3</v>
      </c>
      <c r="D35" s="213">
        <v>49.896854048478595</v>
      </c>
      <c r="J35" s="214"/>
      <c r="Q35" s="61"/>
      <c r="V35" s="59"/>
    </row>
    <row r="36" spans="1:22" x14ac:dyDescent="0.3">
      <c r="A36" s="212" t="s">
        <v>370</v>
      </c>
      <c r="B36" s="212" t="s">
        <v>229</v>
      </c>
      <c r="C36" s="212">
        <v>10</v>
      </c>
      <c r="D36" s="213">
        <v>19.92006188757091</v>
      </c>
      <c r="J36" s="214"/>
      <c r="Q36" s="61"/>
      <c r="V36" s="59"/>
    </row>
    <row r="37" spans="1:22" x14ac:dyDescent="0.3">
      <c r="A37" s="212" t="s">
        <v>371</v>
      </c>
      <c r="B37" s="212" t="s">
        <v>229</v>
      </c>
      <c r="C37" s="212">
        <v>10</v>
      </c>
      <c r="D37" s="213">
        <v>31.330582774626091</v>
      </c>
      <c r="J37" s="214"/>
      <c r="Q37" s="61"/>
      <c r="V37" s="59"/>
    </row>
    <row r="38" spans="1:22" x14ac:dyDescent="0.3">
      <c r="A38" s="212" t="s">
        <v>372</v>
      </c>
      <c r="B38" s="212" t="s">
        <v>229</v>
      </c>
      <c r="C38" s="212">
        <v>10</v>
      </c>
      <c r="D38" s="213">
        <v>15.471892728210417</v>
      </c>
      <c r="J38" s="214"/>
      <c r="Q38" s="61"/>
      <c r="V38" s="59"/>
    </row>
    <row r="39" spans="1:22" x14ac:dyDescent="0.3">
      <c r="A39" s="212" t="s">
        <v>373</v>
      </c>
      <c r="B39" s="212" t="s">
        <v>229</v>
      </c>
      <c r="C39" s="212">
        <v>10</v>
      </c>
      <c r="D39" s="213">
        <v>12.570912841670964</v>
      </c>
      <c r="J39" s="214"/>
      <c r="Q39" s="61"/>
      <c r="R39" s="61"/>
      <c r="S39" s="61"/>
      <c r="T39" s="61"/>
      <c r="U39" s="59"/>
      <c r="V39" s="59"/>
    </row>
    <row r="40" spans="1:22" x14ac:dyDescent="0.3">
      <c r="A40" s="212" t="s">
        <v>374</v>
      </c>
      <c r="B40" s="212" t="s">
        <v>229</v>
      </c>
      <c r="C40" s="212">
        <v>10</v>
      </c>
      <c r="D40" s="213">
        <v>21.660649819494584</v>
      </c>
      <c r="J40" s="214"/>
      <c r="Q40" s="61"/>
      <c r="R40" s="61"/>
      <c r="S40" s="61"/>
      <c r="T40" s="61"/>
      <c r="U40" s="59"/>
      <c r="V40" s="59"/>
    </row>
    <row r="41" spans="1:22" x14ac:dyDescent="0.3">
      <c r="A41" s="212" t="s">
        <v>375</v>
      </c>
      <c r="B41" s="212" t="s">
        <v>229</v>
      </c>
      <c r="C41" s="212" t="s">
        <v>232</v>
      </c>
      <c r="D41" s="213">
        <v>54.151624548736457</v>
      </c>
      <c r="J41" s="214"/>
      <c r="Q41" s="61"/>
      <c r="R41" s="61"/>
      <c r="S41" s="61"/>
      <c r="T41" s="61"/>
      <c r="U41" s="59"/>
      <c r="V41" s="59"/>
    </row>
    <row r="42" spans="1:22" x14ac:dyDescent="0.3">
      <c r="A42" s="212" t="s">
        <v>376</v>
      </c>
      <c r="B42" s="212" t="s">
        <v>229</v>
      </c>
      <c r="C42" s="212" t="s">
        <v>232</v>
      </c>
      <c r="D42" s="213">
        <v>65.948942753996903</v>
      </c>
      <c r="J42" s="214"/>
      <c r="Q42" s="61"/>
      <c r="R42" s="61"/>
      <c r="S42" s="61"/>
      <c r="T42" s="61"/>
      <c r="U42" s="59"/>
      <c r="V42" s="59"/>
    </row>
    <row r="43" spans="1:22" x14ac:dyDescent="0.3">
      <c r="A43" s="212" t="s">
        <v>377</v>
      </c>
      <c r="B43" s="212" t="s">
        <v>229</v>
      </c>
      <c r="C43" s="212" t="s">
        <v>232</v>
      </c>
      <c r="D43" s="213">
        <v>82.001031459515204</v>
      </c>
      <c r="J43" s="214"/>
      <c r="Q43" s="61"/>
      <c r="R43" s="61"/>
      <c r="S43" s="61"/>
      <c r="T43" s="61"/>
      <c r="U43" s="59"/>
      <c r="V43" s="59"/>
    </row>
    <row r="44" spans="1:22" x14ac:dyDescent="0.3">
      <c r="A44" s="212" t="s">
        <v>378</v>
      </c>
      <c r="B44" s="212" t="s">
        <v>229</v>
      </c>
      <c r="C44" s="212" t="s">
        <v>232</v>
      </c>
      <c r="D44" s="213">
        <v>122.03455389375966</v>
      </c>
      <c r="J44" s="214"/>
      <c r="Q44" s="61"/>
      <c r="R44" s="61"/>
      <c r="S44" s="61"/>
      <c r="T44" s="61"/>
      <c r="U44" s="59"/>
      <c r="V44" s="59"/>
    </row>
    <row r="45" spans="1:22" x14ac:dyDescent="0.3">
      <c r="A45" s="212" t="s">
        <v>379</v>
      </c>
      <c r="B45" s="212" t="s">
        <v>229</v>
      </c>
      <c r="C45" s="212" t="s">
        <v>232</v>
      </c>
      <c r="D45" s="213">
        <v>137.31304796286744</v>
      </c>
      <c r="J45" s="214"/>
      <c r="Q45" s="61"/>
      <c r="R45" s="61"/>
      <c r="S45" s="61"/>
      <c r="T45" s="61"/>
      <c r="U45" s="59"/>
      <c r="V45" s="59"/>
    </row>
    <row r="46" spans="1:22" x14ac:dyDescent="0.3">
      <c r="A46" s="212" t="s">
        <v>380</v>
      </c>
      <c r="B46" s="212" t="s">
        <v>229</v>
      </c>
      <c r="C46" s="212" t="s">
        <v>232</v>
      </c>
      <c r="D46" s="213">
        <v>80.45384218669416</v>
      </c>
      <c r="J46" s="214"/>
      <c r="Q46" s="61"/>
      <c r="R46" s="61"/>
      <c r="S46" s="61"/>
      <c r="T46" s="61"/>
      <c r="U46" s="59"/>
      <c r="V46" s="59"/>
    </row>
    <row r="47" spans="1:22" x14ac:dyDescent="0.3">
      <c r="A47" s="212" t="s">
        <v>381</v>
      </c>
      <c r="B47" s="212" t="s">
        <v>229</v>
      </c>
      <c r="C47" s="212" t="s">
        <v>232</v>
      </c>
      <c r="D47" s="213">
        <v>126.48272305312015</v>
      </c>
      <c r="J47" s="214"/>
      <c r="Q47" s="61"/>
      <c r="R47" s="61"/>
      <c r="S47" s="61"/>
      <c r="T47" s="61"/>
      <c r="U47" s="59"/>
      <c r="V47" s="59"/>
    </row>
    <row r="48" spans="1:22" x14ac:dyDescent="0.3">
      <c r="A48" s="212" t="s">
        <v>382</v>
      </c>
      <c r="B48" s="212" t="s">
        <v>229</v>
      </c>
      <c r="C48" s="212" t="s">
        <v>232</v>
      </c>
      <c r="D48" s="213">
        <v>88.383187209902005</v>
      </c>
      <c r="J48" s="214"/>
      <c r="Q48" s="61"/>
      <c r="R48" s="61"/>
      <c r="S48" s="61"/>
      <c r="T48" s="61"/>
      <c r="U48" s="59"/>
      <c r="V48" s="59"/>
    </row>
    <row r="49" spans="1:22" x14ac:dyDescent="0.3">
      <c r="A49" s="212" t="s">
        <v>383</v>
      </c>
      <c r="B49" s="212" t="s">
        <v>229</v>
      </c>
      <c r="C49" s="212" t="s">
        <v>232</v>
      </c>
      <c r="D49" s="213">
        <v>122.03455389375966</v>
      </c>
      <c r="J49" s="214"/>
      <c r="Q49" s="61"/>
      <c r="R49" s="61"/>
      <c r="S49" s="61"/>
      <c r="T49" s="61"/>
      <c r="U49" s="59"/>
      <c r="V49" s="59"/>
    </row>
    <row r="50" spans="1:22" x14ac:dyDescent="0.3">
      <c r="A50" s="215" t="s">
        <v>384</v>
      </c>
      <c r="B50" s="216" t="s">
        <v>229</v>
      </c>
      <c r="C50" s="216" t="s">
        <v>232</v>
      </c>
      <c r="D50" s="213">
        <v>96.119133574007208</v>
      </c>
      <c r="J50" s="214"/>
      <c r="Q50" s="61"/>
      <c r="R50" s="61"/>
      <c r="S50" s="61"/>
      <c r="T50" s="61"/>
      <c r="U50" s="59"/>
      <c r="V50" s="59"/>
    </row>
    <row r="51" spans="1:22" x14ac:dyDescent="0.3">
      <c r="A51" s="215" t="s">
        <v>385</v>
      </c>
      <c r="B51" s="216" t="s">
        <v>229</v>
      </c>
      <c r="C51" s="216" t="s">
        <v>232</v>
      </c>
      <c r="D51" s="213">
        <v>76.005673027333671</v>
      </c>
      <c r="J51" s="214"/>
      <c r="Q51" s="61"/>
      <c r="R51" s="61"/>
      <c r="S51" s="61"/>
      <c r="T51" s="61"/>
      <c r="U51" s="59"/>
      <c r="V51" s="59"/>
    </row>
    <row r="52" spans="1:22" x14ac:dyDescent="0.3">
      <c r="A52" s="215" t="s">
        <v>386</v>
      </c>
      <c r="B52" s="216" t="s">
        <v>229</v>
      </c>
      <c r="C52" s="216" t="s">
        <v>232</v>
      </c>
      <c r="D52" s="213">
        <v>126.09592573491489</v>
      </c>
      <c r="J52" s="214"/>
      <c r="Q52" s="61"/>
      <c r="R52" s="61"/>
      <c r="S52" s="61"/>
      <c r="T52" s="61"/>
      <c r="U52" s="59"/>
      <c r="V52" s="59"/>
    </row>
    <row r="53" spans="1:22" x14ac:dyDescent="0.3">
      <c r="A53" s="215" t="s">
        <v>387</v>
      </c>
      <c r="B53" s="216" t="s">
        <v>229</v>
      </c>
      <c r="C53" s="216" t="s">
        <v>232</v>
      </c>
      <c r="D53" s="213">
        <v>109.85043837029396</v>
      </c>
      <c r="J53" s="214"/>
      <c r="Q53" s="61"/>
      <c r="R53" s="61"/>
      <c r="S53" s="61"/>
      <c r="T53" s="61"/>
      <c r="U53" s="59"/>
      <c r="V53" s="59"/>
    </row>
    <row r="54" spans="1:22" x14ac:dyDescent="0.3">
      <c r="A54" s="215" t="s">
        <v>388</v>
      </c>
      <c r="B54" s="216" t="s">
        <v>229</v>
      </c>
      <c r="C54" s="216" t="s">
        <v>232</v>
      </c>
      <c r="D54" s="213">
        <v>119.90716864363073</v>
      </c>
      <c r="J54" s="214"/>
      <c r="Q54" s="61"/>
      <c r="R54" s="61"/>
      <c r="S54" s="61"/>
      <c r="T54" s="61"/>
      <c r="U54" s="59"/>
      <c r="V54" s="59"/>
    </row>
    <row r="55" spans="1:22" x14ac:dyDescent="0.3">
      <c r="A55" s="215" t="s">
        <v>389</v>
      </c>
      <c r="B55" s="216" t="s">
        <v>229</v>
      </c>
      <c r="C55" s="216" t="s">
        <v>232</v>
      </c>
      <c r="D55" s="213">
        <v>93.218153687467762</v>
      </c>
      <c r="J55" s="214"/>
      <c r="Q55" s="61"/>
      <c r="R55" s="61"/>
      <c r="S55" s="61"/>
      <c r="T55" s="61"/>
      <c r="U55" s="59"/>
      <c r="V55" s="59"/>
    </row>
    <row r="56" spans="1:22" x14ac:dyDescent="0.3">
      <c r="A56" s="212" t="s">
        <v>390</v>
      </c>
      <c r="B56" s="212" t="s">
        <v>233</v>
      </c>
      <c r="C56" s="212">
        <v>0.3</v>
      </c>
      <c r="D56" s="213">
        <v>112.36623067776458</v>
      </c>
      <c r="J56" s="214"/>
      <c r="Q56" s="61"/>
      <c r="R56" s="61"/>
      <c r="S56" s="61"/>
      <c r="T56" s="61"/>
      <c r="U56" s="59"/>
      <c r="V56" s="59"/>
    </row>
    <row r="57" spans="1:22" x14ac:dyDescent="0.3">
      <c r="A57" s="212" t="s">
        <v>391</v>
      </c>
      <c r="B57" s="212" t="s">
        <v>233</v>
      </c>
      <c r="C57" s="212">
        <v>0.3</v>
      </c>
      <c r="D57" s="213">
        <v>68.489892984542223</v>
      </c>
      <c r="J57" s="214"/>
      <c r="Q57" s="61"/>
      <c r="R57" s="61"/>
      <c r="S57" s="61"/>
      <c r="T57" s="61"/>
      <c r="U57" s="59"/>
      <c r="V57" s="59"/>
    </row>
    <row r="58" spans="1:22" x14ac:dyDescent="0.3">
      <c r="A58" s="212" t="s">
        <v>392</v>
      </c>
      <c r="B58" s="212" t="s">
        <v>233</v>
      </c>
      <c r="C58" s="212">
        <v>0.3</v>
      </c>
      <c r="D58" s="213">
        <v>152.31866825208087</v>
      </c>
      <c r="J58" s="214"/>
      <c r="Q58" s="61"/>
      <c r="R58" s="61"/>
      <c r="S58" s="61"/>
      <c r="T58" s="61"/>
      <c r="U58" s="59"/>
      <c r="V58" s="59"/>
    </row>
    <row r="59" spans="1:22" x14ac:dyDescent="0.3">
      <c r="A59" s="212" t="s">
        <v>393</v>
      </c>
      <c r="B59" s="212" t="s">
        <v>233</v>
      </c>
      <c r="C59" s="212">
        <v>0.3</v>
      </c>
      <c r="D59" s="213">
        <v>84.007134363852558</v>
      </c>
      <c r="J59" s="214"/>
      <c r="Q59" s="61"/>
      <c r="R59" s="61"/>
      <c r="S59" s="61"/>
      <c r="T59" s="61"/>
      <c r="U59" s="59"/>
      <c r="V59" s="59"/>
    </row>
    <row r="60" spans="1:22" x14ac:dyDescent="0.3">
      <c r="A60" s="212" t="s">
        <v>394</v>
      </c>
      <c r="B60" s="212" t="s">
        <v>233</v>
      </c>
      <c r="C60" s="212">
        <v>0.3</v>
      </c>
      <c r="D60" s="213">
        <v>71.165279429250901</v>
      </c>
      <c r="J60" s="214"/>
      <c r="Q60" s="61"/>
      <c r="R60" s="61"/>
      <c r="S60" s="61"/>
      <c r="T60" s="61"/>
      <c r="U60" s="59"/>
      <c r="V60" s="59"/>
    </row>
    <row r="61" spans="1:22" x14ac:dyDescent="0.3">
      <c r="A61" s="212" t="s">
        <v>395</v>
      </c>
      <c r="B61" s="212" t="s">
        <v>233</v>
      </c>
      <c r="C61" s="212">
        <v>0.3</v>
      </c>
      <c r="D61" s="213">
        <v>108.97740784780025</v>
      </c>
      <c r="J61" s="214"/>
      <c r="Q61" s="61"/>
      <c r="R61" s="61"/>
      <c r="S61" s="61"/>
      <c r="T61" s="61"/>
      <c r="U61" s="59"/>
      <c r="V61" s="59"/>
    </row>
    <row r="62" spans="1:22" x14ac:dyDescent="0.3">
      <c r="A62" s="212" t="s">
        <v>396</v>
      </c>
      <c r="B62" s="212" t="s">
        <v>233</v>
      </c>
      <c r="C62" s="212">
        <v>1</v>
      </c>
      <c r="D62" s="213">
        <v>89.892984542211664</v>
      </c>
      <c r="J62" s="214"/>
      <c r="Q62" s="61"/>
      <c r="R62" s="61"/>
      <c r="S62" s="61"/>
      <c r="T62" s="61"/>
      <c r="U62" s="59"/>
      <c r="V62" s="59"/>
    </row>
    <row r="63" spans="1:22" x14ac:dyDescent="0.3">
      <c r="A63" s="212" t="s">
        <v>397</v>
      </c>
      <c r="B63" s="212" t="s">
        <v>233</v>
      </c>
      <c r="C63" s="212">
        <v>1</v>
      </c>
      <c r="D63" s="213">
        <v>75.445897740784787</v>
      </c>
      <c r="J63" s="214"/>
      <c r="Q63" s="61"/>
      <c r="R63" s="61"/>
      <c r="S63" s="61"/>
      <c r="T63" s="61"/>
      <c r="U63" s="59"/>
      <c r="V63" s="59"/>
    </row>
    <row r="64" spans="1:22" x14ac:dyDescent="0.3">
      <c r="A64" s="212" t="s">
        <v>398</v>
      </c>
      <c r="B64" s="212" t="s">
        <v>233</v>
      </c>
      <c r="C64" s="212">
        <v>1</v>
      </c>
      <c r="D64" s="213">
        <v>101.48632580261594</v>
      </c>
      <c r="J64" s="214"/>
      <c r="Q64" s="61"/>
      <c r="R64" s="61"/>
      <c r="S64" s="61"/>
      <c r="T64" s="61"/>
      <c r="U64" s="59"/>
      <c r="V64" s="59"/>
    </row>
    <row r="65" spans="1:22" x14ac:dyDescent="0.3">
      <c r="A65" s="212" t="s">
        <v>399</v>
      </c>
      <c r="B65" s="212" t="s">
        <v>233</v>
      </c>
      <c r="C65" s="212">
        <v>1</v>
      </c>
      <c r="D65" s="213">
        <v>59.928656361474438</v>
      </c>
      <c r="J65" s="214"/>
      <c r="Q65" s="61"/>
      <c r="R65" s="61"/>
      <c r="S65" s="61"/>
      <c r="T65" s="61"/>
      <c r="U65" s="59"/>
      <c r="V65" s="59"/>
    </row>
    <row r="66" spans="1:22" x14ac:dyDescent="0.3">
      <c r="A66" s="212" t="s">
        <v>400</v>
      </c>
      <c r="B66" s="212" t="s">
        <v>233</v>
      </c>
      <c r="C66" s="212">
        <v>1</v>
      </c>
      <c r="D66" s="213">
        <v>82.580261593341262</v>
      </c>
      <c r="J66" s="214"/>
      <c r="Q66" s="61"/>
      <c r="R66" s="61"/>
      <c r="S66" s="61"/>
      <c r="T66" s="61"/>
      <c r="U66" s="59"/>
      <c r="V66" s="59"/>
    </row>
    <row r="67" spans="1:22" x14ac:dyDescent="0.3">
      <c r="A67" s="215" t="s">
        <v>401</v>
      </c>
      <c r="B67" s="216" t="s">
        <v>233</v>
      </c>
      <c r="C67" s="216">
        <v>1</v>
      </c>
      <c r="D67" s="213">
        <v>89.357907253269929</v>
      </c>
      <c r="J67" s="214"/>
      <c r="Q67" s="61"/>
      <c r="R67" s="61"/>
      <c r="S67" s="61"/>
      <c r="T67" s="61"/>
      <c r="U67" s="59"/>
      <c r="V67" s="59"/>
    </row>
    <row r="68" spans="1:22" x14ac:dyDescent="0.3">
      <c r="A68" s="215" t="s">
        <v>402</v>
      </c>
      <c r="B68" s="216" t="s">
        <v>233</v>
      </c>
      <c r="C68" s="216">
        <v>1</v>
      </c>
      <c r="D68" s="213">
        <v>102.55648038049941</v>
      </c>
      <c r="J68" s="214"/>
      <c r="Q68" s="61"/>
      <c r="R68" s="61"/>
      <c r="S68" s="61"/>
      <c r="T68" s="61"/>
      <c r="U68" s="59"/>
      <c r="V68" s="59"/>
    </row>
    <row r="69" spans="1:22" x14ac:dyDescent="0.3">
      <c r="A69" s="215" t="s">
        <v>403</v>
      </c>
      <c r="B69" s="216" t="s">
        <v>233</v>
      </c>
      <c r="C69" s="216">
        <v>1</v>
      </c>
      <c r="D69" s="213">
        <v>61.533888228299645</v>
      </c>
      <c r="J69" s="214"/>
      <c r="Q69" s="61"/>
      <c r="R69" s="61"/>
      <c r="S69" s="61"/>
      <c r="T69" s="61"/>
      <c r="U69" s="59"/>
      <c r="V69" s="59"/>
    </row>
    <row r="70" spans="1:22" x14ac:dyDescent="0.3">
      <c r="A70" s="215" t="s">
        <v>404</v>
      </c>
      <c r="B70" s="216" t="s">
        <v>233</v>
      </c>
      <c r="C70" s="216">
        <v>1</v>
      </c>
      <c r="D70" s="213">
        <v>52.794292508917955</v>
      </c>
      <c r="J70" s="214"/>
      <c r="Q70" s="61"/>
      <c r="R70" s="61"/>
      <c r="S70" s="61"/>
      <c r="T70" s="61"/>
      <c r="U70" s="59"/>
      <c r="V70" s="59"/>
    </row>
    <row r="71" spans="1:22" x14ac:dyDescent="0.3">
      <c r="A71" s="215" t="s">
        <v>405</v>
      </c>
      <c r="B71" s="216" t="s">
        <v>233</v>
      </c>
      <c r="C71" s="216">
        <v>1</v>
      </c>
      <c r="D71" s="213">
        <v>72.413793103448285</v>
      </c>
      <c r="J71" s="214"/>
      <c r="Q71" s="61"/>
      <c r="R71" s="61"/>
      <c r="S71" s="61"/>
      <c r="T71" s="61"/>
      <c r="U71" s="59"/>
      <c r="V71" s="59"/>
    </row>
    <row r="72" spans="1:22" x14ac:dyDescent="0.3">
      <c r="A72" s="215" t="s">
        <v>406</v>
      </c>
      <c r="B72" s="216" t="s">
        <v>233</v>
      </c>
      <c r="C72" s="216">
        <v>1</v>
      </c>
      <c r="D72" s="213">
        <v>83.472057074910822</v>
      </c>
      <c r="J72" s="214"/>
      <c r="Q72" s="61"/>
      <c r="R72" s="61"/>
      <c r="S72" s="61"/>
      <c r="T72" s="61"/>
      <c r="U72" s="59"/>
      <c r="V72" s="59"/>
    </row>
    <row r="73" spans="1:22" x14ac:dyDescent="0.3">
      <c r="A73" s="215" t="s">
        <v>407</v>
      </c>
      <c r="B73" s="216" t="s">
        <v>233</v>
      </c>
      <c r="C73" s="216">
        <v>1</v>
      </c>
      <c r="D73" s="213">
        <v>85.969084423305588</v>
      </c>
      <c r="J73" s="214"/>
      <c r="Q73" s="61"/>
      <c r="R73" s="61"/>
      <c r="S73" s="61"/>
      <c r="T73" s="61"/>
      <c r="U73" s="59"/>
      <c r="V73" s="59"/>
    </row>
    <row r="74" spans="1:22" x14ac:dyDescent="0.3">
      <c r="A74" s="215" t="s">
        <v>408</v>
      </c>
      <c r="B74" s="216" t="s">
        <v>233</v>
      </c>
      <c r="C74" s="216">
        <v>1</v>
      </c>
      <c r="D74" s="213">
        <v>75.802615933412611</v>
      </c>
      <c r="J74" s="214"/>
      <c r="Q74" s="61"/>
      <c r="R74" s="61"/>
      <c r="S74" s="61"/>
      <c r="T74" s="61"/>
      <c r="U74" s="59"/>
      <c r="V74" s="59"/>
    </row>
    <row r="75" spans="1:22" x14ac:dyDescent="0.3">
      <c r="A75" s="212" t="s">
        <v>409</v>
      </c>
      <c r="B75" s="212" t="s">
        <v>233</v>
      </c>
      <c r="C75" s="212">
        <v>3</v>
      </c>
      <c r="D75" s="213">
        <v>113.61474435196196</v>
      </c>
      <c r="J75" s="214"/>
      <c r="Q75" s="61"/>
      <c r="R75" s="61"/>
      <c r="S75" s="61"/>
      <c r="T75" s="61"/>
      <c r="U75" s="59"/>
      <c r="V75" s="59"/>
    </row>
    <row r="76" spans="1:22" x14ac:dyDescent="0.3">
      <c r="A76" s="212" t="s">
        <v>410</v>
      </c>
      <c r="B76" s="212" t="s">
        <v>233</v>
      </c>
      <c r="C76" s="212">
        <v>3</v>
      </c>
      <c r="D76" s="213">
        <v>84.898929845422117</v>
      </c>
      <c r="J76" s="214"/>
      <c r="Q76" s="61"/>
      <c r="R76" s="61"/>
      <c r="S76" s="61"/>
      <c r="T76" s="61"/>
      <c r="U76" s="59"/>
      <c r="V76" s="59"/>
    </row>
    <row r="77" spans="1:22" x14ac:dyDescent="0.3">
      <c r="A77" s="212" t="s">
        <v>411</v>
      </c>
      <c r="B77" s="212" t="s">
        <v>233</v>
      </c>
      <c r="C77" s="212">
        <v>3</v>
      </c>
      <c r="D77" s="213">
        <v>34.601664684898935</v>
      </c>
      <c r="J77" s="214"/>
      <c r="Q77" s="61"/>
      <c r="R77" s="61"/>
      <c r="S77" s="61"/>
      <c r="T77" s="61"/>
      <c r="U77" s="59"/>
      <c r="V77" s="59"/>
    </row>
    <row r="78" spans="1:22" x14ac:dyDescent="0.3">
      <c r="A78" s="212" t="s">
        <v>412</v>
      </c>
      <c r="B78" s="212" t="s">
        <v>233</v>
      </c>
      <c r="C78" s="212">
        <v>3</v>
      </c>
      <c r="D78" s="213">
        <v>69.203329369797871</v>
      </c>
      <c r="J78" s="214"/>
      <c r="Q78" s="61"/>
      <c r="R78" s="61"/>
      <c r="S78" s="61"/>
      <c r="T78" s="61"/>
      <c r="U78" s="59"/>
      <c r="V78" s="59"/>
    </row>
    <row r="79" spans="1:22" x14ac:dyDescent="0.3">
      <c r="A79" s="212" t="s">
        <v>413</v>
      </c>
      <c r="B79" s="212" t="s">
        <v>233</v>
      </c>
      <c r="C79" s="212">
        <v>3</v>
      </c>
      <c r="D79" s="213">
        <v>34.0665873959572</v>
      </c>
      <c r="J79" s="214"/>
      <c r="Q79" s="61"/>
      <c r="R79" s="61"/>
      <c r="S79" s="61"/>
      <c r="T79" s="61"/>
      <c r="U79" s="59"/>
      <c r="V79" s="59"/>
    </row>
    <row r="80" spans="1:22" x14ac:dyDescent="0.3">
      <c r="A80" s="215" t="s">
        <v>414</v>
      </c>
      <c r="B80" s="216" t="s">
        <v>233</v>
      </c>
      <c r="C80" s="216">
        <v>3</v>
      </c>
      <c r="D80" s="213">
        <v>85.969084423305588</v>
      </c>
      <c r="J80" s="214"/>
      <c r="Q80" s="61"/>
      <c r="R80" s="61"/>
      <c r="S80" s="61"/>
      <c r="T80" s="61"/>
      <c r="U80" s="59"/>
      <c r="V80" s="59"/>
    </row>
    <row r="81" spans="1:22" x14ac:dyDescent="0.3">
      <c r="A81" s="215" t="s">
        <v>415</v>
      </c>
      <c r="B81" s="216" t="s">
        <v>233</v>
      </c>
      <c r="C81" s="216">
        <v>3</v>
      </c>
      <c r="D81" s="213">
        <v>70.808561236623078</v>
      </c>
      <c r="J81" s="214"/>
      <c r="Q81" s="61"/>
      <c r="R81" s="61"/>
      <c r="S81" s="61"/>
      <c r="T81" s="61"/>
      <c r="U81" s="59"/>
      <c r="V81" s="59"/>
    </row>
    <row r="82" spans="1:22" x14ac:dyDescent="0.3">
      <c r="A82" s="215" t="s">
        <v>416</v>
      </c>
      <c r="B82" s="216" t="s">
        <v>233</v>
      </c>
      <c r="C82" s="216">
        <v>3</v>
      </c>
      <c r="D82" s="213">
        <v>65.279429250891795</v>
      </c>
      <c r="J82" s="214"/>
      <c r="Q82" s="61"/>
      <c r="R82" s="61"/>
      <c r="S82" s="61"/>
      <c r="T82" s="61"/>
      <c r="U82" s="59"/>
      <c r="V82" s="59"/>
    </row>
    <row r="83" spans="1:22" x14ac:dyDescent="0.3">
      <c r="A83" s="215" t="s">
        <v>417</v>
      </c>
      <c r="B83" s="216" t="s">
        <v>233</v>
      </c>
      <c r="C83" s="216">
        <v>3</v>
      </c>
      <c r="D83" s="213">
        <v>72.94887039239002</v>
      </c>
      <c r="J83" s="214"/>
      <c r="Q83" s="61"/>
      <c r="R83" s="61"/>
      <c r="S83" s="61"/>
      <c r="T83" s="61"/>
      <c r="U83" s="59"/>
      <c r="V83" s="59"/>
    </row>
    <row r="84" spans="1:22" x14ac:dyDescent="0.3">
      <c r="A84" s="215" t="s">
        <v>418</v>
      </c>
      <c r="B84" s="216" t="s">
        <v>233</v>
      </c>
      <c r="C84" s="216">
        <v>3</v>
      </c>
      <c r="D84" s="213">
        <v>75.624256837098699</v>
      </c>
      <c r="J84" s="214"/>
      <c r="Q84" s="61"/>
      <c r="R84" s="61"/>
      <c r="S84" s="61"/>
      <c r="T84" s="61"/>
      <c r="U84" s="59"/>
      <c r="V84" s="59"/>
    </row>
    <row r="85" spans="1:22" x14ac:dyDescent="0.3">
      <c r="A85" s="215" t="s">
        <v>419</v>
      </c>
      <c r="B85" s="216" t="s">
        <v>233</v>
      </c>
      <c r="C85" s="216">
        <v>3</v>
      </c>
      <c r="D85" s="213">
        <v>58.323424494649231</v>
      </c>
      <c r="J85" s="214"/>
      <c r="Q85" s="61"/>
      <c r="R85" s="61"/>
      <c r="S85" s="61"/>
      <c r="T85" s="61"/>
      <c r="U85" s="59"/>
      <c r="V85" s="59"/>
    </row>
    <row r="86" spans="1:22" x14ac:dyDescent="0.3">
      <c r="A86" s="215" t="s">
        <v>420</v>
      </c>
      <c r="B86" s="216" t="s">
        <v>233</v>
      </c>
      <c r="C86" s="216">
        <v>3</v>
      </c>
      <c r="D86" s="213">
        <v>46.551724137931039</v>
      </c>
      <c r="J86" s="214"/>
      <c r="Q86" s="61"/>
      <c r="R86" s="61"/>
      <c r="S86" s="61"/>
      <c r="T86" s="61"/>
      <c r="U86" s="59"/>
      <c r="V86" s="59"/>
    </row>
    <row r="87" spans="1:22" x14ac:dyDescent="0.3">
      <c r="A87" s="212" t="s">
        <v>421</v>
      </c>
      <c r="B87" s="212" t="s">
        <v>233</v>
      </c>
      <c r="C87" s="212">
        <v>10</v>
      </c>
      <c r="D87" s="213">
        <v>17.47919143876338</v>
      </c>
      <c r="J87" s="214"/>
      <c r="Q87" s="61"/>
      <c r="R87" s="61"/>
      <c r="S87" s="61"/>
      <c r="T87" s="61"/>
      <c r="U87" s="59"/>
      <c r="V87" s="59"/>
    </row>
    <row r="88" spans="1:22" x14ac:dyDescent="0.3">
      <c r="A88" s="212" t="s">
        <v>422</v>
      </c>
      <c r="B88" s="212" t="s">
        <v>233</v>
      </c>
      <c r="C88" s="212">
        <v>10</v>
      </c>
      <c r="D88" s="213">
        <v>19.797859690844234</v>
      </c>
      <c r="J88" s="214"/>
      <c r="Q88" s="61"/>
      <c r="R88" s="61"/>
      <c r="S88" s="61"/>
      <c r="T88" s="61"/>
      <c r="U88" s="59"/>
      <c r="V88" s="59"/>
    </row>
    <row r="89" spans="1:22" x14ac:dyDescent="0.3">
      <c r="A89" s="212" t="s">
        <v>423</v>
      </c>
      <c r="B89" s="212" t="s">
        <v>233</v>
      </c>
      <c r="C89" s="212">
        <v>10</v>
      </c>
      <c r="D89" s="213">
        <v>11.593341260404282</v>
      </c>
      <c r="J89" s="214"/>
      <c r="Q89" s="61"/>
      <c r="R89" s="61"/>
      <c r="S89" s="61"/>
      <c r="T89" s="61"/>
      <c r="U89" s="59"/>
      <c r="V89" s="59"/>
    </row>
    <row r="90" spans="1:22" x14ac:dyDescent="0.3">
      <c r="A90" s="212" t="s">
        <v>424</v>
      </c>
      <c r="B90" s="212" t="s">
        <v>233</v>
      </c>
      <c r="C90" s="212">
        <v>10</v>
      </c>
      <c r="D90" s="213">
        <v>47.265160523186687</v>
      </c>
      <c r="J90" s="214"/>
      <c r="Q90" s="61"/>
      <c r="R90" s="61"/>
      <c r="S90" s="61"/>
      <c r="T90" s="61"/>
      <c r="U90" s="59"/>
      <c r="V90" s="59"/>
    </row>
    <row r="91" spans="1:22" x14ac:dyDescent="0.3">
      <c r="A91" s="212" t="s">
        <v>425</v>
      </c>
      <c r="B91" s="212" t="s">
        <v>233</v>
      </c>
      <c r="C91" s="212">
        <v>10</v>
      </c>
      <c r="D91" s="213">
        <v>26.040428061831154</v>
      </c>
      <c r="J91" s="214"/>
      <c r="Q91" s="61"/>
      <c r="R91" s="61"/>
      <c r="S91" s="61"/>
      <c r="T91" s="61"/>
      <c r="U91" s="59"/>
      <c r="V91" s="59"/>
    </row>
    <row r="92" spans="1:22" x14ac:dyDescent="0.3">
      <c r="A92" s="212" t="s">
        <v>426</v>
      </c>
      <c r="B92" s="212" t="s">
        <v>233</v>
      </c>
      <c r="C92" s="212">
        <v>10</v>
      </c>
      <c r="D92" s="213">
        <v>37.455410225921526</v>
      </c>
      <c r="J92" s="214"/>
      <c r="Q92" s="61"/>
      <c r="R92" s="61"/>
      <c r="S92" s="61"/>
      <c r="T92" s="61"/>
      <c r="U92" s="59"/>
      <c r="V92" s="59"/>
    </row>
    <row r="93" spans="1:22" x14ac:dyDescent="0.3">
      <c r="A93" s="212" t="s">
        <v>427</v>
      </c>
      <c r="B93" s="212" t="s">
        <v>233</v>
      </c>
      <c r="C93" s="212" t="s">
        <v>232</v>
      </c>
      <c r="D93" s="213">
        <v>93.103448275862078</v>
      </c>
      <c r="J93" s="214"/>
      <c r="Q93" s="61"/>
      <c r="R93" s="61"/>
      <c r="S93" s="61"/>
      <c r="T93" s="61"/>
      <c r="U93" s="59"/>
      <c r="V93" s="59"/>
    </row>
    <row r="94" spans="1:22" x14ac:dyDescent="0.3">
      <c r="A94" s="212" t="s">
        <v>428</v>
      </c>
      <c r="B94" s="212" t="s">
        <v>233</v>
      </c>
      <c r="C94" s="212" t="s">
        <v>232</v>
      </c>
      <c r="D94" s="213">
        <v>90.784780023781224</v>
      </c>
      <c r="J94" s="214"/>
      <c r="Q94" s="61"/>
      <c r="R94" s="61"/>
      <c r="S94" s="61"/>
      <c r="T94" s="61"/>
      <c r="U94" s="59"/>
      <c r="V94" s="59"/>
    </row>
    <row r="95" spans="1:22" x14ac:dyDescent="0.3">
      <c r="A95" s="212" t="s">
        <v>429</v>
      </c>
      <c r="B95" s="212" t="s">
        <v>233</v>
      </c>
      <c r="C95" s="212" t="s">
        <v>232</v>
      </c>
      <c r="D95" s="213">
        <v>155.70749108204521</v>
      </c>
      <c r="J95" s="214"/>
      <c r="Q95" s="61"/>
      <c r="R95" s="61"/>
      <c r="S95" s="61"/>
      <c r="T95" s="61"/>
      <c r="U95" s="59"/>
      <c r="V95" s="59"/>
    </row>
    <row r="96" spans="1:22" x14ac:dyDescent="0.3">
      <c r="A96" s="212" t="s">
        <v>430</v>
      </c>
      <c r="B96" s="212" t="s">
        <v>233</v>
      </c>
      <c r="C96" s="212" t="s">
        <v>232</v>
      </c>
      <c r="D96" s="213">
        <v>84.542211652794293</v>
      </c>
      <c r="J96" s="214"/>
      <c r="Q96" s="61"/>
      <c r="R96" s="61"/>
      <c r="S96" s="61"/>
      <c r="T96" s="61"/>
      <c r="U96" s="59"/>
      <c r="V96" s="59"/>
    </row>
    <row r="97" spans="1:22" x14ac:dyDescent="0.3">
      <c r="A97" s="212" t="s">
        <v>431</v>
      </c>
      <c r="B97" s="212" t="s">
        <v>233</v>
      </c>
      <c r="C97" s="212" t="s">
        <v>232</v>
      </c>
      <c r="D97" s="213">
        <v>83.828775267538646</v>
      </c>
      <c r="J97" s="214"/>
      <c r="Q97" s="61"/>
      <c r="R97" s="61"/>
      <c r="S97" s="61"/>
      <c r="T97" s="61"/>
      <c r="U97" s="59"/>
      <c r="V97" s="59"/>
    </row>
    <row r="98" spans="1:22" x14ac:dyDescent="0.3">
      <c r="A98" s="212" t="s">
        <v>432</v>
      </c>
      <c r="B98" s="212" t="s">
        <v>233</v>
      </c>
      <c r="C98" s="212" t="s">
        <v>232</v>
      </c>
      <c r="D98" s="213">
        <v>122.88941736028538</v>
      </c>
      <c r="J98" s="214"/>
      <c r="Q98" s="61"/>
      <c r="R98" s="61"/>
      <c r="S98" s="61"/>
      <c r="T98" s="61"/>
      <c r="U98" s="59"/>
      <c r="V98" s="59"/>
    </row>
    <row r="99" spans="1:22" x14ac:dyDescent="0.3">
      <c r="A99" s="212" t="s">
        <v>433</v>
      </c>
      <c r="B99" s="212" t="s">
        <v>233</v>
      </c>
      <c r="C99" s="212" t="s">
        <v>232</v>
      </c>
      <c r="D99" s="213">
        <v>142.5089179548157</v>
      </c>
      <c r="J99" s="214"/>
      <c r="Q99" s="61"/>
      <c r="R99" s="61"/>
      <c r="S99" s="61"/>
      <c r="T99" s="61"/>
      <c r="U99" s="59"/>
      <c r="V99" s="59"/>
    </row>
    <row r="100" spans="1:22" x14ac:dyDescent="0.3">
      <c r="A100" s="212" t="s">
        <v>434</v>
      </c>
      <c r="B100" s="212" t="s">
        <v>233</v>
      </c>
      <c r="C100" s="212" t="s">
        <v>232</v>
      </c>
      <c r="D100" s="213">
        <v>134.66111771700358</v>
      </c>
      <c r="J100" s="214"/>
      <c r="Q100" s="61"/>
      <c r="R100" s="61"/>
      <c r="S100" s="61"/>
      <c r="T100" s="61"/>
      <c r="U100" s="59"/>
      <c r="V100" s="59"/>
    </row>
    <row r="101" spans="1:22" x14ac:dyDescent="0.3">
      <c r="A101" s="212" t="s">
        <v>435</v>
      </c>
      <c r="B101" s="212" t="s">
        <v>233</v>
      </c>
      <c r="C101" s="212" t="s">
        <v>232</v>
      </c>
      <c r="D101" s="213">
        <v>87.752675386444722</v>
      </c>
      <c r="J101" s="214"/>
      <c r="Q101" s="61"/>
      <c r="R101" s="61"/>
      <c r="S101" s="61"/>
      <c r="T101" s="61"/>
      <c r="U101" s="59"/>
      <c r="V101" s="59"/>
    </row>
    <row r="102" spans="1:22" x14ac:dyDescent="0.3">
      <c r="A102" s="215" t="s">
        <v>436</v>
      </c>
      <c r="B102" s="216" t="s">
        <v>233</v>
      </c>
      <c r="C102" s="216" t="s">
        <v>232</v>
      </c>
      <c r="D102" s="213">
        <v>44.233055885850185</v>
      </c>
      <c r="J102" s="214"/>
      <c r="Q102" s="61"/>
      <c r="R102" s="61"/>
      <c r="S102" s="61"/>
      <c r="T102" s="61"/>
      <c r="U102" s="59"/>
      <c r="V102" s="59"/>
    </row>
    <row r="103" spans="1:22" x14ac:dyDescent="0.3">
      <c r="A103" s="215" t="s">
        <v>437</v>
      </c>
      <c r="B103" s="216" t="s">
        <v>233</v>
      </c>
      <c r="C103" s="216" t="s">
        <v>232</v>
      </c>
      <c r="D103" s="213">
        <v>94.17360285374555</v>
      </c>
      <c r="J103" s="214"/>
      <c r="Q103" s="61"/>
      <c r="R103" s="61"/>
      <c r="S103" s="61"/>
      <c r="T103" s="61"/>
      <c r="U103" s="59"/>
      <c r="V103" s="59"/>
    </row>
    <row r="104" spans="1:22" x14ac:dyDescent="0.3">
      <c r="A104" s="215" t="s">
        <v>438</v>
      </c>
      <c r="B104" s="216" t="s">
        <v>233</v>
      </c>
      <c r="C104" s="216" t="s">
        <v>232</v>
      </c>
      <c r="D104" s="213">
        <v>65.81450653983353</v>
      </c>
      <c r="J104" s="214"/>
      <c r="Q104" s="61"/>
      <c r="R104" s="61"/>
      <c r="S104" s="61"/>
      <c r="T104" s="61"/>
      <c r="U104" s="59"/>
      <c r="V104" s="59"/>
    </row>
    <row r="105" spans="1:22" x14ac:dyDescent="0.3">
      <c r="J105" s="214"/>
      <c r="Q105" s="61"/>
      <c r="R105" s="61"/>
      <c r="S105" s="61"/>
      <c r="T105" s="61"/>
      <c r="U105" s="59"/>
      <c r="V105" s="59"/>
    </row>
    <row r="106" spans="1:22" x14ac:dyDescent="0.3">
      <c r="J106" s="214"/>
      <c r="Q106" s="61"/>
      <c r="R106" s="61"/>
      <c r="S106" s="61"/>
      <c r="T106" s="61"/>
      <c r="U106" s="59"/>
      <c r="V106" s="59"/>
    </row>
    <row r="107" spans="1:22" x14ac:dyDescent="0.3">
      <c r="J107" s="214"/>
      <c r="Q107" s="61"/>
      <c r="R107" s="61"/>
      <c r="S107" s="61"/>
      <c r="T107" s="61"/>
      <c r="U107" s="59"/>
      <c r="V107" s="59"/>
    </row>
    <row r="108" spans="1:22" x14ac:dyDescent="0.3">
      <c r="J108" s="214"/>
      <c r="Q108" s="61"/>
      <c r="R108" s="61"/>
      <c r="S108" s="61"/>
      <c r="T108" s="61"/>
      <c r="U108" s="59"/>
      <c r="V108" s="59"/>
    </row>
    <row r="109" spans="1:22" x14ac:dyDescent="0.3">
      <c r="J109" s="214"/>
      <c r="Q109" s="61"/>
      <c r="R109" s="61"/>
      <c r="S109" s="61"/>
      <c r="T109" s="61"/>
      <c r="U109" s="59"/>
      <c r="V109" s="59"/>
    </row>
    <row r="110" spans="1:22" x14ac:dyDescent="0.3">
      <c r="J110" s="214"/>
      <c r="Q110" s="61"/>
      <c r="R110" s="61"/>
      <c r="S110" s="61"/>
      <c r="T110" s="61"/>
      <c r="U110" s="59"/>
      <c r="V110" s="59"/>
    </row>
    <row r="111" spans="1:22" x14ac:dyDescent="0.3">
      <c r="J111" s="214"/>
      <c r="Q111" s="61"/>
      <c r="R111" s="61"/>
      <c r="S111" s="61"/>
      <c r="T111" s="61"/>
      <c r="U111" s="59"/>
      <c r="V111" s="59"/>
    </row>
    <row r="112" spans="1:22" x14ac:dyDescent="0.3">
      <c r="J112" s="214"/>
      <c r="K112" s="214"/>
      <c r="L112" s="214"/>
      <c r="M112" s="214"/>
      <c r="N112" s="214"/>
    </row>
    <row r="113" spans="10:14" x14ac:dyDescent="0.3">
      <c r="J113" s="214"/>
      <c r="K113" s="214"/>
      <c r="L113" s="214"/>
      <c r="M113" s="214"/>
      <c r="N113" s="214"/>
    </row>
    <row r="114" spans="10:14" x14ac:dyDescent="0.3">
      <c r="J114" s="214"/>
      <c r="K114" s="214"/>
      <c r="L114" s="214"/>
      <c r="M114" s="214"/>
      <c r="N114" s="214"/>
    </row>
    <row r="115" spans="10:14" x14ac:dyDescent="0.3">
      <c r="J115" s="214"/>
      <c r="K115" s="214"/>
      <c r="L115" s="214"/>
      <c r="M115" s="214"/>
      <c r="N115" s="214"/>
    </row>
    <row r="116" spans="10:14" x14ac:dyDescent="0.3">
      <c r="J116" s="214"/>
      <c r="K116" s="214"/>
      <c r="L116" s="214"/>
      <c r="M116" s="214"/>
      <c r="N116" s="214"/>
    </row>
    <row r="117" spans="10:14" x14ac:dyDescent="0.3">
      <c r="J117" s="214"/>
      <c r="K117" s="214"/>
      <c r="L117" s="214"/>
      <c r="M117" s="214"/>
      <c r="N117" s="214"/>
    </row>
    <row r="118" spans="10:14" x14ac:dyDescent="0.3">
      <c r="J118" s="214"/>
      <c r="K118" s="214"/>
      <c r="L118" s="214"/>
      <c r="M118" s="214"/>
      <c r="N118" s="214"/>
    </row>
    <row r="119" spans="10:14" x14ac:dyDescent="0.3">
      <c r="J119" s="214"/>
      <c r="K119" s="214"/>
      <c r="L119" s="214"/>
      <c r="M119" s="214"/>
      <c r="N119" s="214"/>
    </row>
    <row r="120" spans="10:14" x14ac:dyDescent="0.3">
      <c r="J120" s="214"/>
      <c r="K120" s="214"/>
      <c r="L120" s="214"/>
      <c r="M120" s="214"/>
      <c r="N120" s="214"/>
    </row>
    <row r="121" spans="10:14" x14ac:dyDescent="0.3">
      <c r="J121" s="214"/>
      <c r="K121" s="214"/>
      <c r="L121" s="214"/>
      <c r="M121" s="214"/>
      <c r="N121" s="214"/>
    </row>
    <row r="122" spans="10:14" x14ac:dyDescent="0.3">
      <c r="J122" s="214"/>
      <c r="K122" s="214"/>
      <c r="L122" s="214"/>
      <c r="M122" s="214"/>
      <c r="N122" s="214"/>
    </row>
    <row r="123" spans="10:14" x14ac:dyDescent="0.3">
      <c r="J123" s="214"/>
      <c r="K123" s="214"/>
      <c r="L123" s="214"/>
      <c r="M123" s="214"/>
      <c r="N123" s="214"/>
    </row>
    <row r="124" spans="10:14" x14ac:dyDescent="0.3">
      <c r="J124" s="214"/>
      <c r="K124" s="214"/>
      <c r="L124" s="214"/>
      <c r="M124" s="214"/>
      <c r="N124" s="214"/>
    </row>
    <row r="125" spans="10:14" x14ac:dyDescent="0.3">
      <c r="J125" s="214"/>
      <c r="K125" s="214"/>
      <c r="L125" s="214"/>
      <c r="M125" s="214"/>
      <c r="N125" s="214"/>
    </row>
    <row r="126" spans="10:14" x14ac:dyDescent="0.3">
      <c r="J126" s="214"/>
      <c r="K126" s="214"/>
      <c r="L126" s="214"/>
      <c r="M126" s="214"/>
      <c r="N126" s="214"/>
    </row>
    <row r="127" spans="10:14" x14ac:dyDescent="0.3">
      <c r="J127" s="214"/>
      <c r="K127" s="214"/>
      <c r="L127" s="214"/>
      <c r="M127" s="214"/>
      <c r="N127" s="214"/>
    </row>
    <row r="128" spans="10:14" x14ac:dyDescent="0.3">
      <c r="J128" s="214"/>
      <c r="K128" s="214"/>
      <c r="L128" s="214"/>
      <c r="M128" s="214"/>
      <c r="N128" s="214"/>
    </row>
    <row r="129" spans="10:14" x14ac:dyDescent="0.3">
      <c r="J129" s="214"/>
      <c r="K129" s="214"/>
      <c r="L129" s="214"/>
      <c r="M129" s="214"/>
      <c r="N129" s="214"/>
    </row>
    <row r="130" spans="10:14" x14ac:dyDescent="0.3">
      <c r="J130" s="214"/>
      <c r="K130" s="214"/>
      <c r="L130" s="214"/>
      <c r="M130" s="214"/>
      <c r="N130" s="214"/>
    </row>
    <row r="131" spans="10:14" x14ac:dyDescent="0.3">
      <c r="J131" s="214"/>
      <c r="K131" s="214"/>
      <c r="L131" s="214"/>
      <c r="M131" s="214"/>
      <c r="N131" s="214"/>
    </row>
    <row r="132" spans="10:14" x14ac:dyDescent="0.3">
      <c r="J132" s="214"/>
      <c r="K132" s="214"/>
      <c r="L132" s="214"/>
      <c r="M132" s="214"/>
      <c r="N132" s="214"/>
    </row>
    <row r="133" spans="10:14" x14ac:dyDescent="0.3">
      <c r="J133" s="214"/>
      <c r="K133" s="214"/>
      <c r="L133" s="214"/>
      <c r="M133" s="214"/>
      <c r="N133" s="214"/>
    </row>
    <row r="134" spans="10:14" x14ac:dyDescent="0.3">
      <c r="J134" s="214"/>
      <c r="K134" s="214"/>
      <c r="L134" s="214"/>
      <c r="M134" s="214"/>
      <c r="N134" s="214"/>
    </row>
    <row r="135" spans="10:14" x14ac:dyDescent="0.3">
      <c r="J135" s="214"/>
      <c r="K135" s="214"/>
      <c r="L135" s="214"/>
      <c r="M135" s="214"/>
      <c r="N135" s="214"/>
    </row>
    <row r="136" spans="10:14" x14ac:dyDescent="0.3">
      <c r="J136" s="214"/>
      <c r="K136" s="214"/>
      <c r="L136" s="214"/>
      <c r="M136" s="214"/>
      <c r="N136" s="214"/>
    </row>
    <row r="137" spans="10:14" x14ac:dyDescent="0.3">
      <c r="J137" s="214"/>
      <c r="K137" s="214"/>
      <c r="L137" s="214"/>
      <c r="M137" s="214"/>
      <c r="N137" s="214"/>
    </row>
    <row r="138" spans="10:14" x14ac:dyDescent="0.3">
      <c r="J138" s="214"/>
      <c r="K138" s="214"/>
      <c r="L138" s="214"/>
      <c r="M138" s="214"/>
      <c r="N138" s="214"/>
    </row>
    <row r="139" spans="10:14" x14ac:dyDescent="0.3">
      <c r="J139" s="214"/>
      <c r="K139" s="214"/>
      <c r="L139" s="214"/>
      <c r="M139" s="214"/>
      <c r="N139" s="214"/>
    </row>
    <row r="140" spans="10:14" x14ac:dyDescent="0.3">
      <c r="J140" s="214"/>
      <c r="K140" s="214"/>
      <c r="L140" s="214"/>
      <c r="M140" s="214"/>
      <c r="N140" s="214"/>
    </row>
    <row r="141" spans="10:14" x14ac:dyDescent="0.3">
      <c r="J141" s="214"/>
      <c r="K141" s="214"/>
      <c r="L141" s="214"/>
      <c r="M141" s="214"/>
      <c r="N141" s="214"/>
    </row>
    <row r="142" spans="10:14" x14ac:dyDescent="0.3">
      <c r="J142" s="214"/>
      <c r="K142" s="214"/>
      <c r="L142" s="214"/>
      <c r="M142" s="214"/>
      <c r="N142" s="214"/>
    </row>
    <row r="143" spans="10:14" x14ac:dyDescent="0.3">
      <c r="J143" s="214"/>
      <c r="K143" s="214"/>
      <c r="L143" s="214"/>
      <c r="M143" s="214"/>
      <c r="N143" s="214"/>
    </row>
    <row r="144" spans="10:14" x14ac:dyDescent="0.3">
      <c r="J144" s="214"/>
      <c r="K144" s="214"/>
      <c r="L144" s="214"/>
      <c r="M144" s="214"/>
      <c r="N144" s="214"/>
    </row>
    <row r="145" spans="10:14" x14ac:dyDescent="0.3">
      <c r="J145" s="214"/>
      <c r="K145" s="214"/>
      <c r="L145" s="214"/>
      <c r="M145" s="214"/>
      <c r="N145" s="214"/>
    </row>
    <row r="146" spans="10:14" x14ac:dyDescent="0.3">
      <c r="J146" s="214"/>
      <c r="K146" s="214"/>
      <c r="L146" s="214"/>
      <c r="M146" s="214"/>
      <c r="N146" s="214"/>
    </row>
    <row r="147" spans="10:14" x14ac:dyDescent="0.3">
      <c r="J147" s="214"/>
      <c r="K147" s="214"/>
      <c r="L147" s="214"/>
      <c r="M147" s="214"/>
      <c r="N147" s="214"/>
    </row>
    <row r="148" spans="10:14" x14ac:dyDescent="0.3">
      <c r="J148" s="214"/>
      <c r="K148" s="214"/>
      <c r="L148" s="214"/>
      <c r="M148" s="214"/>
      <c r="N148" s="214"/>
    </row>
    <row r="149" spans="10:14" x14ac:dyDescent="0.3">
      <c r="J149" s="214"/>
      <c r="K149" s="214"/>
      <c r="L149" s="214"/>
      <c r="M149" s="214"/>
      <c r="N149" s="214"/>
    </row>
    <row r="150" spans="10:14" x14ac:dyDescent="0.3">
      <c r="J150" s="214"/>
      <c r="K150" s="214"/>
      <c r="L150" s="214"/>
      <c r="M150" s="214"/>
      <c r="N150" s="214"/>
    </row>
    <row r="151" spans="10:14" x14ac:dyDescent="0.3">
      <c r="J151" s="214"/>
      <c r="K151" s="214"/>
      <c r="L151" s="214"/>
      <c r="M151" s="214"/>
      <c r="N151" s="214"/>
    </row>
    <row r="152" spans="10:14" x14ac:dyDescent="0.3">
      <c r="J152" s="214"/>
      <c r="K152" s="214"/>
      <c r="L152" s="214"/>
      <c r="M152" s="214"/>
      <c r="N152" s="214"/>
    </row>
    <row r="153" spans="10:14" x14ac:dyDescent="0.3">
      <c r="J153" s="214"/>
      <c r="L153" s="214"/>
      <c r="M153" s="214"/>
      <c r="N153" s="214"/>
    </row>
  </sheetData>
  <mergeCells count="1">
    <mergeCell ref="A2:D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3"/>
  <sheetViews>
    <sheetView workbookViewId="0">
      <selection activeCell="F13" sqref="F13"/>
    </sheetView>
  </sheetViews>
  <sheetFormatPr baseColWidth="10" defaultRowHeight="14.4" x14ac:dyDescent="0.3"/>
  <sheetData>
    <row r="2" spans="1:4" x14ac:dyDescent="0.3">
      <c r="A2" s="240" t="s">
        <v>439</v>
      </c>
      <c r="B2" s="240"/>
      <c r="C2" s="240"/>
      <c r="D2" s="240"/>
    </row>
    <row r="3" spans="1:4" x14ac:dyDescent="0.3">
      <c r="A3" s="206"/>
      <c r="B3" s="206"/>
      <c r="C3" s="206"/>
      <c r="D3" s="206"/>
    </row>
    <row r="4" spans="1:4" x14ac:dyDescent="0.3">
      <c r="A4" s="217" t="s">
        <v>225</v>
      </c>
      <c r="B4" s="217" t="s">
        <v>226</v>
      </c>
      <c r="C4" s="217" t="s">
        <v>236</v>
      </c>
      <c r="D4" s="211" t="s">
        <v>440</v>
      </c>
    </row>
    <row r="5" spans="1:4" x14ac:dyDescent="0.3">
      <c r="A5" s="216" t="s">
        <v>441</v>
      </c>
      <c r="B5" s="216" t="s">
        <v>229</v>
      </c>
      <c r="C5" s="216">
        <v>1</v>
      </c>
      <c r="D5" s="214">
        <v>0.70000000000000284</v>
      </c>
    </row>
    <row r="6" spans="1:4" x14ac:dyDescent="0.3">
      <c r="A6" s="216" t="s">
        <v>442</v>
      </c>
      <c r="B6" s="216" t="s">
        <v>229</v>
      </c>
      <c r="C6" s="216">
        <v>1</v>
      </c>
      <c r="D6" s="214">
        <v>0.60000000000000142</v>
      </c>
    </row>
    <row r="7" spans="1:4" x14ac:dyDescent="0.3">
      <c r="A7" s="216" t="s">
        <v>443</v>
      </c>
      <c r="B7" s="216" t="s">
        <v>229</v>
      </c>
      <c r="C7" s="216">
        <v>1</v>
      </c>
      <c r="D7" s="214">
        <v>0.70000000000000284</v>
      </c>
    </row>
    <row r="8" spans="1:4" x14ac:dyDescent="0.3">
      <c r="A8" s="216" t="s">
        <v>444</v>
      </c>
      <c r="B8" s="216" t="s">
        <v>229</v>
      </c>
      <c r="C8" s="216">
        <v>1</v>
      </c>
      <c r="D8" s="214">
        <v>0.39999999999999858</v>
      </c>
    </row>
    <row r="9" spans="1:4" x14ac:dyDescent="0.3">
      <c r="A9" s="215" t="s">
        <v>351</v>
      </c>
      <c r="B9" s="218" t="s">
        <v>229</v>
      </c>
      <c r="C9" s="218">
        <v>1</v>
      </c>
      <c r="D9" s="214">
        <v>1.1000000000000014</v>
      </c>
    </row>
    <row r="10" spans="1:4" x14ac:dyDescent="0.3">
      <c r="A10" s="215" t="s">
        <v>352</v>
      </c>
      <c r="B10" s="218" t="s">
        <v>229</v>
      </c>
      <c r="C10" s="218">
        <v>1</v>
      </c>
      <c r="D10" s="214">
        <v>0.5</v>
      </c>
    </row>
    <row r="11" spans="1:4" x14ac:dyDescent="0.3">
      <c r="A11" s="215" t="s">
        <v>353</v>
      </c>
      <c r="B11" s="218" t="s">
        <v>229</v>
      </c>
      <c r="C11" s="218">
        <v>1</v>
      </c>
      <c r="D11" s="214">
        <v>-0.10000000000000142</v>
      </c>
    </row>
    <row r="12" spans="1:4" x14ac:dyDescent="0.3">
      <c r="A12" s="215" t="s">
        <v>354</v>
      </c>
      <c r="B12" s="218" t="s">
        <v>229</v>
      </c>
      <c r="C12" s="218">
        <v>1</v>
      </c>
      <c r="D12" s="214">
        <v>-0.70000000000000284</v>
      </c>
    </row>
    <row r="13" spans="1:4" x14ac:dyDescent="0.3">
      <c r="A13" s="215" t="s">
        <v>355</v>
      </c>
      <c r="B13" s="218" t="s">
        <v>229</v>
      </c>
      <c r="C13" s="218">
        <v>1</v>
      </c>
      <c r="D13" s="214">
        <v>0.40000000000000568</v>
      </c>
    </row>
    <row r="14" spans="1:4" x14ac:dyDescent="0.3">
      <c r="A14" s="215" t="s">
        <v>356</v>
      </c>
      <c r="B14" s="218" t="s">
        <v>229</v>
      </c>
      <c r="C14" s="218">
        <v>1</v>
      </c>
      <c r="D14" s="214">
        <v>-0.60000000000000142</v>
      </c>
    </row>
    <row r="15" spans="1:4" x14ac:dyDescent="0.3">
      <c r="A15" s="215" t="s">
        <v>357</v>
      </c>
      <c r="B15" s="218" t="s">
        <v>229</v>
      </c>
      <c r="C15" s="218">
        <v>1</v>
      </c>
      <c r="D15" s="214">
        <v>1.1000000000000014</v>
      </c>
    </row>
    <row r="16" spans="1:4" x14ac:dyDescent="0.3">
      <c r="A16" s="215" t="s">
        <v>358</v>
      </c>
      <c r="B16" s="218" t="s">
        <v>229</v>
      </c>
      <c r="C16" s="218">
        <v>1</v>
      </c>
      <c r="D16" s="214">
        <v>1.1000000000000014</v>
      </c>
    </row>
    <row r="17" spans="1:4" x14ac:dyDescent="0.3">
      <c r="A17" s="215" t="s">
        <v>359</v>
      </c>
      <c r="B17" s="218" t="s">
        <v>229</v>
      </c>
      <c r="C17" s="218">
        <v>1</v>
      </c>
      <c r="D17" s="214">
        <v>0.39999999999999858</v>
      </c>
    </row>
    <row r="18" spans="1:4" x14ac:dyDescent="0.3">
      <c r="A18" s="215" t="s">
        <v>445</v>
      </c>
      <c r="B18" s="218" t="s">
        <v>229</v>
      </c>
      <c r="C18" s="218">
        <v>1</v>
      </c>
      <c r="D18" s="214">
        <v>-0.39999999999999858</v>
      </c>
    </row>
    <row r="19" spans="1:4" x14ac:dyDescent="0.3">
      <c r="A19" s="215" t="s">
        <v>446</v>
      </c>
      <c r="B19" s="218" t="s">
        <v>229</v>
      </c>
      <c r="C19" s="218">
        <v>1</v>
      </c>
      <c r="D19" s="214">
        <v>1.7000000000000028</v>
      </c>
    </row>
    <row r="20" spans="1:4" x14ac:dyDescent="0.3">
      <c r="A20" s="215" t="s">
        <v>447</v>
      </c>
      <c r="B20" s="218" t="s">
        <v>229</v>
      </c>
      <c r="C20" s="218">
        <v>1</v>
      </c>
      <c r="D20" s="214">
        <v>1.1000000000000014</v>
      </c>
    </row>
    <row r="21" spans="1:4" x14ac:dyDescent="0.3">
      <c r="A21" s="215" t="s">
        <v>448</v>
      </c>
      <c r="B21" s="218" t="s">
        <v>229</v>
      </c>
      <c r="C21" s="218">
        <v>1</v>
      </c>
      <c r="D21" s="214">
        <v>2</v>
      </c>
    </row>
    <row r="22" spans="1:4" x14ac:dyDescent="0.3">
      <c r="A22" s="215" t="s">
        <v>449</v>
      </c>
      <c r="B22" s="218" t="s">
        <v>229</v>
      </c>
      <c r="C22" s="218">
        <v>1</v>
      </c>
      <c r="D22" s="214">
        <v>1.6999999999999957</v>
      </c>
    </row>
    <row r="23" spans="1:4" x14ac:dyDescent="0.3">
      <c r="A23" s="216" t="s">
        <v>450</v>
      </c>
      <c r="B23" s="216" t="s">
        <v>229</v>
      </c>
      <c r="C23" s="216">
        <v>3</v>
      </c>
      <c r="D23" s="214">
        <v>0</v>
      </c>
    </row>
    <row r="24" spans="1:4" x14ac:dyDescent="0.3">
      <c r="A24" s="216" t="s">
        <v>451</v>
      </c>
      <c r="B24" s="216" t="s">
        <v>229</v>
      </c>
      <c r="C24" s="216">
        <v>3</v>
      </c>
      <c r="D24" s="214">
        <v>0.10000000000000142</v>
      </c>
    </row>
    <row r="25" spans="1:4" x14ac:dyDescent="0.3">
      <c r="A25" s="216" t="s">
        <v>452</v>
      </c>
      <c r="B25" s="216" t="s">
        <v>229</v>
      </c>
      <c r="C25" s="216">
        <v>3</v>
      </c>
      <c r="D25" s="214">
        <v>-0.90000000000000568</v>
      </c>
    </row>
    <row r="26" spans="1:4" x14ac:dyDescent="0.3">
      <c r="A26" s="215" t="s">
        <v>364</v>
      </c>
      <c r="B26" s="218" t="s">
        <v>229</v>
      </c>
      <c r="C26" s="218">
        <v>3</v>
      </c>
      <c r="D26" s="214">
        <v>0.10000000000000142</v>
      </c>
    </row>
    <row r="27" spans="1:4" x14ac:dyDescent="0.3">
      <c r="A27" s="215" t="s">
        <v>365</v>
      </c>
      <c r="B27" s="218" t="s">
        <v>229</v>
      </c>
      <c r="C27" s="218">
        <v>3</v>
      </c>
      <c r="D27" s="214">
        <v>-1.1000000000000014</v>
      </c>
    </row>
    <row r="28" spans="1:4" x14ac:dyDescent="0.3">
      <c r="A28" s="215" t="s">
        <v>366</v>
      </c>
      <c r="B28" s="218" t="s">
        <v>229</v>
      </c>
      <c r="C28" s="218">
        <v>3</v>
      </c>
      <c r="D28" s="214">
        <v>-1.2999999999999972</v>
      </c>
    </row>
    <row r="29" spans="1:4" x14ac:dyDescent="0.3">
      <c r="A29" s="215" t="s">
        <v>367</v>
      </c>
      <c r="B29" s="218" t="s">
        <v>229</v>
      </c>
      <c r="C29" s="218">
        <v>3</v>
      </c>
      <c r="D29" s="214">
        <v>0.10000000000000142</v>
      </c>
    </row>
    <row r="30" spans="1:4" x14ac:dyDescent="0.3">
      <c r="A30" s="215" t="s">
        <v>368</v>
      </c>
      <c r="B30" s="218" t="s">
        <v>229</v>
      </c>
      <c r="C30" s="218">
        <v>3</v>
      </c>
      <c r="D30" s="214">
        <v>0</v>
      </c>
    </row>
    <row r="31" spans="1:4" x14ac:dyDescent="0.3">
      <c r="A31" s="215" t="s">
        <v>369</v>
      </c>
      <c r="B31" s="218" t="s">
        <v>229</v>
      </c>
      <c r="C31" s="218">
        <v>3</v>
      </c>
      <c r="D31" s="214">
        <v>-1.2999999999999972</v>
      </c>
    </row>
    <row r="32" spans="1:4" x14ac:dyDescent="0.3">
      <c r="A32" s="215" t="s">
        <v>453</v>
      </c>
      <c r="B32" s="218" t="s">
        <v>229</v>
      </c>
      <c r="C32" s="218">
        <v>3</v>
      </c>
      <c r="D32" s="214">
        <v>-2.2999999999999972</v>
      </c>
    </row>
    <row r="33" spans="1:4" x14ac:dyDescent="0.3">
      <c r="A33" s="215" t="s">
        <v>454</v>
      </c>
      <c r="B33" s="218" t="s">
        <v>229</v>
      </c>
      <c r="C33" s="218">
        <v>3</v>
      </c>
      <c r="D33" s="214">
        <v>-0.5</v>
      </c>
    </row>
    <row r="34" spans="1:4" x14ac:dyDescent="0.3">
      <c r="A34" s="215" t="s">
        <v>455</v>
      </c>
      <c r="B34" s="218" t="s">
        <v>229</v>
      </c>
      <c r="C34" s="218">
        <v>3</v>
      </c>
      <c r="D34" s="214">
        <v>0.5</v>
      </c>
    </row>
    <row r="35" spans="1:4" x14ac:dyDescent="0.3">
      <c r="A35" s="215" t="s">
        <v>455</v>
      </c>
      <c r="B35" s="218" t="s">
        <v>229</v>
      </c>
      <c r="C35" s="218">
        <v>3</v>
      </c>
      <c r="D35" s="214">
        <v>-1.1000000000000014</v>
      </c>
    </row>
    <row r="36" spans="1:4" x14ac:dyDescent="0.3">
      <c r="A36" s="216" t="s">
        <v>456</v>
      </c>
      <c r="B36" s="216" t="s">
        <v>229</v>
      </c>
      <c r="C36" s="216">
        <v>10</v>
      </c>
      <c r="D36" s="214">
        <v>-1.9000000000000057</v>
      </c>
    </row>
    <row r="37" spans="1:4" x14ac:dyDescent="0.3">
      <c r="A37" s="216" t="s">
        <v>457</v>
      </c>
      <c r="B37" s="216" t="s">
        <v>229</v>
      </c>
      <c r="C37" s="216">
        <v>10</v>
      </c>
      <c r="D37" s="214">
        <v>-2.6000000000000014</v>
      </c>
    </row>
    <row r="38" spans="1:4" x14ac:dyDescent="0.3">
      <c r="A38" s="216" t="s">
        <v>458</v>
      </c>
      <c r="B38" s="216" t="s">
        <v>229</v>
      </c>
      <c r="C38" s="216">
        <v>10</v>
      </c>
      <c r="D38" s="214">
        <v>-1.8999999999999986</v>
      </c>
    </row>
    <row r="39" spans="1:4" x14ac:dyDescent="0.3">
      <c r="A39" s="215" t="s">
        <v>459</v>
      </c>
      <c r="B39" s="218" t="s">
        <v>229</v>
      </c>
      <c r="C39" s="218">
        <v>10</v>
      </c>
      <c r="D39" s="214">
        <v>-3</v>
      </c>
    </row>
    <row r="40" spans="1:4" x14ac:dyDescent="0.3">
      <c r="A40" s="215" t="s">
        <v>460</v>
      </c>
      <c r="B40" s="218" t="s">
        <v>229</v>
      </c>
      <c r="C40" s="218">
        <v>10</v>
      </c>
      <c r="D40" s="214">
        <v>-1.1000000000000014</v>
      </c>
    </row>
    <row r="41" spans="1:4" x14ac:dyDescent="0.3">
      <c r="A41" s="215" t="s">
        <v>461</v>
      </c>
      <c r="B41" s="218" t="s">
        <v>229</v>
      </c>
      <c r="C41" s="218">
        <v>10</v>
      </c>
      <c r="D41" s="214">
        <v>-0.59999999999999432</v>
      </c>
    </row>
    <row r="42" spans="1:4" x14ac:dyDescent="0.3">
      <c r="A42" s="215" t="s">
        <v>462</v>
      </c>
      <c r="B42" s="218" t="s">
        <v>229</v>
      </c>
      <c r="C42" s="218">
        <v>10</v>
      </c>
      <c r="D42" s="214">
        <v>-1.8999999999999986</v>
      </c>
    </row>
    <row r="43" spans="1:4" x14ac:dyDescent="0.3">
      <c r="A43" s="215" t="s">
        <v>463</v>
      </c>
      <c r="B43" s="218" t="s">
        <v>229</v>
      </c>
      <c r="C43" s="218">
        <v>10</v>
      </c>
      <c r="D43" s="214">
        <v>-0.39999999999999858</v>
      </c>
    </row>
    <row r="44" spans="1:4" x14ac:dyDescent="0.3">
      <c r="A44" s="215" t="s">
        <v>464</v>
      </c>
      <c r="B44" s="218" t="s">
        <v>229</v>
      </c>
      <c r="C44" s="218">
        <v>10</v>
      </c>
      <c r="D44" s="214">
        <v>-3.5</v>
      </c>
    </row>
    <row r="45" spans="1:4" x14ac:dyDescent="0.3">
      <c r="A45" s="215" t="s">
        <v>465</v>
      </c>
      <c r="B45" s="218" t="s">
        <v>229</v>
      </c>
      <c r="C45" s="218">
        <v>10</v>
      </c>
      <c r="D45" s="214">
        <v>-4.5</v>
      </c>
    </row>
    <row r="46" spans="1:4" x14ac:dyDescent="0.3">
      <c r="A46" s="215" t="s">
        <v>466</v>
      </c>
      <c r="B46" s="218" t="s">
        <v>229</v>
      </c>
      <c r="C46" s="218">
        <v>10</v>
      </c>
      <c r="D46" s="214">
        <v>-6.5999999999999979</v>
      </c>
    </row>
    <row r="47" spans="1:4" x14ac:dyDescent="0.3">
      <c r="A47" s="215" t="s">
        <v>467</v>
      </c>
      <c r="B47" s="218" t="s">
        <v>229</v>
      </c>
      <c r="C47" s="218">
        <v>10</v>
      </c>
      <c r="D47" s="214">
        <v>-4.9000000000000021</v>
      </c>
    </row>
    <row r="48" spans="1:4" x14ac:dyDescent="0.3">
      <c r="A48" s="215" t="s">
        <v>468</v>
      </c>
      <c r="B48" s="218" t="s">
        <v>229</v>
      </c>
      <c r="C48" s="218">
        <v>10</v>
      </c>
      <c r="D48" s="214">
        <v>-5</v>
      </c>
    </row>
    <row r="49" spans="1:4" x14ac:dyDescent="0.3">
      <c r="A49" s="216" t="s">
        <v>469</v>
      </c>
      <c r="B49" s="216" t="s">
        <v>229</v>
      </c>
      <c r="C49" s="216" t="s">
        <v>232</v>
      </c>
      <c r="D49" s="214">
        <v>1.1000000000000014</v>
      </c>
    </row>
    <row r="50" spans="1:4" x14ac:dyDescent="0.3">
      <c r="A50" s="216" t="s">
        <v>470</v>
      </c>
      <c r="B50" s="216" t="s">
        <v>229</v>
      </c>
      <c r="C50" s="216" t="s">
        <v>232</v>
      </c>
      <c r="D50" s="214">
        <v>0</v>
      </c>
    </row>
    <row r="51" spans="1:4" x14ac:dyDescent="0.3">
      <c r="A51" s="216" t="s">
        <v>471</v>
      </c>
      <c r="B51" s="216" t="s">
        <v>229</v>
      </c>
      <c r="C51" s="216" t="s">
        <v>232</v>
      </c>
      <c r="D51" s="214">
        <v>0.89999999999999858</v>
      </c>
    </row>
    <row r="52" spans="1:4" x14ac:dyDescent="0.3">
      <c r="A52" s="215" t="s">
        <v>384</v>
      </c>
      <c r="B52" s="218" t="s">
        <v>229</v>
      </c>
      <c r="C52" s="218" t="s">
        <v>232</v>
      </c>
      <c r="D52" s="214">
        <v>1.2999999999999972</v>
      </c>
    </row>
    <row r="53" spans="1:4" x14ac:dyDescent="0.3">
      <c r="A53" s="215" t="s">
        <v>385</v>
      </c>
      <c r="B53" s="218" t="s">
        <v>229</v>
      </c>
      <c r="C53" s="218" t="s">
        <v>232</v>
      </c>
      <c r="D53" s="214">
        <v>-0.5</v>
      </c>
    </row>
    <row r="54" spans="1:4" x14ac:dyDescent="0.3">
      <c r="A54" s="215" t="s">
        <v>386</v>
      </c>
      <c r="B54" s="218" t="s">
        <v>229</v>
      </c>
      <c r="C54" s="218" t="s">
        <v>232</v>
      </c>
      <c r="D54" s="214">
        <v>-0.60000000000000142</v>
      </c>
    </row>
    <row r="55" spans="1:4" x14ac:dyDescent="0.3">
      <c r="A55" s="215" t="s">
        <v>387</v>
      </c>
      <c r="B55" s="218" t="s">
        <v>229</v>
      </c>
      <c r="C55" s="218" t="s">
        <v>232</v>
      </c>
      <c r="D55" s="214">
        <v>1</v>
      </c>
    </row>
    <row r="56" spans="1:4" x14ac:dyDescent="0.3">
      <c r="A56" s="215" t="s">
        <v>388</v>
      </c>
      <c r="B56" s="218" t="s">
        <v>229</v>
      </c>
      <c r="C56" s="218" t="s">
        <v>232</v>
      </c>
      <c r="D56" s="214">
        <v>0.39999999999999858</v>
      </c>
    </row>
    <row r="57" spans="1:4" x14ac:dyDescent="0.3">
      <c r="A57" s="215" t="s">
        <v>389</v>
      </c>
      <c r="B57" s="218" t="s">
        <v>229</v>
      </c>
      <c r="C57" s="218" t="s">
        <v>232</v>
      </c>
      <c r="D57" s="214">
        <v>-1.2000000000000028</v>
      </c>
    </row>
    <row r="58" spans="1:4" x14ac:dyDescent="0.3">
      <c r="A58" s="215" t="s">
        <v>472</v>
      </c>
      <c r="B58" s="218" t="s">
        <v>229</v>
      </c>
      <c r="C58" s="218" t="s">
        <v>232</v>
      </c>
      <c r="D58" s="214">
        <v>-2.3999999999999986</v>
      </c>
    </row>
    <row r="59" spans="1:4" x14ac:dyDescent="0.3">
      <c r="A59" s="215" t="s">
        <v>473</v>
      </c>
      <c r="B59" s="218" t="s">
        <v>229</v>
      </c>
      <c r="C59" s="218" t="s">
        <v>232</v>
      </c>
      <c r="D59" s="214">
        <v>-2.3999999999999986</v>
      </c>
    </row>
    <row r="60" spans="1:4" x14ac:dyDescent="0.3">
      <c r="A60" s="215" t="s">
        <v>474</v>
      </c>
      <c r="B60" s="218" t="s">
        <v>229</v>
      </c>
      <c r="C60" s="218" t="s">
        <v>232</v>
      </c>
      <c r="D60" s="214">
        <v>-2</v>
      </c>
    </row>
    <row r="61" spans="1:4" x14ac:dyDescent="0.3">
      <c r="A61" s="215" t="s">
        <v>475</v>
      </c>
      <c r="B61" s="218" t="s">
        <v>229</v>
      </c>
      <c r="C61" s="218" t="s">
        <v>232</v>
      </c>
      <c r="D61" s="214">
        <v>0.19999999999999574</v>
      </c>
    </row>
    <row r="62" spans="1:4" x14ac:dyDescent="0.3">
      <c r="A62" s="215" t="s">
        <v>476</v>
      </c>
      <c r="B62" s="218" t="s">
        <v>229</v>
      </c>
      <c r="C62" s="218" t="s">
        <v>232</v>
      </c>
      <c r="D62" s="214">
        <v>1.4000000000000057</v>
      </c>
    </row>
    <row r="63" spans="1:4" x14ac:dyDescent="0.3">
      <c r="A63" s="215" t="s">
        <v>477</v>
      </c>
      <c r="B63" s="218" t="s">
        <v>229</v>
      </c>
      <c r="C63" s="218" t="s">
        <v>232</v>
      </c>
      <c r="D63" s="214">
        <v>1.3000000000000043</v>
      </c>
    </row>
    <row r="64" spans="1:4" x14ac:dyDescent="0.3">
      <c r="A64" s="215" t="s">
        <v>478</v>
      </c>
      <c r="B64" s="218" t="s">
        <v>229</v>
      </c>
      <c r="C64" s="218" t="s">
        <v>232</v>
      </c>
      <c r="D64" s="214">
        <v>0.39999999999999858</v>
      </c>
    </row>
    <row r="65" spans="1:4" x14ac:dyDescent="0.3">
      <c r="A65" s="215" t="s">
        <v>479</v>
      </c>
      <c r="B65" s="218" t="s">
        <v>229</v>
      </c>
      <c r="C65" s="218" t="s">
        <v>232</v>
      </c>
      <c r="D65" s="214">
        <v>-0.89999999999999858</v>
      </c>
    </row>
    <row r="66" spans="1:4" x14ac:dyDescent="0.3">
      <c r="A66" s="215" t="s">
        <v>480</v>
      </c>
      <c r="B66" s="218" t="s">
        <v>229</v>
      </c>
      <c r="C66" s="218" t="s">
        <v>232</v>
      </c>
      <c r="D66" s="214">
        <v>1.9099999999999966</v>
      </c>
    </row>
    <row r="67" spans="1:4" x14ac:dyDescent="0.3">
      <c r="A67" s="216" t="s">
        <v>481</v>
      </c>
      <c r="B67" s="216" t="s">
        <v>233</v>
      </c>
      <c r="C67" s="216">
        <v>1</v>
      </c>
      <c r="D67" s="214">
        <v>1.7000000000000028</v>
      </c>
    </row>
    <row r="68" spans="1:4" x14ac:dyDescent="0.3">
      <c r="A68" s="216" t="s">
        <v>482</v>
      </c>
      <c r="B68" s="216" t="s">
        <v>233</v>
      </c>
      <c r="C68" s="216">
        <v>1</v>
      </c>
      <c r="D68" s="214">
        <v>1.7000000000000028</v>
      </c>
    </row>
    <row r="69" spans="1:4" x14ac:dyDescent="0.3">
      <c r="A69" s="216" t="s">
        <v>483</v>
      </c>
      <c r="B69" s="216" t="s">
        <v>233</v>
      </c>
      <c r="C69" s="216">
        <v>1</v>
      </c>
      <c r="D69" s="214">
        <v>0.60000000000000142</v>
      </c>
    </row>
    <row r="70" spans="1:4" x14ac:dyDescent="0.3">
      <c r="A70" s="216" t="s">
        <v>484</v>
      </c>
      <c r="B70" s="216" t="s">
        <v>233</v>
      </c>
      <c r="C70" s="216">
        <v>1</v>
      </c>
      <c r="D70" s="214">
        <v>1.2999999999999972</v>
      </c>
    </row>
    <row r="71" spans="1:4" x14ac:dyDescent="0.3">
      <c r="A71" s="216" t="s">
        <v>485</v>
      </c>
      <c r="B71" s="216" t="s">
        <v>233</v>
      </c>
      <c r="C71" s="216">
        <v>1</v>
      </c>
      <c r="D71" s="214">
        <v>2.1000000000000014</v>
      </c>
    </row>
    <row r="72" spans="1:4" x14ac:dyDescent="0.3">
      <c r="A72" s="216" t="s">
        <v>486</v>
      </c>
      <c r="B72" s="216" t="s">
        <v>233</v>
      </c>
      <c r="C72" s="216">
        <v>1</v>
      </c>
      <c r="D72" s="214">
        <v>0.5</v>
      </c>
    </row>
    <row r="73" spans="1:4" x14ac:dyDescent="0.3">
      <c r="A73" s="216" t="s">
        <v>487</v>
      </c>
      <c r="B73" s="216" t="s">
        <v>233</v>
      </c>
      <c r="C73" s="216">
        <v>1</v>
      </c>
      <c r="D73" s="214">
        <v>0.80000000000000426</v>
      </c>
    </row>
    <row r="74" spans="1:4" x14ac:dyDescent="0.3">
      <c r="A74" s="216" t="s">
        <v>488</v>
      </c>
      <c r="B74" s="216" t="s">
        <v>233</v>
      </c>
      <c r="C74" s="216">
        <v>1</v>
      </c>
      <c r="D74" s="214">
        <v>1.1000000000000014</v>
      </c>
    </row>
    <row r="75" spans="1:4" x14ac:dyDescent="0.3">
      <c r="A75" s="216" t="s">
        <v>489</v>
      </c>
      <c r="B75" s="216" t="s">
        <v>233</v>
      </c>
      <c r="C75" s="216">
        <v>1</v>
      </c>
      <c r="D75" s="214">
        <v>0.19999999999999574</v>
      </c>
    </row>
    <row r="76" spans="1:4" x14ac:dyDescent="0.3">
      <c r="A76" s="215" t="s">
        <v>401</v>
      </c>
      <c r="B76" s="218" t="s">
        <v>233</v>
      </c>
      <c r="C76" s="218">
        <v>1</v>
      </c>
      <c r="D76" s="214">
        <v>1</v>
      </c>
    </row>
    <row r="77" spans="1:4" x14ac:dyDescent="0.3">
      <c r="A77" s="215" t="s">
        <v>402</v>
      </c>
      <c r="B77" s="218" t="s">
        <v>233</v>
      </c>
      <c r="C77" s="218">
        <v>1</v>
      </c>
      <c r="D77" s="214">
        <v>-0.20000000000000284</v>
      </c>
    </row>
    <row r="78" spans="1:4" x14ac:dyDescent="0.3">
      <c r="A78" s="215" t="s">
        <v>403</v>
      </c>
      <c r="B78" s="218" t="s">
        <v>233</v>
      </c>
      <c r="C78" s="218">
        <v>1</v>
      </c>
      <c r="D78" s="214">
        <v>-0.10000000000000142</v>
      </c>
    </row>
    <row r="79" spans="1:4" x14ac:dyDescent="0.3">
      <c r="A79" s="215" t="s">
        <v>404</v>
      </c>
      <c r="B79" s="218" t="s">
        <v>233</v>
      </c>
      <c r="C79" s="218">
        <v>1</v>
      </c>
      <c r="D79" s="214">
        <v>0.20000000000000284</v>
      </c>
    </row>
    <row r="80" spans="1:4" x14ac:dyDescent="0.3">
      <c r="A80" s="215" t="s">
        <v>405</v>
      </c>
      <c r="B80" s="218" t="s">
        <v>233</v>
      </c>
      <c r="C80" s="218">
        <v>1</v>
      </c>
      <c r="D80" s="214">
        <v>0</v>
      </c>
    </row>
    <row r="81" spans="1:4" x14ac:dyDescent="0.3">
      <c r="A81" s="215" t="s">
        <v>406</v>
      </c>
      <c r="B81" s="218" t="s">
        <v>233</v>
      </c>
      <c r="C81" s="218">
        <v>1</v>
      </c>
      <c r="D81" s="214">
        <v>-0.60000000000000142</v>
      </c>
    </row>
    <row r="82" spans="1:4" x14ac:dyDescent="0.3">
      <c r="A82" s="215" t="s">
        <v>407</v>
      </c>
      <c r="B82" s="218" t="s">
        <v>233</v>
      </c>
      <c r="C82" s="218">
        <v>1</v>
      </c>
      <c r="D82" s="214">
        <v>1.1000000000000014</v>
      </c>
    </row>
    <row r="83" spans="1:4" x14ac:dyDescent="0.3">
      <c r="A83" s="215" t="s">
        <v>408</v>
      </c>
      <c r="B83" s="218" t="s">
        <v>233</v>
      </c>
      <c r="C83" s="218">
        <v>1</v>
      </c>
      <c r="D83" s="214">
        <v>1.3000000000000043</v>
      </c>
    </row>
    <row r="84" spans="1:4" x14ac:dyDescent="0.3">
      <c r="A84" s="215" t="s">
        <v>490</v>
      </c>
      <c r="B84" s="218" t="s">
        <v>233</v>
      </c>
      <c r="C84" s="218">
        <v>1</v>
      </c>
      <c r="D84" s="214">
        <v>-9.9999999999994316E-2</v>
      </c>
    </row>
    <row r="85" spans="1:4" x14ac:dyDescent="0.3">
      <c r="A85" s="215" t="s">
        <v>491</v>
      </c>
      <c r="B85" s="218" t="s">
        <v>233</v>
      </c>
      <c r="C85" s="218">
        <v>1</v>
      </c>
      <c r="D85" s="214">
        <v>-1.2000000000000028</v>
      </c>
    </row>
    <row r="86" spans="1:4" x14ac:dyDescent="0.3">
      <c r="A86" s="215" t="s">
        <v>492</v>
      </c>
      <c r="B86" s="218" t="s">
        <v>233</v>
      </c>
      <c r="C86" s="218">
        <v>1</v>
      </c>
      <c r="D86" s="214">
        <v>-0.5</v>
      </c>
    </row>
    <row r="87" spans="1:4" x14ac:dyDescent="0.3">
      <c r="A87" s="215" t="s">
        <v>493</v>
      </c>
      <c r="B87" s="218" t="s">
        <v>233</v>
      </c>
      <c r="C87" s="218">
        <v>1</v>
      </c>
      <c r="D87" s="214">
        <v>1.7000000000000028</v>
      </c>
    </row>
    <row r="88" spans="1:4" x14ac:dyDescent="0.3">
      <c r="A88" s="215" t="s">
        <v>494</v>
      </c>
      <c r="B88" s="218" t="s">
        <v>233</v>
      </c>
      <c r="C88" s="218">
        <v>1</v>
      </c>
      <c r="D88" s="214">
        <v>0.39999999999999858</v>
      </c>
    </row>
    <row r="89" spans="1:4" x14ac:dyDescent="0.3">
      <c r="A89" s="215" t="s">
        <v>495</v>
      </c>
      <c r="B89" s="218" t="s">
        <v>233</v>
      </c>
      <c r="C89" s="218">
        <v>1</v>
      </c>
      <c r="D89" s="214">
        <v>2</v>
      </c>
    </row>
    <row r="90" spans="1:4" x14ac:dyDescent="0.3">
      <c r="A90" s="215" t="s">
        <v>496</v>
      </c>
      <c r="B90" s="218" t="s">
        <v>233</v>
      </c>
      <c r="C90" s="218">
        <v>1</v>
      </c>
      <c r="D90" s="214">
        <v>2.1000000000000014</v>
      </c>
    </row>
    <row r="91" spans="1:4" x14ac:dyDescent="0.3">
      <c r="A91" s="216" t="s">
        <v>497</v>
      </c>
      <c r="B91" s="216" t="s">
        <v>233</v>
      </c>
      <c r="C91" s="216">
        <v>3</v>
      </c>
      <c r="D91" s="214">
        <v>-0.10000000000000142</v>
      </c>
    </row>
    <row r="92" spans="1:4" x14ac:dyDescent="0.3">
      <c r="A92" s="216" t="s">
        <v>498</v>
      </c>
      <c r="B92" s="216" t="s">
        <v>233</v>
      </c>
      <c r="C92" s="216">
        <v>3</v>
      </c>
      <c r="D92" s="214">
        <v>0.29999999999999716</v>
      </c>
    </row>
    <row r="93" spans="1:4" x14ac:dyDescent="0.3">
      <c r="A93" s="216" t="s">
        <v>499</v>
      </c>
      <c r="B93" s="216" t="s">
        <v>233</v>
      </c>
      <c r="C93" s="216">
        <v>3</v>
      </c>
      <c r="D93" s="214">
        <v>0.70000000000000284</v>
      </c>
    </row>
    <row r="94" spans="1:4" x14ac:dyDescent="0.3">
      <c r="A94" s="216" t="s">
        <v>500</v>
      </c>
      <c r="B94" s="216" t="s">
        <v>233</v>
      </c>
      <c r="C94" s="216">
        <v>3</v>
      </c>
      <c r="D94" s="214">
        <v>-1.7999999999999972</v>
      </c>
    </row>
    <row r="95" spans="1:4" x14ac:dyDescent="0.3">
      <c r="A95" s="216" t="s">
        <v>501</v>
      </c>
      <c r="B95" s="216" t="s">
        <v>233</v>
      </c>
      <c r="C95" s="216">
        <v>3</v>
      </c>
      <c r="D95" s="214">
        <v>0</v>
      </c>
    </row>
    <row r="96" spans="1:4" x14ac:dyDescent="0.3">
      <c r="A96" s="216" t="s">
        <v>502</v>
      </c>
      <c r="B96" s="216" t="s">
        <v>233</v>
      </c>
      <c r="C96" s="216">
        <v>3</v>
      </c>
      <c r="D96" s="214">
        <v>0</v>
      </c>
    </row>
    <row r="97" spans="1:4" x14ac:dyDescent="0.3">
      <c r="A97" s="216" t="s">
        <v>503</v>
      </c>
      <c r="B97" s="216" t="s">
        <v>233</v>
      </c>
      <c r="C97" s="216">
        <v>3</v>
      </c>
      <c r="D97" s="214">
        <v>0.5</v>
      </c>
    </row>
    <row r="98" spans="1:4" x14ac:dyDescent="0.3">
      <c r="A98" s="216" t="s">
        <v>504</v>
      </c>
      <c r="B98" s="216" t="s">
        <v>233</v>
      </c>
      <c r="C98" s="216">
        <v>3</v>
      </c>
      <c r="D98" s="214">
        <v>1</v>
      </c>
    </row>
    <row r="99" spans="1:4" x14ac:dyDescent="0.3">
      <c r="A99" s="216" t="s">
        <v>505</v>
      </c>
      <c r="B99" s="216" t="s">
        <v>233</v>
      </c>
      <c r="C99" s="216">
        <v>3</v>
      </c>
      <c r="D99" s="214">
        <v>0.5</v>
      </c>
    </row>
    <row r="100" spans="1:4" x14ac:dyDescent="0.3">
      <c r="A100" s="215" t="s">
        <v>414</v>
      </c>
      <c r="B100" s="218" t="s">
        <v>233</v>
      </c>
      <c r="C100" s="218">
        <v>3</v>
      </c>
      <c r="D100" s="214">
        <v>-0.80000000000000426</v>
      </c>
    </row>
    <row r="101" spans="1:4" x14ac:dyDescent="0.3">
      <c r="A101" s="215" t="s">
        <v>415</v>
      </c>
      <c r="B101" s="218" t="s">
        <v>233</v>
      </c>
      <c r="C101" s="218">
        <v>3</v>
      </c>
      <c r="D101" s="214">
        <v>0</v>
      </c>
    </row>
    <row r="102" spans="1:4" x14ac:dyDescent="0.3">
      <c r="A102" s="215" t="s">
        <v>416</v>
      </c>
      <c r="B102" s="218" t="s">
        <v>233</v>
      </c>
      <c r="C102" s="218">
        <v>3</v>
      </c>
      <c r="D102" s="214">
        <v>-1.7000000000000028</v>
      </c>
    </row>
    <row r="103" spans="1:4" x14ac:dyDescent="0.3">
      <c r="A103" s="215" t="s">
        <v>417</v>
      </c>
      <c r="B103" s="218" t="s">
        <v>233</v>
      </c>
      <c r="C103" s="218">
        <v>3</v>
      </c>
      <c r="D103" s="214">
        <v>-0.19999999999999574</v>
      </c>
    </row>
    <row r="104" spans="1:4" x14ac:dyDescent="0.3">
      <c r="A104" s="215" t="s">
        <v>418</v>
      </c>
      <c r="B104" s="218" t="s">
        <v>233</v>
      </c>
      <c r="C104" s="218">
        <v>3</v>
      </c>
      <c r="D104" s="214">
        <v>-0.79999999999999716</v>
      </c>
    </row>
    <row r="105" spans="1:4" x14ac:dyDescent="0.3">
      <c r="A105" s="215" t="s">
        <v>419</v>
      </c>
      <c r="B105" s="218" t="s">
        <v>233</v>
      </c>
      <c r="C105" s="218">
        <v>3</v>
      </c>
      <c r="D105" s="214">
        <v>-0.70000000000000284</v>
      </c>
    </row>
    <row r="106" spans="1:4" x14ac:dyDescent="0.3">
      <c r="A106" s="215" t="s">
        <v>420</v>
      </c>
      <c r="B106" s="218" t="s">
        <v>233</v>
      </c>
      <c r="C106" s="218">
        <v>3</v>
      </c>
      <c r="D106" s="214">
        <v>-1.1999999999999957</v>
      </c>
    </row>
    <row r="107" spans="1:4" x14ac:dyDescent="0.3">
      <c r="A107" s="215" t="s">
        <v>506</v>
      </c>
      <c r="B107" s="218" t="s">
        <v>233</v>
      </c>
      <c r="C107" s="218">
        <v>3</v>
      </c>
      <c r="D107" s="214">
        <v>-1.5</v>
      </c>
    </row>
    <row r="108" spans="1:4" x14ac:dyDescent="0.3">
      <c r="A108" s="215" t="s">
        <v>507</v>
      </c>
      <c r="B108" s="218" t="s">
        <v>233</v>
      </c>
      <c r="C108" s="218">
        <v>3</v>
      </c>
      <c r="D108" s="214">
        <v>0</v>
      </c>
    </row>
    <row r="109" spans="1:4" x14ac:dyDescent="0.3">
      <c r="A109" s="215" t="s">
        <v>508</v>
      </c>
      <c r="B109" s="218" t="s">
        <v>233</v>
      </c>
      <c r="C109" s="218">
        <v>3</v>
      </c>
      <c r="D109" s="214">
        <v>-0.5</v>
      </c>
    </row>
    <row r="110" spans="1:4" x14ac:dyDescent="0.3">
      <c r="A110" s="215" t="s">
        <v>509</v>
      </c>
      <c r="B110" s="218" t="s">
        <v>233</v>
      </c>
      <c r="C110" s="218">
        <v>3</v>
      </c>
      <c r="D110" s="214">
        <v>1.7999999999999972</v>
      </c>
    </row>
    <row r="111" spans="1:4" x14ac:dyDescent="0.3">
      <c r="A111" s="215" t="s">
        <v>510</v>
      </c>
      <c r="B111" s="218" t="s">
        <v>233</v>
      </c>
      <c r="C111" s="218">
        <v>3</v>
      </c>
      <c r="D111" s="214">
        <v>1.7000000000000028</v>
      </c>
    </row>
    <row r="112" spans="1:4" x14ac:dyDescent="0.3">
      <c r="A112" s="215" t="s">
        <v>511</v>
      </c>
      <c r="B112" s="218" t="s">
        <v>233</v>
      </c>
      <c r="C112" s="218">
        <v>3</v>
      </c>
      <c r="D112" s="214">
        <v>0.5</v>
      </c>
    </row>
    <row r="113" spans="1:4" x14ac:dyDescent="0.3">
      <c r="A113" s="216" t="s">
        <v>512</v>
      </c>
      <c r="B113" s="216" t="s">
        <v>233</v>
      </c>
      <c r="C113" s="216">
        <v>10</v>
      </c>
      <c r="D113" s="214">
        <v>-4.3999999999999986</v>
      </c>
    </row>
    <row r="114" spans="1:4" x14ac:dyDescent="0.3">
      <c r="A114" s="216" t="s">
        <v>513</v>
      </c>
      <c r="B114" s="216" t="s">
        <v>233</v>
      </c>
      <c r="C114" s="216">
        <v>10</v>
      </c>
      <c r="D114" s="214">
        <v>-2.5</v>
      </c>
    </row>
    <row r="115" spans="1:4" x14ac:dyDescent="0.3">
      <c r="A115" s="216" t="s">
        <v>514</v>
      </c>
      <c r="B115" s="216" t="s">
        <v>233</v>
      </c>
      <c r="C115" s="216">
        <v>10</v>
      </c>
      <c r="D115" s="214">
        <v>-4.2000000000000028</v>
      </c>
    </row>
    <row r="116" spans="1:4" x14ac:dyDescent="0.3">
      <c r="A116" s="216" t="s">
        <v>515</v>
      </c>
      <c r="B116" s="216" t="s">
        <v>233</v>
      </c>
      <c r="C116" s="216">
        <v>10</v>
      </c>
      <c r="D116" s="214">
        <v>-3</v>
      </c>
    </row>
    <row r="117" spans="1:4" x14ac:dyDescent="0.3">
      <c r="A117" s="216" t="s">
        <v>516</v>
      </c>
      <c r="B117" s="216" t="s">
        <v>233</v>
      </c>
      <c r="C117" s="216">
        <v>10</v>
      </c>
      <c r="D117" s="214">
        <v>-2.2000000000000028</v>
      </c>
    </row>
    <row r="118" spans="1:4" x14ac:dyDescent="0.3">
      <c r="A118" s="216">
        <v>50</v>
      </c>
      <c r="B118" s="216" t="s">
        <v>233</v>
      </c>
      <c r="C118" s="216">
        <v>10</v>
      </c>
      <c r="D118" s="214">
        <v>-2.3000000000000043</v>
      </c>
    </row>
    <row r="119" spans="1:4" x14ac:dyDescent="0.3">
      <c r="A119" s="215" t="s">
        <v>517</v>
      </c>
      <c r="B119" s="218" t="s">
        <v>233</v>
      </c>
      <c r="C119" s="218">
        <v>10</v>
      </c>
      <c r="D119" s="214">
        <v>-0.79999999999999716</v>
      </c>
    </row>
    <row r="120" spans="1:4" x14ac:dyDescent="0.3">
      <c r="A120" s="215" t="s">
        <v>518</v>
      </c>
      <c r="B120" s="218" t="s">
        <v>233</v>
      </c>
      <c r="C120" s="218">
        <v>10</v>
      </c>
      <c r="D120" s="214">
        <v>-5.4999999999999964</v>
      </c>
    </row>
    <row r="121" spans="1:4" x14ac:dyDescent="0.3">
      <c r="A121" s="215" t="s">
        <v>519</v>
      </c>
      <c r="B121" s="218" t="s">
        <v>233</v>
      </c>
      <c r="C121" s="218">
        <v>10</v>
      </c>
      <c r="D121" s="214">
        <v>-2.7000000000000028</v>
      </c>
    </row>
    <row r="122" spans="1:4" x14ac:dyDescent="0.3">
      <c r="A122" s="215" t="s">
        <v>520</v>
      </c>
      <c r="B122" s="218" t="s">
        <v>233</v>
      </c>
      <c r="C122" s="218">
        <v>10</v>
      </c>
      <c r="D122" s="214">
        <v>-1.1000000000000014</v>
      </c>
    </row>
    <row r="123" spans="1:4" x14ac:dyDescent="0.3">
      <c r="A123" s="215" t="s">
        <v>521</v>
      </c>
      <c r="B123" s="218" t="s">
        <v>233</v>
      </c>
      <c r="C123" s="218">
        <v>10</v>
      </c>
      <c r="D123" s="214">
        <v>-1.5</v>
      </c>
    </row>
    <row r="124" spans="1:4" x14ac:dyDescent="0.3">
      <c r="A124" s="215" t="s">
        <v>522</v>
      </c>
      <c r="B124" s="218" t="s">
        <v>233</v>
      </c>
      <c r="C124" s="218">
        <v>10</v>
      </c>
      <c r="D124" s="214">
        <v>-3.2000000000000028</v>
      </c>
    </row>
    <row r="125" spans="1:4" x14ac:dyDescent="0.3">
      <c r="A125" s="215" t="s">
        <v>523</v>
      </c>
      <c r="B125" s="218" t="s">
        <v>233</v>
      </c>
      <c r="C125" s="218">
        <v>10</v>
      </c>
      <c r="D125" s="214">
        <v>-4.6000000000000014</v>
      </c>
    </row>
    <row r="126" spans="1:4" x14ac:dyDescent="0.3">
      <c r="A126" s="215" t="s">
        <v>524</v>
      </c>
      <c r="B126" s="218" t="s">
        <v>233</v>
      </c>
      <c r="C126" s="218">
        <v>10</v>
      </c>
      <c r="D126" s="214">
        <v>-4.8999999999999986</v>
      </c>
    </row>
    <row r="127" spans="1:4" x14ac:dyDescent="0.3">
      <c r="A127" s="215" t="s">
        <v>525</v>
      </c>
      <c r="B127" s="218" t="s">
        <v>233</v>
      </c>
      <c r="C127" s="218">
        <v>10</v>
      </c>
      <c r="D127" s="214">
        <v>-4.6999999999999993</v>
      </c>
    </row>
    <row r="128" spans="1:4" x14ac:dyDescent="0.3">
      <c r="A128" s="215" t="s">
        <v>526</v>
      </c>
      <c r="B128" s="218" t="s">
        <v>233</v>
      </c>
      <c r="C128" s="218">
        <v>10</v>
      </c>
      <c r="D128" s="214">
        <v>-3.8000000000000007</v>
      </c>
    </row>
    <row r="129" spans="1:4" x14ac:dyDescent="0.3">
      <c r="A129" s="215" t="s">
        <v>527</v>
      </c>
      <c r="B129" s="218" t="s">
        <v>233</v>
      </c>
      <c r="C129" s="218">
        <v>10</v>
      </c>
      <c r="D129" s="214">
        <v>-6</v>
      </c>
    </row>
    <row r="130" spans="1:4" x14ac:dyDescent="0.3">
      <c r="A130" s="215" t="s">
        <v>528</v>
      </c>
      <c r="B130" s="218" t="s">
        <v>233</v>
      </c>
      <c r="C130" s="218">
        <v>10</v>
      </c>
      <c r="D130" s="214">
        <v>-3.0999999999999943</v>
      </c>
    </row>
    <row r="131" spans="1:4" x14ac:dyDescent="0.3">
      <c r="A131" s="216" t="s">
        <v>529</v>
      </c>
      <c r="B131" s="216" t="s">
        <v>233</v>
      </c>
      <c r="C131" s="216" t="s">
        <v>232</v>
      </c>
      <c r="D131" s="214">
        <v>0</v>
      </c>
    </row>
    <row r="132" spans="1:4" x14ac:dyDescent="0.3">
      <c r="A132" s="216" t="s">
        <v>530</v>
      </c>
      <c r="B132" s="216" t="s">
        <v>233</v>
      </c>
      <c r="C132" s="216" t="s">
        <v>232</v>
      </c>
      <c r="D132" s="214">
        <v>0</v>
      </c>
    </row>
    <row r="133" spans="1:4" x14ac:dyDescent="0.3">
      <c r="A133" s="216" t="s">
        <v>531</v>
      </c>
      <c r="B133" s="216" t="s">
        <v>233</v>
      </c>
      <c r="C133" s="216" t="s">
        <v>232</v>
      </c>
      <c r="D133" s="214">
        <v>0.10000000000000142</v>
      </c>
    </row>
    <row r="134" spans="1:4" x14ac:dyDescent="0.3">
      <c r="A134" s="216" t="s">
        <v>532</v>
      </c>
      <c r="B134" s="216" t="s">
        <v>233</v>
      </c>
      <c r="C134" s="216" t="s">
        <v>232</v>
      </c>
      <c r="D134" s="214">
        <v>0.60000000000000142</v>
      </c>
    </row>
    <row r="135" spans="1:4" x14ac:dyDescent="0.3">
      <c r="A135" s="216" t="s">
        <v>533</v>
      </c>
      <c r="B135" s="216" t="s">
        <v>233</v>
      </c>
      <c r="C135" s="216" t="s">
        <v>232</v>
      </c>
      <c r="D135" s="214">
        <v>0.20000000000000284</v>
      </c>
    </row>
    <row r="136" spans="1:4" x14ac:dyDescent="0.3">
      <c r="A136" s="216" t="s">
        <v>534</v>
      </c>
      <c r="B136" s="216" t="s">
        <v>233</v>
      </c>
      <c r="C136" s="216" t="s">
        <v>232</v>
      </c>
      <c r="D136" s="214">
        <v>0.10000000000000142</v>
      </c>
    </row>
    <row r="137" spans="1:4" x14ac:dyDescent="0.3">
      <c r="A137" s="216" t="s">
        <v>535</v>
      </c>
      <c r="B137" s="216" t="s">
        <v>233</v>
      </c>
      <c r="C137" s="216" t="s">
        <v>232</v>
      </c>
      <c r="D137" s="214">
        <v>1.3000000000000043</v>
      </c>
    </row>
    <row r="138" spans="1:4" x14ac:dyDescent="0.3">
      <c r="A138" s="216" t="s">
        <v>536</v>
      </c>
      <c r="B138" s="216" t="s">
        <v>233</v>
      </c>
      <c r="C138" s="216" t="s">
        <v>232</v>
      </c>
      <c r="D138" s="214">
        <v>0.89999999999999858</v>
      </c>
    </row>
    <row r="139" spans="1:4" x14ac:dyDescent="0.3">
      <c r="A139" s="216" t="s">
        <v>537</v>
      </c>
      <c r="B139" s="216" t="s">
        <v>233</v>
      </c>
      <c r="C139" s="216" t="s">
        <v>232</v>
      </c>
      <c r="D139" s="214">
        <v>0.60000000000000142</v>
      </c>
    </row>
    <row r="140" spans="1:4" x14ac:dyDescent="0.3">
      <c r="A140" s="215" t="s">
        <v>538</v>
      </c>
      <c r="B140" s="218" t="s">
        <v>233</v>
      </c>
      <c r="C140" s="218" t="s">
        <v>232</v>
      </c>
      <c r="D140" s="214">
        <v>0.39999999999999858</v>
      </c>
    </row>
    <row r="141" spans="1:4" x14ac:dyDescent="0.3">
      <c r="A141" s="215" t="s">
        <v>539</v>
      </c>
      <c r="B141" s="218" t="s">
        <v>233</v>
      </c>
      <c r="C141" s="218" t="s">
        <v>232</v>
      </c>
      <c r="D141" s="214">
        <v>1</v>
      </c>
    </row>
    <row r="142" spans="1:4" x14ac:dyDescent="0.3">
      <c r="A142" s="215" t="s">
        <v>540</v>
      </c>
      <c r="B142" s="218" t="s">
        <v>233</v>
      </c>
      <c r="C142" s="218" t="s">
        <v>232</v>
      </c>
      <c r="D142" s="214">
        <v>-0.59999999999999432</v>
      </c>
    </row>
    <row r="143" spans="1:4" x14ac:dyDescent="0.3">
      <c r="A143" s="215" t="s">
        <v>541</v>
      </c>
      <c r="B143" s="218" t="s">
        <v>233</v>
      </c>
      <c r="C143" s="218" t="s">
        <v>232</v>
      </c>
      <c r="D143" s="214">
        <v>-0.5</v>
      </c>
    </row>
    <row r="144" spans="1:4" x14ac:dyDescent="0.3">
      <c r="A144" s="215" t="s">
        <v>436</v>
      </c>
      <c r="B144" s="218" t="s">
        <v>233</v>
      </c>
      <c r="C144" s="218" t="s">
        <v>232</v>
      </c>
      <c r="D144" s="214">
        <v>0.39999999999999858</v>
      </c>
    </row>
    <row r="145" spans="1:4" x14ac:dyDescent="0.3">
      <c r="A145" s="215" t="s">
        <v>437</v>
      </c>
      <c r="B145" s="218" t="s">
        <v>233</v>
      </c>
      <c r="C145" s="218" t="s">
        <v>232</v>
      </c>
      <c r="D145" s="214">
        <v>0.19999999999999574</v>
      </c>
    </row>
    <row r="146" spans="1:4" x14ac:dyDescent="0.3">
      <c r="A146" s="215" t="s">
        <v>438</v>
      </c>
      <c r="B146" s="218" t="s">
        <v>233</v>
      </c>
      <c r="C146" s="218" t="s">
        <v>232</v>
      </c>
      <c r="D146" s="214">
        <v>-0.79999999999999716</v>
      </c>
    </row>
    <row r="147" spans="1:4" x14ac:dyDescent="0.3">
      <c r="A147" s="215" t="s">
        <v>542</v>
      </c>
      <c r="B147" s="218" t="s">
        <v>233</v>
      </c>
      <c r="C147" s="218" t="s">
        <v>232</v>
      </c>
      <c r="D147" s="214">
        <v>-2.0999999999999943</v>
      </c>
    </row>
    <row r="148" spans="1:4" x14ac:dyDescent="0.3">
      <c r="A148" s="215" t="s">
        <v>543</v>
      </c>
      <c r="B148" s="218" t="s">
        <v>233</v>
      </c>
      <c r="C148" s="218" t="s">
        <v>232</v>
      </c>
      <c r="D148" s="214">
        <v>-1</v>
      </c>
    </row>
    <row r="149" spans="1:4" x14ac:dyDescent="0.3">
      <c r="A149" s="215" t="s">
        <v>544</v>
      </c>
      <c r="B149" s="218" t="s">
        <v>233</v>
      </c>
      <c r="C149" s="218" t="s">
        <v>232</v>
      </c>
      <c r="D149" s="214">
        <v>-1.8000000000000043</v>
      </c>
    </row>
    <row r="150" spans="1:4" x14ac:dyDescent="0.3">
      <c r="A150" s="215" t="s">
        <v>545</v>
      </c>
      <c r="B150" s="218" t="s">
        <v>233</v>
      </c>
      <c r="C150" s="218" t="s">
        <v>232</v>
      </c>
      <c r="D150" s="214">
        <v>-2.6999999999999957</v>
      </c>
    </row>
    <row r="151" spans="1:4" x14ac:dyDescent="0.3">
      <c r="A151" s="215" t="s">
        <v>546</v>
      </c>
      <c r="B151" s="218" t="s">
        <v>233</v>
      </c>
      <c r="C151" s="218" t="s">
        <v>232</v>
      </c>
      <c r="D151" s="214">
        <v>-1.5</v>
      </c>
    </row>
    <row r="152" spans="1:4" x14ac:dyDescent="0.3">
      <c r="A152" s="215" t="s">
        <v>547</v>
      </c>
      <c r="B152" s="218" t="s">
        <v>233</v>
      </c>
      <c r="C152" s="218" t="s">
        <v>232</v>
      </c>
      <c r="D152" s="214">
        <v>0.60000000000000142</v>
      </c>
    </row>
    <row r="153" spans="1:4" x14ac:dyDescent="0.3">
      <c r="A153" s="215" t="s">
        <v>548</v>
      </c>
      <c r="B153" s="218" t="s">
        <v>233</v>
      </c>
      <c r="C153" s="218" t="s">
        <v>232</v>
      </c>
      <c r="D153" s="214">
        <v>2.5999999999999943</v>
      </c>
    </row>
  </sheetData>
  <mergeCells count="1">
    <mergeCell ref="A2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1"/>
  <sheetViews>
    <sheetView workbookViewId="0">
      <selection activeCell="F13" sqref="F13"/>
    </sheetView>
  </sheetViews>
  <sheetFormatPr baseColWidth="10" defaultRowHeight="14.4" x14ac:dyDescent="0.3"/>
  <sheetData>
    <row r="2" spans="1:6" x14ac:dyDescent="0.3">
      <c r="A2" s="207"/>
      <c r="B2" s="207"/>
      <c r="C2" s="206"/>
      <c r="D2" s="207" t="s">
        <v>549</v>
      </c>
      <c r="E2" s="207" t="s">
        <v>550</v>
      </c>
      <c r="F2" s="207" t="s">
        <v>551</v>
      </c>
    </row>
    <row r="3" spans="1:6" x14ac:dyDescent="0.3">
      <c r="A3" s="206"/>
      <c r="B3" s="206"/>
      <c r="C3" s="206"/>
      <c r="D3" s="206"/>
      <c r="E3" s="196"/>
      <c r="F3" s="196"/>
    </row>
    <row r="4" spans="1:6" x14ac:dyDescent="0.3">
      <c r="A4" s="210" t="s">
        <v>225</v>
      </c>
      <c r="B4" s="210" t="s">
        <v>226</v>
      </c>
      <c r="C4" s="210" t="s">
        <v>236</v>
      </c>
      <c r="D4" s="210" t="s">
        <v>552</v>
      </c>
      <c r="E4" s="197" t="s">
        <v>553</v>
      </c>
      <c r="F4" s="197" t="s">
        <v>554</v>
      </c>
    </row>
    <row r="5" spans="1:6" x14ac:dyDescent="0.3">
      <c r="A5" s="218">
        <v>8611</v>
      </c>
      <c r="B5" s="218" t="s">
        <v>229</v>
      </c>
      <c r="C5" s="218">
        <v>1</v>
      </c>
      <c r="D5" s="219">
        <v>28.7</v>
      </c>
      <c r="E5" s="61">
        <v>39.01</v>
      </c>
      <c r="F5" s="61">
        <v>31.496666666666666</v>
      </c>
    </row>
    <row r="6" spans="1:6" x14ac:dyDescent="0.3">
      <c r="A6" s="218">
        <v>8613</v>
      </c>
      <c r="B6" s="218" t="s">
        <v>229</v>
      </c>
      <c r="C6" s="218">
        <v>1</v>
      </c>
      <c r="D6" s="219">
        <v>21.7</v>
      </c>
      <c r="E6" s="61">
        <v>32.119999999999997</v>
      </c>
      <c r="F6" s="61">
        <v>24.393333333333338</v>
      </c>
    </row>
    <row r="7" spans="1:6" x14ac:dyDescent="0.3">
      <c r="A7" s="218">
        <v>8616</v>
      </c>
      <c r="B7" s="218" t="s">
        <v>229</v>
      </c>
      <c r="C7" s="218">
        <v>1</v>
      </c>
      <c r="D7" s="219">
        <v>20.2</v>
      </c>
      <c r="E7" s="61">
        <v>100</v>
      </c>
      <c r="F7" s="61">
        <v>43.743333333333325</v>
      </c>
    </row>
    <row r="8" spans="1:6" x14ac:dyDescent="0.3">
      <c r="A8" s="218">
        <v>8607</v>
      </c>
      <c r="B8" s="218" t="s">
        <v>229</v>
      </c>
      <c r="C8" s="218">
        <v>1</v>
      </c>
      <c r="D8" s="219">
        <v>22.5</v>
      </c>
      <c r="E8" s="61">
        <v>32.770000000000003</v>
      </c>
      <c r="F8" s="61">
        <v>23.506666666666668</v>
      </c>
    </row>
    <row r="9" spans="1:6" x14ac:dyDescent="0.3">
      <c r="A9" s="218">
        <v>8609</v>
      </c>
      <c r="B9" s="218" t="s">
        <v>229</v>
      </c>
      <c r="C9" s="218">
        <v>1</v>
      </c>
      <c r="D9" s="219">
        <v>40.199999999999996</v>
      </c>
      <c r="E9" s="61">
        <v>27.7</v>
      </c>
      <c r="F9" s="61">
        <v>26.093333333333334</v>
      </c>
    </row>
    <row r="10" spans="1:6" x14ac:dyDescent="0.3">
      <c r="A10" s="215" t="s">
        <v>351</v>
      </c>
      <c r="B10" s="218" t="s">
        <v>229</v>
      </c>
      <c r="C10" s="218">
        <v>1</v>
      </c>
      <c r="D10" s="219">
        <v>48.099999999999994</v>
      </c>
      <c r="E10" s="61">
        <v>29.48</v>
      </c>
      <c r="F10" s="61">
        <v>18.739999999999998</v>
      </c>
    </row>
    <row r="11" spans="1:6" x14ac:dyDescent="0.3">
      <c r="A11" s="215" t="s">
        <v>352</v>
      </c>
      <c r="B11" s="218" t="s">
        <v>229</v>
      </c>
      <c r="C11" s="218">
        <v>1</v>
      </c>
      <c r="D11" s="219">
        <v>17.2</v>
      </c>
      <c r="E11" s="61">
        <v>37</v>
      </c>
      <c r="F11" s="61">
        <v>33.853333333333332</v>
      </c>
    </row>
    <row r="12" spans="1:6" x14ac:dyDescent="0.3">
      <c r="A12" s="215" t="s">
        <v>353</v>
      </c>
      <c r="B12" s="218" t="s">
        <v>229</v>
      </c>
      <c r="C12" s="218">
        <v>1</v>
      </c>
      <c r="D12" s="219">
        <v>29.4</v>
      </c>
      <c r="E12" s="61">
        <v>24.8</v>
      </c>
      <c r="F12" s="61">
        <v>26.96</v>
      </c>
    </row>
    <row r="13" spans="1:6" x14ac:dyDescent="0.3">
      <c r="A13" s="215" t="s">
        <v>354</v>
      </c>
      <c r="B13" s="218" t="s">
        <v>229</v>
      </c>
      <c r="C13" s="218">
        <v>1</v>
      </c>
      <c r="D13" s="219">
        <v>17.2</v>
      </c>
      <c r="E13" s="61">
        <v>33.49</v>
      </c>
      <c r="F13" s="61">
        <v>37.07</v>
      </c>
    </row>
    <row r="14" spans="1:6" x14ac:dyDescent="0.3">
      <c r="A14" s="215" t="s">
        <v>355</v>
      </c>
      <c r="B14" s="218" t="s">
        <v>229</v>
      </c>
      <c r="C14" s="218">
        <v>1</v>
      </c>
      <c r="D14" s="219">
        <v>21.9</v>
      </c>
      <c r="E14" s="61">
        <v>44.55</v>
      </c>
      <c r="F14" s="61">
        <v>25.553333333333335</v>
      </c>
    </row>
    <row r="15" spans="1:6" x14ac:dyDescent="0.3">
      <c r="A15" s="215" t="s">
        <v>356</v>
      </c>
      <c r="B15" s="218" t="s">
        <v>229</v>
      </c>
      <c r="C15" s="218">
        <v>1</v>
      </c>
      <c r="D15" s="219">
        <v>24.300000000000004</v>
      </c>
      <c r="E15" s="61">
        <v>23.3</v>
      </c>
      <c r="F15" s="61">
        <v>25.433333333333334</v>
      </c>
    </row>
    <row r="16" spans="1:6" x14ac:dyDescent="0.3">
      <c r="A16" s="215" t="s">
        <v>357</v>
      </c>
      <c r="B16" s="218" t="s">
        <v>229</v>
      </c>
      <c r="C16" s="218">
        <v>1</v>
      </c>
      <c r="D16" s="219">
        <v>19</v>
      </c>
      <c r="E16" s="61">
        <v>19.87</v>
      </c>
      <c r="F16" s="61">
        <v>26.123333333333335</v>
      </c>
    </row>
    <row r="17" spans="1:6" x14ac:dyDescent="0.3">
      <c r="A17" s="215" t="s">
        <v>358</v>
      </c>
      <c r="B17" s="218" t="s">
        <v>229</v>
      </c>
      <c r="C17" s="218">
        <v>1</v>
      </c>
      <c r="D17" s="219">
        <v>24</v>
      </c>
      <c r="E17" s="61">
        <v>33.159999999999997</v>
      </c>
      <c r="F17" s="61">
        <v>28.77</v>
      </c>
    </row>
    <row r="18" spans="1:6" x14ac:dyDescent="0.3">
      <c r="A18" s="215" t="s">
        <v>359</v>
      </c>
      <c r="B18" s="218" t="s">
        <v>229</v>
      </c>
      <c r="C18" s="218">
        <v>1</v>
      </c>
      <c r="D18" s="219">
        <v>25</v>
      </c>
      <c r="E18" s="61">
        <v>29.33</v>
      </c>
      <c r="F18" s="61">
        <v>22.16</v>
      </c>
    </row>
    <row r="19" spans="1:6" x14ac:dyDescent="0.3">
      <c r="A19" s="218" t="s">
        <v>445</v>
      </c>
      <c r="B19" s="218" t="s">
        <v>229</v>
      </c>
      <c r="C19" s="218">
        <v>1</v>
      </c>
      <c r="D19" s="219">
        <v>20.9</v>
      </c>
      <c r="E19" s="61">
        <v>34.74</v>
      </c>
      <c r="F19" s="61">
        <v>19.213333333333335</v>
      </c>
    </row>
    <row r="20" spans="1:6" x14ac:dyDescent="0.3">
      <c r="A20" s="218">
        <v>8612</v>
      </c>
      <c r="B20" s="218" t="s">
        <v>229</v>
      </c>
      <c r="C20" s="218">
        <v>3</v>
      </c>
      <c r="D20" s="219">
        <v>29.5</v>
      </c>
      <c r="E20" s="61">
        <v>37.659999999999997</v>
      </c>
      <c r="F20" s="61">
        <v>27.126666666666665</v>
      </c>
    </row>
    <row r="21" spans="1:6" x14ac:dyDescent="0.3">
      <c r="A21" s="218">
        <v>8617</v>
      </c>
      <c r="B21" s="218" t="s">
        <v>229</v>
      </c>
      <c r="C21" s="218">
        <v>3</v>
      </c>
      <c r="D21" s="219">
        <v>29</v>
      </c>
      <c r="E21" s="61">
        <v>37.090000000000003</v>
      </c>
      <c r="F21" s="61">
        <v>19.46</v>
      </c>
    </row>
    <row r="22" spans="1:6" x14ac:dyDescent="0.3">
      <c r="A22" s="218">
        <v>8618</v>
      </c>
      <c r="B22" s="218" t="s">
        <v>229</v>
      </c>
      <c r="C22" s="218">
        <v>3</v>
      </c>
      <c r="D22" s="219">
        <v>41.6</v>
      </c>
      <c r="E22" s="61">
        <v>57.66</v>
      </c>
      <c r="F22" s="61">
        <v>23.96</v>
      </c>
    </row>
    <row r="23" spans="1:6" x14ac:dyDescent="0.3">
      <c r="A23" s="218">
        <v>8614</v>
      </c>
      <c r="B23" s="218" t="s">
        <v>229</v>
      </c>
      <c r="C23" s="218">
        <v>3</v>
      </c>
      <c r="D23" s="219">
        <v>22.599999999999998</v>
      </c>
      <c r="E23" s="61">
        <v>29.67</v>
      </c>
      <c r="F23" s="61">
        <v>25.84</v>
      </c>
    </row>
    <row r="24" spans="1:6" x14ac:dyDescent="0.3">
      <c r="A24" s="218">
        <v>8610</v>
      </c>
      <c r="B24" s="218" t="s">
        <v>229</v>
      </c>
      <c r="C24" s="218">
        <v>3</v>
      </c>
      <c r="D24" s="219">
        <v>47</v>
      </c>
      <c r="E24" s="61">
        <v>37.19</v>
      </c>
      <c r="F24" s="61">
        <v>30.5</v>
      </c>
    </row>
    <row r="25" spans="1:6" x14ac:dyDescent="0.3">
      <c r="A25" s="215" t="s">
        <v>364</v>
      </c>
      <c r="B25" s="218" t="s">
        <v>229</v>
      </c>
      <c r="C25" s="218">
        <v>3</v>
      </c>
      <c r="D25" s="219">
        <v>18.100000000000001</v>
      </c>
      <c r="E25" s="61">
        <v>21.88</v>
      </c>
      <c r="F25" s="61">
        <v>31.86</v>
      </c>
    </row>
    <row r="26" spans="1:6" x14ac:dyDescent="0.3">
      <c r="A26" s="215" t="s">
        <v>365</v>
      </c>
      <c r="B26" s="218" t="s">
        <v>229</v>
      </c>
      <c r="C26" s="218">
        <v>3</v>
      </c>
      <c r="D26" s="219">
        <v>65.599999999999994</v>
      </c>
      <c r="E26" s="61">
        <v>32.450000000000003</v>
      </c>
      <c r="F26" s="61">
        <v>27.933333333333334</v>
      </c>
    </row>
    <row r="27" spans="1:6" x14ac:dyDescent="0.3">
      <c r="A27" s="215" t="s">
        <v>366</v>
      </c>
      <c r="B27" s="218" t="s">
        <v>229</v>
      </c>
      <c r="C27" s="218">
        <v>3</v>
      </c>
      <c r="D27" s="219">
        <v>27.8</v>
      </c>
      <c r="E27" s="61">
        <v>43.43</v>
      </c>
      <c r="F27" s="61">
        <v>48.483333333333327</v>
      </c>
    </row>
    <row r="28" spans="1:6" x14ac:dyDescent="0.3">
      <c r="A28" s="215" t="s">
        <v>367</v>
      </c>
      <c r="B28" s="218" t="s">
        <v>229</v>
      </c>
      <c r="C28" s="218">
        <v>3</v>
      </c>
      <c r="D28" s="219">
        <v>24.700000000000003</v>
      </c>
      <c r="E28" s="61">
        <v>29.33</v>
      </c>
      <c r="F28" s="61">
        <v>28.976666666666667</v>
      </c>
    </row>
    <row r="29" spans="1:6" x14ac:dyDescent="0.3">
      <c r="A29" s="215" t="s">
        <v>368</v>
      </c>
      <c r="B29" s="218" t="s">
        <v>229</v>
      </c>
      <c r="C29" s="218">
        <v>3</v>
      </c>
      <c r="D29" s="219">
        <v>24.700000000000003</v>
      </c>
      <c r="E29" s="61">
        <v>28</v>
      </c>
      <c r="F29" s="61">
        <v>23.593333333333334</v>
      </c>
    </row>
    <row r="30" spans="1:6" x14ac:dyDescent="0.3">
      <c r="A30" s="215" t="s">
        <v>369</v>
      </c>
      <c r="B30" s="218" t="s">
        <v>229</v>
      </c>
      <c r="C30" s="218">
        <v>3</v>
      </c>
      <c r="D30" s="219">
        <v>25.7</v>
      </c>
      <c r="E30" s="61">
        <v>41.84</v>
      </c>
      <c r="F30" s="61">
        <v>28.836666666666666</v>
      </c>
    </row>
    <row r="31" spans="1:6" x14ac:dyDescent="0.3">
      <c r="A31" s="218">
        <v>8602</v>
      </c>
      <c r="B31" s="218" t="s">
        <v>229</v>
      </c>
      <c r="C31" s="218">
        <v>10</v>
      </c>
      <c r="D31" s="219">
        <v>43.600000000000009</v>
      </c>
      <c r="E31" s="61">
        <v>20.2</v>
      </c>
      <c r="F31" s="61">
        <v>25.203333333333333</v>
      </c>
    </row>
    <row r="32" spans="1:6" x14ac:dyDescent="0.3">
      <c r="A32" s="218">
        <v>8603</v>
      </c>
      <c r="B32" s="218" t="s">
        <v>229</v>
      </c>
      <c r="C32" s="218">
        <v>10</v>
      </c>
      <c r="D32" s="219">
        <v>62.1</v>
      </c>
      <c r="E32" s="61">
        <v>32.17</v>
      </c>
      <c r="F32" s="61">
        <v>21.536666666666665</v>
      </c>
    </row>
    <row r="33" spans="1:6" x14ac:dyDescent="0.3">
      <c r="A33" s="218">
        <v>8615</v>
      </c>
      <c r="B33" s="218" t="s">
        <v>229</v>
      </c>
      <c r="C33" s="218">
        <v>10</v>
      </c>
      <c r="D33" s="219">
        <v>60.2</v>
      </c>
      <c r="E33" s="61">
        <v>19.04</v>
      </c>
      <c r="F33" s="61">
        <v>23.64</v>
      </c>
    </row>
    <row r="34" spans="1:6" x14ac:dyDescent="0.3">
      <c r="A34" s="218">
        <v>3413</v>
      </c>
      <c r="B34" s="218" t="s">
        <v>229</v>
      </c>
      <c r="C34" s="218">
        <v>10</v>
      </c>
      <c r="D34" s="219">
        <v>28.8</v>
      </c>
      <c r="E34" s="61">
        <v>23.02</v>
      </c>
      <c r="F34" s="61">
        <v>26.319999999999997</v>
      </c>
    </row>
    <row r="35" spans="1:6" x14ac:dyDescent="0.3">
      <c r="A35" s="218">
        <v>3414</v>
      </c>
      <c r="B35" s="218" t="s">
        <v>229</v>
      </c>
      <c r="C35" s="218">
        <v>10</v>
      </c>
      <c r="D35" s="219">
        <v>30.9</v>
      </c>
      <c r="E35" s="61">
        <v>100</v>
      </c>
      <c r="F35" s="61">
        <v>94.49666666666667</v>
      </c>
    </row>
    <row r="36" spans="1:6" x14ac:dyDescent="0.3">
      <c r="A36" s="215" t="s">
        <v>462</v>
      </c>
      <c r="B36" s="218" t="s">
        <v>229</v>
      </c>
      <c r="C36" s="218">
        <v>10</v>
      </c>
      <c r="D36" s="219">
        <v>43.7</v>
      </c>
      <c r="E36" s="61">
        <v>100</v>
      </c>
      <c r="F36" s="61">
        <v>100</v>
      </c>
    </row>
    <row r="37" spans="1:6" x14ac:dyDescent="0.3">
      <c r="A37" s="215" t="s">
        <v>463</v>
      </c>
      <c r="B37" s="218" t="s">
        <v>229</v>
      </c>
      <c r="C37" s="218">
        <v>10</v>
      </c>
      <c r="D37" s="219">
        <v>35.1</v>
      </c>
      <c r="E37" s="61">
        <v>100</v>
      </c>
      <c r="F37" s="61">
        <v>100</v>
      </c>
    </row>
    <row r="38" spans="1:6" x14ac:dyDescent="0.3">
      <c r="A38" s="215" t="s">
        <v>464</v>
      </c>
      <c r="B38" s="218" t="s">
        <v>229</v>
      </c>
      <c r="C38" s="218">
        <v>10</v>
      </c>
      <c r="D38" s="219">
        <v>55.9</v>
      </c>
      <c r="E38" s="61">
        <v>29.37</v>
      </c>
      <c r="F38" s="61">
        <v>39.270000000000003</v>
      </c>
    </row>
    <row r="39" spans="1:6" x14ac:dyDescent="0.3">
      <c r="A39" s="215" t="s">
        <v>465</v>
      </c>
      <c r="B39" s="218" t="s">
        <v>229</v>
      </c>
      <c r="C39" s="218">
        <v>10</v>
      </c>
      <c r="D39" s="219">
        <v>45.3</v>
      </c>
      <c r="E39" s="61">
        <v>100</v>
      </c>
      <c r="F39" s="61">
        <v>100</v>
      </c>
    </row>
    <row r="40" spans="1:6" x14ac:dyDescent="0.3">
      <c r="A40" s="215" t="s">
        <v>466</v>
      </c>
      <c r="B40" s="218" t="s">
        <v>229</v>
      </c>
      <c r="C40" s="218">
        <v>10</v>
      </c>
      <c r="D40" s="219">
        <v>25.6</v>
      </c>
      <c r="E40" s="61">
        <v>100</v>
      </c>
      <c r="F40" s="61">
        <v>100</v>
      </c>
    </row>
    <row r="41" spans="1:6" x14ac:dyDescent="0.3">
      <c r="A41" s="218">
        <v>8601</v>
      </c>
      <c r="B41" s="218" t="s">
        <v>229</v>
      </c>
      <c r="C41" s="218" t="s">
        <v>232</v>
      </c>
      <c r="D41" s="219">
        <v>32.299999999999997</v>
      </c>
      <c r="E41" s="61">
        <v>89</v>
      </c>
      <c r="F41" s="61">
        <v>73.333333333333329</v>
      </c>
    </row>
    <row r="42" spans="1:6" x14ac:dyDescent="0.3">
      <c r="A42" s="218">
        <v>8604</v>
      </c>
      <c r="B42" s="218" t="s">
        <v>229</v>
      </c>
      <c r="C42" s="218" t="s">
        <v>232</v>
      </c>
      <c r="D42" s="219">
        <v>17.7</v>
      </c>
      <c r="E42" s="61">
        <v>100</v>
      </c>
      <c r="F42" s="61">
        <v>71.666666666666671</v>
      </c>
    </row>
    <row r="43" spans="1:6" x14ac:dyDescent="0.3">
      <c r="A43" s="218">
        <v>8605</v>
      </c>
      <c r="B43" s="218" t="s">
        <v>229</v>
      </c>
      <c r="C43" s="218" t="s">
        <v>232</v>
      </c>
      <c r="D43" s="219">
        <v>12.7</v>
      </c>
      <c r="E43" s="61">
        <v>100</v>
      </c>
      <c r="F43" s="61">
        <v>100</v>
      </c>
    </row>
    <row r="44" spans="1:6" x14ac:dyDescent="0.3">
      <c r="A44" s="218">
        <v>8606</v>
      </c>
      <c r="B44" s="218" t="s">
        <v>229</v>
      </c>
      <c r="C44" s="218" t="s">
        <v>232</v>
      </c>
      <c r="D44" s="219">
        <v>19</v>
      </c>
      <c r="E44" s="61">
        <v>93</v>
      </c>
      <c r="F44" s="61">
        <v>100</v>
      </c>
    </row>
    <row r="45" spans="1:6" x14ac:dyDescent="0.3">
      <c r="A45" s="218">
        <v>8608</v>
      </c>
      <c r="B45" s="218" t="s">
        <v>229</v>
      </c>
      <c r="C45" s="218" t="s">
        <v>232</v>
      </c>
      <c r="D45" s="219">
        <v>17.399999999999999</v>
      </c>
      <c r="E45" s="61"/>
      <c r="F45" s="61">
        <v>28</v>
      </c>
    </row>
    <row r="46" spans="1:6" x14ac:dyDescent="0.3">
      <c r="A46" s="215" t="s">
        <v>384</v>
      </c>
      <c r="B46" s="218" t="s">
        <v>229</v>
      </c>
      <c r="C46" s="218" t="s">
        <v>232</v>
      </c>
      <c r="D46" s="219">
        <v>20.8</v>
      </c>
      <c r="E46" s="61">
        <v>100</v>
      </c>
      <c r="F46" s="61">
        <v>100</v>
      </c>
    </row>
    <row r="47" spans="1:6" x14ac:dyDescent="0.3">
      <c r="A47" s="215" t="s">
        <v>385</v>
      </c>
      <c r="B47" s="218" t="s">
        <v>229</v>
      </c>
      <c r="C47" s="218" t="s">
        <v>232</v>
      </c>
      <c r="D47" s="219">
        <v>22.799999999999997</v>
      </c>
      <c r="E47" s="61">
        <v>100</v>
      </c>
      <c r="F47" s="61">
        <v>87.543333333333337</v>
      </c>
    </row>
    <row r="48" spans="1:6" x14ac:dyDescent="0.3">
      <c r="A48" s="215" t="s">
        <v>386</v>
      </c>
      <c r="B48" s="218" t="s">
        <v>229</v>
      </c>
      <c r="C48" s="218" t="s">
        <v>232</v>
      </c>
      <c r="D48" s="219">
        <v>16.100000000000001</v>
      </c>
      <c r="E48" s="61"/>
      <c r="F48" s="61">
        <v>32.573333333333331</v>
      </c>
    </row>
    <row r="49" spans="1:6" x14ac:dyDescent="0.3">
      <c r="A49" s="215" t="s">
        <v>387</v>
      </c>
      <c r="B49" s="218" t="s">
        <v>229</v>
      </c>
      <c r="C49" s="218" t="s">
        <v>232</v>
      </c>
      <c r="D49" s="219">
        <v>16.5</v>
      </c>
      <c r="E49" s="61">
        <v>70.739999999999995</v>
      </c>
      <c r="F49" s="61">
        <v>100</v>
      </c>
    </row>
    <row r="50" spans="1:6" x14ac:dyDescent="0.3">
      <c r="A50" s="215" t="s">
        <v>388</v>
      </c>
      <c r="B50" s="218" t="s">
        <v>229</v>
      </c>
      <c r="C50" s="218" t="s">
        <v>232</v>
      </c>
      <c r="D50" s="219">
        <v>15.3</v>
      </c>
      <c r="E50" s="61">
        <v>100</v>
      </c>
      <c r="F50" s="61">
        <v>80.650000000000006</v>
      </c>
    </row>
    <row r="51" spans="1:6" x14ac:dyDescent="0.3">
      <c r="A51" s="215" t="s">
        <v>389</v>
      </c>
      <c r="B51" s="218" t="s">
        <v>229</v>
      </c>
      <c r="C51" s="218" t="s">
        <v>232</v>
      </c>
      <c r="D51" s="219">
        <v>22.200000000000003</v>
      </c>
      <c r="E51" s="61">
        <v>100</v>
      </c>
      <c r="F51" s="61">
        <v>71.44</v>
      </c>
    </row>
    <row r="52" spans="1:6" x14ac:dyDescent="0.3">
      <c r="A52" s="215" t="s">
        <v>472</v>
      </c>
      <c r="B52" s="218" t="s">
        <v>229</v>
      </c>
      <c r="C52" s="218" t="s">
        <v>232</v>
      </c>
      <c r="D52" s="219">
        <v>17.5</v>
      </c>
      <c r="E52" s="61">
        <v>100</v>
      </c>
      <c r="F52" s="61">
        <v>43</v>
      </c>
    </row>
    <row r="53" spans="1:6" x14ac:dyDescent="0.3">
      <c r="A53" s="215" t="s">
        <v>473</v>
      </c>
      <c r="B53" s="218" t="s">
        <v>229</v>
      </c>
      <c r="C53" s="218" t="s">
        <v>232</v>
      </c>
      <c r="D53" s="219">
        <v>14.6</v>
      </c>
      <c r="E53" s="61">
        <v>100</v>
      </c>
      <c r="F53" s="61">
        <v>46.666666666666664</v>
      </c>
    </row>
    <row r="54" spans="1:6" x14ac:dyDescent="0.3">
      <c r="A54" s="215" t="s">
        <v>474</v>
      </c>
      <c r="B54" s="218" t="s">
        <v>229</v>
      </c>
      <c r="C54" s="218" t="s">
        <v>232</v>
      </c>
      <c r="D54" s="219">
        <v>23.7</v>
      </c>
      <c r="E54" s="61"/>
      <c r="F54" s="61">
        <v>30.666666666666668</v>
      </c>
    </row>
    <row r="55" spans="1:6" x14ac:dyDescent="0.3">
      <c r="A55" s="215" t="s">
        <v>476</v>
      </c>
      <c r="B55" s="218" t="s">
        <v>229</v>
      </c>
      <c r="C55" s="218" t="s">
        <v>232</v>
      </c>
      <c r="D55" s="219">
        <v>13.1</v>
      </c>
      <c r="E55" s="61">
        <v>100</v>
      </c>
      <c r="F55" s="61">
        <v>100</v>
      </c>
    </row>
    <row r="56" spans="1:6" x14ac:dyDescent="0.3">
      <c r="A56" s="218">
        <v>8597</v>
      </c>
      <c r="B56" s="218" t="s">
        <v>233</v>
      </c>
      <c r="C56" s="218">
        <v>1</v>
      </c>
      <c r="D56" s="219">
        <v>21.800000000000004</v>
      </c>
      <c r="E56" s="61"/>
      <c r="F56" s="61">
        <v>18</v>
      </c>
    </row>
    <row r="57" spans="1:6" x14ac:dyDescent="0.3">
      <c r="A57" s="218">
        <v>8591</v>
      </c>
      <c r="B57" s="218" t="s">
        <v>233</v>
      </c>
      <c r="C57" s="218">
        <v>1</v>
      </c>
      <c r="D57" s="219">
        <v>35.6</v>
      </c>
      <c r="E57" s="61">
        <v>72.13</v>
      </c>
      <c r="F57" s="61">
        <v>61.59</v>
      </c>
    </row>
    <row r="58" spans="1:6" x14ac:dyDescent="0.3">
      <c r="A58" s="218">
        <v>8592</v>
      </c>
      <c r="B58" s="218" t="s">
        <v>233</v>
      </c>
      <c r="C58" s="218">
        <v>1</v>
      </c>
      <c r="D58" s="219">
        <v>29.9</v>
      </c>
      <c r="E58" s="61">
        <v>22.54</v>
      </c>
      <c r="F58" s="61">
        <v>35.373333333333335</v>
      </c>
    </row>
    <row r="59" spans="1:6" x14ac:dyDescent="0.3">
      <c r="A59" s="218">
        <v>3424</v>
      </c>
      <c r="B59" s="218" t="s">
        <v>233</v>
      </c>
      <c r="C59" s="218">
        <v>1</v>
      </c>
      <c r="D59" s="219">
        <v>25.6</v>
      </c>
      <c r="E59" s="61">
        <v>50.49</v>
      </c>
      <c r="F59" s="61">
        <v>30.526666666666667</v>
      </c>
    </row>
    <row r="60" spans="1:6" x14ac:dyDescent="0.3">
      <c r="A60" s="218">
        <v>3425</v>
      </c>
      <c r="B60" s="218" t="s">
        <v>233</v>
      </c>
      <c r="C60" s="218">
        <v>1</v>
      </c>
      <c r="D60" s="219">
        <v>19.5</v>
      </c>
      <c r="E60" s="61">
        <v>37.65</v>
      </c>
      <c r="F60" s="61">
        <v>31.47</v>
      </c>
    </row>
    <row r="61" spans="1:6" x14ac:dyDescent="0.3">
      <c r="A61" s="218">
        <v>3433</v>
      </c>
      <c r="B61" s="218" t="s">
        <v>233</v>
      </c>
      <c r="C61" s="218">
        <v>1</v>
      </c>
      <c r="D61" s="219">
        <v>21.7</v>
      </c>
      <c r="E61" s="61">
        <v>51.37</v>
      </c>
      <c r="F61" s="61">
        <v>77.126666666666665</v>
      </c>
    </row>
    <row r="62" spans="1:6" x14ac:dyDescent="0.3">
      <c r="A62" s="218">
        <v>3420</v>
      </c>
      <c r="B62" s="218" t="s">
        <v>233</v>
      </c>
      <c r="C62" s="218">
        <v>1</v>
      </c>
      <c r="D62" s="219">
        <v>24.4</v>
      </c>
      <c r="E62" s="61">
        <v>36.32</v>
      </c>
      <c r="F62" s="61">
        <v>22.689999999999998</v>
      </c>
    </row>
    <row r="63" spans="1:6" x14ac:dyDescent="0.3">
      <c r="A63" s="215" t="s">
        <v>401</v>
      </c>
      <c r="B63" s="218" t="s">
        <v>233</v>
      </c>
      <c r="C63" s="218">
        <v>1</v>
      </c>
      <c r="D63" s="219">
        <v>26.5</v>
      </c>
      <c r="E63" s="61">
        <v>40.549999999999997</v>
      </c>
      <c r="F63" s="61">
        <v>33.216666666666669</v>
      </c>
    </row>
    <row r="64" spans="1:6" x14ac:dyDescent="0.3">
      <c r="A64" s="215" t="s">
        <v>402</v>
      </c>
      <c r="B64" s="218" t="s">
        <v>233</v>
      </c>
      <c r="C64" s="218">
        <v>1</v>
      </c>
      <c r="D64" s="219">
        <v>26.8</v>
      </c>
      <c r="E64" s="61">
        <v>21.55</v>
      </c>
      <c r="F64" s="61">
        <v>33.963333333333331</v>
      </c>
    </row>
    <row r="65" spans="1:6" x14ac:dyDescent="0.3">
      <c r="A65" s="215" t="s">
        <v>403</v>
      </c>
      <c r="B65" s="218" t="s">
        <v>233</v>
      </c>
      <c r="C65" s="218">
        <v>1</v>
      </c>
      <c r="D65" s="219">
        <v>26.3</v>
      </c>
      <c r="E65" s="61">
        <v>45.03</v>
      </c>
      <c r="F65" s="61">
        <v>34.416666666666664</v>
      </c>
    </row>
    <row r="66" spans="1:6" x14ac:dyDescent="0.3">
      <c r="A66" s="215" t="s">
        <v>404</v>
      </c>
      <c r="B66" s="218" t="s">
        <v>233</v>
      </c>
      <c r="C66" s="218">
        <v>1</v>
      </c>
      <c r="D66" s="219">
        <v>18.399999999999999</v>
      </c>
      <c r="E66" s="61">
        <v>22.8</v>
      </c>
      <c r="F66" s="61">
        <v>30.423333333333332</v>
      </c>
    </row>
    <row r="67" spans="1:6" x14ac:dyDescent="0.3">
      <c r="A67" s="215" t="s">
        <v>405</v>
      </c>
      <c r="B67" s="218" t="s">
        <v>233</v>
      </c>
      <c r="C67" s="218">
        <v>1</v>
      </c>
      <c r="D67" s="219">
        <v>20</v>
      </c>
      <c r="E67" s="61">
        <v>44.87</v>
      </c>
      <c r="F67" s="61">
        <v>38.853333333333332</v>
      </c>
    </row>
    <row r="68" spans="1:6" x14ac:dyDescent="0.3">
      <c r="A68" s="215" t="s">
        <v>406</v>
      </c>
      <c r="B68" s="218" t="s">
        <v>233</v>
      </c>
      <c r="C68" s="218">
        <v>1</v>
      </c>
      <c r="D68" s="219">
        <v>21.3</v>
      </c>
      <c r="E68" s="61">
        <v>37.93</v>
      </c>
      <c r="F68" s="61">
        <v>32.153333333333336</v>
      </c>
    </row>
    <row r="69" spans="1:6" x14ac:dyDescent="0.3">
      <c r="A69" s="215" t="s">
        <v>407</v>
      </c>
      <c r="B69" s="218" t="s">
        <v>233</v>
      </c>
      <c r="C69" s="218">
        <v>1</v>
      </c>
      <c r="D69" s="219">
        <v>23.8</v>
      </c>
      <c r="E69" s="61">
        <v>34.520000000000003</v>
      </c>
      <c r="F69" s="61">
        <v>28.683333333333334</v>
      </c>
    </row>
    <row r="70" spans="1:6" x14ac:dyDescent="0.3">
      <c r="A70" s="215" t="s">
        <v>408</v>
      </c>
      <c r="B70" s="218" t="s">
        <v>233</v>
      </c>
      <c r="C70" s="218">
        <v>1</v>
      </c>
      <c r="D70" s="219">
        <v>26.3</v>
      </c>
      <c r="E70" s="61">
        <v>38.479999999999997</v>
      </c>
      <c r="F70" s="61">
        <v>21.323333333333334</v>
      </c>
    </row>
    <row r="71" spans="1:6" x14ac:dyDescent="0.3">
      <c r="A71" s="218">
        <v>8598</v>
      </c>
      <c r="B71" s="218" t="s">
        <v>233</v>
      </c>
      <c r="C71" s="218">
        <v>3</v>
      </c>
      <c r="D71" s="219">
        <v>41.2</v>
      </c>
      <c r="E71" s="61">
        <v>48.94</v>
      </c>
      <c r="F71" s="61">
        <v>36.086666666666666</v>
      </c>
    </row>
    <row r="72" spans="1:6" x14ac:dyDescent="0.3">
      <c r="A72" s="218">
        <v>8593</v>
      </c>
      <c r="B72" s="218" t="s">
        <v>233</v>
      </c>
      <c r="C72" s="218">
        <v>3</v>
      </c>
      <c r="D72" s="219">
        <v>32</v>
      </c>
      <c r="E72" s="61">
        <v>51.98</v>
      </c>
      <c r="F72" s="61">
        <v>29.31</v>
      </c>
    </row>
    <row r="73" spans="1:6" x14ac:dyDescent="0.3">
      <c r="A73" s="218">
        <v>3426</v>
      </c>
      <c r="B73" s="218" t="s">
        <v>233</v>
      </c>
      <c r="C73" s="218">
        <v>3</v>
      </c>
      <c r="D73" s="219">
        <v>24.1</v>
      </c>
      <c r="E73" s="61">
        <v>35.68</v>
      </c>
      <c r="F73" s="61">
        <v>13.376666666666669</v>
      </c>
    </row>
    <row r="74" spans="1:6" x14ac:dyDescent="0.3">
      <c r="A74" s="218">
        <v>3427</v>
      </c>
      <c r="B74" s="218" t="s">
        <v>233</v>
      </c>
      <c r="C74" s="218">
        <v>3</v>
      </c>
      <c r="D74" s="219">
        <v>39.1</v>
      </c>
      <c r="E74" s="61">
        <v>62.28</v>
      </c>
      <c r="F74" s="61">
        <v>23</v>
      </c>
    </row>
    <row r="75" spans="1:6" x14ac:dyDescent="0.3">
      <c r="A75" s="218">
        <v>3434</v>
      </c>
      <c r="B75" s="218" t="s">
        <v>233</v>
      </c>
      <c r="C75" s="218">
        <v>3</v>
      </c>
      <c r="D75" s="219">
        <v>28.8</v>
      </c>
      <c r="E75" s="61">
        <v>78.22</v>
      </c>
      <c r="F75" s="61">
        <v>43.850000000000009</v>
      </c>
    </row>
    <row r="76" spans="1:6" x14ac:dyDescent="0.3">
      <c r="A76" s="218">
        <v>3421</v>
      </c>
      <c r="B76" s="218" t="s">
        <v>233</v>
      </c>
      <c r="C76" s="218">
        <v>3</v>
      </c>
      <c r="D76" s="219">
        <v>29.7</v>
      </c>
      <c r="E76" s="61">
        <v>28.61</v>
      </c>
      <c r="F76" s="61">
        <v>37.090000000000003</v>
      </c>
    </row>
    <row r="77" spans="1:6" x14ac:dyDescent="0.3">
      <c r="A77" s="215" t="s">
        <v>414</v>
      </c>
      <c r="B77" s="218" t="s">
        <v>233</v>
      </c>
      <c r="C77" s="218">
        <v>3</v>
      </c>
      <c r="D77" s="219">
        <v>44.3</v>
      </c>
      <c r="E77" s="61">
        <v>80.2</v>
      </c>
      <c r="F77" s="61">
        <v>44.120000000000005</v>
      </c>
    </row>
    <row r="78" spans="1:6" x14ac:dyDescent="0.3">
      <c r="A78" s="215" t="s">
        <v>415</v>
      </c>
      <c r="B78" s="218" t="s">
        <v>233</v>
      </c>
      <c r="C78" s="218">
        <v>3</v>
      </c>
      <c r="D78" s="219">
        <v>22.799999999999997</v>
      </c>
      <c r="E78" s="61">
        <v>63.66</v>
      </c>
      <c r="F78" s="61">
        <v>32.736666666666665</v>
      </c>
    </row>
    <row r="79" spans="1:6" x14ac:dyDescent="0.3">
      <c r="A79" s="215" t="s">
        <v>416</v>
      </c>
      <c r="B79" s="218" t="s">
        <v>233</v>
      </c>
      <c r="C79" s="218">
        <v>3</v>
      </c>
      <c r="D79" s="219">
        <v>32.799999999999997</v>
      </c>
      <c r="E79" s="61">
        <v>33.21</v>
      </c>
      <c r="F79" s="61">
        <v>52.96</v>
      </c>
    </row>
    <row r="80" spans="1:6" x14ac:dyDescent="0.3">
      <c r="A80" s="215" t="s">
        <v>417</v>
      </c>
      <c r="B80" s="218" t="s">
        <v>233</v>
      </c>
      <c r="C80" s="218">
        <v>3</v>
      </c>
      <c r="D80" s="219">
        <v>23.8</v>
      </c>
      <c r="E80" s="61">
        <v>41.11</v>
      </c>
      <c r="F80" s="61">
        <v>28.64</v>
      </c>
    </row>
    <row r="81" spans="1:6" x14ac:dyDescent="0.3">
      <c r="A81" s="215" t="s">
        <v>418</v>
      </c>
      <c r="B81" s="218" t="s">
        <v>233</v>
      </c>
      <c r="C81" s="218">
        <v>3</v>
      </c>
      <c r="D81" s="219">
        <v>41.2</v>
      </c>
      <c r="E81" s="61">
        <v>26.1</v>
      </c>
      <c r="F81" s="61">
        <v>35.366666666666667</v>
      </c>
    </row>
    <row r="82" spans="1:6" x14ac:dyDescent="0.3">
      <c r="A82" s="215" t="s">
        <v>419</v>
      </c>
      <c r="B82" s="218" t="s">
        <v>233</v>
      </c>
      <c r="C82" s="218">
        <v>3</v>
      </c>
      <c r="D82" s="219">
        <v>32.5</v>
      </c>
      <c r="E82" s="61">
        <v>40.24</v>
      </c>
      <c r="F82" s="61">
        <v>34.18</v>
      </c>
    </row>
    <row r="83" spans="1:6" x14ac:dyDescent="0.3">
      <c r="A83" s="215" t="s">
        <v>420</v>
      </c>
      <c r="B83" s="218" t="s">
        <v>233</v>
      </c>
      <c r="C83" s="218">
        <v>3</v>
      </c>
      <c r="D83" s="219">
        <v>33.700000000000003</v>
      </c>
      <c r="E83" s="61">
        <v>38.07</v>
      </c>
      <c r="F83" s="61">
        <v>36.090000000000003</v>
      </c>
    </row>
    <row r="84" spans="1:6" x14ac:dyDescent="0.3">
      <c r="A84" s="218">
        <v>8594</v>
      </c>
      <c r="B84" s="218" t="s">
        <v>233</v>
      </c>
      <c r="C84" s="218">
        <v>10</v>
      </c>
      <c r="D84" s="219">
        <v>53.1</v>
      </c>
      <c r="E84" s="61">
        <v>35.92</v>
      </c>
      <c r="F84" s="61">
        <v>35.14</v>
      </c>
    </row>
    <row r="85" spans="1:6" x14ac:dyDescent="0.3">
      <c r="A85" s="218">
        <v>8588</v>
      </c>
      <c r="B85" s="218" t="s">
        <v>233</v>
      </c>
      <c r="C85" s="218">
        <v>10</v>
      </c>
      <c r="D85" s="219">
        <v>66.5</v>
      </c>
      <c r="E85" s="61">
        <v>26.55</v>
      </c>
      <c r="F85" s="61">
        <v>31.583333333333332</v>
      </c>
    </row>
    <row r="86" spans="1:6" x14ac:dyDescent="0.3">
      <c r="A86" s="218">
        <v>3435</v>
      </c>
      <c r="B86" s="218" t="s">
        <v>233</v>
      </c>
      <c r="C86" s="218">
        <v>10</v>
      </c>
      <c r="D86" s="219">
        <v>27.4</v>
      </c>
      <c r="E86" s="61">
        <v>29.9</v>
      </c>
      <c r="F86" s="61">
        <v>33.036666666666669</v>
      </c>
    </row>
    <row r="87" spans="1:6" x14ac:dyDescent="0.3">
      <c r="A87" s="218">
        <v>3436</v>
      </c>
      <c r="B87" s="218" t="s">
        <v>233</v>
      </c>
      <c r="C87" s="218">
        <v>10</v>
      </c>
      <c r="D87" s="219">
        <v>33.1</v>
      </c>
      <c r="E87" s="61">
        <v>39.24</v>
      </c>
      <c r="F87" s="61">
        <v>34.646666666666668</v>
      </c>
    </row>
    <row r="88" spans="1:6" x14ac:dyDescent="0.3">
      <c r="A88" s="218">
        <v>3422</v>
      </c>
      <c r="B88" s="218" t="s">
        <v>233</v>
      </c>
      <c r="C88" s="218">
        <v>10</v>
      </c>
      <c r="D88" s="219">
        <v>47.1</v>
      </c>
      <c r="E88" s="61">
        <v>25</v>
      </c>
      <c r="F88" s="61">
        <v>14</v>
      </c>
    </row>
    <row r="89" spans="1:6" x14ac:dyDescent="0.3">
      <c r="A89" s="218">
        <v>3423</v>
      </c>
      <c r="B89" s="218" t="s">
        <v>233</v>
      </c>
      <c r="C89" s="218">
        <v>10</v>
      </c>
      <c r="D89" s="219">
        <v>36.4</v>
      </c>
      <c r="E89" s="61">
        <v>21</v>
      </c>
      <c r="F89" s="61">
        <v>19</v>
      </c>
    </row>
    <row r="90" spans="1:6" x14ac:dyDescent="0.3">
      <c r="A90" s="215" t="s">
        <v>517</v>
      </c>
      <c r="B90" s="218" t="s">
        <v>233</v>
      </c>
      <c r="C90" s="218">
        <v>10</v>
      </c>
      <c r="D90" s="219">
        <v>47.8</v>
      </c>
      <c r="E90" s="61">
        <v>16</v>
      </c>
      <c r="F90" s="61">
        <v>19.666666666666668</v>
      </c>
    </row>
    <row r="91" spans="1:6" x14ac:dyDescent="0.3">
      <c r="A91" s="215" t="s">
        <v>518</v>
      </c>
      <c r="B91" s="218" t="s">
        <v>233</v>
      </c>
      <c r="C91" s="218">
        <v>10</v>
      </c>
      <c r="D91" s="219">
        <v>63.4</v>
      </c>
      <c r="E91" s="61">
        <v>16</v>
      </c>
      <c r="F91" s="61">
        <v>26.666666666666668</v>
      </c>
    </row>
    <row r="92" spans="1:6" x14ac:dyDescent="0.3">
      <c r="A92" s="215" t="s">
        <v>519</v>
      </c>
      <c r="B92" s="218" t="s">
        <v>233</v>
      </c>
      <c r="C92" s="218">
        <v>10</v>
      </c>
      <c r="D92" s="219">
        <v>49.5</v>
      </c>
      <c r="E92" s="61">
        <v>15</v>
      </c>
      <c r="F92" s="61">
        <v>20.333333333333332</v>
      </c>
    </row>
    <row r="93" spans="1:6" x14ac:dyDescent="0.3">
      <c r="A93" s="215" t="s">
        <v>520</v>
      </c>
      <c r="B93" s="218" t="s">
        <v>233</v>
      </c>
      <c r="C93" s="218">
        <v>10</v>
      </c>
      <c r="D93" s="219">
        <v>58.6</v>
      </c>
      <c r="E93" s="61">
        <v>14</v>
      </c>
      <c r="F93" s="61">
        <v>16.666666666666668</v>
      </c>
    </row>
    <row r="94" spans="1:6" x14ac:dyDescent="0.3">
      <c r="A94" s="215" t="s">
        <v>521</v>
      </c>
      <c r="B94" s="218" t="s">
        <v>233</v>
      </c>
      <c r="C94" s="218">
        <v>10</v>
      </c>
      <c r="D94" s="219">
        <v>53.4</v>
      </c>
      <c r="E94" s="61">
        <v>38.08</v>
      </c>
      <c r="F94" s="61">
        <v>32.966666666666669</v>
      </c>
    </row>
    <row r="95" spans="1:6" x14ac:dyDescent="0.3">
      <c r="A95" s="215" t="s">
        <v>524</v>
      </c>
      <c r="B95" s="218" t="s">
        <v>233</v>
      </c>
      <c r="C95" s="218">
        <v>10</v>
      </c>
      <c r="D95" s="219">
        <v>48.2</v>
      </c>
      <c r="E95" s="61">
        <v>28.74</v>
      </c>
      <c r="F95" s="61">
        <v>23.816666666666666</v>
      </c>
    </row>
    <row r="96" spans="1:6" x14ac:dyDescent="0.3">
      <c r="A96" s="218">
        <v>8595</v>
      </c>
      <c r="B96" s="218" t="s">
        <v>233</v>
      </c>
      <c r="C96" s="218" t="s">
        <v>232</v>
      </c>
      <c r="D96" s="219">
        <v>18.2</v>
      </c>
      <c r="E96" s="61">
        <v>27.17</v>
      </c>
      <c r="F96" s="61">
        <v>25.483333333333334</v>
      </c>
    </row>
    <row r="97" spans="1:6" x14ac:dyDescent="0.3">
      <c r="A97" s="218">
        <v>8596</v>
      </c>
      <c r="B97" s="218" t="s">
        <v>233</v>
      </c>
      <c r="C97" s="218" t="s">
        <v>232</v>
      </c>
      <c r="D97" s="219">
        <v>16.600000000000001</v>
      </c>
      <c r="E97" s="61">
        <v>28.99</v>
      </c>
      <c r="F97" s="61">
        <v>36.093333333333334</v>
      </c>
    </row>
    <row r="98" spans="1:6" x14ac:dyDescent="0.3">
      <c r="A98" s="218">
        <v>8589</v>
      </c>
      <c r="B98" s="218" t="s">
        <v>233</v>
      </c>
      <c r="C98" s="218" t="s">
        <v>232</v>
      </c>
      <c r="D98" s="219">
        <v>23.7</v>
      </c>
      <c r="E98" s="61">
        <v>43.48</v>
      </c>
      <c r="F98" s="61">
        <v>27.913333333333334</v>
      </c>
    </row>
    <row r="99" spans="1:6" x14ac:dyDescent="0.3">
      <c r="A99" s="218">
        <v>8590</v>
      </c>
      <c r="B99" s="218" t="s">
        <v>233</v>
      </c>
      <c r="C99" s="218" t="s">
        <v>232</v>
      </c>
      <c r="D99" s="219">
        <v>27</v>
      </c>
      <c r="E99" s="61">
        <v>31.98</v>
      </c>
      <c r="F99" s="61">
        <v>30.05</v>
      </c>
    </row>
    <row r="100" spans="1:6" x14ac:dyDescent="0.3">
      <c r="A100" s="218">
        <v>3442</v>
      </c>
      <c r="B100" s="218" t="s">
        <v>233</v>
      </c>
      <c r="C100" s="218" t="s">
        <v>232</v>
      </c>
      <c r="D100" s="219">
        <v>22.999999999999996</v>
      </c>
      <c r="E100" s="61">
        <v>33.81</v>
      </c>
      <c r="F100" s="61">
        <v>35.65</v>
      </c>
    </row>
    <row r="101" spans="1:6" x14ac:dyDescent="0.3">
      <c r="A101" s="218">
        <v>3443</v>
      </c>
      <c r="B101" s="218" t="s">
        <v>233</v>
      </c>
      <c r="C101" s="218" t="s">
        <v>232</v>
      </c>
      <c r="D101" s="219">
        <v>20.2</v>
      </c>
      <c r="E101" s="61">
        <v>32.369999999999997</v>
      </c>
      <c r="F101" s="61">
        <v>26.77</v>
      </c>
    </row>
    <row r="102" spans="1:6" x14ac:dyDescent="0.3">
      <c r="A102" s="218">
        <v>3432</v>
      </c>
      <c r="B102" s="218" t="s">
        <v>233</v>
      </c>
      <c r="C102" s="218" t="s">
        <v>232</v>
      </c>
      <c r="D102" s="219">
        <v>13.9</v>
      </c>
      <c r="E102" s="61">
        <v>29</v>
      </c>
      <c r="F102" s="61">
        <v>33.666666666666664</v>
      </c>
    </row>
    <row r="103" spans="1:6" x14ac:dyDescent="0.3">
      <c r="A103" s="215" t="s">
        <v>538</v>
      </c>
      <c r="B103" s="218" t="s">
        <v>233</v>
      </c>
      <c r="C103" s="218" t="s">
        <v>232</v>
      </c>
      <c r="D103" s="219">
        <v>18.2</v>
      </c>
      <c r="E103" s="61">
        <v>16</v>
      </c>
      <c r="F103" s="61">
        <v>13.666666666666666</v>
      </c>
    </row>
    <row r="104" spans="1:6" x14ac:dyDescent="0.3">
      <c r="A104" s="215" t="s">
        <v>539</v>
      </c>
      <c r="B104" s="218" t="s">
        <v>233</v>
      </c>
      <c r="C104" s="218" t="s">
        <v>232</v>
      </c>
      <c r="D104" s="219">
        <v>17.399999999999999</v>
      </c>
      <c r="E104" s="61">
        <v>22</v>
      </c>
      <c r="F104" s="61">
        <v>27.333333333333332</v>
      </c>
    </row>
    <row r="105" spans="1:6" x14ac:dyDescent="0.3">
      <c r="A105" s="215" t="s">
        <v>540</v>
      </c>
      <c r="B105" s="218" t="s">
        <v>233</v>
      </c>
      <c r="C105" s="218" t="s">
        <v>232</v>
      </c>
      <c r="D105" s="219">
        <v>21.4</v>
      </c>
      <c r="E105" s="61">
        <v>11</v>
      </c>
      <c r="F105" s="61">
        <v>11</v>
      </c>
    </row>
    <row r="106" spans="1:6" x14ac:dyDescent="0.3">
      <c r="A106" s="215" t="s">
        <v>541</v>
      </c>
      <c r="B106" s="218" t="s">
        <v>233</v>
      </c>
      <c r="C106" s="218" t="s">
        <v>232</v>
      </c>
      <c r="D106" s="219">
        <v>22.000000000000004</v>
      </c>
      <c r="E106" s="61">
        <v>27.12</v>
      </c>
      <c r="F106" s="61">
        <v>32.936666666666667</v>
      </c>
    </row>
    <row r="107" spans="1:6" x14ac:dyDescent="0.3">
      <c r="A107" s="215" t="s">
        <v>437</v>
      </c>
      <c r="B107" s="218" t="s">
        <v>233</v>
      </c>
      <c r="C107" s="218" t="s">
        <v>232</v>
      </c>
      <c r="D107" s="219">
        <v>28.2</v>
      </c>
      <c r="E107" s="61">
        <v>22.38</v>
      </c>
      <c r="F107" s="61">
        <v>23.953333333333333</v>
      </c>
    </row>
    <row r="108" spans="1:6" x14ac:dyDescent="0.3">
      <c r="A108" s="215" t="s">
        <v>438</v>
      </c>
      <c r="B108" s="218" t="s">
        <v>233</v>
      </c>
      <c r="C108" s="218" t="s">
        <v>232</v>
      </c>
      <c r="D108" s="219">
        <v>14.3</v>
      </c>
      <c r="E108" s="61">
        <v>33.11</v>
      </c>
      <c r="F108" s="61">
        <v>18.829999999999998</v>
      </c>
    </row>
    <row r="109" spans="1:6" x14ac:dyDescent="0.3">
      <c r="A109" s="215" t="s">
        <v>542</v>
      </c>
      <c r="B109" s="218" t="s">
        <v>233</v>
      </c>
      <c r="C109" s="218" t="s">
        <v>232</v>
      </c>
      <c r="D109" s="219">
        <v>20.6</v>
      </c>
      <c r="E109" s="61">
        <v>20.62</v>
      </c>
      <c r="F109" s="61">
        <v>23.623333333333335</v>
      </c>
    </row>
    <row r="110" spans="1:6" x14ac:dyDescent="0.3">
      <c r="A110" s="215" t="s">
        <v>543</v>
      </c>
      <c r="B110" s="218" t="s">
        <v>233</v>
      </c>
      <c r="C110" s="218" t="s">
        <v>232</v>
      </c>
      <c r="D110" s="219">
        <v>20.9</v>
      </c>
      <c r="E110" s="61">
        <v>24.64</v>
      </c>
      <c r="F110" s="61">
        <v>22.746666666666663</v>
      </c>
    </row>
    <row r="111" spans="1:6" x14ac:dyDescent="0.3">
      <c r="A111" s="215" t="s">
        <v>544</v>
      </c>
      <c r="B111" s="218" t="s">
        <v>233</v>
      </c>
      <c r="C111" s="218" t="s">
        <v>232</v>
      </c>
      <c r="D111" s="219">
        <v>17.5</v>
      </c>
      <c r="E111" s="61">
        <v>24.83</v>
      </c>
      <c r="F111" s="61">
        <v>24.703333333333333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57</vt:i4>
      </vt:variant>
    </vt:vector>
  </HeadingPairs>
  <TitlesOfParts>
    <vt:vector size="57" baseType="lpstr">
      <vt:lpstr>Fig 1A</vt:lpstr>
      <vt:lpstr>Fig 1B</vt:lpstr>
      <vt:lpstr>Fig 1C</vt:lpstr>
      <vt:lpstr>Fig 1E</vt:lpstr>
      <vt:lpstr>Fig 1F</vt:lpstr>
      <vt:lpstr>Fig 1GHI</vt:lpstr>
      <vt:lpstr>Fig 2A</vt:lpstr>
      <vt:lpstr>Fig 2B</vt:lpstr>
      <vt:lpstr>Fig 2CDE</vt:lpstr>
      <vt:lpstr>Fig 2F</vt:lpstr>
      <vt:lpstr>Fig 2G</vt:lpstr>
      <vt:lpstr>Fig 3A</vt:lpstr>
      <vt:lpstr>Fig 3B</vt:lpstr>
      <vt:lpstr>Fig 3C</vt:lpstr>
      <vt:lpstr>Fig 3D</vt:lpstr>
      <vt:lpstr>Fig 4A</vt:lpstr>
      <vt:lpstr>Fig 4B</vt:lpstr>
      <vt:lpstr>Fig 4D</vt:lpstr>
      <vt:lpstr>Fig 5A</vt:lpstr>
      <vt:lpstr>Fig 5E</vt:lpstr>
      <vt:lpstr>Fig 5B</vt:lpstr>
      <vt:lpstr>Fig 5F</vt:lpstr>
      <vt:lpstr>Fig 5C and 5G</vt:lpstr>
      <vt:lpstr>Fig 5D and 5H</vt:lpstr>
      <vt:lpstr>Fig 7B</vt:lpstr>
      <vt:lpstr>Fig 7C</vt:lpstr>
      <vt:lpstr>Fig 7D</vt:lpstr>
      <vt:lpstr>Fig 8B</vt:lpstr>
      <vt:lpstr>Fig 9 ABCD</vt:lpstr>
      <vt:lpstr>Fig 10A</vt:lpstr>
      <vt:lpstr>Fig 10B</vt:lpstr>
      <vt:lpstr>FIG 10C</vt:lpstr>
      <vt:lpstr>Fig 10D</vt:lpstr>
      <vt:lpstr>Fig 10F</vt:lpstr>
      <vt:lpstr>Fig 10GHI</vt:lpstr>
      <vt:lpstr>Fig S1BC</vt:lpstr>
      <vt:lpstr>Fig S1D</vt:lpstr>
      <vt:lpstr>Fig S1E</vt:lpstr>
      <vt:lpstr>Fig S2A</vt:lpstr>
      <vt:lpstr>Fig S2B</vt:lpstr>
      <vt:lpstr>Fig S2C</vt:lpstr>
      <vt:lpstr>Fig S2D</vt:lpstr>
      <vt:lpstr>Fig S3A</vt:lpstr>
      <vt:lpstr>Fig S3B</vt:lpstr>
      <vt:lpstr>Fig S3C</vt:lpstr>
      <vt:lpstr>Fig S3D</vt:lpstr>
      <vt:lpstr>Fig S3E</vt:lpstr>
      <vt:lpstr>Fig S3F</vt:lpstr>
      <vt:lpstr>Fig S5 ABCDEFGH</vt:lpstr>
      <vt:lpstr>Fig S6 ABCD</vt:lpstr>
      <vt:lpstr>Fig S9</vt:lpstr>
      <vt:lpstr>Fig S11A</vt:lpstr>
      <vt:lpstr>Fig S11B</vt:lpstr>
      <vt:lpstr>Fig S11CDE</vt:lpstr>
      <vt:lpstr>Fig S11F</vt:lpstr>
      <vt:lpstr>Fig S11G</vt:lpstr>
      <vt:lpstr>Fig S11HIJ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Estefa</dc:creator>
  <cp:lastModifiedBy>ROBLEDO MONTOYA, PATRICIA</cp:lastModifiedBy>
  <dcterms:created xsi:type="dcterms:W3CDTF">2015-01-07T15:40:10Z</dcterms:created>
  <dcterms:modified xsi:type="dcterms:W3CDTF">2015-04-27T07:19:18Z</dcterms:modified>
</cp:coreProperties>
</file>