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J678682\Desktop\Grad School\ECEN 5407 RE and future of Power Grid\Project 2\"/>
    </mc:Choice>
  </mc:AlternateContent>
  <xr:revisionPtr revIDLastSave="0" documentId="13_ncr:1_{44C29F7D-3BDF-46DB-AA23-4792031BC086}" xr6:coauthVersionLast="47" xr6:coauthVersionMax="47" xr10:uidLastSave="{00000000-0000-0000-0000-000000000000}"/>
  <bookViews>
    <workbookView xWindow="-120" yWindow="-120" windowWidth="29040" windowHeight="15840" activeTab="3" xr2:uid="{5E5D4563-2E09-4B21-BC68-607A394209C5}"/>
  </bookViews>
  <sheets>
    <sheet name="Energy Storage" sheetId="1" r:id="rId1"/>
    <sheet name="Wind" sheetId="2" r:id="rId2"/>
    <sheet name="Hydro" sheetId="3" r:id="rId3"/>
    <sheet name="Sol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" l="1"/>
  <c r="S6" i="4"/>
  <c r="Q6" i="4"/>
  <c r="R6" i="4" s="1"/>
  <c r="S5" i="4"/>
  <c r="Q5" i="4"/>
  <c r="R5" i="4" s="1"/>
  <c r="S6" i="3"/>
  <c r="S7" i="3"/>
  <c r="S8" i="3"/>
  <c r="S5" i="3"/>
  <c r="Q8" i="3"/>
  <c r="R8" i="3" s="1"/>
  <c r="Q7" i="3"/>
  <c r="R7" i="3" s="1"/>
  <c r="Q6" i="3"/>
  <c r="R6" i="3" s="1"/>
  <c r="Q5" i="3"/>
  <c r="R5" i="3" s="1"/>
  <c r="R4" i="2"/>
  <c r="R5" i="2"/>
  <c r="S5" i="2" s="1"/>
  <c r="R3" i="2"/>
  <c r="S3" i="2" s="1"/>
  <c r="Q4" i="2"/>
  <c r="Q5" i="2"/>
  <c r="Q3" i="2"/>
  <c r="P5" i="2"/>
  <c r="P4" i="2"/>
  <c r="P3" i="2"/>
  <c r="X8" i="1"/>
  <c r="Y8" i="1" s="1"/>
  <c r="X4" i="1"/>
  <c r="Y4" i="1" s="1"/>
  <c r="X5" i="1"/>
  <c r="Y5" i="1" s="1"/>
  <c r="X6" i="1"/>
  <c r="Y6" i="1" s="1"/>
  <c r="X7" i="1"/>
  <c r="Y7" i="1" s="1"/>
  <c r="W4" i="1"/>
  <c r="W5" i="1"/>
  <c r="W6" i="1"/>
  <c r="W7" i="1"/>
  <c r="W8" i="1"/>
  <c r="X3" i="1"/>
  <c r="Y3" i="1" s="1"/>
  <c r="W3" i="1"/>
  <c r="V4" i="1"/>
  <c r="V5" i="1"/>
  <c r="V6" i="1"/>
  <c r="V7" i="1"/>
  <c r="V8" i="1"/>
  <c r="V3" i="1"/>
  <c r="T6" i="4" l="1"/>
  <c r="T5" i="4"/>
  <c r="T5" i="3"/>
  <c r="T8" i="3"/>
  <c r="T7" i="3"/>
  <c r="T6" i="3"/>
</calcChain>
</file>

<file path=xl/sharedStrings.xml><?xml version="1.0" encoding="utf-8"?>
<sst xmlns="http://schemas.openxmlformats.org/spreadsheetml/2006/main" count="74" uniqueCount="41">
  <si>
    <t>Capacity</t>
  </si>
  <si>
    <t>CP Factor</t>
  </si>
  <si>
    <t>Days in Year</t>
  </si>
  <si>
    <t>Hrs in year</t>
  </si>
  <si>
    <t>Ideal</t>
  </si>
  <si>
    <t>real</t>
  </si>
  <si>
    <t>Kumeyaay Wind 2020</t>
  </si>
  <si>
    <t>Bear Valley 2020</t>
  </si>
  <si>
    <t>Red Mountain 2018</t>
  </si>
  <si>
    <t>R E Badger Filtration Plant 2013</t>
  </si>
  <si>
    <t>Rancho Penasquitos 2020</t>
  </si>
  <si>
    <t>Univ of California San Diego Solar</t>
  </si>
  <si>
    <t>Valley Center 2</t>
  </si>
  <si>
    <t>Ramona 2</t>
  </si>
  <si>
    <t>San Diego - NCRC at Vista</t>
  </si>
  <si>
    <t>County of San Diego COC Hybrid</t>
  </si>
  <si>
    <t>ISH Solar Hospital SDMC 2020</t>
  </si>
  <si>
    <t>San Diego EMDF at Sand Diego</t>
  </si>
  <si>
    <r>
      <t xml:space="preserve">Vista ESS </t>
    </r>
    <r>
      <rPr>
        <sz val="11"/>
        <color rgb="FFFF0000"/>
        <rFont val="Calibri"/>
        <family val="2"/>
        <scheme val="minor"/>
      </rPr>
      <t>No data for 2012</t>
    </r>
  </si>
  <si>
    <r>
      <t xml:space="preserve">Escondido ESS </t>
    </r>
    <r>
      <rPr>
        <sz val="11"/>
        <color rgb="FFFF0000"/>
        <rFont val="Calibri"/>
        <family val="2"/>
        <scheme val="minor"/>
      </rPr>
      <t>No data for 2012</t>
    </r>
  </si>
  <si>
    <r>
      <t xml:space="preserve">Top Gun ESS </t>
    </r>
    <r>
      <rPr>
        <sz val="11"/>
        <color rgb="FFFF0000"/>
        <rFont val="Calibri"/>
        <family val="2"/>
        <scheme val="minor"/>
      </rPr>
      <t>No data for 2012</t>
    </r>
  </si>
  <si>
    <r>
      <t xml:space="preserve">El Cajon </t>
    </r>
    <r>
      <rPr>
        <sz val="11"/>
        <color rgb="FFFF0000"/>
        <rFont val="Calibri"/>
        <family val="2"/>
        <scheme val="minor"/>
      </rPr>
      <t>No data for 2012</t>
    </r>
  </si>
  <si>
    <r>
      <t xml:space="preserve">Gateway </t>
    </r>
    <r>
      <rPr>
        <sz val="11"/>
        <color rgb="FFFF0000"/>
        <rFont val="Calibri"/>
        <family val="2"/>
        <scheme val="minor"/>
      </rPr>
      <t>No data for 2012</t>
    </r>
  </si>
  <si>
    <r>
      <t xml:space="preserve">Lake Hodges Pumped Hydro </t>
    </r>
    <r>
      <rPr>
        <sz val="11"/>
        <color rgb="FFFF0000"/>
        <rFont val="Calibri"/>
        <family val="2"/>
        <scheme val="minor"/>
      </rPr>
      <t>No data for 2012</t>
    </r>
  </si>
  <si>
    <r>
      <t xml:space="preserve">Tule Wind </t>
    </r>
    <r>
      <rPr>
        <sz val="11"/>
        <color rgb="FFFF0000"/>
        <rFont val="Calibri"/>
        <family val="2"/>
        <scheme val="minor"/>
      </rPr>
      <t>No data for 2012</t>
    </r>
  </si>
  <si>
    <r>
      <t>Ocotillo</t>
    </r>
    <r>
      <rPr>
        <sz val="11"/>
        <color rgb="FFFF0000"/>
        <rFont val="Calibri"/>
        <family val="2"/>
        <scheme val="minor"/>
      </rPr>
      <t xml:space="preserve"> No data for 2012</t>
    </r>
    <r>
      <rPr>
        <sz val="11"/>
        <color theme="1"/>
        <rFont val="Calibri"/>
        <family val="2"/>
        <scheme val="minor"/>
      </rPr>
      <t xml:space="preserve"> but first reporting year is 2013</t>
    </r>
  </si>
  <si>
    <t>x</t>
  </si>
  <si>
    <r>
      <t xml:space="preserve">Valley Center 1 </t>
    </r>
    <r>
      <rPr>
        <sz val="11"/>
        <color rgb="FFFF0000"/>
        <rFont val="Calibri"/>
        <family val="2"/>
        <scheme val="minor"/>
      </rPr>
      <t>No data 2012</t>
    </r>
  </si>
  <si>
    <r>
      <t xml:space="preserve">Ramona 1 </t>
    </r>
    <r>
      <rPr>
        <sz val="11"/>
        <color rgb="FFFF0000"/>
        <rFont val="Calibri"/>
        <family val="2"/>
        <scheme val="minor"/>
      </rPr>
      <t>No data 2012</t>
    </r>
  </si>
  <si>
    <r>
      <t xml:space="preserve">SDCCD - Miramar </t>
    </r>
    <r>
      <rPr>
        <sz val="11"/>
        <color rgb="FFFF0000"/>
        <rFont val="Calibri"/>
        <family val="2"/>
        <scheme val="minor"/>
      </rPr>
      <t>No data 2012</t>
    </r>
  </si>
  <si>
    <r>
      <t>SDCWA - Twin Oaks</t>
    </r>
    <r>
      <rPr>
        <sz val="11"/>
        <color rgb="FFFF0000"/>
        <rFont val="Calibri"/>
        <family val="2"/>
        <scheme val="minor"/>
      </rPr>
      <t xml:space="preserve"> No data 2012</t>
    </r>
  </si>
  <si>
    <r>
      <t xml:space="preserve">Lindberg FIeld Solar </t>
    </r>
    <r>
      <rPr>
        <sz val="11"/>
        <color rgb="FFFF0000"/>
        <rFont val="Calibri"/>
        <family val="2"/>
        <scheme val="minor"/>
      </rPr>
      <t>No data 2012</t>
    </r>
  </si>
  <si>
    <r>
      <t xml:space="preserve">Genentech-Oceanside Hybrid </t>
    </r>
    <r>
      <rPr>
        <sz val="11"/>
        <color rgb="FFFF0000"/>
        <rFont val="Calibri"/>
        <family val="2"/>
        <scheme val="minor"/>
      </rPr>
      <t>No data 2012</t>
    </r>
  </si>
  <si>
    <r>
      <t xml:space="preserve">Valley Center </t>
    </r>
    <r>
      <rPr>
        <sz val="11"/>
        <color rgb="FFFF0000"/>
        <rFont val="Calibri"/>
        <family val="2"/>
        <scheme val="minor"/>
      </rPr>
      <t>No data 2012</t>
    </r>
  </si>
  <si>
    <r>
      <t xml:space="preserve">Granger </t>
    </r>
    <r>
      <rPr>
        <sz val="11"/>
        <color rgb="FFFF0000"/>
        <rFont val="Calibri"/>
        <family val="2"/>
        <scheme val="minor"/>
      </rPr>
      <t>No data 2012</t>
    </r>
  </si>
  <si>
    <r>
      <t xml:space="preserve">Lindberg Field Solar 2 </t>
    </r>
    <r>
      <rPr>
        <sz val="11"/>
        <color rgb="FFFF0000"/>
        <rFont val="Calibri"/>
        <family val="2"/>
        <scheme val="minor"/>
      </rPr>
      <t>No data 2012</t>
    </r>
  </si>
  <si>
    <r>
      <t xml:space="preserve">Ramona Solar Energy </t>
    </r>
    <r>
      <rPr>
        <sz val="11"/>
        <color rgb="FFFF0000"/>
        <rFont val="Calibri"/>
        <family val="2"/>
        <scheme val="minor"/>
      </rPr>
      <t>No data 2012</t>
    </r>
  </si>
  <si>
    <r>
      <t xml:space="preserve">Kilroy Solar </t>
    </r>
    <r>
      <rPr>
        <sz val="11"/>
        <color rgb="FFFF0000"/>
        <rFont val="Calibri"/>
        <family val="2"/>
        <scheme val="minor"/>
      </rPr>
      <t>No data 2012</t>
    </r>
  </si>
  <si>
    <r>
      <t xml:space="preserve">PFMG Solar Grossmont Helix LLC </t>
    </r>
    <r>
      <rPr>
        <sz val="11"/>
        <color rgb="FFFF0000"/>
        <rFont val="Calibri"/>
        <family val="2"/>
        <scheme val="minor"/>
      </rPr>
      <t>No data 2012</t>
    </r>
  </si>
  <si>
    <r>
      <t xml:space="preserve">Grossmont HS Solar Project </t>
    </r>
    <r>
      <rPr>
        <sz val="11"/>
        <color rgb="FFFF0000"/>
        <rFont val="Calibri"/>
        <family val="2"/>
        <scheme val="minor"/>
      </rPr>
      <t>No data 2012</t>
    </r>
  </si>
  <si>
    <r>
      <t xml:space="preserve">Jacumba Solar </t>
    </r>
    <r>
      <rPr>
        <sz val="11"/>
        <color rgb="FFFF0000"/>
        <rFont val="Calibri"/>
        <family val="2"/>
        <scheme val="minor"/>
      </rPr>
      <t>No data 2012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</si>
</sst>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right"/>
    </xf>
    <xf numFmtId="10" fontId="0" fillId="0" borderId="0" xfId="0" applyNumberFormat="1"/>
    <xf numFmtId="0" fontId="0" fillId="0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right" vertical="top" wrapText="1"/>
    </xf>
    <xf numFmtId="0" fontId="0" fillId="0" borderId="0" xfId="0" applyFill="1"/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Monthly</a:t>
            </a:r>
            <a:r>
              <a:rPr lang="en-US" baseline="0"/>
              <a:t>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Tule Wind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Wind!$C$2:$N$2</c:f>
              <c:numCache>
                <c:formatCode>mmm\-yy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Wind!$C$3:$N$3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0-4658-83AB-B95BDFD4E523}"/>
            </c:ext>
          </c:extLst>
        </c:ser>
        <c:ser>
          <c:idx val="1"/>
          <c:order val="1"/>
          <c:tx>
            <c:v>Kumeyaay Wind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Wind!$C$2:$N$2</c:f>
              <c:numCache>
                <c:formatCode>mmm\-yy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Wind!$C$4:$N$4</c:f>
              <c:numCache>
                <c:formatCode>General</c:formatCode>
                <c:ptCount val="12"/>
                <c:pt idx="0">
                  <c:v>16601</c:v>
                </c:pt>
                <c:pt idx="1">
                  <c:v>15367</c:v>
                </c:pt>
                <c:pt idx="2">
                  <c:v>14749</c:v>
                </c:pt>
                <c:pt idx="3">
                  <c:v>11616</c:v>
                </c:pt>
                <c:pt idx="4">
                  <c:v>12151</c:v>
                </c:pt>
                <c:pt idx="5">
                  <c:v>10708</c:v>
                </c:pt>
                <c:pt idx="6">
                  <c:v>7161</c:v>
                </c:pt>
                <c:pt idx="7">
                  <c:v>1355</c:v>
                </c:pt>
                <c:pt idx="8">
                  <c:v>6120</c:v>
                </c:pt>
                <c:pt idx="9">
                  <c:v>11820</c:v>
                </c:pt>
                <c:pt idx="10">
                  <c:v>11826</c:v>
                </c:pt>
                <c:pt idx="11">
                  <c:v>14807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0-4658-83AB-B95BDFD4E523}"/>
            </c:ext>
          </c:extLst>
        </c:ser>
        <c:ser>
          <c:idx val="2"/>
          <c:order val="2"/>
          <c:tx>
            <c:v>Ocotillo Express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Wind!$C$2:$N$2</c:f>
              <c:numCache>
                <c:formatCode>mmm\-yy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Wind!$C$5:$N$5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0-4658-83AB-B95BDFD4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35312"/>
        <c:axId val="642642856"/>
      </c:lineChart>
      <c:dateAx>
        <c:axId val="64263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2856"/>
        <c:crosses val="autoZero"/>
        <c:auto val="1"/>
        <c:lblOffset val="100"/>
        <c:baseTimeUnit val="months"/>
      </c:dateAx>
      <c:valAx>
        <c:axId val="6426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 Power</a:t>
            </a:r>
            <a:r>
              <a:rPr lang="en-US" baseline="0"/>
              <a:t> Net Generation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Bear Valley 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Hydro!$D$4:$O$4</c:f>
              <c:numCache>
                <c:formatCode>mmm\-yy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Hydro!$D$5:$O$5</c:f>
              <c:numCache>
                <c:formatCode>General</c:formatCode>
                <c:ptCount val="12"/>
                <c:pt idx="0">
                  <c:v>131.934</c:v>
                </c:pt>
                <c:pt idx="1">
                  <c:v>109.523</c:v>
                </c:pt>
                <c:pt idx="2">
                  <c:v>147.553</c:v>
                </c:pt>
                <c:pt idx="3">
                  <c:v>227.559</c:v>
                </c:pt>
                <c:pt idx="4">
                  <c:v>342.42</c:v>
                </c:pt>
                <c:pt idx="5">
                  <c:v>301.077</c:v>
                </c:pt>
                <c:pt idx="6">
                  <c:v>323.88499999999999</c:v>
                </c:pt>
                <c:pt idx="7">
                  <c:v>293.64299999999997</c:v>
                </c:pt>
                <c:pt idx="8">
                  <c:v>240.607</c:v>
                </c:pt>
                <c:pt idx="9">
                  <c:v>186.601</c:v>
                </c:pt>
                <c:pt idx="10">
                  <c:v>150.17500000000001</c:v>
                </c:pt>
                <c:pt idx="11">
                  <c:v>194.023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F-4B4A-9B7A-13ACAF184CB7}"/>
            </c:ext>
          </c:extLst>
        </c:ser>
        <c:ser>
          <c:idx val="1"/>
          <c:order val="1"/>
          <c:tx>
            <c:v>Red Mountain 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Hydro!$D$4:$O$4</c:f>
              <c:numCache>
                <c:formatCode>mmm\-yy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Hydro!$D$6:$O$6</c:f>
              <c:numCache>
                <c:formatCode>General</c:formatCode>
                <c:ptCount val="12"/>
                <c:pt idx="0">
                  <c:v>1287.1179999999999</c:v>
                </c:pt>
                <c:pt idx="1">
                  <c:v>1068.482</c:v>
                </c:pt>
                <c:pt idx="2">
                  <c:v>1439.4860000000001</c:v>
                </c:pt>
                <c:pt idx="3">
                  <c:v>2220.0129999999999</c:v>
                </c:pt>
                <c:pt idx="4">
                  <c:v>3340.5680000000002</c:v>
                </c:pt>
                <c:pt idx="5">
                  <c:v>2937.2350000000001</c:v>
                </c:pt>
                <c:pt idx="6">
                  <c:v>3159.7420000000002</c:v>
                </c:pt>
                <c:pt idx="7">
                  <c:v>2864.7089999999998</c:v>
                </c:pt>
                <c:pt idx="8">
                  <c:v>2347.3000000000002</c:v>
                </c:pt>
                <c:pt idx="9">
                  <c:v>1820.432</c:v>
                </c:pt>
                <c:pt idx="10">
                  <c:v>1465.07</c:v>
                </c:pt>
                <c:pt idx="11">
                  <c:v>1892.845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F-4B4A-9B7A-13ACAF184CB7}"/>
            </c:ext>
          </c:extLst>
        </c:ser>
        <c:ser>
          <c:idx val="2"/>
          <c:order val="2"/>
          <c:tx>
            <c:v>R E Badger Filtration Plant 2013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Hydro!$D$4:$O$4</c:f>
              <c:numCache>
                <c:formatCode>mmm\-yy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Hydro!$D$7:$O$7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F-4B4A-9B7A-13ACAF184CB7}"/>
            </c:ext>
          </c:extLst>
        </c:ser>
        <c:ser>
          <c:idx val="3"/>
          <c:order val="3"/>
          <c:tx>
            <c:v>Rancho Penasquitos 2020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Hydro!$D$4:$O$4</c:f>
              <c:numCache>
                <c:formatCode>mmm\-yy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Hydro!$D$8:$O$8</c:f>
              <c:numCache>
                <c:formatCode>General</c:formatCode>
                <c:ptCount val="12"/>
                <c:pt idx="0">
                  <c:v>919.55600000000004</c:v>
                </c:pt>
                <c:pt idx="1">
                  <c:v>763.35500000000002</c:v>
                </c:pt>
                <c:pt idx="2">
                  <c:v>1028.4110000000001</c:v>
                </c:pt>
                <c:pt idx="3">
                  <c:v>1586.0429999999999</c:v>
                </c:pt>
                <c:pt idx="4">
                  <c:v>2386.6</c:v>
                </c:pt>
                <c:pt idx="5">
                  <c:v>2098.4470000000001</c:v>
                </c:pt>
                <c:pt idx="6">
                  <c:v>2257.413</c:v>
                </c:pt>
                <c:pt idx="7">
                  <c:v>2046.6320000000001</c:v>
                </c:pt>
                <c:pt idx="8">
                  <c:v>1676.98</c:v>
                </c:pt>
                <c:pt idx="9">
                  <c:v>1300.57</c:v>
                </c:pt>
                <c:pt idx="10">
                  <c:v>1046.6890000000001</c:v>
                </c:pt>
                <c:pt idx="11">
                  <c:v>1352.3040000000001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F-4B4A-9B7A-13ACAF18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35968"/>
        <c:axId val="642636296"/>
      </c:lineChart>
      <c:dateAx>
        <c:axId val="6426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36296"/>
        <c:crosses val="autoZero"/>
        <c:auto val="1"/>
        <c:lblOffset val="100"/>
        <c:baseTimeUnit val="months"/>
      </c:dateAx>
      <c:valAx>
        <c:axId val="6426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Production 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ISH Solar Hospital SDMC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Solar!$D$5:$O$5</c:f>
              <c:numCache>
                <c:formatCode>General</c:formatCode>
                <c:ptCount val="12"/>
                <c:pt idx="0">
                  <c:v>4.9009999999999998</c:v>
                </c:pt>
                <c:pt idx="1">
                  <c:v>48.664999999999999</c:v>
                </c:pt>
                <c:pt idx="2">
                  <c:v>119.318</c:v>
                </c:pt>
                <c:pt idx="3">
                  <c:v>172.64099999999999</c:v>
                </c:pt>
                <c:pt idx="4">
                  <c:v>237.30500000000001</c:v>
                </c:pt>
                <c:pt idx="5">
                  <c:v>256.49099999999999</c:v>
                </c:pt>
                <c:pt idx="6">
                  <c:v>221.791</c:v>
                </c:pt>
                <c:pt idx="7">
                  <c:v>174.78399999999999</c:v>
                </c:pt>
                <c:pt idx="8">
                  <c:v>163.654</c:v>
                </c:pt>
                <c:pt idx="9">
                  <c:v>128.61799999999999</c:v>
                </c:pt>
                <c:pt idx="10">
                  <c:v>65.772999999999996</c:v>
                </c:pt>
                <c:pt idx="11">
                  <c:v>48.058999999999997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A-4913-983C-E36DF2E6A6A6}"/>
            </c:ext>
          </c:extLst>
        </c:ser>
        <c:ser>
          <c:idx val="1"/>
          <c:order val="1"/>
          <c:tx>
            <c:v>Univ of California San Diego Solar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Solar!$D$4:$O$4</c:f>
              <c:numCache>
                <c:formatCode>mmm\-yy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Solar!$D$6:$O$6</c:f>
              <c:numCache>
                <c:formatCode>General</c:formatCode>
                <c:ptCount val="12"/>
                <c:pt idx="0">
                  <c:v>5.38</c:v>
                </c:pt>
                <c:pt idx="1">
                  <c:v>53.436999999999998</c:v>
                </c:pt>
                <c:pt idx="2">
                  <c:v>131.018</c:v>
                </c:pt>
                <c:pt idx="3">
                  <c:v>189.56800000000001</c:v>
                </c:pt>
                <c:pt idx="4">
                  <c:v>260.57299999999998</c:v>
                </c:pt>
                <c:pt idx="5">
                  <c:v>281.64</c:v>
                </c:pt>
                <c:pt idx="6">
                  <c:v>243.53800000000001</c:v>
                </c:pt>
                <c:pt idx="7">
                  <c:v>191.922</c:v>
                </c:pt>
                <c:pt idx="8">
                  <c:v>179.70099999999999</c:v>
                </c:pt>
                <c:pt idx="9">
                  <c:v>141.22999999999999</c:v>
                </c:pt>
                <c:pt idx="10">
                  <c:v>72.221999999999994</c:v>
                </c:pt>
                <c:pt idx="11">
                  <c:v>52.771000000000001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A-4913-983C-E36DF2E6A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445680"/>
        <c:axId val="797446664"/>
      </c:lineChart>
      <c:dateAx>
        <c:axId val="79744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46664"/>
        <c:crosses val="autoZero"/>
        <c:auto val="1"/>
        <c:lblOffset val="100"/>
        <c:baseTimeUnit val="months"/>
      </c:dateAx>
      <c:valAx>
        <c:axId val="7974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1326832</xdr:colOff>
      <xdr:row>10</xdr:row>
      <xdr:rowOff>28575</xdr:rowOff>
    </xdr:from>
    <xdr:to>
      <xdr:col>15</xdr:col>
      <xdr:colOff>81915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62702-D406-44BD-A8E7-4778DAAF6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676274</xdr:colOff>
      <xdr:row>11</xdr:row>
      <xdr:rowOff>38100</xdr:rowOff>
    </xdr:from>
    <xdr:to>
      <xdr:col>15</xdr:col>
      <xdr:colOff>487679</xdr:colOff>
      <xdr:row>34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DE1B4-252E-40B8-8276-D5A525495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15</xdr:row>
      <xdr:rowOff>185737</xdr:rowOff>
    </xdr:from>
    <xdr:to>
      <xdr:col>17</xdr:col>
      <xdr:colOff>285750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3BA1D-DF86-40FE-89D4-FC08195F5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B62F-1012-452F-876A-462D9223BBC4}">
  <dimension ref="A2:Y8"/>
  <sheetViews>
    <sheetView workbookViewId="0">
      <selection activeCell="D20" sqref="D20:D21"/>
    </sheetView>
  </sheetViews>
  <sheetFormatPr defaultRowHeight="15" x14ac:dyDescent="0.25"/>
  <cols>
    <col min="1" max="1" width="43" customWidth="1"/>
    <col min="3" max="3" width="6.5703125" bestFit="1" customWidth="1"/>
    <col min="4" max="4" width="6.7109375" bestFit="1" customWidth="1"/>
    <col min="5" max="5" width="7" bestFit="1" customWidth="1"/>
    <col min="6" max="6" width="6.7109375" bestFit="1" customWidth="1"/>
    <col min="8" max="8" width="6.5703125" bestFit="1" customWidth="1"/>
    <col min="9" max="9" width="6" bestFit="1" customWidth="1"/>
    <col min="11" max="11" width="6.7109375" bestFit="1" customWidth="1"/>
    <col min="12" max="12" width="6.5703125" bestFit="1" customWidth="1"/>
    <col min="13" max="13" width="7.140625" bestFit="1" customWidth="1"/>
    <col min="14" max="14" width="6.7109375" bestFit="1" customWidth="1"/>
    <col min="15" max="20" width="0" hidden="1" customWidth="1"/>
    <col min="21" max="21" width="13.28515625" bestFit="1" customWidth="1"/>
    <col min="22" max="22" width="11.85546875" bestFit="1" customWidth="1"/>
  </cols>
  <sheetData>
    <row r="2" spans="1:25" x14ac:dyDescent="0.25">
      <c r="B2" t="s">
        <v>0</v>
      </c>
      <c r="C2" s="1">
        <v>40909</v>
      </c>
      <c r="D2" s="1">
        <v>40940</v>
      </c>
      <c r="E2" s="1">
        <v>40969</v>
      </c>
      <c r="F2" s="1">
        <v>41000</v>
      </c>
      <c r="G2" s="1">
        <v>41030</v>
      </c>
      <c r="H2" s="1">
        <v>41061</v>
      </c>
      <c r="I2" s="1">
        <v>41091</v>
      </c>
      <c r="J2" s="1">
        <v>41122</v>
      </c>
      <c r="K2" s="1">
        <v>41153</v>
      </c>
      <c r="L2" s="1">
        <v>41183</v>
      </c>
      <c r="M2" s="1">
        <v>41214</v>
      </c>
      <c r="N2" s="1">
        <v>41244</v>
      </c>
      <c r="O2" s="1">
        <v>44562</v>
      </c>
      <c r="P2" s="1">
        <v>44593</v>
      </c>
      <c r="Q2" s="1">
        <v>44621</v>
      </c>
      <c r="R2" s="1">
        <v>44652</v>
      </c>
      <c r="S2" s="1">
        <v>44682</v>
      </c>
      <c r="T2" s="1">
        <v>44713</v>
      </c>
      <c r="U2" t="s">
        <v>2</v>
      </c>
      <c r="V2" t="s">
        <v>3</v>
      </c>
      <c r="W2" t="s">
        <v>4</v>
      </c>
      <c r="X2" t="s">
        <v>5</v>
      </c>
      <c r="Y2" t="s">
        <v>1</v>
      </c>
    </row>
    <row r="3" spans="1:25" x14ac:dyDescent="0.25">
      <c r="A3" t="s">
        <v>18</v>
      </c>
      <c r="B3">
        <v>40</v>
      </c>
      <c r="U3">
        <v>365</v>
      </c>
      <c r="V3">
        <f>U3*24</f>
        <v>8760</v>
      </c>
      <c r="W3">
        <f>B3*V3</f>
        <v>350400</v>
      </c>
      <c r="X3">
        <f>SUM(C3:N3)</f>
        <v>0</v>
      </c>
      <c r="Y3">
        <f>(X3/W3)*100</f>
        <v>0</v>
      </c>
    </row>
    <row r="4" spans="1:25" x14ac:dyDescent="0.25">
      <c r="A4" t="s">
        <v>19</v>
      </c>
      <c r="B4">
        <v>30</v>
      </c>
      <c r="U4">
        <v>365</v>
      </c>
      <c r="V4">
        <f t="shared" ref="V4:V8" si="0">U4*24</f>
        <v>8760</v>
      </c>
      <c r="W4">
        <f t="shared" ref="W4:W8" si="1">B4*V4</f>
        <v>262800</v>
      </c>
      <c r="X4">
        <f t="shared" ref="X4:X7" si="2">SUM(C4:N4)</f>
        <v>0</v>
      </c>
      <c r="Y4">
        <f t="shared" ref="Y4:Y8" si="3">(X4/W4)*100</f>
        <v>0</v>
      </c>
    </row>
    <row r="5" spans="1:25" x14ac:dyDescent="0.25">
      <c r="A5" t="s">
        <v>20</v>
      </c>
      <c r="B5">
        <v>30</v>
      </c>
      <c r="C5" s="10"/>
      <c r="D5" s="10"/>
      <c r="E5" s="10"/>
      <c r="F5" s="10"/>
      <c r="G5" s="10"/>
      <c r="H5" s="10"/>
      <c r="O5">
        <v>453</v>
      </c>
      <c r="P5">
        <v>282</v>
      </c>
      <c r="Q5">
        <v>327</v>
      </c>
      <c r="R5">
        <v>310</v>
      </c>
      <c r="S5">
        <v>311</v>
      </c>
      <c r="T5">
        <v>350</v>
      </c>
      <c r="U5">
        <v>365</v>
      </c>
      <c r="V5">
        <f t="shared" si="0"/>
        <v>8760</v>
      </c>
      <c r="W5">
        <f t="shared" si="1"/>
        <v>262800</v>
      </c>
      <c r="X5">
        <f t="shared" si="2"/>
        <v>0</v>
      </c>
      <c r="Y5">
        <f t="shared" si="3"/>
        <v>0</v>
      </c>
    </row>
    <row r="6" spans="1:25" x14ac:dyDescent="0.25">
      <c r="A6" t="s">
        <v>21</v>
      </c>
      <c r="B6">
        <v>7.5</v>
      </c>
      <c r="U6">
        <v>365</v>
      </c>
      <c r="V6">
        <f t="shared" si="0"/>
        <v>8760</v>
      </c>
      <c r="W6">
        <f t="shared" si="1"/>
        <v>65700</v>
      </c>
      <c r="X6">
        <f t="shared" si="2"/>
        <v>0</v>
      </c>
      <c r="Y6">
        <f t="shared" si="3"/>
        <v>0</v>
      </c>
    </row>
    <row r="7" spans="1:25" x14ac:dyDescent="0.25">
      <c r="A7" t="s">
        <v>22</v>
      </c>
      <c r="B7">
        <v>250</v>
      </c>
      <c r="U7">
        <v>365</v>
      </c>
      <c r="V7">
        <f t="shared" si="0"/>
        <v>8760</v>
      </c>
      <c r="W7">
        <f t="shared" si="1"/>
        <v>2190000</v>
      </c>
      <c r="X7">
        <f t="shared" si="2"/>
        <v>0</v>
      </c>
      <c r="Y7">
        <f t="shared" si="3"/>
        <v>0</v>
      </c>
    </row>
    <row r="8" spans="1:25" x14ac:dyDescent="0.25">
      <c r="A8" s="2" t="s">
        <v>23</v>
      </c>
      <c r="B8">
        <v>42</v>
      </c>
      <c r="U8">
        <v>365</v>
      </c>
      <c r="V8">
        <f t="shared" si="0"/>
        <v>8760</v>
      </c>
      <c r="W8">
        <f t="shared" si="1"/>
        <v>367920</v>
      </c>
      <c r="X8">
        <f>SUM(C8:N8)</f>
        <v>0</v>
      </c>
      <c r="Y8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03CA3-50F6-4B4E-B4F9-C1948503F578}">
  <dimension ref="A2:T20"/>
  <sheetViews>
    <sheetView workbookViewId="0">
      <selection activeCell="Q30" sqref="Q30"/>
    </sheetView>
  </sheetViews>
  <sheetFormatPr defaultRowHeight="15" x14ac:dyDescent="0.25"/>
  <cols>
    <col min="1" max="1" width="30" customWidth="1"/>
    <col min="2" max="2" width="19.42578125" bestFit="1" customWidth="1"/>
    <col min="15" max="15" width="11.28515625" bestFit="1" customWidth="1"/>
    <col min="16" max="16" width="10" bestFit="1" customWidth="1"/>
    <col min="17" max="17" width="18.140625" customWidth="1"/>
  </cols>
  <sheetData>
    <row r="2" spans="1:20" x14ac:dyDescent="0.25">
      <c r="B2" s="5" t="s">
        <v>0</v>
      </c>
      <c r="C2" s="1">
        <v>40909</v>
      </c>
      <c r="D2" s="1">
        <v>40940</v>
      </c>
      <c r="E2" s="1">
        <v>40969</v>
      </c>
      <c r="F2" s="1">
        <v>41000</v>
      </c>
      <c r="G2" s="1">
        <v>41030</v>
      </c>
      <c r="H2" s="1">
        <v>41061</v>
      </c>
      <c r="I2" s="1">
        <v>41091</v>
      </c>
      <c r="J2" s="1">
        <v>41122</v>
      </c>
      <c r="K2" s="1">
        <v>41153</v>
      </c>
      <c r="L2" s="1">
        <v>41183</v>
      </c>
      <c r="M2" s="1">
        <v>41214</v>
      </c>
      <c r="N2" s="1">
        <v>41244</v>
      </c>
      <c r="O2" t="s">
        <v>2</v>
      </c>
      <c r="P2" t="s">
        <v>3</v>
      </c>
      <c r="Q2" t="s">
        <v>4</v>
      </c>
      <c r="R2" t="s">
        <v>5</v>
      </c>
      <c r="S2" t="s">
        <v>1</v>
      </c>
    </row>
    <row r="3" spans="1:20" x14ac:dyDescent="0.25">
      <c r="A3" t="s">
        <v>24</v>
      </c>
      <c r="B3">
        <v>143</v>
      </c>
      <c r="O3">
        <v>365</v>
      </c>
      <c r="P3">
        <f>O3*24</f>
        <v>8760</v>
      </c>
      <c r="Q3">
        <f>B3*P3</f>
        <v>1252680</v>
      </c>
      <c r="R3">
        <f>SUM(C3:N3)</f>
        <v>0</v>
      </c>
      <c r="S3">
        <f>(R3/Q3)*100</f>
        <v>0</v>
      </c>
    </row>
    <row r="4" spans="1:20" x14ac:dyDescent="0.25">
      <c r="A4" t="s">
        <v>6</v>
      </c>
      <c r="B4">
        <v>50</v>
      </c>
      <c r="C4">
        <v>16601</v>
      </c>
      <c r="D4">
        <v>15367</v>
      </c>
      <c r="E4">
        <v>14749</v>
      </c>
      <c r="F4">
        <v>11616</v>
      </c>
      <c r="G4">
        <v>12151</v>
      </c>
      <c r="H4">
        <v>10708</v>
      </c>
      <c r="I4">
        <v>7161</v>
      </c>
      <c r="J4">
        <v>1355</v>
      </c>
      <c r="K4">
        <v>6120</v>
      </c>
      <c r="L4">
        <v>11820</v>
      </c>
      <c r="M4">
        <v>11826</v>
      </c>
      <c r="N4">
        <v>14807</v>
      </c>
      <c r="O4">
        <v>365</v>
      </c>
      <c r="P4">
        <f t="shared" ref="P4:P5" si="0">O4*24</f>
        <v>8760</v>
      </c>
      <c r="Q4">
        <f t="shared" ref="Q4:Q5" si="1">B4*P4</f>
        <v>438000</v>
      </c>
      <c r="R4">
        <f>SUM(C4:N4)</f>
        <v>134281</v>
      </c>
      <c r="S4" s="6">
        <f>(R4/Q4)</f>
        <v>0.30657762557077628</v>
      </c>
    </row>
    <row r="5" spans="1:20" x14ac:dyDescent="0.25">
      <c r="A5" t="s">
        <v>25</v>
      </c>
      <c r="B5">
        <v>265.39999999999998</v>
      </c>
      <c r="O5">
        <v>365</v>
      </c>
      <c r="P5">
        <f t="shared" si="0"/>
        <v>8760</v>
      </c>
      <c r="Q5">
        <f t="shared" si="1"/>
        <v>2324904</v>
      </c>
      <c r="R5">
        <f t="shared" ref="R4:R5" si="2">SUM(C5:N5)</f>
        <v>0</v>
      </c>
      <c r="S5">
        <f t="shared" ref="S4:S5" si="3">(R5/Q5)*100</f>
        <v>0</v>
      </c>
    </row>
    <row r="9" spans="1:20" x14ac:dyDescent="0.25">
      <c r="T9" s="1">
        <v>41244</v>
      </c>
    </row>
    <row r="10" spans="1:20" x14ac:dyDescent="0.25">
      <c r="T10" s="1">
        <v>41214</v>
      </c>
    </row>
    <row r="11" spans="1:20" x14ac:dyDescent="0.25">
      <c r="T11" s="1">
        <v>41183</v>
      </c>
    </row>
    <row r="12" spans="1:20" x14ac:dyDescent="0.25">
      <c r="T12" s="1">
        <v>41153</v>
      </c>
    </row>
    <row r="13" spans="1:20" x14ac:dyDescent="0.25">
      <c r="T13" s="1">
        <v>41122</v>
      </c>
    </row>
    <row r="14" spans="1:20" x14ac:dyDescent="0.25">
      <c r="T14" s="1">
        <v>41091</v>
      </c>
    </row>
    <row r="15" spans="1:20" x14ac:dyDescent="0.25">
      <c r="T15" s="1">
        <v>41061</v>
      </c>
    </row>
    <row r="16" spans="1:20" x14ac:dyDescent="0.25">
      <c r="T16" s="1">
        <v>41030</v>
      </c>
    </row>
    <row r="17" spans="20:20" x14ac:dyDescent="0.25">
      <c r="T17" s="1">
        <v>41000</v>
      </c>
    </row>
    <row r="18" spans="20:20" x14ac:dyDescent="0.25">
      <c r="T18" s="1">
        <v>40969</v>
      </c>
    </row>
    <row r="19" spans="20:20" x14ac:dyDescent="0.25">
      <c r="T19" s="1">
        <v>40940</v>
      </c>
    </row>
    <row r="20" spans="20:20" x14ac:dyDescent="0.25">
      <c r="T20" s="1">
        <v>40909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7470-C21C-461D-9FEA-AE15034C144D}">
  <dimension ref="B4:V19"/>
  <sheetViews>
    <sheetView workbookViewId="0">
      <selection activeCell="T25" sqref="T25"/>
    </sheetView>
  </sheetViews>
  <sheetFormatPr defaultRowHeight="15" x14ac:dyDescent="0.25"/>
  <cols>
    <col min="2" max="2" width="28.85546875" customWidth="1"/>
    <col min="3" max="3" width="14" customWidth="1"/>
  </cols>
  <sheetData>
    <row r="4" spans="2:22" x14ac:dyDescent="0.25">
      <c r="C4" s="5" t="s">
        <v>0</v>
      </c>
      <c r="D4" s="1">
        <v>40909</v>
      </c>
      <c r="E4" s="1">
        <v>40940</v>
      </c>
      <c r="F4" s="1">
        <v>40969</v>
      </c>
      <c r="G4" s="1">
        <v>41000</v>
      </c>
      <c r="H4" s="1">
        <v>41030</v>
      </c>
      <c r="I4" s="1">
        <v>41061</v>
      </c>
      <c r="J4" s="1">
        <v>41091</v>
      </c>
      <c r="K4" s="1">
        <v>41122</v>
      </c>
      <c r="L4" s="1">
        <v>41153</v>
      </c>
      <c r="M4" s="1">
        <v>41183</v>
      </c>
      <c r="N4" s="1">
        <v>41214</v>
      </c>
      <c r="O4" s="1">
        <v>41244</v>
      </c>
      <c r="P4" t="s">
        <v>2</v>
      </c>
      <c r="Q4" t="s">
        <v>3</v>
      </c>
      <c r="R4" t="s">
        <v>4</v>
      </c>
      <c r="S4" t="s">
        <v>5</v>
      </c>
      <c r="T4" t="s">
        <v>1</v>
      </c>
    </row>
    <row r="5" spans="2:22" x14ac:dyDescent="0.25">
      <c r="B5" s="3" t="s">
        <v>7</v>
      </c>
      <c r="C5" s="4">
        <v>1.4</v>
      </c>
      <c r="D5">
        <v>131.934</v>
      </c>
      <c r="E5">
        <v>109.523</v>
      </c>
      <c r="F5">
        <v>147.553</v>
      </c>
      <c r="G5">
        <v>227.559</v>
      </c>
      <c r="H5">
        <v>342.42</v>
      </c>
      <c r="I5">
        <v>301.077</v>
      </c>
      <c r="J5">
        <v>323.88499999999999</v>
      </c>
      <c r="K5">
        <v>293.64299999999997</v>
      </c>
      <c r="L5">
        <v>240.607</v>
      </c>
      <c r="M5">
        <v>186.601</v>
      </c>
      <c r="N5">
        <v>150.17500000000001</v>
      </c>
      <c r="O5">
        <v>194.023</v>
      </c>
      <c r="P5">
        <v>365</v>
      </c>
      <c r="Q5">
        <f>P5*24</f>
        <v>8760</v>
      </c>
      <c r="R5">
        <f>C5*Q5</f>
        <v>12264</v>
      </c>
      <c r="S5">
        <f>SUM(D5:O5)</f>
        <v>2649.0000000000005</v>
      </c>
      <c r="T5" s="6">
        <f>(S5/R5)</f>
        <v>0.21599804305283762</v>
      </c>
      <c r="V5" s="1"/>
    </row>
    <row r="6" spans="2:22" x14ac:dyDescent="0.25">
      <c r="B6" s="3" t="s">
        <v>8</v>
      </c>
      <c r="C6" s="4">
        <v>5.9</v>
      </c>
      <c r="D6">
        <v>1287.1179999999999</v>
      </c>
      <c r="E6">
        <v>1068.482</v>
      </c>
      <c r="F6">
        <v>1439.4860000000001</v>
      </c>
      <c r="G6">
        <v>2220.0129999999999</v>
      </c>
      <c r="H6">
        <v>3340.5680000000002</v>
      </c>
      <c r="I6">
        <v>2937.2350000000001</v>
      </c>
      <c r="J6">
        <v>3159.7420000000002</v>
      </c>
      <c r="K6">
        <v>2864.7089999999998</v>
      </c>
      <c r="L6">
        <v>2347.3000000000002</v>
      </c>
      <c r="M6">
        <v>1820.432</v>
      </c>
      <c r="N6">
        <v>1465.07</v>
      </c>
      <c r="O6">
        <v>1892.845</v>
      </c>
      <c r="P6">
        <v>365</v>
      </c>
      <c r="Q6">
        <f t="shared" ref="Q6:Q8" si="0">P6*24</f>
        <v>8760</v>
      </c>
      <c r="R6">
        <f t="shared" ref="R6:R8" si="1">C6*Q6</f>
        <v>51684</v>
      </c>
      <c r="S6">
        <f>SUM(D6:O6)</f>
        <v>25843.000000000004</v>
      </c>
      <c r="T6" s="6">
        <f t="shared" ref="T6:T8" si="2">(S6/R6)</f>
        <v>0.50001934834765116</v>
      </c>
      <c r="V6" s="1"/>
    </row>
    <row r="7" spans="2:22" ht="15" customHeight="1" x14ac:dyDescent="0.25">
      <c r="B7" s="11" t="s">
        <v>9</v>
      </c>
      <c r="C7" s="4">
        <v>1.4</v>
      </c>
      <c r="P7">
        <v>365</v>
      </c>
      <c r="Q7">
        <f t="shared" si="0"/>
        <v>8760</v>
      </c>
      <c r="R7">
        <f t="shared" si="1"/>
        <v>12264</v>
      </c>
      <c r="S7">
        <f t="shared" ref="S7" si="3">SUM(D7:O7)</f>
        <v>0</v>
      </c>
      <c r="T7" s="6">
        <f t="shared" si="2"/>
        <v>0</v>
      </c>
      <c r="V7" s="1"/>
    </row>
    <row r="8" spans="2:22" x14ac:dyDescent="0.25">
      <c r="B8" s="3" t="s">
        <v>10</v>
      </c>
      <c r="C8" s="4">
        <v>4.5999999999999996</v>
      </c>
      <c r="D8">
        <v>919.55600000000004</v>
      </c>
      <c r="E8">
        <v>763.35500000000002</v>
      </c>
      <c r="F8">
        <v>1028.4110000000001</v>
      </c>
      <c r="G8">
        <v>1586.0429999999999</v>
      </c>
      <c r="H8">
        <v>2386.6</v>
      </c>
      <c r="I8">
        <v>2098.4470000000001</v>
      </c>
      <c r="J8">
        <v>2257.413</v>
      </c>
      <c r="K8">
        <v>2046.6320000000001</v>
      </c>
      <c r="L8">
        <v>1676.98</v>
      </c>
      <c r="M8">
        <v>1300.57</v>
      </c>
      <c r="N8">
        <v>1046.6890000000001</v>
      </c>
      <c r="O8">
        <v>1352.3040000000001</v>
      </c>
      <c r="P8">
        <v>365</v>
      </c>
      <c r="Q8">
        <f t="shared" si="0"/>
        <v>8760</v>
      </c>
      <c r="R8">
        <f t="shared" si="1"/>
        <v>40296</v>
      </c>
      <c r="S8">
        <f>SUM(D8:O8)</f>
        <v>18463</v>
      </c>
      <c r="T8" s="6">
        <f t="shared" si="2"/>
        <v>0.45818443517967045</v>
      </c>
      <c r="V8" s="1"/>
    </row>
    <row r="9" spans="2:22" x14ac:dyDescent="0.25">
      <c r="V9" s="1"/>
    </row>
    <row r="10" spans="2:22" x14ac:dyDescent="0.25">
      <c r="V10" s="1"/>
    </row>
    <row r="11" spans="2:22" x14ac:dyDescent="0.25">
      <c r="V11" s="1"/>
    </row>
    <row r="12" spans="2:22" x14ac:dyDescent="0.25">
      <c r="V12" s="1"/>
    </row>
    <row r="13" spans="2:22" x14ac:dyDescent="0.25">
      <c r="V13" s="1"/>
    </row>
    <row r="14" spans="2:22" x14ac:dyDescent="0.25">
      <c r="V14" s="1"/>
    </row>
    <row r="15" spans="2:22" x14ac:dyDescent="0.25">
      <c r="V15" s="1"/>
    </row>
    <row r="16" spans="2:22" x14ac:dyDescent="0.25">
      <c r="V16" s="1"/>
    </row>
    <row r="17" spans="22:22" x14ac:dyDescent="0.25">
      <c r="V17" s="1"/>
    </row>
    <row r="18" spans="22:22" x14ac:dyDescent="0.25">
      <c r="V18" s="1"/>
    </row>
    <row r="19" spans="22:22" x14ac:dyDescent="0.25">
      <c r="V19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A7EE-FEE7-48E4-B6DD-27EE42E3265D}">
  <dimension ref="A4:V40"/>
  <sheetViews>
    <sheetView tabSelected="1" workbookViewId="0">
      <selection activeCell="D31" sqref="D31"/>
    </sheetView>
  </sheetViews>
  <sheetFormatPr defaultRowHeight="15" x14ac:dyDescent="0.25"/>
  <cols>
    <col min="2" max="2" width="51.7109375" customWidth="1"/>
    <col min="16" max="16" width="11.28515625" bestFit="1" customWidth="1"/>
    <col min="17" max="17" width="10" bestFit="1" customWidth="1"/>
  </cols>
  <sheetData>
    <row r="4" spans="1:22" x14ac:dyDescent="0.25">
      <c r="C4" s="5" t="s">
        <v>0</v>
      </c>
      <c r="D4" s="1">
        <v>40909</v>
      </c>
      <c r="E4" s="1">
        <v>40940</v>
      </c>
      <c r="F4" s="1">
        <v>40969</v>
      </c>
      <c r="G4" s="1">
        <v>41000</v>
      </c>
      <c r="H4" s="1">
        <v>41030</v>
      </c>
      <c r="I4" s="1">
        <v>41061</v>
      </c>
      <c r="J4" s="1">
        <v>41091</v>
      </c>
      <c r="K4" s="1">
        <v>41122</v>
      </c>
      <c r="L4" s="1">
        <v>41153</v>
      </c>
      <c r="M4" s="1">
        <v>41183</v>
      </c>
      <c r="N4" s="1">
        <v>41214</v>
      </c>
      <c r="O4" s="1">
        <v>41244</v>
      </c>
      <c r="P4" t="s">
        <v>2</v>
      </c>
      <c r="Q4" t="s">
        <v>3</v>
      </c>
      <c r="R4" t="s">
        <v>4</v>
      </c>
      <c r="S4" t="s">
        <v>5</v>
      </c>
      <c r="T4" t="s">
        <v>1</v>
      </c>
    </row>
    <row r="5" spans="1:22" x14ac:dyDescent="0.25">
      <c r="A5" t="s">
        <v>26</v>
      </c>
      <c r="B5" s="3" t="s">
        <v>16</v>
      </c>
      <c r="C5" s="4">
        <v>1.1000000000000001</v>
      </c>
      <c r="D5">
        <v>4.9009999999999998</v>
      </c>
      <c r="E5">
        <v>48.664999999999999</v>
      </c>
      <c r="F5">
        <v>119.318</v>
      </c>
      <c r="G5">
        <v>172.64099999999999</v>
      </c>
      <c r="H5">
        <v>237.30500000000001</v>
      </c>
      <c r="I5">
        <v>256.49099999999999</v>
      </c>
      <c r="J5">
        <v>221.791</v>
      </c>
      <c r="K5">
        <v>174.78399999999999</v>
      </c>
      <c r="L5">
        <v>163.654</v>
      </c>
      <c r="M5">
        <v>128.61799999999999</v>
      </c>
      <c r="N5">
        <v>65.772999999999996</v>
      </c>
      <c r="O5">
        <v>48.058999999999997</v>
      </c>
      <c r="P5">
        <v>365</v>
      </c>
      <c r="Q5">
        <f>P5*24</f>
        <v>8760</v>
      </c>
      <c r="R5">
        <f>C5*Q5</f>
        <v>9636</v>
      </c>
      <c r="S5">
        <f>SUM(D5:O5)</f>
        <v>1641.9999999999995</v>
      </c>
      <c r="T5" s="6">
        <f>(S5/R5)</f>
        <v>0.17040265670402652</v>
      </c>
      <c r="V5" s="1"/>
    </row>
    <row r="6" spans="1:22" ht="14.25" customHeight="1" x14ac:dyDescent="0.25">
      <c r="A6" t="s">
        <v>26</v>
      </c>
      <c r="B6" s="3" t="s">
        <v>11</v>
      </c>
      <c r="C6" s="4">
        <v>1.2</v>
      </c>
      <c r="D6">
        <v>5.38</v>
      </c>
      <c r="E6">
        <v>53.436999999999998</v>
      </c>
      <c r="F6">
        <v>131.018</v>
      </c>
      <c r="G6">
        <v>189.56800000000001</v>
      </c>
      <c r="H6">
        <v>260.57299999999998</v>
      </c>
      <c r="I6">
        <v>281.64</v>
      </c>
      <c r="J6">
        <v>243.53800000000001</v>
      </c>
      <c r="K6">
        <v>191.922</v>
      </c>
      <c r="L6">
        <v>179.70099999999999</v>
      </c>
      <c r="M6">
        <v>141.22999999999999</v>
      </c>
      <c r="N6">
        <v>72.221999999999994</v>
      </c>
      <c r="O6">
        <v>52.771000000000001</v>
      </c>
      <c r="P6">
        <v>365</v>
      </c>
      <c r="Q6">
        <f>P6*24</f>
        <v>8760</v>
      </c>
      <c r="R6">
        <f>C6*Q6</f>
        <v>10512</v>
      </c>
      <c r="S6">
        <f>SUM(D6:O6)</f>
        <v>1803</v>
      </c>
      <c r="T6" s="6">
        <f>(S6/R6)</f>
        <v>0.17151826484018265</v>
      </c>
      <c r="V6" s="1"/>
    </row>
    <row r="7" spans="1:22" x14ac:dyDescent="0.25">
      <c r="A7" t="s">
        <v>26</v>
      </c>
      <c r="B7" s="3" t="s">
        <v>27</v>
      </c>
      <c r="C7" s="4">
        <v>2.5</v>
      </c>
      <c r="V7" s="1"/>
    </row>
    <row r="8" spans="1:22" hidden="1" x14ac:dyDescent="0.25">
      <c r="B8" s="3" t="s">
        <v>12</v>
      </c>
      <c r="C8" s="4">
        <v>5</v>
      </c>
      <c r="V8" s="1"/>
    </row>
    <row r="9" spans="1:22" x14ac:dyDescent="0.25">
      <c r="A9" t="s">
        <v>26</v>
      </c>
      <c r="B9" s="3" t="s">
        <v>28</v>
      </c>
      <c r="C9" s="4">
        <v>2</v>
      </c>
      <c r="V9" s="1"/>
    </row>
    <row r="10" spans="1:22" hidden="1" x14ac:dyDescent="0.25">
      <c r="B10" s="3" t="s">
        <v>13</v>
      </c>
      <c r="C10" s="4">
        <v>5</v>
      </c>
      <c r="V10" s="1"/>
    </row>
    <row r="11" spans="1:22" x14ac:dyDescent="0.25">
      <c r="A11" t="s">
        <v>26</v>
      </c>
      <c r="B11" s="3" t="s">
        <v>29</v>
      </c>
      <c r="C11" s="4">
        <v>1.1000000000000001</v>
      </c>
      <c r="V11" s="1"/>
    </row>
    <row r="12" spans="1:22" x14ac:dyDescent="0.25">
      <c r="A12" t="s">
        <v>26</v>
      </c>
      <c r="B12" s="3" t="s">
        <v>30</v>
      </c>
      <c r="C12" s="4">
        <v>1.1000000000000001</v>
      </c>
      <c r="V12" s="1"/>
    </row>
    <row r="13" spans="1:22" x14ac:dyDescent="0.25">
      <c r="A13" t="s">
        <v>26</v>
      </c>
      <c r="B13" s="3" t="s">
        <v>31</v>
      </c>
      <c r="C13" s="4">
        <v>3.2</v>
      </c>
      <c r="V13" s="1"/>
    </row>
    <row r="14" spans="1:22" x14ac:dyDescent="0.25">
      <c r="A14" t="s">
        <v>26</v>
      </c>
      <c r="B14" s="3" t="s">
        <v>32</v>
      </c>
      <c r="C14" s="4">
        <v>6.5</v>
      </c>
      <c r="V14" s="1"/>
    </row>
    <row r="15" spans="1:22" x14ac:dyDescent="0.25">
      <c r="A15" t="s">
        <v>26</v>
      </c>
      <c r="B15" s="3" t="s">
        <v>33</v>
      </c>
      <c r="C15" s="4">
        <v>3</v>
      </c>
      <c r="V15" s="1"/>
    </row>
    <row r="16" spans="1:22" x14ac:dyDescent="0.25">
      <c r="A16" t="s">
        <v>26</v>
      </c>
      <c r="B16" s="3" t="s">
        <v>34</v>
      </c>
      <c r="C16" s="4">
        <v>3</v>
      </c>
      <c r="V16" s="1"/>
    </row>
    <row r="17" spans="1:21" x14ac:dyDescent="0.25">
      <c r="A17" t="s">
        <v>26</v>
      </c>
      <c r="B17" s="3" t="s">
        <v>35</v>
      </c>
      <c r="C17" s="4">
        <v>1.9</v>
      </c>
    </row>
    <row r="18" spans="1:21" x14ac:dyDescent="0.25">
      <c r="A18" t="s">
        <v>26</v>
      </c>
      <c r="B18" s="3" t="s">
        <v>36</v>
      </c>
      <c r="C18" s="4">
        <v>4.3</v>
      </c>
    </row>
    <row r="19" spans="1:21" x14ac:dyDescent="0.25">
      <c r="A19" t="s">
        <v>26</v>
      </c>
      <c r="B19" s="3" t="s">
        <v>37</v>
      </c>
      <c r="C19" s="4">
        <v>1.1000000000000001</v>
      </c>
    </row>
    <row r="20" spans="1:21" x14ac:dyDescent="0.25">
      <c r="A20" t="s">
        <v>26</v>
      </c>
      <c r="B20" s="3" t="s">
        <v>38</v>
      </c>
      <c r="C20" s="4">
        <v>1.2</v>
      </c>
    </row>
    <row r="21" spans="1:21" x14ac:dyDescent="0.25">
      <c r="A21" t="s">
        <v>26</v>
      </c>
      <c r="B21" s="3" t="s">
        <v>39</v>
      </c>
      <c r="C21" s="4">
        <v>1.4</v>
      </c>
    </row>
    <row r="22" spans="1:21" hidden="1" x14ac:dyDescent="0.25">
      <c r="B22" s="3" t="s">
        <v>14</v>
      </c>
      <c r="C22" s="4">
        <v>1.8</v>
      </c>
    </row>
    <row r="23" spans="1:21" hidden="1" x14ac:dyDescent="0.25">
      <c r="B23" s="3" t="s">
        <v>15</v>
      </c>
      <c r="C23" s="4">
        <v>2.1</v>
      </c>
    </row>
    <row r="24" spans="1:21" hidden="1" x14ac:dyDescent="0.25">
      <c r="B24" s="8" t="s">
        <v>17</v>
      </c>
    </row>
    <row r="25" spans="1:21" x14ac:dyDescent="0.25">
      <c r="A25" t="s">
        <v>26</v>
      </c>
      <c r="B25" s="7" t="s">
        <v>40</v>
      </c>
      <c r="C25" s="9">
        <v>20</v>
      </c>
    </row>
    <row r="29" spans="1:21" x14ac:dyDescent="0.25">
      <c r="U29" s="1"/>
    </row>
    <row r="30" spans="1:21" x14ac:dyDescent="0.25">
      <c r="U30" s="1"/>
    </row>
    <row r="31" spans="1:21" x14ac:dyDescent="0.25">
      <c r="U31" s="1"/>
    </row>
    <row r="32" spans="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  <row r="36" spans="21:21" x14ac:dyDescent="0.25">
      <c r="U36" s="1"/>
    </row>
    <row r="37" spans="21:21" x14ac:dyDescent="0.25">
      <c r="U37" s="1"/>
    </row>
    <row r="38" spans="21:21" x14ac:dyDescent="0.25">
      <c r="U38" s="1"/>
    </row>
    <row r="39" spans="21:21" x14ac:dyDescent="0.25">
      <c r="U39" s="1"/>
    </row>
    <row r="40" spans="21:21" x14ac:dyDescent="0.25">
      <c r="U4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 Storage</vt:lpstr>
      <vt:lpstr>Wind</vt:lpstr>
      <vt:lpstr>Hydro</vt:lpstr>
      <vt:lpstr>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Jefferson, Aldo</dc:creator>
  <cp:lastModifiedBy>Jefferson, Aldo</cp:lastModifiedBy>
  <dcterms:created xsi:type="dcterms:W3CDTF">2022-10-31T17:26:26Z</dcterms:created>
  <dcterms:modified xsi:type="dcterms:W3CDTF">2022-11-17T18:22:45Z</dcterms:modified>
</cp:coreProperties>
</file>