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bgleason64_byui_edu/Documents/Corporate Finance Society/Cases/"/>
    </mc:Choice>
  </mc:AlternateContent>
  <xr:revisionPtr revIDLastSave="131" documentId="8_{AB58171B-741E-4261-8FD5-D30947EEE90F}" xr6:coauthVersionLast="47" xr6:coauthVersionMax="47" xr10:uidLastSave="{3A040DBA-A68E-457E-8204-E723F6D8DCCD}"/>
  <bookViews>
    <workbookView xWindow="-120" yWindow="-120" windowWidth="29040" windowHeight="15720" activeTab="1" xr2:uid="{A93AC3CA-FEBD-4910-9BB2-C5DB9BE783F4}"/>
  </bookViews>
  <sheets>
    <sheet name="WACC" sheetId="2" r:id="rId1"/>
    <sheet name="Discount" sheetId="1" r:id="rId2"/>
  </sheets>
  <definedNames>
    <definedName name="DiscDays">Discount!$C$7:$C$12</definedName>
    <definedName name="DiscPct">Discount!$B$7:$B$12</definedName>
    <definedName name="NetDays">Discount!$D$7:$D$12</definedName>
    <definedName name="WACC">Discount!$D$3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H7" i="1"/>
  <c r="E7" i="2"/>
  <c r="E6" i="2"/>
  <c r="B8" i="2"/>
  <c r="C7" i="2" s="1"/>
  <c r="F7" i="2" s="1"/>
  <c r="H8" i="1"/>
  <c r="H11" i="1"/>
  <c r="H12" i="1"/>
  <c r="C18" i="1" a="1"/>
  <c r="C18" i="1" s="1"/>
  <c r="C19" i="1" s="1"/>
  <c r="D18" i="1" a="1"/>
  <c r="D18" i="1" s="1"/>
  <c r="D16" i="1" a="1"/>
  <c r="D16" i="1" s="1"/>
  <c r="F12" i="1"/>
  <c r="G12" i="1" s="1"/>
  <c r="F11" i="1"/>
  <c r="G11" i="1" s="1"/>
  <c r="F10" i="1"/>
  <c r="G10" i="1" s="1"/>
  <c r="H10" i="1" s="1"/>
  <c r="F9" i="1"/>
  <c r="G9" i="1" s="1"/>
  <c r="H9" i="1" s="1"/>
  <c r="F8" i="1"/>
  <c r="G8" i="1" s="1"/>
  <c r="F7" i="1"/>
  <c r="C6" i="2" l="1"/>
  <c r="F6" i="2" s="1"/>
  <c r="F8" i="2" s="1"/>
  <c r="D3" i="1" s="1"/>
  <c r="D22" i="1" s="1"/>
  <c r="D19" i="1"/>
  <c r="D21" i="1" s="1"/>
  <c r="D23" i="1"/>
  <c r="D24" i="1" l="1"/>
  <c r="F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<sst xmlns="http://schemas.openxmlformats.org/spreadsheetml/2006/main" count="27" uniqueCount="27">
  <si>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Discount</t>
  </si>
  <si>
    <t>Disc Days</t>
  </si>
  <si>
    <t>Net Days</t>
  </si>
  <si>
    <t>WACC (Cost of Capital)</t>
  </si>
  <si>
    <t>Days Delta</t>
  </si>
  <si>
    <t>Daily Disc Value</t>
  </si>
  <si>
    <t>Annualized %</t>
  </si>
  <si>
    <t>COGS</t>
  </si>
  <si>
    <t>Without Discount</t>
  </si>
  <si>
    <t>With Discount</t>
  </si>
  <si>
    <t>AP Days</t>
  </si>
  <si>
    <t>AP Amount</t>
  </si>
  <si>
    <t>Amount to borrow if pay early</t>
  </si>
  <si>
    <t>Incremental cost of capital</t>
  </si>
  <si>
    <t>Savings on COGS</t>
  </si>
  <si>
    <t>Benefit / (Cost) of paying early</t>
  </si>
  <si>
    <t>Do I pay early and take the discount or not?</t>
  </si>
  <si>
    <t>Debt</t>
  </si>
  <si>
    <t>Equity</t>
  </si>
  <si>
    <t>Amount</t>
  </si>
  <si>
    <t>Proportion</t>
  </si>
  <si>
    <t>Rate</t>
  </si>
  <si>
    <t>Tax Rate</t>
  </si>
  <si>
    <t>Total Capital</t>
  </si>
  <si>
    <t>WACC</t>
  </si>
  <si>
    <t>How to calculate WACC (Weighted Average Cost of Capital)</t>
  </si>
  <si>
    <t>Tax Adj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</si>
</sst>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164" formatCode="0.0000%"/>
    <numFmt numFmtId="165" formatCode="_(&quot;$&quot;* #,##0_);_(&quot;$&quot;* \(#,##0\);_(&quot;$&quot;* &quot;-&quot;??_);_(@_)"/>
    <numFmt numFmtId="166" formatCode="0.0%"/>
    <numFmt numFmtId="167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0" fontId="0" fillId="0" borderId="0" xfId="2" applyNumberFormat="1" applyFont="1" applyAlignment="1">
      <alignment horizontal="center"/>
    </xf>
    <xf numFmtId="164" fontId="0" fillId="0" borderId="0" xfId="2" applyNumberFormat="1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0" fontId="0" fillId="0" borderId="0" xfId="2" applyNumberFormat="1" applyFont="1" applyAlignment="1">
      <alignment horizontal="left"/>
    </xf>
    <xf numFmtId="165" fontId="0" fillId="0" borderId="0" xfId="1" applyNumberFormat="1" applyFont="1" applyAlignment="1">
      <alignment horizontal="left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/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2" applyNumberFormat="1" applyFont="1"/>
    <xf numFmtId="0" fontId="0" fillId="0" borderId="1" xfId="0" applyBorder="1"/>
    <xf numFmtId="166" fontId="0" fillId="0" borderId="1" xfId="2" applyNumberFormat="1" applyFont="1" applyBorder="1"/>
    <xf numFmtId="0" fontId="3" fillId="0" borderId="0" xfId="0" applyFont="1"/>
    <xf numFmtId="166" fontId="0" fillId="2" borderId="0" xfId="0" applyNumberFormat="1" applyFill="1"/>
    <xf numFmtId="165" fontId="0" fillId="2" borderId="0" xfId="1" applyNumberFormat="1" applyFont="1" applyFill="1"/>
    <xf numFmtId="165" fontId="0" fillId="2" borderId="1" xfId="1" applyNumberFormat="1" applyFont="1" applyFill="1" applyBorder="1"/>
    <xf numFmtId="166" fontId="0" fillId="2" borderId="0" xfId="2" applyNumberFormat="1" applyFont="1" applyFill="1"/>
    <xf numFmtId="166" fontId="0" fillId="2" borderId="1" xfId="2" applyNumberFormat="1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6" fontId="0" fillId="3" borderId="0" xfId="2" applyNumberFormat="1" applyFont="1" applyFill="1"/>
    <xf numFmtId="10" fontId="0" fillId="2" borderId="0" xfId="2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0" fontId="3" fillId="4" borderId="1" xfId="2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7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E320EA9E-814E-47D1-9BB1-D74EC0CBDB2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 fmlaLink="A7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checked="Checked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352425</xdr:rowOff>
        </xdr:from>
        <xdr:to>
          <xdr:col>1</xdr:col>
          <xdr:colOff>9525</xdr:colOff>
          <xdr:row>7</xdr:row>
          <xdr:rowOff>28575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161925</xdr:rowOff>
        </xdr:from>
        <xdr:to>
          <xdr:col>1</xdr:col>
          <xdr:colOff>9525</xdr:colOff>
          <xdr:row>8</xdr:row>
          <xdr:rowOff>38100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152400</xdr:rowOff>
        </xdr:from>
        <xdr:to>
          <xdr:col>1</xdr:col>
          <xdr:colOff>9525</xdr:colOff>
          <xdr:row>9</xdr:row>
          <xdr:rowOff>28575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142875</xdr:rowOff>
        </xdr:from>
        <xdr:to>
          <xdr:col>1</xdr:col>
          <xdr:colOff>9525</xdr:colOff>
          <xdr:row>10</xdr:row>
          <xdr:rowOff>19050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152400</xdr:rowOff>
        </xdr:from>
        <xdr:to>
          <xdr:col>1</xdr:col>
          <xdr:colOff>9525</xdr:colOff>
          <xdr:row>11</xdr:row>
          <xdr:rowOff>28575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152400</xdr:rowOff>
        </xdr:from>
        <xdr:to>
          <xdr:col>1</xdr:col>
          <xdr:colOff>9525</xdr:colOff>
          <xdr:row>12</xdr:row>
          <xdr:rowOff>28575</xdr:rowOff>
        </xdr:to>
        <xdr:sp macro="" textlink="">
          <xdr:nvSpPr>
            <xdr:cNvPr id="1030" name="Option Button 6" descr="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BED3-76D9-43DA-8D72-7FFCA23B777A}">
  <dimension ref="A1:H13"/>
  <sheetViews>
    <sheetView zoomScale="175" zoomScaleNormal="175" workbookViewId="0">
      <selection activeCell="F12" sqref="F12"/>
    </sheetView>
  </sheetViews>
  <sheetFormatPr defaultRowHeight="15" x14ac:dyDescent="0.25"/>
  <cols>
    <col min="1" max="1" width="15" customWidth="1"/>
    <col min="2" max="5" width="14.7109375" customWidth="1"/>
    <col min="6" max="6" width="11.5703125" customWidth="1"/>
  </cols>
  <sheetData>
    <row r="1" spans="1:8" x14ac:dyDescent="0.25">
      <c r="A1" s="16" t="s">
        <v>25</v>
      </c>
    </row>
    <row r="3" spans="1:8" x14ac:dyDescent="0.25">
      <c r="A3" t="s">
        <v>22</v>
      </c>
      <c r="B3" s="17">
        <v>0.25</v>
      </c>
    </row>
    <row r="5" spans="1:8" x14ac:dyDescent="0.25">
      <c r="A5" s="22"/>
      <c r="B5" s="23" t="s">
        <v>19</v>
      </c>
      <c r="C5" s="23" t="s">
        <v>20</v>
      </c>
      <c r="D5" s="23" t="s">
        <v>21</v>
      </c>
      <c r="E5" s="23" t="s">
        <v>26</v>
      </c>
      <c r="F5" s="23" t="s">
        <v>24</v>
      </c>
    </row>
    <row r="6" spans="1:8" x14ac:dyDescent="0.25">
      <c r="A6" t="s">
        <v>17</v>
      </c>
      <c r="B6" s="18">
        <v>300000</v>
      </c>
      <c r="C6" s="13">
        <f>+B6/B8</f>
        <v>0.6</v>
      </c>
      <c r="D6" s="20">
        <v>0.08</v>
      </c>
      <c r="E6" s="13">
        <f>+D6*(1-B3)</f>
        <v>0.06</v>
      </c>
      <c r="F6" s="13">
        <f>+E6*C6</f>
        <v>3.5999999999999997E-2</v>
      </c>
      <c r="G6" s="13"/>
      <c r="H6" s="13"/>
    </row>
    <row r="7" spans="1:8" x14ac:dyDescent="0.25">
      <c r="A7" s="14" t="s">
        <v>18</v>
      </c>
      <c r="B7" s="19">
        <v>200000</v>
      </c>
      <c r="C7" s="15">
        <f>+B7/B8</f>
        <v>0.4</v>
      </c>
      <c r="D7" s="21">
        <v>0.15</v>
      </c>
      <c r="E7" s="15">
        <f>+D7</f>
        <v>0.15</v>
      </c>
      <c r="F7" s="15">
        <f>+E7*C7</f>
        <v>0.06</v>
      </c>
      <c r="G7" s="13"/>
      <c r="H7" s="13"/>
    </row>
    <row r="8" spans="1:8" x14ac:dyDescent="0.25">
      <c r="A8" t="s">
        <v>23</v>
      </c>
      <c r="B8" s="10">
        <f>+SUM(B6:B7)</f>
        <v>500000</v>
      </c>
      <c r="C8" s="13"/>
      <c r="D8" s="13"/>
      <c r="E8" s="13"/>
      <c r="F8" s="24">
        <f>+F7+F6</f>
        <v>9.6000000000000002E-2</v>
      </c>
      <c r="G8" s="13"/>
      <c r="H8" s="13"/>
    </row>
    <row r="9" spans="1:8" x14ac:dyDescent="0.25">
      <c r="C9" s="13"/>
      <c r="D9" s="13"/>
      <c r="E9" s="13"/>
      <c r="F9" s="10">
        <f>+B8*F8</f>
        <v>48000</v>
      </c>
      <c r="G9" s="13"/>
      <c r="H9" s="13"/>
    </row>
    <row r="10" spans="1:8" x14ac:dyDescent="0.25">
      <c r="C10" s="13"/>
      <c r="D10" s="13"/>
      <c r="E10" s="13"/>
      <c r="F10" s="13"/>
      <c r="G10" s="13"/>
      <c r="H10" s="13"/>
    </row>
    <row r="11" spans="1:8" x14ac:dyDescent="0.25">
      <c r="C11" s="13"/>
      <c r="D11" s="13"/>
      <c r="E11" s="13"/>
      <c r="F11" s="13"/>
      <c r="G11" s="13"/>
      <c r="H11" s="13"/>
    </row>
    <row r="12" spans="1:8" x14ac:dyDescent="0.25">
      <c r="C12" s="13"/>
      <c r="D12" s="13"/>
      <c r="E12" s="13"/>
      <c r="F12" s="13"/>
      <c r="G12" s="13"/>
      <c r="H12" s="13"/>
    </row>
    <row r="13" spans="1:8" x14ac:dyDescent="0.25">
      <c r="C13" s="13"/>
      <c r="D13" s="13"/>
      <c r="E13" s="13"/>
      <c r="F13" s="13"/>
      <c r="G13" s="13"/>
      <c r="H1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69FB-12FA-4B6F-B282-EDE71CB9212F}">
  <dimension ref="A1:L34"/>
  <sheetViews>
    <sheetView tabSelected="1" zoomScale="190" zoomScaleNormal="190" workbookViewId="0"/>
  </sheetViews>
  <sheetFormatPr defaultRowHeight="15" outlineLevelRow="1" outlineLevelCol="1" x14ac:dyDescent="0.25"/>
  <cols>
    <col min="1" max="1" width="3.140625" customWidth="1"/>
    <col min="2" max="2" width="15.42578125" style="1" customWidth="1"/>
    <col min="3" max="3" width="11.7109375" style="1" bestFit="1" customWidth="1"/>
    <col min="4" max="4" width="12.85546875" style="1" bestFit="1" customWidth="1"/>
    <col min="5" max="5" width="11.85546875" style="1" bestFit="1" customWidth="1"/>
    <col min="6" max="6" width="10.28515625" style="1" customWidth="1" outlineLevel="1"/>
    <col min="7" max="7" width="12" style="1" customWidth="1" outlineLevel="1"/>
    <col min="8" max="8" width="11.140625" style="1" customWidth="1" outlineLevel="1"/>
    <col min="9" max="9" width="9.140625" style="1"/>
  </cols>
  <sheetData>
    <row r="1" spans="1:12" x14ac:dyDescent="0.25">
      <c r="A1" s="16" t="s">
        <v>16</v>
      </c>
    </row>
    <row r="3" spans="1:12" x14ac:dyDescent="0.25">
      <c r="B3" s="2" t="s">
        <v>3</v>
      </c>
      <c r="D3" s="3">
        <f>+WACC!F8</f>
        <v>9.6000000000000002E-2</v>
      </c>
    </row>
    <row r="6" spans="1:12" s="6" customFormat="1" ht="30" x14ac:dyDescent="0.25">
      <c r="B6" s="27" t="s">
        <v>0</v>
      </c>
      <c r="C6" s="28" t="s">
        <v>1</v>
      </c>
      <c r="D6" s="28" t="s">
        <v>2</v>
      </c>
      <c r="E6" s="5"/>
      <c r="F6" s="5" t="s">
        <v>4</v>
      </c>
      <c r="G6" s="5" t="s">
        <v>5</v>
      </c>
      <c r="H6" s="5" t="s">
        <v>6</v>
      </c>
      <c r="I6" s="5"/>
    </row>
    <row r="7" spans="1:12" x14ac:dyDescent="0.25">
      <c r="A7" s="11">
        <v>4</v>
      </c>
      <c r="B7" s="25">
        <v>0.01</v>
      </c>
      <c r="C7" s="26">
        <v>10</v>
      </c>
      <c r="D7" s="26">
        <v>30</v>
      </c>
      <c r="F7" s="1">
        <f t="shared" ref="F7:F12" si="0">+D7-C7</f>
        <v>20</v>
      </c>
      <c r="G7" s="4">
        <f>+B7/F7</f>
        <v>5.0000000000000001E-4</v>
      </c>
      <c r="H7" s="3">
        <f>+G7*365</f>
        <v>0.1825</v>
      </c>
      <c r="K7" s="29"/>
      <c r="L7" s="13"/>
    </row>
    <row r="8" spans="1:12" x14ac:dyDescent="0.25">
      <c r="A8" s="1"/>
      <c r="B8" s="25">
        <v>0.01</v>
      </c>
      <c r="C8" s="26">
        <v>20</v>
      </c>
      <c r="D8" s="26">
        <v>30</v>
      </c>
      <c r="F8" s="1">
        <f t="shared" si="0"/>
        <v>10</v>
      </c>
      <c r="G8" s="4">
        <f t="shared" ref="G8:G12" si="1">+B8/F8</f>
        <v>1E-3</v>
      </c>
      <c r="H8" s="3">
        <f t="shared" ref="H8:H12" si="2">+G8*365</f>
        <v>0.36499999999999999</v>
      </c>
      <c r="K8" s="29"/>
      <c r="L8" s="13"/>
    </row>
    <row r="9" spans="1:12" x14ac:dyDescent="0.25">
      <c r="A9" s="1"/>
      <c r="B9" s="25">
        <v>0.01</v>
      </c>
      <c r="C9" s="26">
        <v>10</v>
      </c>
      <c r="D9" s="26">
        <v>60</v>
      </c>
      <c r="F9" s="1">
        <f t="shared" si="0"/>
        <v>50</v>
      </c>
      <c r="G9" s="4">
        <f t="shared" si="1"/>
        <v>2.0000000000000001E-4</v>
      </c>
      <c r="H9" s="3">
        <f t="shared" si="2"/>
        <v>7.3000000000000009E-2</v>
      </c>
      <c r="K9" s="29"/>
      <c r="L9" s="13"/>
    </row>
    <row r="10" spans="1:12" x14ac:dyDescent="0.25">
      <c r="A10" s="1"/>
      <c r="B10" s="25">
        <v>0.02</v>
      </c>
      <c r="C10" s="26">
        <v>10</v>
      </c>
      <c r="D10" s="26">
        <v>30</v>
      </c>
      <c r="F10" s="1">
        <f t="shared" si="0"/>
        <v>20</v>
      </c>
      <c r="G10" s="4">
        <f t="shared" si="1"/>
        <v>1E-3</v>
      </c>
      <c r="H10" s="3">
        <f t="shared" si="2"/>
        <v>0.36499999999999999</v>
      </c>
      <c r="K10" s="29"/>
      <c r="L10" s="13"/>
    </row>
    <row r="11" spans="1:12" x14ac:dyDescent="0.25">
      <c r="B11" s="25">
        <v>0.02</v>
      </c>
      <c r="C11" s="26">
        <v>15</v>
      </c>
      <c r="D11" s="26">
        <v>60</v>
      </c>
      <c r="F11" s="1">
        <f t="shared" si="0"/>
        <v>45</v>
      </c>
      <c r="G11" s="4">
        <f t="shared" si="1"/>
        <v>4.4444444444444447E-4</v>
      </c>
      <c r="H11" s="3">
        <f t="shared" si="2"/>
        <v>0.16222222222222224</v>
      </c>
      <c r="K11" s="29"/>
      <c r="L11" s="13"/>
    </row>
    <row r="12" spans="1:12" x14ac:dyDescent="0.25">
      <c r="B12" s="25">
        <v>0.02</v>
      </c>
      <c r="C12" s="26">
        <v>20</v>
      </c>
      <c r="D12" s="26">
        <v>60</v>
      </c>
      <c r="F12" s="1">
        <f t="shared" si="0"/>
        <v>40</v>
      </c>
      <c r="G12" s="4">
        <f t="shared" si="1"/>
        <v>5.0000000000000001E-4</v>
      </c>
      <c r="H12" s="3">
        <f t="shared" si="2"/>
        <v>0.1825</v>
      </c>
      <c r="K12" s="29"/>
      <c r="L12" s="13"/>
    </row>
    <row r="13" spans="1:12" x14ac:dyDescent="0.25">
      <c r="B13" s="3"/>
    </row>
    <row r="14" spans="1:12" x14ac:dyDescent="0.25">
      <c r="B14" s="3"/>
    </row>
    <row r="15" spans="1:12" s="6" customFormat="1" ht="30" outlineLevel="1" x14ac:dyDescent="0.25">
      <c r="B15" s="5"/>
      <c r="C15" s="5" t="s">
        <v>8</v>
      </c>
      <c r="D15" s="5" t="s">
        <v>9</v>
      </c>
      <c r="E15" s="5"/>
      <c r="F15" s="5"/>
      <c r="G15" s="5"/>
      <c r="H15" s="5"/>
      <c r="I15" s="5"/>
    </row>
    <row r="16" spans="1:12" s="10" customFormat="1" outlineLevel="1" x14ac:dyDescent="0.25">
      <c r="B16" s="8" t="s">
        <v>7</v>
      </c>
      <c r="C16" s="9">
        <v>1000000</v>
      </c>
      <c r="D16" s="9" cm="1">
        <f t="array" ref="D16">(1-INDEX(DiscPct,A7))*C16</f>
        <v>980000</v>
      </c>
      <c r="E16" s="9"/>
      <c r="F16" s="9"/>
      <c r="G16" s="9"/>
      <c r="H16" s="9"/>
      <c r="I16" s="9"/>
    </row>
    <row r="17" spans="2:4" outlineLevel="1" x14ac:dyDescent="0.25">
      <c r="B17" s="7"/>
      <c r="C17" s="9"/>
      <c r="D17" s="9"/>
    </row>
    <row r="18" spans="2:4" outlineLevel="1" x14ac:dyDescent="0.25">
      <c r="B18" s="7" t="s">
        <v>10</v>
      </c>
      <c r="C18" s="1" cm="1">
        <f t="array" ref="C18">INDEX(NetDays,A7)</f>
        <v>30</v>
      </c>
      <c r="D18" s="1" cm="1">
        <f t="array" ref="D18">INDEX(DiscDays,A7)</f>
        <v>10</v>
      </c>
    </row>
    <row r="19" spans="2:4" outlineLevel="1" x14ac:dyDescent="0.25">
      <c r="B19" s="2" t="s">
        <v>11</v>
      </c>
      <c r="C19" s="9">
        <f>+(C16/365)*C18</f>
        <v>82191.780821917811</v>
      </c>
      <c r="D19" s="9">
        <f>+(D16/365)*D18</f>
        <v>26849.315068493153</v>
      </c>
    </row>
    <row r="20" spans="2:4" outlineLevel="1" x14ac:dyDescent="0.25">
      <c r="B20" s="2"/>
    </row>
    <row r="21" spans="2:4" outlineLevel="1" x14ac:dyDescent="0.25">
      <c r="B21" s="2" t="s">
        <v>12</v>
      </c>
      <c r="D21" s="12">
        <f>+C19-D19</f>
        <v>55342.465753424658</v>
      </c>
    </row>
    <row r="22" spans="2:4" outlineLevel="1" x14ac:dyDescent="0.25">
      <c r="B22" s="2" t="s">
        <v>13</v>
      </c>
      <c r="D22" s="9">
        <f>+D21*WACC</f>
        <v>5312.8767123287671</v>
      </c>
    </row>
    <row r="23" spans="2:4" outlineLevel="1" x14ac:dyDescent="0.25">
      <c r="B23" s="2" t="s">
        <v>14</v>
      </c>
      <c r="D23" s="12">
        <f>+C16-D16</f>
        <v>20000</v>
      </c>
    </row>
    <row r="24" spans="2:4" outlineLevel="1" x14ac:dyDescent="0.25">
      <c r="B24" s="2" t="s">
        <v>15</v>
      </c>
      <c r="D24" s="12">
        <f>+D23-D22</f>
        <v>14687.123287671233</v>
      </c>
    </row>
    <row r="25" spans="2:4" x14ac:dyDescent="0.25">
      <c r="B25" s="2"/>
    </row>
    <row r="26" spans="2:4" x14ac:dyDescent="0.25">
      <c r="B26" s="2"/>
    </row>
    <row r="27" spans="2:4" x14ac:dyDescent="0.25">
      <c r="B27" s="2"/>
    </row>
    <row r="28" spans="2:4" x14ac:dyDescent="0.25">
      <c r="B28" s="2"/>
    </row>
    <row r="29" spans="2:4" x14ac:dyDescent="0.25">
      <c r="B29" s="2"/>
    </row>
    <row r="30" spans="2:4" x14ac:dyDescent="0.25">
      <c r="B30" s="2"/>
    </row>
    <row r="31" spans="2:4" x14ac:dyDescent="0.25">
      <c r="B31" s="2"/>
    </row>
    <row r="32" spans="2:4" x14ac:dyDescent="0.25">
      <c r="B32" s="2"/>
    </row>
    <row r="33" spans="2:2" x14ac:dyDescent="0.25">
      <c r="B33" s="2"/>
    </row>
    <row r="34" spans="2:2" x14ac:dyDescent="0.25">
      <c r="B34" s="2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352425</xdr:rowOff>
                  </from>
                  <to>
                    <xdr:col>1</xdr:col>
                    <xdr:colOff>9525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161925</xdr:rowOff>
                  </from>
                  <to>
                    <xdr:col>1</xdr:col>
                    <xdr:colOff>9525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0</xdr:col>
                    <xdr:colOff>0</xdr:colOff>
                    <xdr:row>7</xdr:row>
                    <xdr:rowOff>152400</xdr:rowOff>
                  </from>
                  <to>
                    <xdr:col>1</xdr:col>
                    <xdr:colOff>9525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142875</xdr:rowOff>
                  </from>
                  <to>
                    <xdr:col>1</xdr:col>
                    <xdr:colOff>9525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Option Button 5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152400</xdr:rowOff>
                  </from>
                  <to>
                    <xdr:col>1</xdr:col>
                    <xdr:colOff>9525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Option Button 6">
              <controlPr defaultSize="0" autoFill="0" autoLine="0" autoPict="0" altText="1">
                <anchor moveWithCells="1">
                  <from>
                    <xdr:col>0</xdr:col>
                    <xdr:colOff>0</xdr:colOff>
                    <xdr:row>10</xdr:row>
                    <xdr:rowOff>152400</xdr:rowOff>
                  </from>
                  <to>
                    <xdr:col>1</xdr:col>
                    <xdr:colOff>9525</xdr:colOff>
                    <xdr:row>12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WACC</vt:lpstr>
      <vt:lpstr>Discount</vt:lpstr>
      <vt:lpstr>DiscDays</vt:lpstr>
      <vt:lpstr>DiscPct</vt:lpstr>
      <vt:lpstr>NetDays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Gleason, Benjamin</dc:creator>
  <cp:lastModifiedBy>Gleason, Benjamin</cp:lastModifiedBy>
  <dcterms:created xsi:type="dcterms:W3CDTF">2021-11-02T19:51:25Z</dcterms:created>
  <dcterms:modified xsi:type="dcterms:W3CDTF">2025-05-15T18:35:08Z</dcterms:modified>
</cp:coreProperties>
</file>