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wnloads\"/>
    </mc:Choice>
  </mc:AlternateContent>
  <xr:revisionPtr revIDLastSave="0" documentId="8_{0B331AF1-3978-43FD-BD63-38F8F78CB3A2}" xr6:coauthVersionLast="47" xr6:coauthVersionMax="47" xr10:uidLastSave="{00000000-0000-0000-0000-000000000000}"/>
  <bookViews>
    <workbookView xWindow="21849" yWindow="-94" windowWidth="33102" windowHeight="17983" xr2:uid="{CB48816F-C9C4-4163-AE8E-8FCBCE7A7789}"/>
  </bookViews>
  <sheets>
    <sheet name="Dashboard" sheetId="1" r:id="rId1"/>
    <sheet name="Calculation" sheetId="2" r:id="rId2"/>
    <sheet name="Data" sheetId="3" r:id="rId3"/>
  </sheets>
  <definedNames>
    <definedName name="financial" localSheetId="1">Calculation!$B$17</definedName>
    <definedName name="stock" localSheetId="1">Calculation!$B$12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  <c r="C5" i="1"/>
  <c r="B15" i="2"/>
  <c r="B14" i="2"/>
  <c r="B11" i="2"/>
  <c r="B10" i="2"/>
  <c r="B8" i="2"/>
  <c r="B7" i="2"/>
  <c r="B5" i="2"/>
  <c r="B4" i="2"/>
  <c r="B3" i="2"/>
</calcChain>
</file>

<file path=xl/sharedStrings.xml><?xml version="1.0" encoding="utf-8"?>
<sst xmlns="http://schemas.openxmlformats.org/spreadsheetml/2006/main" count="113" uniqueCount="96">
  <si>
    <t>Leverage</t>
  </si>
  <si>
    <t>ROE</t>
  </si>
  <si>
    <t>ROA</t>
  </si>
  <si>
    <t>ROS</t>
  </si>
  <si>
    <t>Contribution Margin</t>
  </si>
  <si>
    <t>Contribution Margin Percentage</t>
  </si>
  <si>
    <t>Book Value</t>
  </si>
  <si>
    <t>EPS</t>
  </si>
  <si>
    <t>Market Capitalization</t>
  </si>
  <si>
    <t>Current Ratio</t>
  </si>
  <si>
    <t>Working Capital</t>
  </si>
  <si>
    <t>Days of Working Capital</t>
  </si>
  <si>
    <t>Free Cash Flow</t>
  </si>
  <si>
    <t>Ratios</t>
  </si>
  <si>
    <t>Description</t>
  </si>
  <si>
    <t xml:space="preserve"> </t>
  </si>
  <si>
    <t>Cash</t>
  </si>
  <si>
    <t>Accounts Receivable</t>
  </si>
  <si>
    <t>Inventory</t>
  </si>
  <si>
    <t>Total Current Assets</t>
  </si>
  <si>
    <t>Accumulated Depreciation</t>
  </si>
  <si>
    <t>Total Fixed Assets</t>
  </si>
  <si>
    <t>Total Assets</t>
  </si>
  <si>
    <t>Accounts Payable</t>
  </si>
  <si>
    <t>Current Debt</t>
  </si>
  <si>
    <t>Long Term Debt</t>
  </si>
  <si>
    <t>Total Liabilities</t>
  </si>
  <si>
    <t>Common Stock</t>
  </si>
  <si>
    <t>Retained Earnings</t>
  </si>
  <si>
    <t>Total Equity</t>
  </si>
  <si>
    <t>Total Assets/Total Equity. Ideal Spot 1.8:2.8</t>
  </si>
  <si>
    <t>Amount</t>
  </si>
  <si>
    <t>Net Income/Total Equity. Higher the better</t>
  </si>
  <si>
    <t>Sales</t>
  </si>
  <si>
    <t>Depreciation</t>
  </si>
  <si>
    <t>EBIT</t>
  </si>
  <si>
    <t>Taxes</t>
  </si>
  <si>
    <t>Profit Sharing</t>
  </si>
  <si>
    <t>Net Profit</t>
  </si>
  <si>
    <t>Net Income</t>
  </si>
  <si>
    <t>Ratio Dashboard</t>
  </si>
  <si>
    <t>Net Income/Total Assets. Larger the better</t>
  </si>
  <si>
    <t>Total Sales</t>
  </si>
  <si>
    <t>Sales-Variable Cost. Aka Gross Profit</t>
  </si>
  <si>
    <t>Net Income/Total Sales. Aka Profit Margin</t>
  </si>
  <si>
    <t>Net Income (Loss)</t>
  </si>
  <si>
    <t>Net cash from operations</t>
  </si>
  <si>
    <t>Net cash from financing activities</t>
  </si>
  <si>
    <t>Net change in cash position</t>
  </si>
  <si>
    <t>Variable cost= Sales-Contribution Margin</t>
  </si>
  <si>
    <t>Contribution Margin/Sales. Aka Gross Margin Percentage</t>
  </si>
  <si>
    <t>Total Equity/Number of Shares Outstanding</t>
  </si>
  <si>
    <t>Erie</t>
  </si>
  <si>
    <t>Net Income/Number of Shares Outstanding</t>
  </si>
  <si>
    <t>Current Stock Price*Number of Shares Outstanding</t>
  </si>
  <si>
    <t>Current Stock Price</t>
  </si>
  <si>
    <t>Current Assets/Current Liabilities. The Higher the better</t>
  </si>
  <si>
    <t>Current Assets</t>
  </si>
  <si>
    <t>Current Liabilities</t>
  </si>
  <si>
    <t>Total Current Liabilities</t>
  </si>
  <si>
    <t>Current Assets- Current Liabilities</t>
  </si>
  <si>
    <t>(Current Assets- Current Liabilities)/(Sales/365)</t>
  </si>
  <si>
    <t>Cash Flow from Operations-Capital Expenditures</t>
  </si>
  <si>
    <t>Cash Flow from Operations</t>
  </si>
  <si>
    <t>Capital Expenditures</t>
  </si>
  <si>
    <t>Cash Flow Statement Survey</t>
  </si>
  <si>
    <t>Cash flows from operating activities</t>
  </si>
  <si>
    <t>Adjustment for non-cash items:</t>
  </si>
  <si>
    <t>   Depreciation</t>
  </si>
  <si>
    <t>   Extraordinary gains/losses/writeoffs</t>
  </si>
  <si>
    <t>Changes in current assets and liabilities:</t>
  </si>
  <si>
    <t>   Accounts payable</t>
  </si>
  <si>
    <t>   Inventory</t>
  </si>
  <si>
    <t>   Accounts receivable</t>
  </si>
  <si>
    <t>Cash flows from investing activities</t>
  </si>
  <si>
    <t>Plant improvements (net)</t>
  </si>
  <si>
    <t>Cash flows from financing activities</t>
  </si>
  <si>
    <t>Dividends paid</t>
  </si>
  <si>
    <t>Sales of common stock</t>
  </si>
  <si>
    <t>Purchase of common stock</t>
  </si>
  <si>
    <t>Cash from long term debt issued</t>
  </si>
  <si>
    <t>Early retirement of long term debt</t>
  </si>
  <si>
    <t>Retirement of current debt</t>
  </si>
  <si>
    <t>Cash from current debt borrowing</t>
  </si>
  <si>
    <t>Cash from emergency loan</t>
  </si>
  <si>
    <t>Balance Sheet Survey</t>
  </si>
  <si>
    <t>Plant and equipment</t>
  </si>
  <si>
    <t>Total Liabilities &amp; Owners' Equity</t>
  </si>
  <si>
    <t>Income Statement Survey</t>
  </si>
  <si>
    <t>Variable Costs (Labor, Material, Carry)</t>
  </si>
  <si>
    <t>SGA (R&amp;D, Promo, Sales, Admin)</t>
  </si>
  <si>
    <t>Other (Fees, Writeoffs, TQM, Bonuses)</t>
  </si>
  <si>
    <t>Interest (Short term, Long term)</t>
  </si>
  <si>
    <t>Contribution Margin for Erie</t>
  </si>
  <si>
    <t>Number of Shares Outstanding(Erie)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</si>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</sst>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  <numFmt numFmtId="166" formatCode="_(&quot;$&quot;* #,##0_);_(&quot;$&quot;* \(#,##0\);_(&quot;$&quot;* &quot;-&quot;??_);_(@_)"/>
    <numFmt numFmtId="179" formatCode="&quot;$&quot;#,##0.0_);[Red]\(&quot;$&quot;#,##0.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6" fontId="0" fillId="0" borderId="0" xfId="0" applyNumberFormat="1"/>
    <xf numFmtId="0" fontId="1" fillId="0" borderId="0" xfId="0" applyFont="1"/>
    <xf numFmtId="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8" fontId="0" fillId="0" borderId="2" xfId="0" applyNumberFormat="1" applyBorder="1"/>
    <xf numFmtId="164" fontId="0" fillId="0" borderId="2" xfId="2" applyNumberFormat="1" applyFont="1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6" fontId="0" fillId="0" borderId="2" xfId="0" applyNumberFormat="1" applyBorder="1"/>
    <xf numFmtId="3" fontId="0" fillId="0" borderId="0" xfId="0" applyNumberFormat="1"/>
    <xf numFmtId="165" fontId="0" fillId="0" borderId="2" xfId="0" applyNumberFormat="1" applyBorder="1"/>
    <xf numFmtId="44" fontId="0" fillId="0" borderId="2" xfId="1" applyFont="1" applyBorder="1"/>
    <xf numFmtId="166" fontId="0" fillId="0" borderId="2" xfId="1" applyNumberFormat="1" applyFont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Font="1"/>
    <xf numFmtId="10" fontId="0" fillId="0" borderId="0" xfId="0" applyNumberFormat="1" applyFont="1"/>
    <xf numFmtId="6" fontId="0" fillId="0" borderId="0" xfId="0" applyNumberFormat="1" applyFont="1"/>
    <xf numFmtId="0" fontId="0" fillId="0" borderId="0" xfId="0" applyFont="1" applyAlignment="1">
      <alignment horizontal="center"/>
    </xf>
    <xf numFmtId="8" fontId="0" fillId="0" borderId="0" xfId="0" applyNumberFormat="1" applyFont="1"/>
    <xf numFmtId="3" fontId="0" fillId="0" borderId="0" xfId="0" applyNumberFormat="1" applyFont="1"/>
    <xf numFmtId="179" fontId="0" fillId="0" borderId="3" xfId="0" applyNumberFormat="1" applyBorder="1"/>
    <xf numFmtId="0" fontId="4" fillId="4" borderId="9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4" borderId="9" xfId="0" applyFont="1" applyFill="1" applyBorder="1" applyAlignment="1">
      <alignment horizontal="left" vertical="center" wrapText="1"/>
    </xf>
    <xf numFmtId="6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9" xfId="0" applyFont="1" applyFill="1" applyBorder="1" applyAlignment="1">
      <alignment horizontal="left" vertical="center" wrapText="1"/>
    </xf>
    <xf numFmtId="6" fontId="3" fillId="4" borderId="0" xfId="0" applyNumberFormat="1" applyFont="1" applyFill="1" applyAlignment="1">
      <alignment horizontal="right" vertical="center" wrapText="1"/>
    </xf>
    <xf numFmtId="0" fontId="4" fillId="4" borderId="10" xfId="0" applyFont="1" applyFill="1" applyBorder="1" applyAlignment="1">
      <alignment horizontal="left" vertical="center" wrapText="1"/>
    </xf>
    <xf numFmtId="6" fontId="3" fillId="4" borderId="6" xfId="0" applyNumberFormat="1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left" vertical="center" wrapText="1"/>
    </xf>
    <xf numFmtId="6" fontId="3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4" fillId="5" borderId="9" xfId="0" applyFont="1" applyFill="1" applyBorder="1" applyAlignment="1">
      <alignment horizontal="left" vertical="center" wrapText="1"/>
    </xf>
    <xf numFmtId="6" fontId="3" fillId="5" borderId="0" xfId="0" applyNumberFormat="1" applyFont="1" applyFill="1" applyAlignment="1">
      <alignment horizontal="right" vertical="center" wrapText="1"/>
    </xf>
    <xf numFmtId="6" fontId="3" fillId="5" borderId="6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6" fontId="3" fillId="6" borderId="0" xfId="0" applyNumberFormat="1" applyFont="1" applyFill="1" applyAlignment="1">
      <alignment horizontal="right" vertical="center" wrapText="1"/>
    </xf>
    <xf numFmtId="0" fontId="3" fillId="6" borderId="10" xfId="0" applyFont="1" applyFill="1" applyBorder="1" applyAlignment="1">
      <alignment horizontal="left" vertical="center" wrapText="1"/>
    </xf>
    <xf numFmtId="6" fontId="3" fillId="6" borderId="6" xfId="0" applyNumberFormat="1" applyFont="1" applyFill="1" applyBorder="1" applyAlignment="1">
      <alignment horizontal="righ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righ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right" vertical="center" wrapText="1"/>
    </xf>
    <xf numFmtId="0" fontId="4" fillId="9" borderId="7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right" vertical="center" wrapText="1"/>
    </xf>
    <xf numFmtId="0" fontId="1" fillId="10" borderId="0" xfId="0" applyFont="1" applyFill="1"/>
    <xf numFmtId="0" fontId="0" fillId="10" borderId="0" xfId="0" applyFill="1"/>
    <xf numFmtId="6" fontId="0" fillId="10" borderId="0" xfId="0" applyNumberFormat="1" applyFill="1"/>
    <xf numFmtId="2" fontId="0" fillId="10" borderId="0" xfId="0" applyNumberFormat="1" applyFill="1"/>
    <xf numFmtId="3" fontId="0" fillId="10" borderId="0" xfId="0" applyNumberFormat="1" applyFill="1"/>
    <xf numFmtId="8" fontId="0" fillId="10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67F4-3BB8-45E4-977D-4D43510749D7}">
  <dimension ref="A1:C17"/>
  <sheetViews>
    <sheetView showGridLines="0" tabSelected="1" workbookViewId="0">
      <selection activeCell="C18" sqref="C18"/>
    </sheetView>
  </sheetViews>
  <sheetFormatPr defaultRowHeight="14.5" x14ac:dyDescent="0.35"/>
  <cols>
    <col min="1" max="1" width="27.6328125" customWidth="1"/>
    <col min="2" max="2" width="49.26953125" customWidth="1"/>
    <col min="3" max="3" width="13.36328125" customWidth="1"/>
  </cols>
  <sheetData>
    <row r="1" spans="1:3" x14ac:dyDescent="0.35">
      <c r="A1" s="3" t="s">
        <v>40</v>
      </c>
    </row>
    <row r="3" spans="1:3" ht="15" thickBot="1" x14ac:dyDescent="0.4"/>
    <row r="4" spans="1:3" ht="15" thickBot="1" x14ac:dyDescent="0.4">
      <c r="A4" s="10" t="s">
        <v>13</v>
      </c>
      <c r="B4" s="5" t="s">
        <v>14</v>
      </c>
      <c r="C4" s="11" t="s">
        <v>31</v>
      </c>
    </row>
    <row r="5" spans="1:3" x14ac:dyDescent="0.35">
      <c r="A5" s="17" t="s">
        <v>0</v>
      </c>
      <c r="B5" s="9" t="s">
        <v>30</v>
      </c>
      <c r="C5" s="25">
        <f>Calculation!B3/Calculation!B4</f>
        <v>1.8624300152693958</v>
      </c>
    </row>
    <row r="6" spans="1:3" x14ac:dyDescent="0.35">
      <c r="A6" s="18" t="s">
        <v>1</v>
      </c>
      <c r="B6" s="6" t="s">
        <v>32</v>
      </c>
      <c r="C6" s="8">
        <f>Calculation!B7/Calculation!B4</f>
        <v>6.6385515887442736E-2</v>
      </c>
    </row>
    <row r="7" spans="1:3" x14ac:dyDescent="0.35">
      <c r="A7" s="18" t="s">
        <v>2</v>
      </c>
      <c r="B7" s="6" t="s">
        <v>41</v>
      </c>
      <c r="C7" s="8">
        <f>Calculation!B7/Calculation!B3</f>
        <v>3.5644569376122433E-2</v>
      </c>
    </row>
    <row r="8" spans="1:3" x14ac:dyDescent="0.35">
      <c r="A8" s="18" t="s">
        <v>3</v>
      </c>
      <c r="B8" s="6" t="s">
        <v>44</v>
      </c>
      <c r="C8" s="8">
        <f>Calculation!B7/Calculation!B8</f>
        <v>1.8384277717369418E-2</v>
      </c>
    </row>
    <row r="9" spans="1:3" x14ac:dyDescent="0.35">
      <c r="A9" s="18" t="s">
        <v>4</v>
      </c>
      <c r="B9" s="6" t="s">
        <v>43</v>
      </c>
      <c r="C9" s="12">
        <f>Calculation!B8-Calculation!B11</f>
        <v>10168</v>
      </c>
    </row>
    <row r="10" spans="1:3" x14ac:dyDescent="0.35">
      <c r="A10" s="18" t="s">
        <v>5</v>
      </c>
      <c r="B10" s="6" t="s">
        <v>50</v>
      </c>
      <c r="C10" s="8">
        <f>Calculation!B10/Calculation!B8</f>
        <v>0.20474406991260924</v>
      </c>
    </row>
    <row r="11" spans="1:3" x14ac:dyDescent="0.35">
      <c r="A11" s="18" t="s">
        <v>6</v>
      </c>
      <c r="B11" s="6" t="s">
        <v>51</v>
      </c>
      <c r="C11" s="15">
        <f>Calculation!B4/Calculation!stock</f>
        <v>6.8765000000000001</v>
      </c>
    </row>
    <row r="12" spans="1:3" x14ac:dyDescent="0.35">
      <c r="A12" s="18" t="s">
        <v>7</v>
      </c>
      <c r="B12" s="6" t="s">
        <v>53</v>
      </c>
      <c r="C12" s="15">
        <f>Calculation!B7/Calculation!stock</f>
        <v>0.45650000000000002</v>
      </c>
    </row>
    <row r="13" spans="1:3" x14ac:dyDescent="0.35">
      <c r="A13" s="18" t="s">
        <v>8</v>
      </c>
      <c r="B13" s="6" t="s">
        <v>54</v>
      </c>
      <c r="C13" s="16">
        <f>Calculation!B13*Calculation!stock</f>
        <v>22460</v>
      </c>
    </row>
    <row r="14" spans="1:3" x14ac:dyDescent="0.35">
      <c r="A14" s="18" t="s">
        <v>9</v>
      </c>
      <c r="B14" s="6" t="s">
        <v>56</v>
      </c>
      <c r="C14" s="7">
        <f>Calculation!B14/Calculation!B15</f>
        <v>2.5669856459330145</v>
      </c>
    </row>
    <row r="15" spans="1:3" x14ac:dyDescent="0.35">
      <c r="A15" s="18" t="s">
        <v>10</v>
      </c>
      <c r="B15" s="6" t="s">
        <v>60</v>
      </c>
      <c r="C15" s="12">
        <f>Calculation!B14-Calculation!B15</f>
        <v>6550</v>
      </c>
    </row>
    <row r="16" spans="1:3" x14ac:dyDescent="0.35">
      <c r="A16" s="18" t="s">
        <v>11</v>
      </c>
      <c r="B16" s="6" t="s">
        <v>61</v>
      </c>
      <c r="C16" s="14">
        <f>C15/(Calculation!B8/365)</f>
        <v>48.140429302082076</v>
      </c>
    </row>
    <row r="17" spans="1:3" x14ac:dyDescent="0.35">
      <c r="A17" s="18" t="s">
        <v>12</v>
      </c>
      <c r="B17" s="6" t="s">
        <v>62</v>
      </c>
      <c r="C17" s="12">
        <f>Calculation!B16+Calculation!financial</f>
        <v>-4864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B391-201A-43AF-A874-41DA1046854C}">
  <dimension ref="A2:C17"/>
  <sheetViews>
    <sheetView workbookViewId="0">
      <selection activeCell="A26" sqref="A26"/>
    </sheetView>
  </sheetViews>
  <sheetFormatPr defaultRowHeight="14.5" x14ac:dyDescent="0.35"/>
  <cols>
    <col min="1" max="1" width="35.26953125" customWidth="1"/>
    <col min="2" max="2" width="14.54296875" customWidth="1"/>
    <col min="3" max="3" width="13" customWidth="1"/>
  </cols>
  <sheetData>
    <row r="2" spans="1:3" x14ac:dyDescent="0.35">
      <c r="A2" s="52" t="s">
        <v>95</v>
      </c>
      <c r="B2" s="53"/>
    </row>
    <row r="3" spans="1:3" x14ac:dyDescent="0.35">
      <c r="A3" s="53" t="s">
        <v>22</v>
      </c>
      <c r="B3" s="54">
        <f>Data!B41</f>
        <v>25614</v>
      </c>
      <c r="C3" s="2" t="s">
        <v>15</v>
      </c>
    </row>
    <row r="4" spans="1:3" x14ac:dyDescent="0.35">
      <c r="A4" s="53" t="s">
        <v>29</v>
      </c>
      <c r="B4" s="54">
        <f>Data!B54</f>
        <v>13753</v>
      </c>
      <c r="C4" s="2" t="s">
        <v>15</v>
      </c>
    </row>
    <row r="5" spans="1:3" x14ac:dyDescent="0.35">
      <c r="A5" s="53" t="s">
        <v>0</v>
      </c>
      <c r="B5" s="55">
        <f>SUM(B3/B4)</f>
        <v>1.8624300152693958</v>
      </c>
      <c r="C5" s="4" t="s">
        <v>15</v>
      </c>
    </row>
    <row r="6" spans="1:3" x14ac:dyDescent="0.35">
      <c r="A6" s="53"/>
      <c r="B6" s="53"/>
    </row>
    <row r="7" spans="1:3" x14ac:dyDescent="0.35">
      <c r="A7" s="53" t="s">
        <v>39</v>
      </c>
      <c r="B7" s="54">
        <f>Data!B4</f>
        <v>913</v>
      </c>
      <c r="C7" s="2" t="s">
        <v>15</v>
      </c>
    </row>
    <row r="8" spans="1:3" x14ac:dyDescent="0.35">
      <c r="A8" s="53" t="s">
        <v>42</v>
      </c>
      <c r="B8" s="54">
        <f>Data!B62</f>
        <v>49662</v>
      </c>
      <c r="C8" s="2" t="s">
        <v>15</v>
      </c>
    </row>
    <row r="9" spans="1:3" x14ac:dyDescent="0.35">
      <c r="A9" s="53"/>
      <c r="B9" s="53"/>
      <c r="C9" s="2" t="s">
        <v>15</v>
      </c>
    </row>
    <row r="10" spans="1:3" x14ac:dyDescent="0.35">
      <c r="A10" s="53" t="s">
        <v>93</v>
      </c>
      <c r="B10" s="54">
        <f>Data!B64</f>
        <v>10168</v>
      </c>
      <c r="C10" s="2" t="s">
        <v>15</v>
      </c>
    </row>
    <row r="11" spans="1:3" x14ac:dyDescent="0.35">
      <c r="A11" s="53" t="s">
        <v>49</v>
      </c>
      <c r="B11" s="54">
        <f>Data!B63</f>
        <v>39494</v>
      </c>
      <c r="C11" s="2" t="s">
        <v>15</v>
      </c>
    </row>
    <row r="12" spans="1:3" x14ac:dyDescent="0.35">
      <c r="A12" s="53" t="s">
        <v>94</v>
      </c>
      <c r="B12" s="56">
        <v>2000</v>
      </c>
      <c r="C12" s="13"/>
    </row>
    <row r="13" spans="1:3" x14ac:dyDescent="0.35">
      <c r="A13" s="53" t="s">
        <v>55</v>
      </c>
      <c r="B13" s="57">
        <v>11.23</v>
      </c>
      <c r="C13" s="4" t="s">
        <v>15</v>
      </c>
    </row>
    <row r="14" spans="1:3" x14ac:dyDescent="0.35">
      <c r="A14" s="53" t="s">
        <v>57</v>
      </c>
      <c r="B14" s="54">
        <f>Data!B35</f>
        <v>10730</v>
      </c>
      <c r="C14" s="2" t="s">
        <v>15</v>
      </c>
    </row>
    <row r="15" spans="1:3" x14ac:dyDescent="0.35">
      <c r="A15" s="53" t="s">
        <v>58</v>
      </c>
      <c r="B15" s="54">
        <f>Data!B47</f>
        <v>4180</v>
      </c>
      <c r="C15" s="2" t="s">
        <v>15</v>
      </c>
    </row>
    <row r="16" spans="1:3" x14ac:dyDescent="0.35">
      <c r="A16" s="53" t="s">
        <v>63</v>
      </c>
      <c r="B16" s="54">
        <v>1576</v>
      </c>
      <c r="C16" s="2" t="s">
        <v>15</v>
      </c>
    </row>
    <row r="17" spans="1:3" x14ac:dyDescent="0.35">
      <c r="A17" s="53" t="s">
        <v>64</v>
      </c>
      <c r="B17" s="54">
        <v>-6440</v>
      </c>
      <c r="C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681-420A-4D86-88EC-780B44CA838C}">
  <dimension ref="A2:K100"/>
  <sheetViews>
    <sheetView topLeftCell="A6" workbookViewId="0">
      <selection activeCell="D7" sqref="D7"/>
    </sheetView>
  </sheetViews>
  <sheetFormatPr defaultRowHeight="14.5" x14ac:dyDescent="0.35"/>
  <cols>
    <col min="1" max="1" width="35.26953125" style="19" customWidth="1"/>
    <col min="2" max="2" width="16.7265625" style="19" customWidth="1"/>
    <col min="3" max="3" width="11.54296875" style="19" customWidth="1"/>
    <col min="4" max="4" width="15.453125" style="19" customWidth="1"/>
    <col min="5" max="5" width="12.54296875" style="19" customWidth="1"/>
    <col min="6" max="6" width="11.453125" style="19" customWidth="1"/>
    <col min="7" max="7" width="10.26953125" style="19" customWidth="1"/>
    <col min="8" max="10" width="8.7265625" style="19"/>
    <col min="11" max="11" width="15.26953125" style="19" customWidth="1"/>
    <col min="12" max="16384" width="8.7265625" style="19"/>
  </cols>
  <sheetData>
    <row r="2" spans="1:5" ht="15.5" x14ac:dyDescent="0.35">
      <c r="A2" s="50" t="s">
        <v>65</v>
      </c>
      <c r="B2" s="51" t="s">
        <v>52</v>
      </c>
    </row>
    <row r="3" spans="1:5" ht="15.5" x14ac:dyDescent="0.35">
      <c r="A3" s="26" t="s">
        <v>66</v>
      </c>
      <c r="B3" s="27"/>
      <c r="C3" s="1"/>
      <c r="D3" s="1"/>
      <c r="E3" s="1"/>
    </row>
    <row r="4" spans="1:5" ht="15.5" x14ac:dyDescent="0.35">
      <c r="A4" s="28" t="s">
        <v>45</v>
      </c>
      <c r="B4" s="29">
        <v>913</v>
      </c>
    </row>
    <row r="5" spans="1:5" ht="15.5" x14ac:dyDescent="0.35">
      <c r="A5" s="28" t="s">
        <v>67</v>
      </c>
      <c r="B5" s="30"/>
    </row>
    <row r="6" spans="1:5" ht="15.5" x14ac:dyDescent="0.35">
      <c r="A6" s="28" t="s">
        <v>68</v>
      </c>
      <c r="B6" s="29">
        <v>1156</v>
      </c>
      <c r="D6" s="20"/>
      <c r="E6" s="21"/>
    </row>
    <row r="7" spans="1:5" ht="15.5" x14ac:dyDescent="0.35">
      <c r="A7" s="28" t="s">
        <v>69</v>
      </c>
      <c r="B7" s="29">
        <v>0</v>
      </c>
      <c r="D7" s="20"/>
      <c r="E7" s="21"/>
    </row>
    <row r="8" spans="1:5" ht="31" x14ac:dyDescent="0.35">
      <c r="A8" s="28" t="s">
        <v>70</v>
      </c>
      <c r="B8" s="30"/>
      <c r="D8" s="20"/>
      <c r="E8" s="21"/>
    </row>
    <row r="9" spans="1:5" ht="15.5" x14ac:dyDescent="0.35">
      <c r="A9" s="28" t="s">
        <v>71</v>
      </c>
      <c r="B9" s="29">
        <v>327</v>
      </c>
      <c r="C9" s="21"/>
      <c r="D9" s="20"/>
      <c r="E9" s="21"/>
    </row>
    <row r="10" spans="1:5" ht="15.5" x14ac:dyDescent="0.35">
      <c r="A10" s="28" t="s">
        <v>72</v>
      </c>
      <c r="B10" s="29">
        <v>589</v>
      </c>
    </row>
    <row r="11" spans="1:5" ht="15.5" x14ac:dyDescent="0.35">
      <c r="A11" s="28" t="s">
        <v>73</v>
      </c>
      <c r="B11" s="29">
        <v>-1409</v>
      </c>
      <c r="D11" s="20"/>
      <c r="E11" s="21"/>
    </row>
    <row r="12" spans="1:5" ht="15.5" x14ac:dyDescent="0.35">
      <c r="A12" s="28" t="s">
        <v>46</v>
      </c>
      <c r="B12" s="29">
        <v>1576</v>
      </c>
      <c r="D12" s="20"/>
      <c r="E12" s="21"/>
    </row>
    <row r="13" spans="1:5" ht="15.5" x14ac:dyDescent="0.35">
      <c r="A13" s="28"/>
      <c r="B13" s="30"/>
      <c r="C13" s="21"/>
      <c r="D13" s="20"/>
      <c r="E13" s="21"/>
    </row>
    <row r="14" spans="1:5" ht="15.5" x14ac:dyDescent="0.35">
      <c r="A14" s="26" t="s">
        <v>74</v>
      </c>
      <c r="B14" s="30"/>
      <c r="C14" s="21"/>
      <c r="D14" s="20"/>
      <c r="E14" s="21"/>
    </row>
    <row r="15" spans="1:5" ht="15.5" x14ac:dyDescent="0.35">
      <c r="A15" s="28" t="s">
        <v>75</v>
      </c>
      <c r="B15" s="29">
        <v>-6440</v>
      </c>
    </row>
    <row r="16" spans="1:5" ht="15.5" x14ac:dyDescent="0.35">
      <c r="A16" s="28" t="s">
        <v>76</v>
      </c>
      <c r="B16" s="30"/>
    </row>
    <row r="17" spans="1:11" ht="15.5" x14ac:dyDescent="0.35">
      <c r="A17" s="28" t="s">
        <v>77</v>
      </c>
      <c r="B17" s="29">
        <v>0</v>
      </c>
      <c r="D17" s="20"/>
      <c r="E17" s="21"/>
    </row>
    <row r="18" spans="1:11" ht="15.5" x14ac:dyDescent="0.35">
      <c r="A18" s="28" t="s">
        <v>78</v>
      </c>
      <c r="B18" s="29">
        <v>0</v>
      </c>
      <c r="D18" s="20"/>
      <c r="E18" s="21"/>
    </row>
    <row r="19" spans="1:11" ht="15.5" x14ac:dyDescent="0.35">
      <c r="A19" s="28" t="s">
        <v>79</v>
      </c>
      <c r="B19" s="29">
        <v>0</v>
      </c>
      <c r="D19" s="20"/>
      <c r="E19" s="21"/>
    </row>
    <row r="20" spans="1:11" ht="15.5" x14ac:dyDescent="0.35">
      <c r="A20" s="28" t="s">
        <v>80</v>
      </c>
      <c r="B20" s="29">
        <v>2480</v>
      </c>
      <c r="C20" s="21"/>
      <c r="D20" s="20"/>
      <c r="E20" s="21"/>
    </row>
    <row r="21" spans="1:11" ht="15.5" x14ac:dyDescent="0.35">
      <c r="A21" s="28" t="s">
        <v>81</v>
      </c>
      <c r="B21" s="29">
        <v>0</v>
      </c>
      <c r="C21" s="21"/>
    </row>
    <row r="22" spans="1:11" ht="15.5" x14ac:dyDescent="0.35">
      <c r="A22" s="28" t="s">
        <v>82</v>
      </c>
      <c r="B22" s="29">
        <v>0</v>
      </c>
      <c r="D22" s="20"/>
      <c r="E22" s="21"/>
    </row>
    <row r="23" spans="1:11" ht="15.5" x14ac:dyDescent="0.35">
      <c r="A23" s="28" t="s">
        <v>83</v>
      </c>
      <c r="B23" s="29">
        <v>1000</v>
      </c>
      <c r="D23" s="20"/>
      <c r="E23" s="21"/>
    </row>
    <row r="24" spans="1:11" x14ac:dyDescent="0.35">
      <c r="A24" s="31" t="s">
        <v>84</v>
      </c>
      <c r="B24" s="32">
        <v>0</v>
      </c>
      <c r="C24" s="21"/>
      <c r="D24" s="20"/>
      <c r="E24" s="21"/>
    </row>
    <row r="25" spans="1:11" x14ac:dyDescent="0.35">
      <c r="A25" s="31"/>
      <c r="B25" s="32"/>
      <c r="C25" s="21"/>
      <c r="D25" s="20"/>
      <c r="E25" s="21"/>
    </row>
    <row r="26" spans="1:11" x14ac:dyDescent="0.35">
      <c r="A26" s="31"/>
      <c r="B26" s="32"/>
    </row>
    <row r="27" spans="1:11" ht="15.5" x14ac:dyDescent="0.35">
      <c r="A27" s="28" t="s">
        <v>47</v>
      </c>
      <c r="B27" s="29">
        <v>3480</v>
      </c>
    </row>
    <row r="28" spans="1:11" ht="15.5" x14ac:dyDescent="0.35">
      <c r="A28" s="28"/>
      <c r="B28" s="30"/>
    </row>
    <row r="29" spans="1:11" ht="15.5" x14ac:dyDescent="0.35">
      <c r="A29" s="33" t="s">
        <v>48</v>
      </c>
      <c r="B29" s="34">
        <v>-1384</v>
      </c>
    </row>
    <row r="31" spans="1:11" ht="15.5" x14ac:dyDescent="0.35">
      <c r="A31" s="48" t="s">
        <v>85</v>
      </c>
      <c r="B31" s="49" t="s">
        <v>52</v>
      </c>
      <c r="J31" s="22"/>
      <c r="K31" s="22"/>
    </row>
    <row r="32" spans="1:11" ht="15.5" x14ac:dyDescent="0.35">
      <c r="A32" s="35" t="s">
        <v>16</v>
      </c>
      <c r="B32" s="36">
        <v>4205</v>
      </c>
    </row>
    <row r="33" spans="1:11" ht="15.5" x14ac:dyDescent="0.35">
      <c r="A33" s="35" t="s">
        <v>17</v>
      </c>
      <c r="B33" s="36">
        <v>4762</v>
      </c>
      <c r="C33" s="21"/>
      <c r="D33" s="21"/>
      <c r="E33" s="21"/>
      <c r="F33" s="21"/>
      <c r="G33" s="21"/>
      <c r="H33" s="21"/>
      <c r="I33" s="21"/>
      <c r="J33" s="21"/>
      <c r="K33" s="20"/>
    </row>
    <row r="34" spans="1:11" ht="15.5" x14ac:dyDescent="0.35">
      <c r="A34" s="35" t="s">
        <v>18</v>
      </c>
      <c r="B34" s="36">
        <v>1763</v>
      </c>
    </row>
    <row r="35" spans="1:11" ht="15.5" x14ac:dyDescent="0.35">
      <c r="A35" s="35" t="s">
        <v>19</v>
      </c>
      <c r="B35" s="36">
        <v>10730</v>
      </c>
    </row>
    <row r="36" spans="1:11" ht="15.5" x14ac:dyDescent="0.35">
      <c r="A36" s="35"/>
      <c r="B36" s="37"/>
      <c r="C36" s="21"/>
      <c r="D36" s="21"/>
      <c r="E36" s="21"/>
      <c r="F36" s="21"/>
      <c r="G36" s="21"/>
      <c r="H36" s="21"/>
      <c r="I36" s="21"/>
      <c r="J36" s="21"/>
      <c r="K36" s="20"/>
    </row>
    <row r="37" spans="1:11" ht="15.5" x14ac:dyDescent="0.35">
      <c r="A37" s="35" t="s">
        <v>86</v>
      </c>
      <c r="B37" s="36">
        <v>20840</v>
      </c>
      <c r="C37" s="21"/>
      <c r="D37" s="21"/>
      <c r="E37" s="21"/>
      <c r="F37" s="21"/>
      <c r="G37" s="21"/>
      <c r="H37" s="21"/>
      <c r="I37" s="21"/>
      <c r="J37" s="21"/>
      <c r="K37" s="20"/>
    </row>
    <row r="38" spans="1:11" ht="15.5" x14ac:dyDescent="0.35">
      <c r="A38" s="35" t="s">
        <v>20</v>
      </c>
      <c r="B38" s="36">
        <v>-5956</v>
      </c>
      <c r="C38" s="21"/>
      <c r="D38" s="21"/>
      <c r="E38" s="21"/>
      <c r="F38" s="21"/>
      <c r="G38" s="21"/>
      <c r="H38" s="21"/>
      <c r="I38" s="21"/>
      <c r="J38" s="21"/>
      <c r="K38" s="20"/>
    </row>
    <row r="39" spans="1:11" ht="15.5" x14ac:dyDescent="0.35">
      <c r="A39" s="35" t="s">
        <v>21</v>
      </c>
      <c r="B39" s="36">
        <v>14884</v>
      </c>
      <c r="C39" s="21"/>
      <c r="D39" s="21"/>
      <c r="E39" s="21"/>
      <c r="F39" s="21"/>
      <c r="G39" s="21"/>
      <c r="H39" s="21"/>
      <c r="I39" s="21"/>
      <c r="J39" s="21"/>
      <c r="K39" s="20"/>
    </row>
    <row r="40" spans="1:11" ht="15.5" x14ac:dyDescent="0.35">
      <c r="A40" s="35"/>
      <c r="B40" s="37"/>
    </row>
    <row r="41" spans="1:11" x14ac:dyDescent="0.35">
      <c r="A41" s="38" t="s">
        <v>22</v>
      </c>
      <c r="B41" s="39">
        <v>25614</v>
      </c>
      <c r="C41" s="21"/>
      <c r="D41" s="21"/>
      <c r="E41" s="21"/>
      <c r="F41" s="21"/>
      <c r="G41" s="21"/>
      <c r="H41" s="21"/>
      <c r="I41" s="21"/>
      <c r="J41" s="21"/>
      <c r="K41" s="20"/>
    </row>
    <row r="42" spans="1:11" x14ac:dyDescent="0.35">
      <c r="A42" s="38"/>
      <c r="B42" s="40"/>
    </row>
    <row r="43" spans="1:11" x14ac:dyDescent="0.35">
      <c r="A43" s="38"/>
      <c r="B43" s="39"/>
    </row>
    <row r="44" spans="1:11" ht="15.5" x14ac:dyDescent="0.35">
      <c r="A44" s="35"/>
      <c r="B44" s="37"/>
    </row>
    <row r="45" spans="1:11" ht="15.5" x14ac:dyDescent="0.35">
      <c r="A45" s="35" t="s">
        <v>23</v>
      </c>
      <c r="B45" s="36">
        <v>3180</v>
      </c>
      <c r="C45" s="21"/>
      <c r="D45" s="21"/>
      <c r="E45" s="21"/>
      <c r="F45" s="21"/>
      <c r="G45" s="21"/>
      <c r="H45" s="21"/>
      <c r="I45" s="21"/>
      <c r="J45" s="21"/>
      <c r="K45" s="20"/>
    </row>
    <row r="46" spans="1:11" ht="15.5" x14ac:dyDescent="0.35">
      <c r="A46" s="35" t="s">
        <v>24</v>
      </c>
      <c r="B46" s="36">
        <v>1000</v>
      </c>
      <c r="C46" s="21"/>
      <c r="D46" s="21"/>
      <c r="E46" s="21"/>
      <c r="F46" s="21"/>
      <c r="G46" s="21"/>
      <c r="H46" s="21"/>
      <c r="I46" s="21"/>
      <c r="J46" s="21"/>
      <c r="K46" s="20"/>
    </row>
    <row r="47" spans="1:11" ht="15.5" x14ac:dyDescent="0.35">
      <c r="A47" s="35" t="s">
        <v>59</v>
      </c>
      <c r="B47" s="36">
        <v>4180</v>
      </c>
      <c r="C47" s="21"/>
      <c r="D47" s="21"/>
      <c r="E47" s="21"/>
      <c r="F47" s="21"/>
      <c r="G47" s="21"/>
      <c r="H47" s="21"/>
      <c r="I47" s="21"/>
      <c r="J47" s="21"/>
      <c r="K47" s="20"/>
    </row>
    <row r="48" spans="1:11" ht="15.5" x14ac:dyDescent="0.35">
      <c r="A48" s="35"/>
      <c r="B48" s="37"/>
      <c r="C48" s="21"/>
      <c r="D48" s="21"/>
      <c r="E48" s="21"/>
      <c r="F48" s="21"/>
      <c r="G48" s="21"/>
      <c r="H48" s="21"/>
      <c r="I48" s="21"/>
      <c r="J48" s="21"/>
      <c r="K48" s="20"/>
    </row>
    <row r="49" spans="1:11" ht="15.5" x14ac:dyDescent="0.35">
      <c r="A49" s="35" t="s">
        <v>25</v>
      </c>
      <c r="B49" s="36">
        <v>7680</v>
      </c>
      <c r="C49" s="21"/>
      <c r="D49" s="21"/>
      <c r="E49" s="21"/>
      <c r="F49" s="21"/>
      <c r="G49" s="21"/>
      <c r="H49" s="21"/>
      <c r="I49" s="21"/>
      <c r="J49" s="21"/>
      <c r="K49" s="20"/>
    </row>
    <row r="50" spans="1:11" ht="15.5" x14ac:dyDescent="0.35">
      <c r="A50" s="35" t="s">
        <v>26</v>
      </c>
      <c r="B50" s="36">
        <v>11860</v>
      </c>
      <c r="C50" s="21"/>
      <c r="D50" s="21"/>
      <c r="E50" s="21"/>
      <c r="F50" s="21"/>
      <c r="G50" s="21"/>
      <c r="H50" s="21"/>
      <c r="I50" s="21"/>
      <c r="J50" s="21"/>
      <c r="K50" s="20"/>
    </row>
    <row r="51" spans="1:11" ht="15.5" x14ac:dyDescent="0.35">
      <c r="A51" s="35"/>
      <c r="B51" s="37"/>
    </row>
    <row r="52" spans="1:11" ht="15.5" x14ac:dyDescent="0.35">
      <c r="A52" s="35" t="s">
        <v>27</v>
      </c>
      <c r="B52" s="36">
        <v>2323</v>
      </c>
      <c r="C52" s="21"/>
      <c r="D52" s="21"/>
      <c r="E52" s="21"/>
      <c r="F52" s="21"/>
      <c r="G52" s="21"/>
      <c r="H52" s="21"/>
      <c r="I52" s="21"/>
      <c r="J52" s="21"/>
      <c r="K52" s="20"/>
    </row>
    <row r="53" spans="1:11" ht="15.5" x14ac:dyDescent="0.35">
      <c r="A53" s="35" t="s">
        <v>28</v>
      </c>
      <c r="B53" s="36">
        <v>11430</v>
      </c>
    </row>
    <row r="54" spans="1:11" ht="15.5" x14ac:dyDescent="0.35">
      <c r="A54" s="35" t="s">
        <v>29</v>
      </c>
      <c r="B54" s="36">
        <v>13753</v>
      </c>
    </row>
    <row r="55" spans="1:11" ht="15.5" x14ac:dyDescent="0.35">
      <c r="A55" s="35"/>
      <c r="B55" s="37"/>
    </row>
    <row r="56" spans="1:11" x14ac:dyDescent="0.35">
      <c r="A56" s="38" t="s">
        <v>87</v>
      </c>
      <c r="B56" s="39">
        <v>25614</v>
      </c>
      <c r="C56" s="20"/>
    </row>
    <row r="57" spans="1:11" x14ac:dyDescent="0.35">
      <c r="A57" s="38"/>
      <c r="B57" s="40"/>
      <c r="C57" s="20"/>
    </row>
    <row r="58" spans="1:11" x14ac:dyDescent="0.35">
      <c r="A58" s="41"/>
      <c r="B58" s="40"/>
      <c r="C58" s="20"/>
    </row>
    <row r="59" spans="1:11" x14ac:dyDescent="0.35">
      <c r="B59" s="21"/>
      <c r="C59" s="20"/>
    </row>
    <row r="60" spans="1:11" x14ac:dyDescent="0.35">
      <c r="B60" s="21"/>
      <c r="C60" s="20"/>
    </row>
    <row r="61" spans="1:11" ht="15.5" x14ac:dyDescent="0.35">
      <c r="A61" s="46" t="s">
        <v>88</v>
      </c>
      <c r="B61" s="47" t="s">
        <v>52</v>
      </c>
      <c r="C61" s="20"/>
    </row>
    <row r="62" spans="1:11" ht="15.5" x14ac:dyDescent="0.35">
      <c r="A62" s="42" t="s">
        <v>33</v>
      </c>
      <c r="B62" s="43">
        <v>49662</v>
      </c>
      <c r="C62" s="20"/>
    </row>
    <row r="63" spans="1:11" ht="15.5" x14ac:dyDescent="0.35">
      <c r="A63" s="42" t="s">
        <v>89</v>
      </c>
      <c r="B63" s="43">
        <v>39494</v>
      </c>
    </row>
    <row r="64" spans="1:11" ht="15.5" x14ac:dyDescent="0.35">
      <c r="A64" s="42" t="s">
        <v>4</v>
      </c>
      <c r="B64" s="43">
        <v>10168</v>
      </c>
    </row>
    <row r="65" spans="1:3" ht="15.5" x14ac:dyDescent="0.35">
      <c r="A65" s="42" t="s">
        <v>34</v>
      </c>
      <c r="B65" s="43">
        <v>1156</v>
      </c>
    </row>
    <row r="66" spans="1:3" ht="15.5" x14ac:dyDescent="0.35">
      <c r="A66" s="42" t="s">
        <v>90</v>
      </c>
      <c r="B66" s="43">
        <v>6445</v>
      </c>
    </row>
    <row r="67" spans="1:3" ht="31" x14ac:dyDescent="0.35">
      <c r="A67" s="42" t="s">
        <v>91</v>
      </c>
      <c r="B67" s="43">
        <v>124</v>
      </c>
    </row>
    <row r="68" spans="1:3" ht="15.5" x14ac:dyDescent="0.35">
      <c r="A68" s="42" t="s">
        <v>35</v>
      </c>
      <c r="B68" s="43">
        <v>2443</v>
      </c>
      <c r="C68" s="21"/>
    </row>
    <row r="69" spans="1:3" ht="15.5" x14ac:dyDescent="0.35">
      <c r="A69" s="42" t="s">
        <v>92</v>
      </c>
      <c r="B69" s="43">
        <v>1010</v>
      </c>
      <c r="C69" s="21"/>
    </row>
    <row r="70" spans="1:3" ht="15.5" x14ac:dyDescent="0.35">
      <c r="A70" s="42" t="s">
        <v>36</v>
      </c>
      <c r="B70" s="43">
        <v>502</v>
      </c>
      <c r="C70" s="21"/>
    </row>
    <row r="71" spans="1:3" ht="15.5" x14ac:dyDescent="0.35">
      <c r="A71" s="42" t="s">
        <v>37</v>
      </c>
      <c r="B71" s="43">
        <v>19</v>
      </c>
      <c r="C71" s="21"/>
    </row>
    <row r="72" spans="1:3" ht="15.5" x14ac:dyDescent="0.35">
      <c r="A72" s="44" t="s">
        <v>38</v>
      </c>
      <c r="B72" s="45">
        <v>913</v>
      </c>
      <c r="C72" s="21"/>
    </row>
    <row r="73" spans="1:3" x14ac:dyDescent="0.35">
      <c r="B73" s="21"/>
    </row>
    <row r="74" spans="1:3" x14ac:dyDescent="0.35">
      <c r="A74" s="21"/>
    </row>
    <row r="75" spans="1:3" x14ac:dyDescent="0.35">
      <c r="B75" s="21"/>
      <c r="C75" s="21"/>
    </row>
    <row r="77" spans="1:3" x14ac:dyDescent="0.35">
      <c r="B77" s="21"/>
      <c r="C77" s="21"/>
    </row>
    <row r="79" spans="1:3" x14ac:dyDescent="0.35">
      <c r="B79" s="21"/>
      <c r="C79" s="21"/>
    </row>
    <row r="80" spans="1:3" x14ac:dyDescent="0.35">
      <c r="B80" s="21"/>
      <c r="C80" s="21"/>
    </row>
    <row r="81" spans="1:9" x14ac:dyDescent="0.35">
      <c r="B81" s="21"/>
      <c r="C81" s="21"/>
    </row>
    <row r="82" spans="1:9" x14ac:dyDescent="0.35">
      <c r="B82" s="21"/>
      <c r="C82" s="21"/>
    </row>
    <row r="83" spans="1:9" x14ac:dyDescent="0.35">
      <c r="B83" s="21"/>
      <c r="C83" s="21"/>
    </row>
    <row r="84" spans="1:9" x14ac:dyDescent="0.35">
      <c r="B84" s="21"/>
    </row>
    <row r="85" spans="1:9" x14ac:dyDescent="0.35">
      <c r="A85" s="21"/>
    </row>
    <row r="86" spans="1:9" x14ac:dyDescent="0.35">
      <c r="B86" s="21"/>
      <c r="C86" s="21"/>
    </row>
    <row r="87" spans="1:9" x14ac:dyDescent="0.35">
      <c r="B87" s="21"/>
      <c r="C87" s="21"/>
    </row>
    <row r="88" spans="1:9" x14ac:dyDescent="0.35">
      <c r="B88" s="21"/>
      <c r="C88" s="21"/>
    </row>
    <row r="93" spans="1:9" x14ac:dyDescent="0.35">
      <c r="A93" s="1"/>
    </row>
    <row r="95" spans="1:9" x14ac:dyDescent="0.35">
      <c r="B95" s="23"/>
      <c r="C95" s="23"/>
      <c r="D95" s="24"/>
      <c r="E95" s="21"/>
      <c r="F95" s="23"/>
      <c r="G95" s="23"/>
      <c r="H95" s="23"/>
      <c r="I95" s="20"/>
    </row>
    <row r="96" spans="1:9" x14ac:dyDescent="0.35">
      <c r="B96" s="23"/>
      <c r="C96" s="23"/>
      <c r="D96" s="24"/>
      <c r="E96" s="21"/>
      <c r="F96" s="23"/>
      <c r="G96" s="23"/>
      <c r="H96" s="23"/>
      <c r="I96" s="20"/>
    </row>
    <row r="97" spans="2:9" x14ac:dyDescent="0.35">
      <c r="B97" s="23"/>
      <c r="C97" s="23"/>
      <c r="D97" s="24"/>
      <c r="E97" s="21"/>
      <c r="F97" s="23"/>
      <c r="G97" s="23"/>
      <c r="H97" s="23"/>
      <c r="I97" s="20"/>
    </row>
    <row r="98" spans="2:9" x14ac:dyDescent="0.35">
      <c r="B98" s="23"/>
      <c r="C98" s="23"/>
      <c r="D98" s="24"/>
      <c r="E98" s="21"/>
      <c r="F98" s="23"/>
      <c r="G98" s="23"/>
      <c r="H98" s="23"/>
      <c r="I98" s="20"/>
    </row>
    <row r="99" spans="2:9" x14ac:dyDescent="0.35">
      <c r="B99" s="23"/>
      <c r="C99" s="23"/>
      <c r="D99" s="24"/>
      <c r="E99" s="21"/>
      <c r="F99" s="23"/>
      <c r="G99" s="23"/>
      <c r="H99" s="23"/>
      <c r="I99" s="20"/>
    </row>
    <row r="100" spans="2:9" x14ac:dyDescent="0.35">
      <c r="B100" s="23"/>
      <c r="C100" s="23"/>
      <c r="D100" s="24"/>
      <c r="E100" s="21"/>
      <c r="F100" s="23"/>
      <c r="G100" s="23"/>
      <c r="H100" s="23"/>
      <c r="I100" s="20"/>
    </row>
  </sheetData>
  <mergeCells count="6">
    <mergeCell ref="A24:A26"/>
    <mergeCell ref="B24:B26"/>
    <mergeCell ref="A41:A43"/>
    <mergeCell ref="A56:A58"/>
    <mergeCell ref="B41:B43"/>
    <mergeCell ref="B56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Calculation</vt:lpstr>
      <vt:lpstr>Data</vt:lpstr>
      <vt:lpstr>Calculation!financial</vt:lpstr>
      <vt:lpstr>Calculation!stock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Agyeiwaa frempong</dc:creator>
  <cp:lastModifiedBy>Engmann, Spencer</cp:lastModifiedBy>
  <dcterms:created xsi:type="dcterms:W3CDTF">2023-05-16T05:55:39Z</dcterms:created>
  <dcterms:modified xsi:type="dcterms:W3CDTF">2025-05-23T21:59:12Z</dcterms:modified>
</cp:coreProperties>
</file>