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enc\Downloads\"/>
    </mc:Choice>
  </mc:AlternateContent>
  <xr:revisionPtr revIDLastSave="0" documentId="13_ncr:1_{6B00294B-BA0E-401D-A0A8-5AC038A730B5}" xr6:coauthVersionLast="47" xr6:coauthVersionMax="47" xr10:uidLastSave="{00000000-0000-0000-0000-000000000000}"/>
  <bookViews>
    <workbookView xWindow="12710" yWindow="0" windowWidth="12980" windowHeight="15370" xr2:uid="{972F345E-8EC8-E94E-9101-5590EA4A17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114" i="1" s="1"/>
  <c r="C26" i="1"/>
  <c r="C59" i="1" s="1"/>
  <c r="E24" i="1"/>
  <c r="E112" i="1" s="1"/>
  <c r="E25" i="1"/>
  <c r="E102" i="1" s="1"/>
  <c r="C25" i="1"/>
  <c r="C113" i="1" s="1"/>
  <c r="C24" i="1"/>
  <c r="C68" i="1" s="1"/>
  <c r="E58" i="1"/>
  <c r="E91" i="1"/>
  <c r="C58" i="1"/>
  <c r="E113" i="1"/>
  <c r="E103" i="1"/>
  <c r="E92" i="1"/>
  <c r="E81" i="1"/>
  <c r="E80" i="1"/>
  <c r="E70" i="1"/>
  <c r="E69" i="1"/>
  <c r="E48" i="1"/>
  <c r="E47" i="1"/>
  <c r="E36" i="1"/>
  <c r="E37" i="1"/>
  <c r="C102" i="1"/>
  <c r="C80" i="1"/>
  <c r="C69" i="1"/>
  <c r="C47" i="1"/>
  <c r="C36" i="1"/>
  <c r="D25" i="1"/>
  <c r="G18" i="1"/>
  <c r="F20" i="1"/>
  <c r="D20" i="1"/>
  <c r="C91" i="1" l="1"/>
  <c r="E59" i="1"/>
  <c r="C37" i="1"/>
  <c r="C114" i="1"/>
  <c r="C81" i="1"/>
  <c r="C103" i="1"/>
  <c r="C70" i="1"/>
  <c r="C92" i="1"/>
  <c r="E79" i="1"/>
  <c r="E46" i="1"/>
  <c r="E57" i="1"/>
  <c r="E90" i="1"/>
  <c r="E68" i="1"/>
  <c r="E101" i="1"/>
  <c r="F24" i="1"/>
  <c r="C48" i="1"/>
  <c r="D26" i="1"/>
  <c r="E35" i="1"/>
  <c r="C57" i="1"/>
  <c r="C101" i="1"/>
  <c r="C79" i="1"/>
  <c r="D24" i="1"/>
  <c r="C112" i="1"/>
  <c r="C35" i="1"/>
  <c r="C90" i="1"/>
  <c r="C46" i="1"/>
  <c r="G20" i="1"/>
  <c r="D29" i="1"/>
  <c r="D31" i="1" s="1"/>
  <c r="F29" i="1"/>
  <c r="F31" i="1" s="1"/>
  <c r="F36" i="1" s="1"/>
  <c r="F25" i="1"/>
  <c r="F26" i="1"/>
  <c r="G24" i="1" l="1"/>
  <c r="G26" i="1"/>
  <c r="G25" i="1"/>
  <c r="F37" i="1"/>
  <c r="D40" i="1"/>
  <c r="D42" i="1" s="1"/>
  <c r="D37" i="1"/>
  <c r="D36" i="1"/>
  <c r="G36" i="1" s="1"/>
  <c r="D35" i="1"/>
  <c r="G31" i="1"/>
  <c r="F40" i="1"/>
  <c r="F35" i="1"/>
  <c r="G29" i="1"/>
  <c r="G37" i="1" l="1"/>
  <c r="G35" i="1"/>
  <c r="D51" i="1"/>
  <c r="D53" i="1" s="1"/>
  <c r="D48" i="1"/>
  <c r="D47" i="1"/>
  <c r="D46" i="1"/>
  <c r="F42" i="1"/>
  <c r="G40" i="1"/>
  <c r="D58" i="1" l="1"/>
  <c r="D59" i="1"/>
  <c r="D62" i="1"/>
  <c r="D57" i="1"/>
  <c r="F51" i="1"/>
  <c r="F46" i="1"/>
  <c r="G46" i="1" s="1"/>
  <c r="F48" i="1"/>
  <c r="G48" i="1" s="1"/>
  <c r="F47" i="1"/>
  <c r="G47" i="1" s="1"/>
  <c r="G42" i="1"/>
  <c r="F53" i="1" l="1"/>
  <c r="G51" i="1"/>
  <c r="D64" i="1"/>
  <c r="D69" i="1" l="1"/>
  <c r="D70" i="1"/>
  <c r="D68" i="1"/>
  <c r="F62" i="1"/>
  <c r="F58" i="1"/>
  <c r="G58" i="1" s="1"/>
  <c r="F57" i="1"/>
  <c r="G57" i="1" s="1"/>
  <c r="F59" i="1"/>
  <c r="G59" i="1" s="1"/>
  <c r="G53" i="1"/>
  <c r="D73" i="1"/>
  <c r="F64" i="1" l="1"/>
  <c r="G62" i="1"/>
  <c r="D75" i="1"/>
  <c r="D79" i="1" l="1"/>
  <c r="D81" i="1"/>
  <c r="D80" i="1"/>
  <c r="F73" i="1"/>
  <c r="F68" i="1"/>
  <c r="G68" i="1" s="1"/>
  <c r="F69" i="1"/>
  <c r="G69" i="1" s="1"/>
  <c r="F70" i="1"/>
  <c r="G70" i="1" s="1"/>
  <c r="G64" i="1"/>
  <c r="D84" i="1"/>
  <c r="F75" i="1" l="1"/>
  <c r="G73" i="1"/>
  <c r="D86" i="1"/>
  <c r="D92" i="1" l="1"/>
  <c r="D91" i="1"/>
  <c r="D90" i="1"/>
  <c r="F84" i="1"/>
  <c r="F80" i="1"/>
  <c r="G80" i="1" s="1"/>
  <c r="F81" i="1"/>
  <c r="G81" i="1" s="1"/>
  <c r="F79" i="1"/>
  <c r="G79" i="1" s="1"/>
  <c r="G75" i="1"/>
  <c r="D95" i="1"/>
  <c r="F86" i="1" l="1"/>
  <c r="G84" i="1"/>
  <c r="D97" i="1"/>
  <c r="D106" i="1" l="1"/>
  <c r="D103" i="1"/>
  <c r="D102" i="1"/>
  <c r="D101" i="1"/>
  <c r="F95" i="1"/>
  <c r="F92" i="1"/>
  <c r="G92" i="1" s="1"/>
  <c r="F90" i="1"/>
  <c r="G90" i="1" s="1"/>
  <c r="F91" i="1"/>
  <c r="G91" i="1" s="1"/>
  <c r="G86" i="1"/>
  <c r="D108" i="1"/>
  <c r="D112" i="1" l="1"/>
  <c r="D114" i="1"/>
  <c r="D113" i="1"/>
  <c r="F97" i="1"/>
  <c r="G95" i="1"/>
  <c r="F102" i="1" l="1"/>
  <c r="G102" i="1" s="1"/>
  <c r="F103" i="1"/>
  <c r="G103" i="1" s="1"/>
  <c r="F101" i="1"/>
  <c r="G101" i="1" s="1"/>
  <c r="F106" i="1"/>
  <c r="G97" i="1"/>
  <c r="F108" i="1" l="1"/>
  <c r="G106" i="1"/>
  <c r="F114" i="1" l="1"/>
  <c r="G114" i="1" s="1"/>
  <c r="F113" i="1"/>
  <c r="G113" i="1" s="1"/>
  <c r="F112" i="1"/>
  <c r="G112" i="1" s="1"/>
  <c r="G108" i="1"/>
</calcChain>
</file>

<file path=xl/sharedStrings.xml><?xml version="1.0" encoding="utf-8"?>
<sst xmlns="http://schemas.openxmlformats.org/spreadsheetml/2006/main" count="182" uniqueCount="26">
  <si>
    <t>Hypothetical Growth Rates</t>
  </si>
  <si>
    <t>Low Tech </t>
  </si>
  <si>
    <t>High Tech </t>
  </si>
  <si>
    <t>Round 1 </t>
  </si>
  <si>
    <t>Round 2</t>
  </si>
  <si>
    <t>Round 3</t>
  </si>
  <si>
    <t>Round 4</t>
  </si>
  <si>
    <t>Round 5</t>
  </si>
  <si>
    <t>Round 6</t>
  </si>
  <si>
    <t>Round 7</t>
  </si>
  <si>
    <t>Round 8</t>
  </si>
  <si>
    <t>Round 0</t>
  </si>
  <si>
    <t>Low Tech</t>
  </si>
  <si>
    <t>High Tech</t>
  </si>
  <si>
    <t>Market Size</t>
  </si>
  <si>
    <t>Growth Rate</t>
  </si>
  <si>
    <t>New Market Size</t>
  </si>
  <si>
    <t>Product</t>
  </si>
  <si>
    <t>Est. Mark. Share</t>
  </si>
  <si>
    <t>units</t>
  </si>
  <si>
    <t xml:space="preserve"> </t>
  </si>
  <si>
    <t>Able</t>
  </si>
  <si>
    <t>Ace</t>
  </si>
  <si>
    <t>Arrow</t>
  </si>
  <si>
    <t>Round 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</si>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</sst>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rgb="FF525252"/>
      <name val="Aptos Display"/>
      <family val="2"/>
      <scheme val="major"/>
    </font>
    <font>
      <sz val="16"/>
      <color theme="1"/>
      <name val="Aptos Display"/>
      <family val="2"/>
      <scheme val="major"/>
    </font>
    <font>
      <sz val="12"/>
      <color theme="1"/>
      <name val="Aptos Display"/>
      <family val="2"/>
      <scheme val="major"/>
    </font>
    <font>
      <sz val="10"/>
      <color rgb="FF000000"/>
      <name val="Aptos Display"/>
      <family val="2"/>
      <scheme val="major"/>
    </font>
    <font>
      <sz val="12"/>
      <color rgb="FF000000"/>
      <name val="Aptos Display"/>
      <family val="2"/>
      <scheme val="major"/>
    </font>
    <font>
      <sz val="11"/>
      <color theme="1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1" xfId="0" applyFont="1" applyFill="1" applyBorder="1"/>
    <xf numFmtId="10" fontId="2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/>
    <xf numFmtId="10" fontId="3" fillId="0" borderId="1" xfId="0" applyNumberFormat="1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/>
    <xf numFmtId="0" fontId="4" fillId="0" borderId="1" xfId="0" applyFont="1" applyBorder="1"/>
    <xf numFmtId="3" fontId="5" fillId="0" borderId="1" xfId="0" applyNumberFormat="1" applyFont="1" applyBorder="1"/>
    <xf numFmtId="3" fontId="4" fillId="0" borderId="13" xfId="0" applyNumberFormat="1" applyFont="1" applyBorder="1"/>
    <xf numFmtId="10" fontId="4" fillId="0" borderId="1" xfId="0" applyNumberFormat="1" applyFont="1" applyBorder="1"/>
    <xf numFmtId="0" fontId="4" fillId="0" borderId="13" xfId="0" applyFont="1" applyBorder="1"/>
    <xf numFmtId="0" fontId="4" fillId="0" borderId="10" xfId="0" applyFont="1" applyBorder="1"/>
    <xf numFmtId="0" fontId="4" fillId="0" borderId="0" xfId="0" applyFont="1"/>
    <xf numFmtId="0" fontId="4" fillId="0" borderId="9" xfId="0" applyFont="1" applyBorder="1"/>
    <xf numFmtId="0" fontId="4" fillId="0" borderId="16" xfId="0" applyFont="1" applyBorder="1"/>
    <xf numFmtId="0" fontId="4" fillId="0" borderId="2" xfId="0" applyFont="1" applyBorder="1"/>
    <xf numFmtId="1" fontId="4" fillId="0" borderId="1" xfId="0" applyNumberFormat="1" applyFont="1" applyBorder="1"/>
    <xf numFmtId="1" fontId="4" fillId="0" borderId="13" xfId="0" applyNumberFormat="1" applyFont="1" applyBorder="1"/>
    <xf numFmtId="0" fontId="4" fillId="0" borderId="11" xfId="0" applyFont="1" applyBorder="1"/>
    <xf numFmtId="1" fontId="4" fillId="0" borderId="12" xfId="0" applyNumberFormat="1" applyFont="1" applyBorder="1"/>
    <xf numFmtId="1" fontId="4" fillId="0" borderId="15" xfId="0" applyNumberFormat="1" applyFont="1" applyBorder="1"/>
    <xf numFmtId="3" fontId="4" fillId="0" borderId="1" xfId="0" applyNumberFormat="1" applyFont="1" applyBorder="1"/>
    <xf numFmtId="3" fontId="5" fillId="0" borderId="0" xfId="0" applyNumberFormat="1" applyFont="1"/>
    <xf numFmtId="3" fontId="6" fillId="0" borderId="13" xfId="0" applyNumberFormat="1" applyFont="1" applyBorder="1"/>
    <xf numFmtId="0" fontId="4" fillId="0" borderId="14" xfId="0" applyFont="1" applyBorder="1"/>
    <xf numFmtId="0" fontId="4" fillId="0" borderId="18" xfId="0" applyFont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17" xfId="0" applyFont="1" applyFill="1" applyBorder="1" applyAlignment="1">
      <alignment horizontal="center"/>
    </xf>
    <xf numFmtId="164" fontId="4" fillId="3" borderId="1" xfId="1" applyNumberFormat="1" applyFont="1" applyFill="1" applyBorder="1"/>
    <xf numFmtId="164" fontId="4" fillId="3" borderId="12" xfId="1" applyNumberFormat="1" applyFont="1" applyFill="1" applyBorder="1"/>
    <xf numFmtId="0" fontId="7" fillId="0" borderId="8" xfId="0" applyFont="1" applyBorder="1"/>
    <xf numFmtId="0" fontId="7" fillId="0" borderId="1" xfId="0" applyFont="1" applyBorder="1"/>
    <xf numFmtId="10" fontId="7" fillId="0" borderId="1" xfId="0" applyNumberFormat="1" applyFont="1" applyBorder="1"/>
    <xf numFmtId="10" fontId="7" fillId="0" borderId="2" xfId="0" applyNumberFormat="1" applyFont="1" applyBorder="1"/>
    <xf numFmtId="0" fontId="4" fillId="2" borderId="19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C140-7BA8-6149-B008-081F29CE7206}">
  <dimension ref="B4:G114"/>
  <sheetViews>
    <sheetView tabSelected="1" topLeftCell="A38" workbookViewId="0">
      <selection activeCell="D61" sqref="D61:G61"/>
    </sheetView>
  </sheetViews>
  <sheetFormatPr defaultColWidth="10.6640625" defaultRowHeight="16" x14ac:dyDescent="0.4"/>
  <cols>
    <col min="2" max="2" width="15.5" customWidth="1"/>
    <col min="3" max="3" width="19.6640625" customWidth="1"/>
    <col min="6" max="6" width="14.6640625" customWidth="1"/>
  </cols>
  <sheetData>
    <row r="4" spans="3:6" ht="21" x14ac:dyDescent="0.5">
      <c r="C4" s="3" t="s">
        <v>0</v>
      </c>
      <c r="D4" s="4"/>
      <c r="E4" s="4"/>
      <c r="F4" s="5"/>
    </row>
    <row r="5" spans="3:6" ht="21" x14ac:dyDescent="0.5">
      <c r="C5" s="6"/>
      <c r="D5" s="1" t="s">
        <v>1</v>
      </c>
      <c r="E5" s="1"/>
      <c r="F5" s="1" t="s">
        <v>2</v>
      </c>
    </row>
    <row r="6" spans="3:6" ht="21" x14ac:dyDescent="0.5">
      <c r="C6" s="6" t="s">
        <v>3</v>
      </c>
      <c r="D6" s="7">
        <v>9.6000000000000002E-2</v>
      </c>
      <c r="E6" s="6"/>
      <c r="F6" s="7">
        <v>0.2</v>
      </c>
    </row>
    <row r="7" spans="3:6" ht="21" x14ac:dyDescent="0.5">
      <c r="C7" s="6" t="s">
        <v>4</v>
      </c>
      <c r="D7" s="7">
        <v>0.104</v>
      </c>
      <c r="E7" s="6"/>
      <c r="F7" s="7">
        <v>0.19800000000000001</v>
      </c>
    </row>
    <row r="8" spans="3:6" ht="21" x14ac:dyDescent="0.5">
      <c r="C8" s="6" t="s">
        <v>5</v>
      </c>
      <c r="D8" s="7">
        <v>9.2999999999999999E-2</v>
      </c>
      <c r="E8" s="6"/>
      <c r="F8" s="7">
        <v>0.215</v>
      </c>
    </row>
    <row r="9" spans="3:6" ht="21" x14ac:dyDescent="0.5">
      <c r="C9" s="6" t="s">
        <v>6</v>
      </c>
      <c r="D9" s="7">
        <v>0.11899999999999999</v>
      </c>
      <c r="E9" s="6"/>
      <c r="F9" s="7">
        <v>0.184</v>
      </c>
    </row>
    <row r="10" spans="3:6" ht="21" x14ac:dyDescent="0.5">
      <c r="C10" s="6" t="s">
        <v>7</v>
      </c>
      <c r="D10" s="7">
        <v>0.1</v>
      </c>
      <c r="E10" s="6"/>
      <c r="F10" s="7">
        <v>0.22900000000000001</v>
      </c>
    </row>
    <row r="11" spans="3:6" ht="21" x14ac:dyDescent="0.5">
      <c r="C11" s="6" t="s">
        <v>8</v>
      </c>
      <c r="D11" s="7">
        <v>9.5000000000000001E-2</v>
      </c>
      <c r="E11" s="6"/>
      <c r="F11" s="7">
        <v>0.20699999999999999</v>
      </c>
    </row>
    <row r="12" spans="3:6" ht="21" x14ac:dyDescent="0.5">
      <c r="C12" s="6" t="s">
        <v>9</v>
      </c>
      <c r="D12" s="7">
        <v>0.112</v>
      </c>
      <c r="E12" s="6"/>
      <c r="F12" s="7">
        <v>0.182</v>
      </c>
    </row>
    <row r="13" spans="3:6" ht="21" x14ac:dyDescent="0.5">
      <c r="C13" s="6" t="s">
        <v>10</v>
      </c>
      <c r="D13" s="7">
        <v>0.09</v>
      </c>
      <c r="E13" s="6"/>
      <c r="F13" s="7">
        <v>0.221</v>
      </c>
    </row>
    <row r="16" spans="3:6" ht="16.5" thickBot="1" x14ac:dyDescent="0.45"/>
    <row r="17" spans="2:7" x14ac:dyDescent="0.4">
      <c r="B17" s="8" t="s">
        <v>11</v>
      </c>
      <c r="C17" s="9"/>
      <c r="D17" s="31" t="s">
        <v>12</v>
      </c>
      <c r="E17" s="31"/>
      <c r="F17" s="31" t="s">
        <v>13</v>
      </c>
      <c r="G17" s="32" t="s">
        <v>25</v>
      </c>
    </row>
    <row r="18" spans="2:7" x14ac:dyDescent="0.4">
      <c r="B18" s="10" t="s">
        <v>14</v>
      </c>
      <c r="C18" s="11"/>
      <c r="D18" s="11">
        <v>5040</v>
      </c>
      <c r="E18" s="11"/>
      <c r="F18" s="12">
        <v>2160</v>
      </c>
      <c r="G18" s="13">
        <f>D18+F18</f>
        <v>7200</v>
      </c>
    </row>
    <row r="19" spans="2:7" x14ac:dyDescent="0.4">
      <c r="B19" s="10" t="s">
        <v>15</v>
      </c>
      <c r="C19" s="11" t="s">
        <v>20</v>
      </c>
      <c r="D19" s="14">
        <v>0</v>
      </c>
      <c r="E19" s="11"/>
      <c r="F19" s="14">
        <v>0</v>
      </c>
      <c r="G19" s="15"/>
    </row>
    <row r="20" spans="2:7" x14ac:dyDescent="0.4">
      <c r="B20" s="10" t="s">
        <v>16</v>
      </c>
      <c r="C20" s="11"/>
      <c r="D20" s="11">
        <f>D18</f>
        <v>5040</v>
      </c>
      <c r="E20" s="11"/>
      <c r="F20" s="12">
        <f>F18</f>
        <v>2160</v>
      </c>
      <c r="G20" s="13">
        <f>D20+F20</f>
        <v>7200</v>
      </c>
    </row>
    <row r="21" spans="2:7" ht="16.5" thickBot="1" x14ac:dyDescent="0.45">
      <c r="B21" s="16"/>
      <c r="C21" s="17"/>
      <c r="D21" s="17"/>
      <c r="E21" s="17"/>
      <c r="F21" s="17"/>
      <c r="G21" s="18"/>
    </row>
    <row r="22" spans="2:7" x14ac:dyDescent="0.4">
      <c r="B22" s="19"/>
      <c r="C22" s="33" t="s">
        <v>12</v>
      </c>
      <c r="D22" s="33"/>
      <c r="E22" s="33" t="s">
        <v>13</v>
      </c>
      <c r="F22" s="33"/>
      <c r="G22" s="32" t="s">
        <v>25</v>
      </c>
    </row>
    <row r="23" spans="2:7" x14ac:dyDescent="0.4">
      <c r="B23" s="10" t="s">
        <v>17</v>
      </c>
      <c r="C23" s="11" t="s">
        <v>18</v>
      </c>
      <c r="D23" s="11" t="s">
        <v>19</v>
      </c>
      <c r="E23" s="11" t="s">
        <v>18</v>
      </c>
      <c r="F23" s="20" t="s">
        <v>19</v>
      </c>
      <c r="G23" s="15"/>
    </row>
    <row r="24" spans="2:7" x14ac:dyDescent="0.4">
      <c r="B24" s="10" t="s">
        <v>21</v>
      </c>
      <c r="C24" s="34">
        <f>12.5%</f>
        <v>0.125</v>
      </c>
      <c r="D24" s="21">
        <f>C24*D$20</f>
        <v>630</v>
      </c>
      <c r="E24" s="34">
        <f>1.5%</f>
        <v>1.4999999999999999E-2</v>
      </c>
      <c r="F24" s="21">
        <f>E24*F20</f>
        <v>32.4</v>
      </c>
      <c r="G24" s="22">
        <f>D24+F24</f>
        <v>662.4</v>
      </c>
    </row>
    <row r="25" spans="2:7" x14ac:dyDescent="0.4">
      <c r="B25" s="10" t="s">
        <v>22</v>
      </c>
      <c r="C25" s="34">
        <f>9.5%</f>
        <v>9.5000000000000001E-2</v>
      </c>
      <c r="D25" s="21">
        <f>C25*D$20</f>
        <v>478.8</v>
      </c>
      <c r="E25" s="34">
        <f>5.8%</f>
        <v>5.7999999999999996E-2</v>
      </c>
      <c r="F25" s="21">
        <f>E25*F20</f>
        <v>125.27999999999999</v>
      </c>
      <c r="G25" s="22">
        <f>D25+F25</f>
        <v>604.08000000000004</v>
      </c>
    </row>
    <row r="26" spans="2:7" ht="16.5" thickBot="1" x14ac:dyDescent="0.45">
      <c r="B26" s="23" t="s">
        <v>23</v>
      </c>
      <c r="C26" s="35">
        <f>17.8%</f>
        <v>0.17800000000000002</v>
      </c>
      <c r="D26" s="24">
        <f>C26*D$20</f>
        <v>897.12000000000012</v>
      </c>
      <c r="E26" s="35">
        <f>6.2%</f>
        <v>6.2E-2</v>
      </c>
      <c r="F26" s="24">
        <f>E26*F20</f>
        <v>133.91999999999999</v>
      </c>
      <c r="G26" s="25">
        <f>D26+F26</f>
        <v>1031.0400000000002</v>
      </c>
    </row>
    <row r="27" spans="2:7" ht="16.5" thickBot="1" x14ac:dyDescent="0.45">
      <c r="B27" s="17"/>
      <c r="C27" s="17"/>
      <c r="D27" s="17"/>
      <c r="E27" s="17"/>
      <c r="F27" s="17"/>
      <c r="G27" s="17"/>
    </row>
    <row r="28" spans="2:7" x14ac:dyDescent="0.4">
      <c r="B28" s="8" t="s">
        <v>24</v>
      </c>
      <c r="C28" s="9"/>
      <c r="D28" s="31" t="s">
        <v>12</v>
      </c>
      <c r="E28" s="31"/>
      <c r="F28" s="31" t="s">
        <v>13</v>
      </c>
      <c r="G28" s="32" t="s">
        <v>25</v>
      </c>
    </row>
    <row r="29" spans="2:7" x14ac:dyDescent="0.4">
      <c r="B29" s="10" t="s">
        <v>14</v>
      </c>
      <c r="C29" s="11"/>
      <c r="D29" s="26">
        <f>D20</f>
        <v>5040</v>
      </c>
      <c r="E29" s="11"/>
      <c r="F29" s="27">
        <f>F20</f>
        <v>2160</v>
      </c>
      <c r="G29" s="28">
        <f>D29+F29</f>
        <v>7200</v>
      </c>
    </row>
    <row r="30" spans="2:7" x14ac:dyDescent="0.4">
      <c r="B30" s="36" t="s">
        <v>15</v>
      </c>
      <c r="C30" s="37" t="s">
        <v>20</v>
      </c>
      <c r="D30" s="38">
        <v>9.6000000000000002E-2</v>
      </c>
      <c r="E30" s="37"/>
      <c r="F30" s="39">
        <v>0.2</v>
      </c>
      <c r="G30" s="15"/>
    </row>
    <row r="31" spans="2:7" x14ac:dyDescent="0.4">
      <c r="B31" s="10" t="s">
        <v>16</v>
      </c>
      <c r="C31" s="11"/>
      <c r="D31" s="21">
        <f>D29*D30+D29</f>
        <v>5523.84</v>
      </c>
      <c r="E31" s="11"/>
      <c r="F31" s="20">
        <f>F29*F30+F29</f>
        <v>2592</v>
      </c>
      <c r="G31" s="28">
        <f>D31+F31</f>
        <v>8115.84</v>
      </c>
    </row>
    <row r="32" spans="2:7" ht="16.5" thickBot="1" x14ac:dyDescent="0.45">
      <c r="B32" s="16"/>
      <c r="C32" s="17"/>
      <c r="D32" s="17"/>
      <c r="E32" s="17"/>
      <c r="F32" s="17"/>
      <c r="G32" s="29"/>
    </row>
    <row r="33" spans="2:7" x14ac:dyDescent="0.4">
      <c r="B33" s="30"/>
      <c r="C33" s="40" t="s">
        <v>12</v>
      </c>
      <c r="D33" s="40"/>
      <c r="E33" s="40" t="s">
        <v>13</v>
      </c>
      <c r="F33" s="40"/>
      <c r="G33" s="32" t="s">
        <v>25</v>
      </c>
    </row>
    <row r="34" spans="2:7" x14ac:dyDescent="0.4">
      <c r="B34" s="10" t="s">
        <v>17</v>
      </c>
      <c r="C34" s="11" t="s">
        <v>18</v>
      </c>
      <c r="D34" s="11" t="s">
        <v>19</v>
      </c>
      <c r="E34" s="11" t="s">
        <v>18</v>
      </c>
      <c r="F34" s="20" t="s">
        <v>19</v>
      </c>
      <c r="G34" s="15"/>
    </row>
    <row r="35" spans="2:7" x14ac:dyDescent="0.4">
      <c r="B35" s="10" t="s">
        <v>21</v>
      </c>
      <c r="C35" s="34">
        <f>C$24</f>
        <v>0.125</v>
      </c>
      <c r="D35" s="21">
        <f>C35*D31</f>
        <v>690.48</v>
      </c>
      <c r="E35" s="34">
        <f>E$24</f>
        <v>1.4999999999999999E-2</v>
      </c>
      <c r="F35" s="21">
        <f>E35*F31</f>
        <v>38.879999999999995</v>
      </c>
      <c r="G35" s="22">
        <f>D35+F35</f>
        <v>729.36</v>
      </c>
    </row>
    <row r="36" spans="2:7" x14ac:dyDescent="0.4">
      <c r="B36" s="10" t="s">
        <v>22</v>
      </c>
      <c r="C36" s="34">
        <f>C$25</f>
        <v>9.5000000000000001E-2</v>
      </c>
      <c r="D36" s="21">
        <f>C36*D31</f>
        <v>524.76480000000004</v>
      </c>
      <c r="E36" s="34">
        <f>E$25</f>
        <v>5.7999999999999996E-2</v>
      </c>
      <c r="F36" s="21">
        <f>E36*F31</f>
        <v>150.33599999999998</v>
      </c>
      <c r="G36" s="22">
        <f>D36+F36</f>
        <v>675.10080000000005</v>
      </c>
    </row>
    <row r="37" spans="2:7" ht="16.5" thickBot="1" x14ac:dyDescent="0.45">
      <c r="B37" s="23" t="s">
        <v>23</v>
      </c>
      <c r="C37" s="35">
        <f>C$26</f>
        <v>0.17800000000000002</v>
      </c>
      <c r="D37" s="24">
        <f>C37*D31</f>
        <v>983.2435200000001</v>
      </c>
      <c r="E37" s="35">
        <f>E$26</f>
        <v>6.2E-2</v>
      </c>
      <c r="F37" s="24">
        <f>E37*F31</f>
        <v>160.70400000000001</v>
      </c>
      <c r="G37" s="25">
        <f>D37+F37</f>
        <v>1143.9475200000002</v>
      </c>
    </row>
    <row r="38" spans="2:7" ht="16.5" thickBot="1" x14ac:dyDescent="0.45">
      <c r="B38" s="17"/>
      <c r="C38" s="17"/>
      <c r="D38" s="17"/>
      <c r="E38" s="17"/>
      <c r="F38" s="17"/>
      <c r="G38" s="17"/>
    </row>
    <row r="39" spans="2:7" x14ac:dyDescent="0.4">
      <c r="B39" s="8" t="s">
        <v>4</v>
      </c>
      <c r="C39" s="9"/>
      <c r="D39" s="31" t="s">
        <v>12</v>
      </c>
      <c r="E39" s="31"/>
      <c r="F39" s="31" t="s">
        <v>13</v>
      </c>
      <c r="G39" s="32" t="s">
        <v>25</v>
      </c>
    </row>
    <row r="40" spans="2:7" x14ac:dyDescent="0.4">
      <c r="B40" s="10" t="s">
        <v>14</v>
      </c>
      <c r="C40" s="11"/>
      <c r="D40" s="26">
        <f>D31</f>
        <v>5523.84</v>
      </c>
      <c r="E40" s="11"/>
      <c r="F40" s="27">
        <f>F31</f>
        <v>2592</v>
      </c>
      <c r="G40" s="28">
        <f>D40+F40</f>
        <v>8115.84</v>
      </c>
    </row>
    <row r="41" spans="2:7" x14ac:dyDescent="0.4">
      <c r="B41" s="10" t="s">
        <v>15</v>
      </c>
      <c r="C41" s="11" t="s">
        <v>20</v>
      </c>
      <c r="D41" s="14">
        <v>0.104</v>
      </c>
      <c r="E41" s="11"/>
      <c r="F41" s="14">
        <v>0.19800000000000001</v>
      </c>
      <c r="G41" s="15"/>
    </row>
    <row r="42" spans="2:7" x14ac:dyDescent="0.4">
      <c r="B42" s="10" t="s">
        <v>16</v>
      </c>
      <c r="C42" s="11"/>
      <c r="D42" s="21">
        <f>D40*D41+D40</f>
        <v>6098.3193600000004</v>
      </c>
      <c r="E42" s="11"/>
      <c r="F42" s="20">
        <f>F40*F41+F40</f>
        <v>3105.2159999999999</v>
      </c>
      <c r="G42" s="28">
        <f>D42+F42</f>
        <v>9203.5353599999999</v>
      </c>
    </row>
    <row r="43" spans="2:7" ht="16.5" thickBot="1" x14ac:dyDescent="0.45">
      <c r="B43" s="16"/>
      <c r="C43" s="17"/>
      <c r="D43" s="17"/>
      <c r="E43" s="17"/>
      <c r="F43" s="17"/>
      <c r="G43" s="29"/>
    </row>
    <row r="44" spans="2:7" x14ac:dyDescent="0.4">
      <c r="B44" s="30"/>
      <c r="C44" s="40" t="s">
        <v>12</v>
      </c>
      <c r="D44" s="40"/>
      <c r="E44" s="40" t="s">
        <v>13</v>
      </c>
      <c r="F44" s="40"/>
      <c r="G44" s="32" t="s">
        <v>25</v>
      </c>
    </row>
    <row r="45" spans="2:7" x14ac:dyDescent="0.4">
      <c r="B45" s="10" t="s">
        <v>17</v>
      </c>
      <c r="C45" s="11" t="s">
        <v>18</v>
      </c>
      <c r="D45" s="11" t="s">
        <v>19</v>
      </c>
      <c r="E45" s="11" t="s">
        <v>18</v>
      </c>
      <c r="F45" s="20" t="s">
        <v>19</v>
      </c>
      <c r="G45" s="15"/>
    </row>
    <row r="46" spans="2:7" x14ac:dyDescent="0.4">
      <c r="B46" s="10" t="s">
        <v>21</v>
      </c>
      <c r="C46" s="34">
        <f>C$24</f>
        <v>0.125</v>
      </c>
      <c r="D46" s="21">
        <f>C46*D42</f>
        <v>762.28992000000005</v>
      </c>
      <c r="E46" s="34">
        <f>E$24</f>
        <v>1.4999999999999999E-2</v>
      </c>
      <c r="F46" s="21">
        <f>E46*F42</f>
        <v>46.578239999999994</v>
      </c>
      <c r="G46" s="22">
        <f>D46+F46</f>
        <v>808.86815999999999</v>
      </c>
    </row>
    <row r="47" spans="2:7" x14ac:dyDescent="0.4">
      <c r="B47" s="10" t="s">
        <v>22</v>
      </c>
      <c r="C47" s="34">
        <f>C$25</f>
        <v>9.5000000000000001E-2</v>
      </c>
      <c r="D47" s="21">
        <f>C47*D42</f>
        <v>579.34033920000002</v>
      </c>
      <c r="E47" s="34">
        <f>E$25</f>
        <v>5.7999999999999996E-2</v>
      </c>
      <c r="F47" s="21">
        <f>E47*F42</f>
        <v>180.10252799999998</v>
      </c>
      <c r="G47" s="22">
        <f>D47+F47</f>
        <v>759.44286720000002</v>
      </c>
    </row>
    <row r="48" spans="2:7" ht="16.5" thickBot="1" x14ac:dyDescent="0.45">
      <c r="B48" s="23" t="s">
        <v>23</v>
      </c>
      <c r="C48" s="35">
        <f>C$26</f>
        <v>0.17800000000000002</v>
      </c>
      <c r="D48" s="24">
        <f>C48*D42</f>
        <v>1085.5008460800002</v>
      </c>
      <c r="E48" s="35">
        <f>E$26</f>
        <v>6.2E-2</v>
      </c>
      <c r="F48" s="24">
        <f>E48*F42</f>
        <v>192.523392</v>
      </c>
      <c r="G48" s="25">
        <f>D48+F48</f>
        <v>1278.0242380800003</v>
      </c>
    </row>
    <row r="49" spans="2:7" ht="16.5" thickBot="1" x14ac:dyDescent="0.45">
      <c r="B49" s="17"/>
      <c r="C49" s="17"/>
      <c r="D49" s="17"/>
      <c r="E49" s="17"/>
      <c r="F49" s="17"/>
      <c r="G49" s="17"/>
    </row>
    <row r="50" spans="2:7" x14ac:dyDescent="0.4">
      <c r="B50" s="8" t="s">
        <v>5</v>
      </c>
      <c r="C50" s="9"/>
      <c r="D50" s="31" t="s">
        <v>12</v>
      </c>
      <c r="E50" s="31"/>
      <c r="F50" s="31" t="s">
        <v>13</v>
      </c>
      <c r="G50" s="32" t="s">
        <v>25</v>
      </c>
    </row>
    <row r="51" spans="2:7" x14ac:dyDescent="0.4">
      <c r="B51" s="10" t="s">
        <v>14</v>
      </c>
      <c r="C51" s="11"/>
      <c r="D51" s="21">
        <f>D42</f>
        <v>6098.3193600000004</v>
      </c>
      <c r="E51" s="11"/>
      <c r="F51" s="27">
        <f>F42</f>
        <v>3105.2159999999999</v>
      </c>
      <c r="G51" s="28">
        <f>D51+F51</f>
        <v>9203.5353599999999</v>
      </c>
    </row>
    <row r="52" spans="2:7" ht="21" x14ac:dyDescent="0.5">
      <c r="B52" s="10" t="s">
        <v>15</v>
      </c>
      <c r="C52" s="11" t="s">
        <v>20</v>
      </c>
      <c r="D52" s="2">
        <v>9.2999999999999999E-2</v>
      </c>
      <c r="E52" s="11"/>
      <c r="F52" s="2">
        <v>0.215</v>
      </c>
      <c r="G52" s="15"/>
    </row>
    <row r="53" spans="2:7" ht="16.5" thickBot="1" x14ac:dyDescent="0.45">
      <c r="B53" s="10" t="s">
        <v>16</v>
      </c>
      <c r="C53" s="11"/>
      <c r="D53" s="24">
        <f>D51*D52+D51</f>
        <v>6665.4630604800004</v>
      </c>
      <c r="E53" s="11"/>
      <c r="F53" s="20">
        <f>F51*F52+F51</f>
        <v>3772.8374399999998</v>
      </c>
      <c r="G53" s="28">
        <f>D53+F53</f>
        <v>10438.30050048</v>
      </c>
    </row>
    <row r="54" spans="2:7" ht="16.5" thickBot="1" x14ac:dyDescent="0.45">
      <c r="B54" s="16"/>
      <c r="C54" s="17"/>
      <c r="D54" s="17"/>
      <c r="E54" s="17"/>
      <c r="F54" s="17"/>
      <c r="G54" s="29"/>
    </row>
    <row r="55" spans="2:7" x14ac:dyDescent="0.4">
      <c r="B55" s="30"/>
      <c r="C55" s="40" t="s">
        <v>12</v>
      </c>
      <c r="D55" s="40"/>
      <c r="E55" s="40" t="s">
        <v>13</v>
      </c>
      <c r="F55" s="40"/>
      <c r="G55" s="32" t="s">
        <v>25</v>
      </c>
    </row>
    <row r="56" spans="2:7" x14ac:dyDescent="0.4">
      <c r="B56" s="10" t="s">
        <v>17</v>
      </c>
      <c r="C56" s="11" t="s">
        <v>18</v>
      </c>
      <c r="D56" s="11" t="s">
        <v>19</v>
      </c>
      <c r="E56" s="11" t="s">
        <v>18</v>
      </c>
      <c r="F56" s="20" t="s">
        <v>19</v>
      </c>
      <c r="G56" s="15"/>
    </row>
    <row r="57" spans="2:7" x14ac:dyDescent="0.4">
      <c r="B57" s="10" t="s">
        <v>21</v>
      </c>
      <c r="C57" s="34">
        <f>C$24</f>
        <v>0.125</v>
      </c>
      <c r="D57" s="21">
        <f>C57*D$53</f>
        <v>833.18288256000005</v>
      </c>
      <c r="E57" s="34">
        <f>E$24</f>
        <v>1.4999999999999999E-2</v>
      </c>
      <c r="F57" s="21">
        <f>E57*F53</f>
        <v>56.592561599999996</v>
      </c>
      <c r="G57" s="22">
        <f>D57+F57</f>
        <v>889.77544416000001</v>
      </c>
    </row>
    <row r="58" spans="2:7" x14ac:dyDescent="0.4">
      <c r="B58" s="10" t="s">
        <v>22</v>
      </c>
      <c r="C58" s="34">
        <f>C$25</f>
        <v>9.5000000000000001E-2</v>
      </c>
      <c r="D58" s="21">
        <f>C58*D$53</f>
        <v>633.21899074560008</v>
      </c>
      <c r="E58" s="34">
        <f>E$25</f>
        <v>5.7999999999999996E-2</v>
      </c>
      <c r="F58" s="21">
        <f>E58*F53</f>
        <v>218.82457151999998</v>
      </c>
      <c r="G58" s="22">
        <f>D58+F58</f>
        <v>852.04356226560003</v>
      </c>
    </row>
    <row r="59" spans="2:7" ht="16.5" thickBot="1" x14ac:dyDescent="0.45">
      <c r="B59" s="23" t="s">
        <v>23</v>
      </c>
      <c r="C59" s="35">
        <f>C$26</f>
        <v>0.17800000000000002</v>
      </c>
      <c r="D59" s="21">
        <f>C59*D$53</f>
        <v>1186.4524247654401</v>
      </c>
      <c r="E59" s="35">
        <f>E$26</f>
        <v>6.2E-2</v>
      </c>
      <c r="F59" s="24">
        <f>E59*F53</f>
        <v>233.91592127999999</v>
      </c>
      <c r="G59" s="25">
        <f>D59+F59</f>
        <v>1420.3683460454401</v>
      </c>
    </row>
    <row r="60" spans="2:7" ht="16.5" thickBot="1" x14ac:dyDescent="0.45">
      <c r="B60" s="17"/>
      <c r="C60" s="17"/>
      <c r="D60" s="17"/>
      <c r="E60" s="17"/>
      <c r="F60" s="17"/>
      <c r="G60" s="17"/>
    </row>
    <row r="61" spans="2:7" x14ac:dyDescent="0.4">
      <c r="B61" s="8" t="s">
        <v>6</v>
      </c>
      <c r="C61" s="9"/>
      <c r="D61" s="31" t="s">
        <v>12</v>
      </c>
      <c r="E61" s="31"/>
      <c r="F61" s="31" t="s">
        <v>13</v>
      </c>
      <c r="G61" s="32" t="s">
        <v>25</v>
      </c>
    </row>
    <row r="62" spans="2:7" x14ac:dyDescent="0.4">
      <c r="B62" s="10" t="s">
        <v>14</v>
      </c>
      <c r="C62" s="11"/>
      <c r="D62" s="26">
        <f>D53</f>
        <v>6665.4630604800004</v>
      </c>
      <c r="E62" s="11"/>
      <c r="F62" s="27">
        <f>F53</f>
        <v>3772.8374399999998</v>
      </c>
      <c r="G62" s="28">
        <f>D62+F62</f>
        <v>10438.30050048</v>
      </c>
    </row>
    <row r="63" spans="2:7" x14ac:dyDescent="0.4">
      <c r="B63" s="36" t="s">
        <v>15</v>
      </c>
      <c r="C63" s="37" t="s">
        <v>20</v>
      </c>
      <c r="D63" s="38">
        <v>0.11899999999999999</v>
      </c>
      <c r="E63" s="37"/>
      <c r="F63" s="38">
        <v>0.184</v>
      </c>
      <c r="G63" s="15"/>
    </row>
    <row r="64" spans="2:7" x14ac:dyDescent="0.4">
      <c r="B64" s="10" t="s">
        <v>16</v>
      </c>
      <c r="C64" s="11"/>
      <c r="D64" s="21">
        <f>D62*D63+D62</f>
        <v>7458.65316467712</v>
      </c>
      <c r="E64" s="11"/>
      <c r="F64" s="20">
        <f>F62*F63+F62</f>
        <v>4467.0395289600001</v>
      </c>
      <c r="G64" s="28">
        <f>D64+F64</f>
        <v>11925.69269363712</v>
      </c>
    </row>
    <row r="65" spans="2:7" ht="16.5" thickBot="1" x14ac:dyDescent="0.45">
      <c r="B65" s="16"/>
      <c r="C65" s="17"/>
      <c r="D65" s="17"/>
      <c r="E65" s="17"/>
      <c r="F65" s="17"/>
      <c r="G65" s="29"/>
    </row>
    <row r="66" spans="2:7" x14ac:dyDescent="0.4">
      <c r="B66" s="30"/>
      <c r="C66" s="40" t="s">
        <v>12</v>
      </c>
      <c r="D66" s="40"/>
      <c r="E66" s="40" t="s">
        <v>13</v>
      </c>
      <c r="F66" s="40"/>
      <c r="G66" s="32" t="s">
        <v>25</v>
      </c>
    </row>
    <row r="67" spans="2:7" x14ac:dyDescent="0.4">
      <c r="B67" s="10" t="s">
        <v>17</v>
      </c>
      <c r="C67" s="11" t="s">
        <v>18</v>
      </c>
      <c r="D67" s="11" t="s">
        <v>19</v>
      </c>
      <c r="E67" s="11" t="s">
        <v>18</v>
      </c>
      <c r="F67" s="20" t="s">
        <v>19</v>
      </c>
      <c r="G67" s="15"/>
    </row>
    <row r="68" spans="2:7" x14ac:dyDescent="0.4">
      <c r="B68" s="10" t="s">
        <v>21</v>
      </c>
      <c r="C68" s="34">
        <f>C$24</f>
        <v>0.125</v>
      </c>
      <c r="D68" s="21">
        <f>C68*D$64</f>
        <v>932.33164558464</v>
      </c>
      <c r="E68" s="34">
        <f>E$24</f>
        <v>1.4999999999999999E-2</v>
      </c>
      <c r="F68" s="21">
        <f>E68*F64</f>
        <v>67.005592934399999</v>
      </c>
      <c r="G68" s="22">
        <f>D68+F68</f>
        <v>999.33723851904006</v>
      </c>
    </row>
    <row r="69" spans="2:7" x14ac:dyDescent="0.4">
      <c r="B69" s="10" t="s">
        <v>22</v>
      </c>
      <c r="C69" s="34">
        <f>C$25</f>
        <v>9.5000000000000001E-2</v>
      </c>
      <c r="D69" s="21">
        <f>C69*D$64</f>
        <v>708.5720506443264</v>
      </c>
      <c r="E69" s="34">
        <f>E$25</f>
        <v>5.7999999999999996E-2</v>
      </c>
      <c r="F69" s="21">
        <f>E69*F64</f>
        <v>259.08829267967997</v>
      </c>
      <c r="G69" s="22">
        <f>D69+F69</f>
        <v>967.66034332400636</v>
      </c>
    </row>
    <row r="70" spans="2:7" ht="16.5" thickBot="1" x14ac:dyDescent="0.45">
      <c r="B70" s="23" t="s">
        <v>23</v>
      </c>
      <c r="C70" s="35">
        <f>C$26</f>
        <v>0.17800000000000002</v>
      </c>
      <c r="D70" s="24">
        <f>C70*D$64</f>
        <v>1327.6402633125274</v>
      </c>
      <c r="E70" s="35">
        <f>E$26</f>
        <v>6.2E-2</v>
      </c>
      <c r="F70" s="24">
        <f>E70*F64</f>
        <v>276.95645079552003</v>
      </c>
      <c r="G70" s="25">
        <f>D70+F70</f>
        <v>1604.5967141080473</v>
      </c>
    </row>
    <row r="71" spans="2:7" ht="16.5" thickBot="1" x14ac:dyDescent="0.45">
      <c r="B71" s="17"/>
      <c r="C71" s="17"/>
      <c r="D71" s="17"/>
      <c r="E71" s="17"/>
      <c r="F71" s="17"/>
      <c r="G71" s="17"/>
    </row>
    <row r="72" spans="2:7" x14ac:dyDescent="0.4">
      <c r="B72" s="8" t="s">
        <v>7</v>
      </c>
      <c r="C72" s="9"/>
      <c r="D72" s="31" t="s">
        <v>12</v>
      </c>
      <c r="E72" s="31"/>
      <c r="F72" s="31" t="s">
        <v>13</v>
      </c>
      <c r="G72" s="32" t="s">
        <v>25</v>
      </c>
    </row>
    <row r="73" spans="2:7" x14ac:dyDescent="0.4">
      <c r="B73" s="10" t="s">
        <v>14</v>
      </c>
      <c r="C73" s="11"/>
      <c r="D73" s="26">
        <f>D64</f>
        <v>7458.65316467712</v>
      </c>
      <c r="E73" s="11"/>
      <c r="F73" s="27">
        <f>F64</f>
        <v>4467.0395289600001</v>
      </c>
      <c r="G73" s="28">
        <f>D73+F73</f>
        <v>11925.69269363712</v>
      </c>
    </row>
    <row r="74" spans="2:7" ht="21" x14ac:dyDescent="0.5">
      <c r="B74" s="10" t="s">
        <v>15</v>
      </c>
      <c r="C74" s="11" t="s">
        <v>20</v>
      </c>
      <c r="D74" s="2">
        <v>0.1</v>
      </c>
      <c r="E74" s="11"/>
      <c r="F74" s="2">
        <v>0.22900000000000001</v>
      </c>
      <c r="G74" s="15"/>
    </row>
    <row r="75" spans="2:7" x14ac:dyDescent="0.4">
      <c r="B75" s="10" t="s">
        <v>16</v>
      </c>
      <c r="C75" s="11"/>
      <c r="D75" s="21">
        <f>D73*D74+D73</f>
        <v>8204.5184811448325</v>
      </c>
      <c r="E75" s="11"/>
      <c r="F75" s="20">
        <f>F73*F74+F73</f>
        <v>5489.9915810918401</v>
      </c>
      <c r="G75" s="28">
        <f>D75+F75</f>
        <v>13694.510062236674</v>
      </c>
    </row>
    <row r="76" spans="2:7" ht="16.5" thickBot="1" x14ac:dyDescent="0.45">
      <c r="B76" s="16"/>
      <c r="C76" s="17"/>
      <c r="D76" s="17"/>
      <c r="E76" s="17"/>
      <c r="F76" s="17"/>
      <c r="G76" s="29"/>
    </row>
    <row r="77" spans="2:7" x14ac:dyDescent="0.4">
      <c r="B77" s="30"/>
      <c r="C77" s="40" t="s">
        <v>12</v>
      </c>
      <c r="D77" s="40"/>
      <c r="E77" s="40" t="s">
        <v>13</v>
      </c>
      <c r="F77" s="40"/>
      <c r="G77" s="32" t="s">
        <v>25</v>
      </c>
    </row>
    <row r="78" spans="2:7" x14ac:dyDescent="0.4">
      <c r="B78" s="10" t="s">
        <v>17</v>
      </c>
      <c r="C78" s="11" t="s">
        <v>18</v>
      </c>
      <c r="D78" s="11" t="s">
        <v>19</v>
      </c>
      <c r="E78" s="11" t="s">
        <v>18</v>
      </c>
      <c r="F78" s="20" t="s">
        <v>19</v>
      </c>
      <c r="G78" s="15"/>
    </row>
    <row r="79" spans="2:7" x14ac:dyDescent="0.4">
      <c r="B79" s="10" t="s">
        <v>21</v>
      </c>
      <c r="C79" s="34">
        <f>C$24</f>
        <v>0.125</v>
      </c>
      <c r="D79" s="21">
        <f>C79*D75</f>
        <v>1025.5648101431041</v>
      </c>
      <c r="E79" s="34">
        <f>E$24</f>
        <v>1.4999999999999999E-2</v>
      </c>
      <c r="F79" s="21">
        <f>E79*F75</f>
        <v>82.349873716377601</v>
      </c>
      <c r="G79" s="22">
        <f>D79+F79</f>
        <v>1107.9146838594816</v>
      </c>
    </row>
    <row r="80" spans="2:7" x14ac:dyDescent="0.4">
      <c r="B80" s="10" t="s">
        <v>22</v>
      </c>
      <c r="C80" s="34">
        <f>C$25</f>
        <v>9.5000000000000001E-2</v>
      </c>
      <c r="D80" s="21">
        <f>C80*D75</f>
        <v>779.42925570875911</v>
      </c>
      <c r="E80" s="34">
        <f>E$25</f>
        <v>5.7999999999999996E-2</v>
      </c>
      <c r="F80" s="21">
        <f>E80*F75</f>
        <v>318.41951170332669</v>
      </c>
      <c r="G80" s="22">
        <f>D80+F80</f>
        <v>1097.8487674120859</v>
      </c>
    </row>
    <row r="81" spans="2:7" ht="16.5" thickBot="1" x14ac:dyDescent="0.45">
      <c r="B81" s="23" t="s">
        <v>23</v>
      </c>
      <c r="C81" s="35">
        <f>C$26</f>
        <v>0.17800000000000002</v>
      </c>
      <c r="D81" s="24">
        <f>C81*D75</f>
        <v>1460.4042896437804</v>
      </c>
      <c r="E81" s="35">
        <f>E$26</f>
        <v>6.2E-2</v>
      </c>
      <c r="F81" s="24">
        <f>E81*F75</f>
        <v>340.37947802769406</v>
      </c>
      <c r="G81" s="25">
        <f>D81+F81</f>
        <v>1800.7837676714744</v>
      </c>
    </row>
    <row r="82" spans="2:7" ht="16.5" thickBot="1" x14ac:dyDescent="0.45">
      <c r="B82" s="17"/>
      <c r="C82" s="17"/>
      <c r="D82" s="17"/>
      <c r="E82" s="17"/>
      <c r="F82" s="17"/>
      <c r="G82" s="17"/>
    </row>
    <row r="83" spans="2:7" x14ac:dyDescent="0.4">
      <c r="B83" s="8" t="s">
        <v>8</v>
      </c>
      <c r="C83" s="9"/>
      <c r="D83" s="31" t="s">
        <v>12</v>
      </c>
      <c r="E83" s="31"/>
      <c r="F83" s="31" t="s">
        <v>13</v>
      </c>
      <c r="G83" s="32" t="s">
        <v>25</v>
      </c>
    </row>
    <row r="84" spans="2:7" x14ac:dyDescent="0.4">
      <c r="B84" s="10" t="s">
        <v>14</v>
      </c>
      <c r="C84" s="11"/>
      <c r="D84" s="26">
        <f>D75</f>
        <v>8204.5184811448325</v>
      </c>
      <c r="E84" s="11"/>
      <c r="F84" s="27">
        <f>F75</f>
        <v>5489.9915810918401</v>
      </c>
      <c r="G84" s="28">
        <f>D84+F84</f>
        <v>13694.510062236674</v>
      </c>
    </row>
    <row r="85" spans="2:7" ht="21" x14ac:dyDescent="0.5">
      <c r="B85" s="10" t="s">
        <v>15</v>
      </c>
      <c r="C85" s="11" t="s">
        <v>20</v>
      </c>
      <c r="D85" s="2">
        <v>9.5000000000000001E-2</v>
      </c>
      <c r="E85" s="11"/>
      <c r="F85" s="2">
        <v>0.20699999999999999</v>
      </c>
      <c r="G85" s="15"/>
    </row>
    <row r="86" spans="2:7" x14ac:dyDescent="0.4">
      <c r="B86" s="10" t="s">
        <v>16</v>
      </c>
      <c r="C86" s="11"/>
      <c r="D86" s="21">
        <f>D84*D85+D84</f>
        <v>8983.9477368535918</v>
      </c>
      <c r="E86" s="11"/>
      <c r="F86" s="20">
        <f>F84*F85+F84</f>
        <v>6626.4198383778512</v>
      </c>
      <c r="G86" s="28">
        <f>D86+F86</f>
        <v>15610.367575231443</v>
      </c>
    </row>
    <row r="87" spans="2:7" ht="16.5" thickBot="1" x14ac:dyDescent="0.45">
      <c r="B87" s="16"/>
      <c r="C87" s="17"/>
      <c r="D87" s="17"/>
      <c r="E87" s="17"/>
      <c r="F87" s="17"/>
      <c r="G87" s="29"/>
    </row>
    <row r="88" spans="2:7" x14ac:dyDescent="0.4">
      <c r="B88" s="30"/>
      <c r="C88" s="40" t="s">
        <v>12</v>
      </c>
      <c r="D88" s="40"/>
      <c r="E88" s="40" t="s">
        <v>13</v>
      </c>
      <c r="F88" s="40"/>
      <c r="G88" s="32" t="s">
        <v>25</v>
      </c>
    </row>
    <row r="89" spans="2:7" x14ac:dyDescent="0.4">
      <c r="B89" s="10" t="s">
        <v>17</v>
      </c>
      <c r="C89" s="11" t="s">
        <v>18</v>
      </c>
      <c r="D89" s="11" t="s">
        <v>19</v>
      </c>
      <c r="E89" s="11" t="s">
        <v>18</v>
      </c>
      <c r="F89" s="20" t="s">
        <v>19</v>
      </c>
      <c r="G89" s="15"/>
    </row>
    <row r="90" spans="2:7" x14ac:dyDescent="0.4">
      <c r="B90" s="10" t="s">
        <v>21</v>
      </c>
      <c r="C90" s="34">
        <f>C$24</f>
        <v>0.125</v>
      </c>
      <c r="D90" s="21">
        <f>C90*D86</f>
        <v>1122.993467106699</v>
      </c>
      <c r="E90" s="34">
        <f>E$24</f>
        <v>1.4999999999999999E-2</v>
      </c>
      <c r="F90" s="21">
        <f>E90*F86</f>
        <v>99.396297575667759</v>
      </c>
      <c r="G90" s="22">
        <f>D90+F90</f>
        <v>1222.3897646823668</v>
      </c>
    </row>
    <row r="91" spans="2:7" x14ac:dyDescent="0.4">
      <c r="B91" s="10" t="s">
        <v>22</v>
      </c>
      <c r="C91" s="34">
        <f>C$25</f>
        <v>9.5000000000000001E-2</v>
      </c>
      <c r="D91" s="21">
        <f>C91*D86</f>
        <v>853.47503500109121</v>
      </c>
      <c r="E91" s="34">
        <f>E$25</f>
        <v>5.7999999999999996E-2</v>
      </c>
      <c r="F91" s="21">
        <f>E91*F86</f>
        <v>384.33235062591535</v>
      </c>
      <c r="G91" s="22">
        <f>D91+F91</f>
        <v>1237.8073856270066</v>
      </c>
    </row>
    <row r="92" spans="2:7" ht="16.5" thickBot="1" x14ac:dyDescent="0.45">
      <c r="B92" s="23" t="s">
        <v>23</v>
      </c>
      <c r="C92" s="35">
        <f>C$26</f>
        <v>0.17800000000000002</v>
      </c>
      <c r="D92" s="24">
        <f>C92*D86</f>
        <v>1599.1426971599394</v>
      </c>
      <c r="E92" s="35">
        <f>E$26</f>
        <v>6.2E-2</v>
      </c>
      <c r="F92" s="24">
        <f>E92*F86</f>
        <v>410.83802997942678</v>
      </c>
      <c r="G92" s="25">
        <f>D92+F92</f>
        <v>2009.9807271393661</v>
      </c>
    </row>
    <row r="93" spans="2:7" ht="16.5" thickBot="1" x14ac:dyDescent="0.45">
      <c r="B93" s="17"/>
      <c r="C93" s="17"/>
      <c r="D93" s="17"/>
      <c r="E93" s="17"/>
      <c r="F93" s="17"/>
      <c r="G93" s="17"/>
    </row>
    <row r="94" spans="2:7" x14ac:dyDescent="0.4">
      <c r="B94" s="8" t="s">
        <v>9</v>
      </c>
      <c r="C94" s="9"/>
      <c r="D94" s="31" t="s">
        <v>12</v>
      </c>
      <c r="E94" s="31"/>
      <c r="F94" s="31" t="s">
        <v>13</v>
      </c>
      <c r="G94" s="32" t="s">
        <v>25</v>
      </c>
    </row>
    <row r="95" spans="2:7" x14ac:dyDescent="0.4">
      <c r="B95" s="10" t="s">
        <v>14</v>
      </c>
      <c r="C95" s="11"/>
      <c r="D95" s="26">
        <f>D86</f>
        <v>8983.9477368535918</v>
      </c>
      <c r="E95" s="11"/>
      <c r="F95" s="27">
        <f>F86</f>
        <v>6626.4198383778512</v>
      </c>
      <c r="G95" s="28">
        <f>D95+F95</f>
        <v>15610.367575231443</v>
      </c>
    </row>
    <row r="96" spans="2:7" ht="21" x14ac:dyDescent="0.5">
      <c r="B96" s="10" t="s">
        <v>15</v>
      </c>
      <c r="C96" s="11" t="s">
        <v>20</v>
      </c>
      <c r="D96" s="2">
        <v>0.112</v>
      </c>
      <c r="E96" s="11"/>
      <c r="F96" s="2">
        <v>0.182</v>
      </c>
      <c r="G96" s="15"/>
    </row>
    <row r="97" spans="2:7" x14ac:dyDescent="0.4">
      <c r="B97" s="10" t="s">
        <v>16</v>
      </c>
      <c r="C97" s="11"/>
      <c r="D97" s="21">
        <f>D95*D96+D95</f>
        <v>9990.1498833811947</v>
      </c>
      <c r="E97" s="11"/>
      <c r="F97" s="20">
        <f>F95*F96+F95</f>
        <v>7832.4282489626203</v>
      </c>
      <c r="G97" s="28">
        <f>D97+F97</f>
        <v>17822.578132343813</v>
      </c>
    </row>
    <row r="98" spans="2:7" ht="16.5" thickBot="1" x14ac:dyDescent="0.45">
      <c r="B98" s="16"/>
      <c r="C98" s="17"/>
      <c r="D98" s="17"/>
      <c r="E98" s="17"/>
      <c r="F98" s="17"/>
      <c r="G98" s="29"/>
    </row>
    <row r="99" spans="2:7" x14ac:dyDescent="0.4">
      <c r="B99" s="30"/>
      <c r="C99" s="40" t="s">
        <v>12</v>
      </c>
      <c r="D99" s="40"/>
      <c r="E99" s="40" t="s">
        <v>13</v>
      </c>
      <c r="F99" s="40"/>
      <c r="G99" s="32" t="s">
        <v>25</v>
      </c>
    </row>
    <row r="100" spans="2:7" x14ac:dyDescent="0.4">
      <c r="B100" s="10" t="s">
        <v>17</v>
      </c>
      <c r="C100" s="11" t="s">
        <v>18</v>
      </c>
      <c r="D100" s="11" t="s">
        <v>19</v>
      </c>
      <c r="E100" s="11" t="s">
        <v>18</v>
      </c>
      <c r="F100" s="20" t="s">
        <v>19</v>
      </c>
      <c r="G100" s="15"/>
    </row>
    <row r="101" spans="2:7" x14ac:dyDescent="0.4">
      <c r="B101" s="10" t="s">
        <v>21</v>
      </c>
      <c r="C101" s="34">
        <f>C$24</f>
        <v>0.125</v>
      </c>
      <c r="D101" s="21">
        <f>C101*D97</f>
        <v>1248.7687354226493</v>
      </c>
      <c r="E101" s="34">
        <f>E$24</f>
        <v>1.4999999999999999E-2</v>
      </c>
      <c r="F101" s="21">
        <f>E101*F97</f>
        <v>117.4864237344393</v>
      </c>
      <c r="G101" s="22">
        <f>D101+F101</f>
        <v>1366.2551591570887</v>
      </c>
    </row>
    <row r="102" spans="2:7" x14ac:dyDescent="0.4">
      <c r="B102" s="10" t="s">
        <v>22</v>
      </c>
      <c r="C102" s="34">
        <f>C$25</f>
        <v>9.5000000000000001E-2</v>
      </c>
      <c r="D102" s="21">
        <f>C102*D97</f>
        <v>949.06423892121347</v>
      </c>
      <c r="E102" s="34">
        <f>E$25</f>
        <v>5.7999999999999996E-2</v>
      </c>
      <c r="F102" s="21">
        <f>E102*F97</f>
        <v>454.28083843983194</v>
      </c>
      <c r="G102" s="22">
        <f>D102+F102</f>
        <v>1403.3450773610455</v>
      </c>
    </row>
    <row r="103" spans="2:7" ht="16.5" thickBot="1" x14ac:dyDescent="0.45">
      <c r="B103" s="23" t="s">
        <v>23</v>
      </c>
      <c r="C103" s="35">
        <f>C$26</f>
        <v>0.17800000000000002</v>
      </c>
      <c r="D103" s="24">
        <f>C103*D97</f>
        <v>1778.2466792418529</v>
      </c>
      <c r="E103" s="35">
        <f>E$26</f>
        <v>6.2E-2</v>
      </c>
      <c r="F103" s="24">
        <f>E103*F97</f>
        <v>485.61055143568245</v>
      </c>
      <c r="G103" s="25">
        <f>D103+F103</f>
        <v>2263.8572306775354</v>
      </c>
    </row>
    <row r="104" spans="2:7" ht="16.5" thickBot="1" x14ac:dyDescent="0.45">
      <c r="B104" s="17"/>
      <c r="C104" s="17"/>
      <c r="D104" s="17"/>
      <c r="E104" s="17"/>
      <c r="F104" s="17"/>
      <c r="G104" s="17"/>
    </row>
    <row r="105" spans="2:7" x14ac:dyDescent="0.4">
      <c r="B105" s="8" t="s">
        <v>10</v>
      </c>
      <c r="C105" s="9"/>
      <c r="D105" s="31" t="s">
        <v>12</v>
      </c>
      <c r="E105" s="31"/>
      <c r="F105" s="31" t="s">
        <v>13</v>
      </c>
      <c r="G105" s="32" t="s">
        <v>25</v>
      </c>
    </row>
    <row r="106" spans="2:7" x14ac:dyDescent="0.4">
      <c r="B106" s="10" t="s">
        <v>14</v>
      </c>
      <c r="C106" s="11"/>
      <c r="D106" s="26">
        <f>D97</f>
        <v>9990.1498833811947</v>
      </c>
      <c r="E106" s="11"/>
      <c r="F106" s="27">
        <f>F97</f>
        <v>7832.4282489626203</v>
      </c>
      <c r="G106" s="28">
        <f>D106+F106</f>
        <v>17822.578132343813</v>
      </c>
    </row>
    <row r="107" spans="2:7" x14ac:dyDescent="0.4">
      <c r="B107" s="36" t="s">
        <v>15</v>
      </c>
      <c r="C107" s="37" t="s">
        <v>20</v>
      </c>
      <c r="D107" s="38">
        <v>0.09</v>
      </c>
      <c r="E107" s="37"/>
      <c r="F107" s="38">
        <v>0.221</v>
      </c>
      <c r="G107" s="15"/>
    </row>
    <row r="108" spans="2:7" x14ac:dyDescent="0.4">
      <c r="B108" s="10" t="s">
        <v>16</v>
      </c>
      <c r="C108" s="11"/>
      <c r="D108" s="21">
        <f>D106*D107+D106</f>
        <v>10889.263372885502</v>
      </c>
      <c r="E108" s="11"/>
      <c r="F108" s="20">
        <f>F106*F107+F106</f>
        <v>9563.3948919833601</v>
      </c>
      <c r="G108" s="28">
        <f>D108+F108</f>
        <v>20452.658264868864</v>
      </c>
    </row>
    <row r="109" spans="2:7" ht="16.5" thickBot="1" x14ac:dyDescent="0.45">
      <c r="B109" s="16"/>
      <c r="C109" s="17"/>
      <c r="D109" s="17"/>
      <c r="E109" s="17"/>
      <c r="F109" s="17"/>
      <c r="G109" s="29"/>
    </row>
    <row r="110" spans="2:7" x14ac:dyDescent="0.4">
      <c r="B110" s="30"/>
      <c r="C110" s="40" t="s">
        <v>12</v>
      </c>
      <c r="D110" s="40"/>
      <c r="E110" s="40" t="s">
        <v>13</v>
      </c>
      <c r="F110" s="40"/>
      <c r="G110" s="32" t="s">
        <v>25</v>
      </c>
    </row>
    <row r="111" spans="2:7" x14ac:dyDescent="0.4">
      <c r="B111" s="10" t="s">
        <v>17</v>
      </c>
      <c r="C111" s="11" t="s">
        <v>18</v>
      </c>
      <c r="D111" s="11" t="s">
        <v>19</v>
      </c>
      <c r="E111" s="11" t="s">
        <v>18</v>
      </c>
      <c r="F111" s="20" t="s">
        <v>19</v>
      </c>
      <c r="G111" s="15"/>
    </row>
    <row r="112" spans="2:7" x14ac:dyDescent="0.4">
      <c r="B112" s="10" t="s">
        <v>21</v>
      </c>
      <c r="C112" s="34">
        <f>C$24</f>
        <v>0.125</v>
      </c>
      <c r="D112" s="21">
        <f>C112*D108</f>
        <v>1361.1579216106877</v>
      </c>
      <c r="E112" s="34">
        <f>E$24</f>
        <v>1.4999999999999999E-2</v>
      </c>
      <c r="F112" s="21">
        <f>E112*F108</f>
        <v>143.45092337975041</v>
      </c>
      <c r="G112" s="22">
        <f>D112+F112</f>
        <v>1504.6088449904382</v>
      </c>
    </row>
    <row r="113" spans="2:7" x14ac:dyDescent="0.4">
      <c r="B113" s="10" t="s">
        <v>22</v>
      </c>
      <c r="C113" s="34">
        <f>C$25</f>
        <v>9.5000000000000001E-2</v>
      </c>
      <c r="D113" s="21">
        <f>C113*D108</f>
        <v>1034.4800204241226</v>
      </c>
      <c r="E113" s="34">
        <f>E$25</f>
        <v>5.7999999999999996E-2</v>
      </c>
      <c r="F113" s="21">
        <f>E113*F108</f>
        <v>554.6769037350349</v>
      </c>
      <c r="G113" s="22">
        <f>D113+F113</f>
        <v>1589.1569241591574</v>
      </c>
    </row>
    <row r="114" spans="2:7" ht="16.5" thickBot="1" x14ac:dyDescent="0.45">
      <c r="B114" s="23" t="s">
        <v>23</v>
      </c>
      <c r="C114" s="35">
        <f>C$26</f>
        <v>0.17800000000000002</v>
      </c>
      <c r="D114" s="24">
        <f>C114*D108</f>
        <v>1938.2888803736196</v>
      </c>
      <c r="E114" s="35">
        <f>E$26</f>
        <v>6.2E-2</v>
      </c>
      <c r="F114" s="24">
        <f>E114*F108</f>
        <v>592.93048330296836</v>
      </c>
      <c r="G114" s="25">
        <f>D114+F114</f>
        <v>2531.2193636765878</v>
      </c>
    </row>
  </sheetData>
  <mergeCells count="19">
    <mergeCell ref="C4:F4"/>
    <mergeCell ref="C22:D22"/>
    <mergeCell ref="E22:F22"/>
    <mergeCell ref="C33:D33"/>
    <mergeCell ref="E33:F33"/>
    <mergeCell ref="C44:D44"/>
    <mergeCell ref="E44:F44"/>
    <mergeCell ref="C55:D55"/>
    <mergeCell ref="E55:F55"/>
    <mergeCell ref="C66:D66"/>
    <mergeCell ref="E66:F66"/>
    <mergeCell ref="C110:D110"/>
    <mergeCell ref="E110:F110"/>
    <mergeCell ref="C77:D77"/>
    <mergeCell ref="E77:F77"/>
    <mergeCell ref="C88:D88"/>
    <mergeCell ref="E88:F88"/>
    <mergeCell ref="C99:D99"/>
    <mergeCell ref="E99:F9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 Morales</dc:creator>
  <cp:lastModifiedBy>Engmann, Spencer</cp:lastModifiedBy>
  <dcterms:created xsi:type="dcterms:W3CDTF">2025-05-15T03:10:12Z</dcterms:created>
  <dcterms:modified xsi:type="dcterms:W3CDTF">2025-05-15T05:26:18Z</dcterms:modified>
</cp:coreProperties>
</file>