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hidePivotFieldList="1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cd1534e05bc84776/Documents/"/>
    </mc:Choice>
  </mc:AlternateContent>
  <xr:revisionPtr revIDLastSave="0" documentId="8_{BC917B94-3154-473B-B822-DB2558B3E151}" xr6:coauthVersionLast="47" xr6:coauthVersionMax="47" xr10:uidLastSave="{00000000-0000-0000-0000-000000000000}"/>
  <bookViews>
    <workbookView xWindow="19095" yWindow="0" windowWidth="19410" windowHeight="20985" firstSheet="2" activeTab="3" xr2:uid="{0EDC3B06-EAD3-4151-B15A-9A14A1F68746}"/>
  </bookViews>
  <sheets>
    <sheet name="Balanced Scorecard Analysis" sheetId="8" r:id="rId1"/>
    <sheet name="Non-Normalized Analysis" sheetId="9" r:id="rId2"/>
    <sheet name="Trustworthy" sheetId="1" r:id="rId3"/>
    <sheet name="Dust Factor" sheetId="2" r:id="rId4"/>
    <sheet name="Votes Received" sheetId="3" r:id="rId5"/>
    <sheet name="Bonus" sheetId="4" r:id="rId6"/>
    <sheet name="Overview" sheetId="10" r:id="rId7"/>
    <sheet name="Product Involvement" sheetId="5" r:id="rId8"/>
    <sheet name="Experience" sheetId="6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7" i="8" l="1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E16" i="8"/>
  <c r="Q16" i="8"/>
  <c r="P16" i="8"/>
  <c r="O16" i="8"/>
  <c r="N16" i="8"/>
  <c r="M16" i="8"/>
  <c r="L16" i="8"/>
  <c r="K16" i="8"/>
  <c r="J16" i="8"/>
  <c r="I16" i="8"/>
  <c r="H16" i="8"/>
  <c r="G16" i="8"/>
  <c r="F16" i="8"/>
  <c r="D16" i="8"/>
  <c r="C5" i="9"/>
  <c r="D5" i="9"/>
  <c r="E5" i="9"/>
  <c r="F5" i="9"/>
  <c r="G5" i="9"/>
  <c r="H5" i="9"/>
  <c r="I5" i="9"/>
  <c r="I11" i="9" s="1"/>
  <c r="J5" i="9"/>
  <c r="J11" i="9" s="1"/>
  <c r="K5" i="9"/>
  <c r="K11" i="9" s="1"/>
  <c r="L5" i="9"/>
  <c r="M5" i="9"/>
  <c r="M11" i="9" s="1"/>
  <c r="N5" i="9"/>
  <c r="N11" i="9" s="1"/>
  <c r="O5" i="9"/>
  <c r="O11" i="9" s="1"/>
  <c r="P5" i="9"/>
  <c r="P11" i="9" s="1"/>
  <c r="Q5" i="9"/>
  <c r="R5" i="9"/>
  <c r="Q6" i="9"/>
  <c r="R6" i="9"/>
  <c r="Q7" i="9"/>
  <c r="R7" i="9"/>
  <c r="Q8" i="9"/>
  <c r="R8" i="9"/>
  <c r="Q9" i="9"/>
  <c r="R9" i="9"/>
  <c r="Q10" i="9"/>
  <c r="R10" i="9"/>
  <c r="C11" i="9"/>
  <c r="D11" i="9"/>
  <c r="E11" i="9"/>
  <c r="F11" i="9"/>
  <c r="G11" i="9"/>
  <c r="H11" i="9"/>
  <c r="L11" i="9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Q11" i="8"/>
  <c r="P11" i="8"/>
  <c r="R10" i="8"/>
  <c r="D11" i="8" s="1"/>
  <c r="S10" i="8"/>
  <c r="F11" i="8" s="1"/>
  <c r="S14" i="8"/>
  <c r="S12" i="8"/>
  <c r="R6" i="8"/>
  <c r="M11" i="8" l="1"/>
  <c r="E11" i="8"/>
  <c r="N11" i="8"/>
  <c r="O11" i="8"/>
  <c r="G11" i="8"/>
  <c r="H11" i="8"/>
  <c r="E7" i="8"/>
  <c r="I11" i="8"/>
  <c r="F7" i="8"/>
  <c r="J11" i="8"/>
  <c r="G7" i="8"/>
  <c r="K11" i="8"/>
  <c r="H7" i="8"/>
  <c r="L11" i="8"/>
  <c r="S4" i="8"/>
  <c r="R4" i="8"/>
  <c r="R12" i="8"/>
  <c r="R14" i="8"/>
  <c r="R8" i="8"/>
  <c r="S8" i="8"/>
  <c r="S6" i="8"/>
  <c r="D7" i="8" s="1"/>
  <c r="O13" i="8" l="1"/>
  <c r="N13" i="8"/>
  <c r="L13" i="8"/>
  <c r="D13" i="8"/>
  <c r="K13" i="8"/>
  <c r="J13" i="8"/>
  <c r="M13" i="8"/>
  <c r="I13" i="8"/>
  <c r="H13" i="8"/>
  <c r="G13" i="8"/>
  <c r="F13" i="8"/>
  <c r="Q13" i="8"/>
  <c r="E13" i="8"/>
  <c r="P13" i="8"/>
  <c r="G5" i="8"/>
  <c r="F5" i="8"/>
  <c r="E5" i="8"/>
  <c r="D5" i="8"/>
  <c r="O5" i="8"/>
  <c r="N5" i="8"/>
  <c r="M5" i="8"/>
  <c r="J5" i="8"/>
  <c r="P5" i="8"/>
  <c r="H5" i="8"/>
  <c r="I5" i="8"/>
  <c r="L5" i="8"/>
  <c r="Q5" i="8"/>
  <c r="K5" i="8"/>
  <c r="K9" i="8"/>
  <c r="J9" i="8"/>
  <c r="I9" i="8"/>
  <c r="H9" i="8"/>
  <c r="G9" i="8"/>
  <c r="F9" i="8"/>
  <c r="P9" i="8"/>
  <c r="D9" i="8"/>
  <c r="N9" i="8"/>
  <c r="E9" i="8"/>
  <c r="Q9" i="8"/>
  <c r="M9" i="8"/>
  <c r="L9" i="8"/>
  <c r="O9" i="8"/>
  <c r="O7" i="8"/>
  <c r="K7" i="8"/>
  <c r="M7" i="8"/>
  <c r="J7" i="8"/>
  <c r="P7" i="8"/>
  <c r="N7" i="8"/>
  <c r="L7" i="8"/>
  <c r="Q7" i="8"/>
  <c r="Q15" i="8"/>
  <c r="O15" i="8"/>
  <c r="M15" i="8"/>
  <c r="K15" i="8"/>
  <c r="D15" i="8"/>
  <c r="P15" i="8"/>
  <c r="L15" i="8"/>
  <c r="H15" i="8"/>
  <c r="I15" i="8"/>
  <c r="G15" i="8"/>
  <c r="E15" i="8"/>
  <c r="N15" i="8"/>
  <c r="J15" i="8"/>
  <c r="F15" i="8"/>
  <c r="I7" i="8"/>
  <c r="F60" i="1" l="1"/>
  <c r="F56" i="1"/>
  <c r="F52" i="1"/>
  <c r="F46" i="1"/>
  <c r="F44" i="1"/>
  <c r="F41" i="1"/>
  <c r="F37" i="1"/>
  <c r="F31" i="1"/>
  <c r="F26" i="1"/>
  <c r="F22" i="1"/>
  <c r="F19" i="1"/>
  <c r="F13" i="1"/>
  <c r="F5" i="1"/>
  <c r="F10" i="1"/>
</calcChain>
</file>

<file path=xl/sharedStrings.xml><?xml version="1.0" encoding="utf-8"?>
<sst xmlns="http://schemas.openxmlformats.org/spreadsheetml/2006/main" count="564" uniqueCount="77">
  <si>
    <t>Ross</t>
  </si>
  <si>
    <t>Collins</t>
  </si>
  <si>
    <t>Product Manager II</t>
  </si>
  <si>
    <t>Everleigh</t>
  </si>
  <si>
    <t>Young</t>
  </si>
  <si>
    <t>Oscar</t>
  </si>
  <si>
    <t>Perry</t>
  </si>
  <si>
    <t>Evan</t>
  </si>
  <si>
    <t>Thompson</t>
  </si>
  <si>
    <t>Product Manager I</t>
  </si>
  <si>
    <t>Adaline</t>
  </si>
  <si>
    <t>Drake</t>
  </si>
  <si>
    <t>Angela</t>
  </si>
  <si>
    <t>Simmons</t>
  </si>
  <si>
    <t>Harmony</t>
  </si>
  <si>
    <t>Flores</t>
  </si>
  <si>
    <t>Jean-Robert</t>
  </si>
  <si>
    <t>Gordon</t>
  </si>
  <si>
    <t>Khloe</t>
  </si>
  <si>
    <t>Morales</t>
  </si>
  <si>
    <t>Genoveve</t>
  </si>
  <si>
    <t>Sanchez</t>
  </si>
  <si>
    <t>Taylor</t>
  </si>
  <si>
    <t>Merton</t>
  </si>
  <si>
    <t>Jackson</t>
  </si>
  <si>
    <t>Pearson</t>
  </si>
  <si>
    <t>Clint</t>
  </si>
  <si>
    <t>Bennett</t>
  </si>
  <si>
    <t>Bristol</t>
  </si>
  <si>
    <t>Newman</t>
  </si>
  <si>
    <t>spouse of third cousin</t>
  </si>
  <si>
    <t>none</t>
  </si>
  <si>
    <t>spouse of first cousin</t>
  </si>
  <si>
    <t>sibling-in-law</t>
  </si>
  <si>
    <t>step-sibiling-in-law</t>
  </si>
  <si>
    <t>grandchild</t>
  </si>
  <si>
    <t>nephew/niece</t>
  </si>
  <si>
    <t>ex-spouse</t>
  </si>
  <si>
    <t>sibling</t>
  </si>
  <si>
    <t>First Name</t>
  </si>
  <si>
    <t>Last Name</t>
  </si>
  <si>
    <t>Position</t>
  </si>
  <si>
    <t>Trustworthiness</t>
  </si>
  <si>
    <t>Dust Factor</t>
  </si>
  <si>
    <t>Popularity</t>
  </si>
  <si>
    <t>Bonus Amount</t>
  </si>
  <si>
    <t>Product Involvement</t>
  </si>
  <si>
    <t>Experience(Months At Company)</t>
  </si>
  <si>
    <t>Weight</t>
  </si>
  <si>
    <t>Criteria</t>
  </si>
  <si>
    <t>Mean</t>
  </si>
  <si>
    <t>Standard Deviation</t>
  </si>
  <si>
    <t>Name</t>
  </si>
  <si>
    <t>Clint Bennett</t>
  </si>
  <si>
    <t>Ross Collins</t>
  </si>
  <si>
    <t>Adaline Drake</t>
  </si>
  <si>
    <t>Harmony Flores</t>
  </si>
  <si>
    <t>Jean-Robert Gordon</t>
  </si>
  <si>
    <t>Taylor Merton</t>
  </si>
  <si>
    <t>Khloe Morales</t>
  </si>
  <si>
    <t>Bristol Newman</t>
  </si>
  <si>
    <t>Jackson Pearson</t>
  </si>
  <si>
    <t>Oscar Perry</t>
  </si>
  <si>
    <t>Genoveve Sanchez</t>
  </si>
  <si>
    <t>Angela Simmons</t>
  </si>
  <si>
    <t>Evan Thompson</t>
  </si>
  <si>
    <t>Everleigh Young</t>
  </si>
  <si>
    <t>-</t>
  </si>
  <si>
    <t>Total Score:</t>
  </si>
  <si>
    <t>Z Score:</t>
  </si>
  <si>
    <t>Total Score</t>
  </si>
  <si>
    <t>Experience (Mths @ CO)</t>
  </si>
  <si>
    <t>Rank:</t>
  </si>
  <si>
    <t xml:space="preserve">Candidates: </t>
  </si>
  <si>
    <t>Current Position</t>
  </si>
  <si>
    <t>Months at Company</t>
  </si>
  <si>
    <t>Relationshipt to CEO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</si>
</sst>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i/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i/>
      <sz val="12"/>
      <color theme="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7">
    <xf numFmtId="0" fontId="0" fillId="0" borderId="0" xfId="0"/>
    <xf numFmtId="0" fontId="3" fillId="0" borderId="0" xfId="0" applyFont="1" applyAlignment="1">
      <alignment textRotation="90"/>
    </xf>
    <xf numFmtId="0" fontId="4" fillId="0" borderId="0" xfId="0" applyFont="1" applyAlignment="1">
      <alignment textRotation="90"/>
    </xf>
    <xf numFmtId="0" fontId="4" fillId="0" borderId="0" xfId="0" applyFont="1"/>
    <xf numFmtId="0" fontId="2" fillId="0" borderId="0" xfId="0" applyFont="1" applyAlignment="1">
      <alignment textRotation="90"/>
    </xf>
    <xf numFmtId="0" fontId="5" fillId="0" borderId="0" xfId="0" applyFont="1" applyAlignment="1">
      <alignment textRotation="90"/>
    </xf>
    <xf numFmtId="0" fontId="5" fillId="0" borderId="0" xfId="0" applyFont="1"/>
    <xf numFmtId="0" fontId="6" fillId="0" borderId="0" xfId="0" applyFont="1" applyAlignment="1">
      <alignment textRotation="90"/>
    </xf>
    <xf numFmtId="0" fontId="1" fillId="0" borderId="1" xfId="1" applyBorder="1" applyAlignment="1">
      <alignment horizontal="left"/>
    </xf>
    <xf numFmtId="0" fontId="1" fillId="0" borderId="2" xfId="1" applyBorder="1" applyAlignment="1">
      <alignment horizontal="left"/>
    </xf>
    <xf numFmtId="0" fontId="1" fillId="2" borderId="1" xfId="1" applyFill="1" applyBorder="1" applyAlignment="1">
      <alignment horizontal="left"/>
    </xf>
    <xf numFmtId="164" fontId="1" fillId="2" borderId="1" xfId="1" applyNumberFormat="1" applyFill="1" applyBorder="1" applyAlignment="1">
      <alignment horizontal="left"/>
    </xf>
    <xf numFmtId="0" fontId="1" fillId="0" borderId="0" xfId="1"/>
    <xf numFmtId="0" fontId="1" fillId="0" borderId="0" xfId="1" applyAlignment="1">
      <alignment horizontal="left"/>
    </xf>
    <xf numFmtId="164" fontId="1" fillId="0" borderId="0" xfId="1" applyNumberFormat="1"/>
    <xf numFmtId="164" fontId="1" fillId="0" borderId="0" xfId="1" applyNumberFormat="1" applyAlignment="1">
      <alignment horizontal="left"/>
    </xf>
    <xf numFmtId="0" fontId="2" fillId="0" borderId="0" xfId="1" applyFont="1" applyAlignment="1">
      <alignment horizontal="left"/>
    </xf>
    <xf numFmtId="2" fontId="1" fillId="0" borderId="1" xfId="1" applyNumberFormat="1" applyBorder="1" applyAlignment="1">
      <alignment horizontal="left"/>
    </xf>
    <xf numFmtId="2" fontId="1" fillId="0" borderId="2" xfId="1" applyNumberFormat="1" applyBorder="1" applyAlignment="1">
      <alignment horizontal="left"/>
    </xf>
    <xf numFmtId="2" fontId="2" fillId="0" borderId="0" xfId="0" applyNumberFormat="1" applyFont="1"/>
    <xf numFmtId="2" fontId="0" fillId="0" borderId="0" xfId="0" applyNumberFormat="1"/>
    <xf numFmtId="1" fontId="1" fillId="2" borderId="1" xfId="1" applyNumberFormat="1" applyFill="1" applyBorder="1" applyAlignment="1">
      <alignment horizontal="left"/>
    </xf>
    <xf numFmtId="1" fontId="1" fillId="0" borderId="1" xfId="1" applyNumberFormat="1" applyBorder="1" applyAlignment="1">
      <alignment horizontal="left"/>
    </xf>
    <xf numFmtId="2" fontId="7" fillId="0" borderId="1" xfId="1" applyNumberFormat="1" applyFont="1" applyBorder="1" applyAlignment="1">
      <alignment horizontal="left"/>
    </xf>
    <xf numFmtId="0" fontId="4" fillId="0" borderId="3" xfId="0" applyFont="1" applyBorder="1"/>
    <xf numFmtId="0" fontId="2" fillId="0" borderId="3" xfId="0" applyFont="1" applyBorder="1"/>
    <xf numFmtId="0" fontId="8" fillId="0" borderId="0" xfId="0" applyFont="1"/>
  </cellXfs>
  <cellStyles count="2">
    <cellStyle name="Normal" xfId="0" builtinId="0"/>
    <cellStyle name="Normal 2" xfId="1" xr:uid="{0F394B01-D6D9-40CA-ACB8-A8CBB2B381AE}"/>
  </cellStyles>
  <dxfs count="26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wrapText="0" indent="0" justifyLastLine="0" shrinkToFit="0" readingOrder="0"/>
    </dxf>
    <dxf>
      <alignment horizontal="left" vertical="bottom" wrapText="0" indent="0" justifyLastLine="0" shrinkToFit="0" readingOrder="0"/>
    </dxf>
    <dxf>
      <alignment horizontal="left" vertical="bottom" wrapText="0" indent="0" justifyLastLine="0" shrinkToFit="0" readingOrder="0"/>
    </dxf>
    <dxf>
      <alignment horizontal="left" vertical="bottom" wrapText="0" indent="0" justifyLastLine="0" shrinkToFit="0" readingOrder="0"/>
    </dxf>
    <dxf>
      <alignment horizontal="left" vertical="bottom" wrapText="0" indent="0" justifyLastLine="0" shrinkToFit="0" readingOrder="0"/>
    </dxf>
    <dxf>
      <alignment horizontal="left" vertical="bottom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310FE0B0-E74B-431F-BF05-82078DFE11AE}" name="Table22" displayName="Table22" ref="B19:E25" totalsRowShown="0" headerRowDxfId="25" dataDxfId="24">
  <autoFilter ref="B19:E25" xr:uid="{AE37BBBC-69EB-41A2-922E-1A40355E7742}">
    <filterColumn colId="0" hiddenButton="1"/>
    <filterColumn colId="1" hiddenButton="1"/>
    <filterColumn colId="2" hiddenButton="1"/>
    <filterColumn colId="3" hiddenButton="1"/>
  </autoFilter>
  <tableColumns count="4">
    <tableColumn id="2" xr3:uid="{3279BA9F-27A8-4658-9C2C-F2447C369030}" name="Criteria" dataDxfId="23"/>
    <tableColumn id="3" xr3:uid="{2FA1CC31-1283-4150-9562-0769CAA16565}" name="Weight" dataDxfId="22"/>
    <tableColumn id="4" xr3:uid="{B5BBE6F5-E4FC-4A9D-95AC-BEFA06A04B1E}" name="Mean" dataDxfId="21"/>
    <tableColumn id="5" xr3:uid="{7B546619-DFA4-47B6-B477-EA38C43A6431}" name="Standard Deviation" dataDxfId="2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89853DE-642A-40ED-BB62-FB7556F4006C}" name="Table4" displayName="Table4" ref="A1:R11" totalsRowShown="0" headerRowDxfId="19" dataDxfId="18">
  <autoFilter ref="A1:R11" xr:uid="{B0B5A286-A000-4B49-81C2-7A163481560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</autoFilter>
  <tableColumns count="18">
    <tableColumn id="1" xr3:uid="{04F22FC4-E376-413C-9F44-820E7876CFF7}" name="Name" dataDxfId="17"/>
    <tableColumn id="18" xr3:uid="{B7BDF83B-2D71-446D-92F9-6191738E667E}" name="Weight" dataDxfId="16"/>
    <tableColumn id="2" xr3:uid="{C9CAA3EB-442C-4324-B43B-051AC2114248}" name="Clint Bennett" dataDxfId="15"/>
    <tableColumn id="3" xr3:uid="{0FE859CD-A592-4F39-B89C-5D618B4CD790}" name="Ross Collins" dataDxfId="14"/>
    <tableColumn id="4" xr3:uid="{39621288-6922-423B-8E2F-B3C204DD9EBB}" name="Adaline Drake" dataDxfId="13"/>
    <tableColumn id="5" xr3:uid="{31C567CC-B3BC-4434-8F2B-FA06E92FB698}" name="Harmony Flores" dataDxfId="12"/>
    <tableColumn id="6" xr3:uid="{ADE4E92C-2A58-4C8F-8B86-6243AC8456CA}" name="Jean-Robert Gordon" dataDxfId="11"/>
    <tableColumn id="7" xr3:uid="{5D41D260-4ABC-42F3-B7E8-E5239B584908}" name="Taylor Merton" dataDxfId="10"/>
    <tableColumn id="8" xr3:uid="{9F2250CF-CC34-4BE4-9786-319C18E75712}" name="Khloe Morales" dataDxfId="9"/>
    <tableColumn id="9" xr3:uid="{E495DB31-9236-4A50-AAC1-0992CAFAE988}" name="Bristol Newman" dataDxfId="8"/>
    <tableColumn id="10" xr3:uid="{0727F300-063B-4F21-BF34-0C7A21CFFDBC}" name="Jackson Pearson" dataDxfId="7"/>
    <tableColumn id="11" xr3:uid="{CFCC8754-2C08-4989-899F-0960ED27B38A}" name="Oscar Perry" dataDxfId="6"/>
    <tableColumn id="12" xr3:uid="{20A53C05-C3C4-4811-90D8-27A9D300A97B}" name="Genoveve Sanchez" dataDxfId="5"/>
    <tableColumn id="13" xr3:uid="{BEB850C3-8994-4085-98F8-08C40ECEBF90}" name="Angela Simmons" dataDxfId="4"/>
    <tableColumn id="14" xr3:uid="{D8697930-9614-4D02-9A20-0FDC26B8F51F}" name="Evan Thompson" dataDxfId="3"/>
    <tableColumn id="15" xr3:uid="{3C51341B-211B-47C0-A56E-C506E4E5A436}" name="Everleigh Young" dataDxfId="2"/>
    <tableColumn id="16" xr3:uid="{BD59CC8C-6C7D-410D-8F8F-11414FDA10CE}" name="Mean" dataDxfId="1"/>
    <tableColumn id="17" xr3:uid="{9DEEB4AF-A903-4563-AACB-F6F921E08DEC}" name="Standard Deviation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4E342D-CE72-4AED-97C1-5019228ED963}" name="Table2" displayName="Table2" ref="C7:G21" totalsRowShown="0">
  <autoFilter ref="C7:G21" xr:uid="{144E342D-CE72-4AED-97C1-5019228ED963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FD2B2820-10A6-4033-836B-439BE57FD1BE}" name="First Name"/>
    <tableColumn id="2" xr3:uid="{ABB2CAA8-92A6-4C31-90E1-6AA72AC1410B}" name="Last Name"/>
    <tableColumn id="3" xr3:uid="{F02F1E1D-D4DC-4D68-830D-959802CBCD10}" name="Current Position"/>
    <tableColumn id="4" xr3:uid="{66A93D06-6590-4601-9073-BC08743183C2}" name="Months at Company"/>
    <tableColumn id="5" xr3:uid="{C3C66159-E056-49F1-BDA8-3B15DDFC806D}" name="Relationshipt to CE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3D037-D660-4D87-BB2D-5693D7CDFE53}">
  <dimension ref="B3:T24"/>
  <sheetViews>
    <sheetView workbookViewId="0">
      <selection activeCell="E29" sqref="E29"/>
    </sheetView>
  </sheetViews>
  <sheetFormatPr defaultRowHeight="15" x14ac:dyDescent="0.25"/>
  <cols>
    <col min="2" max="2" width="22.7109375" customWidth="1"/>
  </cols>
  <sheetData>
    <row r="3" spans="2:20" ht="103.5" x14ac:dyDescent="0.25">
      <c r="B3" s="4"/>
      <c r="C3" s="1" t="s">
        <v>48</v>
      </c>
      <c r="D3" s="2" t="s">
        <v>53</v>
      </c>
      <c r="E3" s="2" t="s">
        <v>54</v>
      </c>
      <c r="F3" s="2" t="s">
        <v>55</v>
      </c>
      <c r="G3" s="2" t="s">
        <v>56</v>
      </c>
      <c r="H3" s="2" t="s">
        <v>57</v>
      </c>
      <c r="I3" s="2" t="s">
        <v>58</v>
      </c>
      <c r="J3" s="2" t="s">
        <v>59</v>
      </c>
      <c r="K3" s="2" t="s">
        <v>60</v>
      </c>
      <c r="L3" s="2" t="s">
        <v>61</v>
      </c>
      <c r="M3" s="5" t="s">
        <v>62</v>
      </c>
      <c r="N3" s="5" t="s">
        <v>63</v>
      </c>
      <c r="O3" s="7" t="s">
        <v>64</v>
      </c>
      <c r="P3" s="7" t="s">
        <v>65</v>
      </c>
      <c r="Q3" s="7" t="s">
        <v>66</v>
      </c>
      <c r="R3" s="7" t="s">
        <v>50</v>
      </c>
      <c r="S3" s="7" t="s">
        <v>51</v>
      </c>
      <c r="T3" s="7"/>
    </row>
    <row r="4" spans="2:20" ht="15.75" x14ac:dyDescent="0.25">
      <c r="B4" s="3" t="s">
        <v>42</v>
      </c>
      <c r="C4" s="6">
        <v>10</v>
      </c>
      <c r="D4" s="23">
        <f>Trustworthy!F5</f>
        <v>9.4</v>
      </c>
      <c r="E4" s="17">
        <f>Trustworthy!F10</f>
        <v>31.333333333333332</v>
      </c>
      <c r="F4" s="17">
        <f>Trustworthy!F13</f>
        <v>16.600000000000001</v>
      </c>
      <c r="G4" s="17">
        <f>Trustworthy!F19</f>
        <v>17.25</v>
      </c>
      <c r="H4" s="17">
        <f>Trustworthy!F22</f>
        <v>18</v>
      </c>
      <c r="I4" s="17">
        <f>Trustworthy!F26</f>
        <v>11.4</v>
      </c>
      <c r="J4" s="17">
        <f>Trustworthy!F31</f>
        <v>11.2</v>
      </c>
      <c r="K4" s="17">
        <f>Trustworthy!F37</f>
        <v>4.75</v>
      </c>
      <c r="L4" s="17">
        <f>Trustworthy!F41</f>
        <v>11.75</v>
      </c>
      <c r="M4" s="17">
        <f>Trustworthy!F44</f>
        <v>47</v>
      </c>
      <c r="N4" s="17">
        <f>Trustworthy!F46</f>
        <v>16.666666666666668</v>
      </c>
      <c r="O4" s="17">
        <f>Trustworthy!F52</f>
        <v>11.714285714285714</v>
      </c>
      <c r="P4" s="17">
        <f>Trustworthy!F56</f>
        <v>22.75</v>
      </c>
      <c r="Q4" s="17">
        <f>Trustworthy!F60</f>
        <v>32.666666666666664</v>
      </c>
      <c r="R4" s="17">
        <f>AVERAGE(D4:Q4)</f>
        <v>18.748639455782314</v>
      </c>
      <c r="S4" s="18">
        <f>_xlfn.STDEV.S(D4:Q4)</f>
        <v>11.336803294721619</v>
      </c>
    </row>
    <row r="5" spans="2:20" ht="15.75" x14ac:dyDescent="0.25">
      <c r="B5" s="3" t="s">
        <v>69</v>
      </c>
      <c r="C5" s="6"/>
      <c r="D5" s="19">
        <f t="shared" ref="D5:Q5" si="0">(D4-$R4)/$S4</f>
        <v>-0.82462747326091579</v>
      </c>
      <c r="E5" s="19">
        <f t="shared" si="0"/>
        <v>1.1100742908197423</v>
      </c>
      <c r="F5" s="19">
        <f t="shared" si="0"/>
        <v>-0.18952780602471178</v>
      </c>
      <c r="G5" s="19">
        <f t="shared" si="0"/>
        <v>-0.13219241939922127</v>
      </c>
      <c r="H5" s="19">
        <f t="shared" si="0"/>
        <v>-6.6036204062116716E-2</v>
      </c>
      <c r="I5" s="19">
        <f t="shared" si="0"/>
        <v>-0.64821089902863693</v>
      </c>
      <c r="J5" s="19">
        <f t="shared" si="0"/>
        <v>-0.66585255645186492</v>
      </c>
      <c r="K5" s="19">
        <f t="shared" si="0"/>
        <v>-1.2347960083509641</v>
      </c>
      <c r="L5" s="19">
        <f t="shared" si="0"/>
        <v>-0.6173379985379881</v>
      </c>
      <c r="M5" s="19">
        <f t="shared" si="0"/>
        <v>2.4920041223059268</v>
      </c>
      <c r="N5" s="19">
        <f t="shared" si="0"/>
        <v>-0.18364725355030251</v>
      </c>
      <c r="O5" s="19">
        <f t="shared" si="0"/>
        <v>-0.62048829450642173</v>
      </c>
      <c r="P5" s="19">
        <f t="shared" si="0"/>
        <v>0.35295315973954555</v>
      </c>
      <c r="Q5" s="19">
        <f t="shared" si="0"/>
        <v>1.227685340307928</v>
      </c>
      <c r="R5" s="17"/>
      <c r="S5" s="20"/>
    </row>
    <row r="6" spans="2:20" ht="15.75" x14ac:dyDescent="0.25">
      <c r="B6" s="3" t="s">
        <v>43</v>
      </c>
      <c r="C6" s="6">
        <v>7</v>
      </c>
      <c r="D6" s="21">
        <v>0</v>
      </c>
      <c r="E6" s="21">
        <v>2</v>
      </c>
      <c r="F6" s="21">
        <v>5</v>
      </c>
      <c r="G6" s="21">
        <v>0</v>
      </c>
      <c r="H6" s="21">
        <v>0</v>
      </c>
      <c r="I6" s="21">
        <v>3</v>
      </c>
      <c r="J6" s="21">
        <v>6</v>
      </c>
      <c r="K6" s="21">
        <v>9</v>
      </c>
      <c r="L6" s="21">
        <v>4</v>
      </c>
      <c r="M6" s="21">
        <v>0</v>
      </c>
      <c r="N6" s="21">
        <v>10</v>
      </c>
      <c r="O6" s="21">
        <v>10</v>
      </c>
      <c r="P6" s="21">
        <v>8</v>
      </c>
      <c r="Q6" s="21">
        <v>0</v>
      </c>
      <c r="R6" s="17">
        <f>AVERAGE(D6:Q6)</f>
        <v>4.0714285714285712</v>
      </c>
      <c r="S6" s="18">
        <f>_xlfn.STDEV.S(D6:Q6)</f>
        <v>3.9509353462047576</v>
      </c>
    </row>
    <row r="7" spans="2:20" ht="15.75" x14ac:dyDescent="0.25">
      <c r="B7" s="3" t="s">
        <v>69</v>
      </c>
      <c r="C7" s="6"/>
      <c r="D7" s="19">
        <f t="shared" ref="D7:Q7" si="1">(D6-$R6)/$S6</f>
        <v>-1.0304973923047256</v>
      </c>
      <c r="E7" s="19">
        <f t="shared" si="1"/>
        <v>-0.52428814696205339</v>
      </c>
      <c r="F7" s="19">
        <f t="shared" si="1"/>
        <v>0.23502572105195504</v>
      </c>
      <c r="G7" s="19">
        <f t="shared" si="1"/>
        <v>-1.0304973923047256</v>
      </c>
      <c r="H7" s="19">
        <f t="shared" si="1"/>
        <v>-1.0304973923047256</v>
      </c>
      <c r="I7" s="19">
        <f t="shared" si="1"/>
        <v>-0.27118352429071724</v>
      </c>
      <c r="J7" s="19">
        <f t="shared" si="1"/>
        <v>0.48813034372329117</v>
      </c>
      <c r="K7" s="19">
        <f t="shared" si="1"/>
        <v>1.2474442117372997</v>
      </c>
      <c r="L7" s="19">
        <f t="shared" si="1"/>
        <v>-1.8078901619381089E-2</v>
      </c>
      <c r="M7" s="19">
        <f t="shared" si="1"/>
        <v>-1.0304973923047256</v>
      </c>
      <c r="N7" s="19">
        <f t="shared" si="1"/>
        <v>1.5005488344086357</v>
      </c>
      <c r="O7" s="19">
        <f t="shared" si="1"/>
        <v>1.5005488344086357</v>
      </c>
      <c r="P7" s="19">
        <f t="shared" si="1"/>
        <v>0.99433958906596343</v>
      </c>
      <c r="Q7" s="19">
        <f t="shared" si="1"/>
        <v>-1.0304973923047256</v>
      </c>
      <c r="R7" s="20"/>
      <c r="S7" s="20"/>
    </row>
    <row r="8" spans="2:20" ht="15.75" x14ac:dyDescent="0.25">
      <c r="B8" s="3" t="s">
        <v>44</v>
      </c>
      <c r="C8" s="6">
        <v>8</v>
      </c>
      <c r="D8" s="22">
        <v>1</v>
      </c>
      <c r="E8" s="22">
        <v>0</v>
      </c>
      <c r="F8" s="22">
        <v>5</v>
      </c>
      <c r="G8" s="22">
        <v>25</v>
      </c>
      <c r="H8" s="22">
        <v>19</v>
      </c>
      <c r="I8" s="22">
        <v>0</v>
      </c>
      <c r="J8" s="22">
        <v>0</v>
      </c>
      <c r="K8" s="22">
        <v>12</v>
      </c>
      <c r="L8" s="22">
        <v>8</v>
      </c>
      <c r="M8" s="22">
        <v>3</v>
      </c>
      <c r="N8" s="22">
        <v>33</v>
      </c>
      <c r="O8" s="22">
        <v>0</v>
      </c>
      <c r="P8" s="22">
        <v>19</v>
      </c>
      <c r="Q8" s="22">
        <v>4</v>
      </c>
      <c r="R8" s="17">
        <f>AVERAGE(D8:Q8)</f>
        <v>9.2142857142857135</v>
      </c>
      <c r="S8" s="18">
        <f>_xlfn.STDEV.S(D8:Q8)</f>
        <v>10.764461267226817</v>
      </c>
    </row>
    <row r="9" spans="2:20" ht="15.75" x14ac:dyDescent="0.25">
      <c r="B9" s="3" t="s">
        <v>69</v>
      </c>
      <c r="C9" s="6"/>
      <c r="D9" s="19">
        <f t="shared" ref="D9:Q9" si="2">(D8-$R8)/$S8</f>
        <v>-0.76309306247352127</v>
      </c>
      <c r="E9" s="19">
        <f t="shared" si="2"/>
        <v>-0.85599134833986301</v>
      </c>
      <c r="F9" s="19">
        <f t="shared" si="2"/>
        <v>-0.39149991900815434</v>
      </c>
      <c r="G9" s="19">
        <f t="shared" si="2"/>
        <v>1.4664657983186802</v>
      </c>
      <c r="H9" s="19">
        <f t="shared" si="2"/>
        <v>0.90907608312062982</v>
      </c>
      <c r="I9" s="19">
        <f t="shared" si="2"/>
        <v>-0.85599134833986301</v>
      </c>
      <c r="J9" s="19">
        <f t="shared" si="2"/>
        <v>-0.85599134833986301</v>
      </c>
      <c r="K9" s="19">
        <f t="shared" si="2"/>
        <v>0.25878808205623771</v>
      </c>
      <c r="L9" s="19">
        <f t="shared" si="2"/>
        <v>-0.11280506140912917</v>
      </c>
      <c r="M9" s="19">
        <f t="shared" si="2"/>
        <v>-0.57729649074083778</v>
      </c>
      <c r="N9" s="19">
        <f t="shared" si="2"/>
        <v>2.2096520852494139</v>
      </c>
      <c r="O9" s="19">
        <f t="shared" si="2"/>
        <v>-0.85599134833986301</v>
      </c>
      <c r="P9" s="19">
        <f t="shared" si="2"/>
        <v>0.90907608312062982</v>
      </c>
      <c r="Q9" s="19">
        <f t="shared" si="2"/>
        <v>-0.48439820487449609</v>
      </c>
      <c r="R9" s="20"/>
      <c r="S9" s="20"/>
    </row>
    <row r="10" spans="2:20" ht="15.75" x14ac:dyDescent="0.25">
      <c r="B10" s="3" t="s">
        <v>45</v>
      </c>
      <c r="C10" s="6">
        <v>5</v>
      </c>
      <c r="D10" s="11">
        <v>8955</v>
      </c>
      <c r="E10" s="11">
        <v>7722</v>
      </c>
      <c r="F10" s="11">
        <v>8865</v>
      </c>
      <c r="G10" s="11">
        <v>8001</v>
      </c>
      <c r="H10" s="11">
        <v>8091</v>
      </c>
      <c r="I10" s="11">
        <v>8190</v>
      </c>
      <c r="J10" s="11">
        <v>8775</v>
      </c>
      <c r="K10" s="11">
        <v>7209</v>
      </c>
      <c r="L10" s="11">
        <v>7290</v>
      </c>
      <c r="M10" s="11">
        <v>8208</v>
      </c>
      <c r="N10" s="11">
        <v>8505</v>
      </c>
      <c r="O10" s="11">
        <v>7182</v>
      </c>
      <c r="P10" s="11">
        <v>7974</v>
      </c>
      <c r="Q10" s="11">
        <v>8181</v>
      </c>
      <c r="R10" s="8">
        <f>AVERAGE(D10:Q10)</f>
        <v>8082</v>
      </c>
      <c r="S10" s="9">
        <f>_xlfn.STDEV.S(D10:Q10)</f>
        <v>583.03159961861945</v>
      </c>
    </row>
    <row r="11" spans="2:20" ht="15.75" x14ac:dyDescent="0.25">
      <c r="B11" s="3" t="s">
        <v>69</v>
      </c>
      <c r="C11" s="6"/>
      <c r="D11" s="19">
        <f t="shared" ref="D11:Q11" si="3">(D10-$R10)/$S10</f>
        <v>1.4973459424344386</v>
      </c>
      <c r="E11" s="19">
        <f t="shared" si="3"/>
        <v>-0.61746224430286123</v>
      </c>
      <c r="F11" s="19">
        <f t="shared" si="3"/>
        <v>1.3429803813587233</v>
      </c>
      <c r="G11" s="19">
        <f t="shared" si="3"/>
        <v>-0.13892900496814378</v>
      </c>
      <c r="H11" s="19">
        <f t="shared" si="3"/>
        <v>1.5436556107571532E-2</v>
      </c>
      <c r="I11" s="19">
        <f t="shared" si="3"/>
        <v>0.18523867329085839</v>
      </c>
      <c r="J11" s="19">
        <f t="shared" si="3"/>
        <v>1.188614820283008</v>
      </c>
      <c r="K11" s="19">
        <f t="shared" si="3"/>
        <v>-1.4973459424344386</v>
      </c>
      <c r="L11" s="19">
        <f t="shared" si="3"/>
        <v>-1.3584169374662949</v>
      </c>
      <c r="M11" s="19">
        <f t="shared" si="3"/>
        <v>0.21611178550600144</v>
      </c>
      <c r="N11" s="19">
        <f t="shared" si="3"/>
        <v>0.72551813705586199</v>
      </c>
      <c r="O11" s="19">
        <f t="shared" si="3"/>
        <v>-1.5436556107571531</v>
      </c>
      <c r="P11" s="19">
        <f t="shared" si="3"/>
        <v>-0.18523867329085839</v>
      </c>
      <c r="Q11" s="19">
        <f t="shared" si="3"/>
        <v>0.16980211718328686</v>
      </c>
    </row>
    <row r="12" spans="2:20" ht="15.75" x14ac:dyDescent="0.25">
      <c r="B12" s="3" t="s">
        <v>71</v>
      </c>
      <c r="C12" s="6">
        <v>6</v>
      </c>
      <c r="D12" s="8">
        <v>27</v>
      </c>
      <c r="E12" s="8">
        <v>9</v>
      </c>
      <c r="F12" s="8">
        <v>51</v>
      </c>
      <c r="G12" s="8">
        <v>14</v>
      </c>
      <c r="H12" s="8">
        <v>28</v>
      </c>
      <c r="I12" s="8">
        <v>7</v>
      </c>
      <c r="J12" s="8">
        <v>10</v>
      </c>
      <c r="K12" s="8">
        <v>18</v>
      </c>
      <c r="L12" s="8">
        <v>13</v>
      </c>
      <c r="M12" s="8">
        <v>43</v>
      </c>
      <c r="N12" s="8">
        <v>30</v>
      </c>
      <c r="O12" s="8">
        <v>8</v>
      </c>
      <c r="P12" s="8">
        <v>34</v>
      </c>
      <c r="Q12" s="8">
        <v>46</v>
      </c>
      <c r="R12" s="8">
        <f>AVERAGE(D12:Q12)</f>
        <v>24.142857142857142</v>
      </c>
      <c r="S12" s="9">
        <f>_xlfn.STDEV.S(D12:Q12)</f>
        <v>15.083649542351594</v>
      </c>
    </row>
    <row r="13" spans="2:20" ht="15.75" x14ac:dyDescent="0.25">
      <c r="B13" s="3" t="s">
        <v>69</v>
      </c>
      <c r="C13" s="6"/>
      <c r="D13" s="19">
        <f t="shared" ref="D13:Q13" si="4">(D12-$R12)/$S12</f>
        <v>0.18941986480928402</v>
      </c>
      <c r="E13" s="19">
        <f t="shared" si="4"/>
        <v>-1.003925283489205</v>
      </c>
      <c r="F13" s="19">
        <f t="shared" si="4"/>
        <v>1.7805467292072694</v>
      </c>
      <c r="G13" s="19">
        <f t="shared" si="4"/>
        <v>-0.67244052007295807</v>
      </c>
      <c r="H13" s="19">
        <f t="shared" si="4"/>
        <v>0.25571681749253339</v>
      </c>
      <c r="I13" s="19">
        <f t="shared" si="4"/>
        <v>-1.1365191888557038</v>
      </c>
      <c r="J13" s="19">
        <f t="shared" si="4"/>
        <v>-0.93762833080595565</v>
      </c>
      <c r="K13" s="19">
        <f t="shared" si="4"/>
        <v>-0.40725270933996055</v>
      </c>
      <c r="L13" s="19">
        <f t="shared" si="4"/>
        <v>-0.73873747275620749</v>
      </c>
      <c r="M13" s="19">
        <f t="shared" si="4"/>
        <v>1.2501711077412743</v>
      </c>
      <c r="N13" s="19">
        <f t="shared" si="4"/>
        <v>0.38831072285903218</v>
      </c>
      <c r="O13" s="19">
        <f t="shared" si="4"/>
        <v>-1.0702222361724545</v>
      </c>
      <c r="P13" s="19">
        <f t="shared" si="4"/>
        <v>0.65349853359202981</v>
      </c>
      <c r="Q13" s="19">
        <f t="shared" si="4"/>
        <v>1.4490619657910224</v>
      </c>
    </row>
    <row r="14" spans="2:20" ht="15.75" x14ac:dyDescent="0.25">
      <c r="B14" s="3" t="s">
        <v>46</v>
      </c>
      <c r="C14" s="6">
        <v>9</v>
      </c>
      <c r="D14" s="10">
        <v>4</v>
      </c>
      <c r="E14" s="10">
        <v>3</v>
      </c>
      <c r="F14" s="10">
        <v>2</v>
      </c>
      <c r="G14" s="10">
        <v>2</v>
      </c>
      <c r="H14" s="10">
        <v>1</v>
      </c>
      <c r="I14" s="10">
        <v>1</v>
      </c>
      <c r="J14" s="10">
        <v>1</v>
      </c>
      <c r="K14" s="10">
        <v>4</v>
      </c>
      <c r="L14" s="10">
        <v>2</v>
      </c>
      <c r="M14" s="10">
        <v>2</v>
      </c>
      <c r="N14" s="10">
        <v>0</v>
      </c>
      <c r="O14" s="10">
        <v>1</v>
      </c>
      <c r="P14" s="10">
        <v>2</v>
      </c>
      <c r="Q14" s="10">
        <v>4</v>
      </c>
      <c r="R14" s="8">
        <f>AVERAGE(D14:Q14)</f>
        <v>2.0714285714285716</v>
      </c>
      <c r="S14" s="9">
        <f>_xlfn.STDEV.S(D14:Q14)</f>
        <v>1.2688144505364485</v>
      </c>
    </row>
    <row r="15" spans="2:20" ht="15.75" x14ac:dyDescent="0.25">
      <c r="B15" s="3" t="s">
        <v>69</v>
      </c>
      <c r="C15" s="6"/>
      <c r="D15" s="19">
        <f t="shared" ref="D15:Q15" si="5">(D14-$R14)/$S14</f>
        <v>1.5199790857962234</v>
      </c>
      <c r="E15" s="19">
        <f t="shared" si="5"/>
        <v>0.73184178205003336</v>
      </c>
      <c r="F15" s="19">
        <f t="shared" si="5"/>
        <v>-5.6295521696156578E-2</v>
      </c>
      <c r="G15" s="19">
        <f t="shared" si="5"/>
        <v>-5.6295521696156578E-2</v>
      </c>
      <c r="H15" s="19">
        <f t="shared" si="5"/>
        <v>-0.84443282544234655</v>
      </c>
      <c r="I15" s="19">
        <f t="shared" si="5"/>
        <v>-0.84443282544234655</v>
      </c>
      <c r="J15" s="19">
        <f t="shared" si="5"/>
        <v>-0.84443282544234655</v>
      </c>
      <c r="K15" s="19">
        <f t="shared" si="5"/>
        <v>1.5199790857962234</v>
      </c>
      <c r="L15" s="19">
        <f t="shared" si="5"/>
        <v>-5.6295521696156578E-2</v>
      </c>
      <c r="M15" s="19">
        <f t="shared" si="5"/>
        <v>-5.6295521696156578E-2</v>
      </c>
      <c r="N15" s="19">
        <f t="shared" si="5"/>
        <v>-1.6325701291885364</v>
      </c>
      <c r="O15" s="19">
        <f t="shared" si="5"/>
        <v>-0.84443282544234655</v>
      </c>
      <c r="P15" s="19">
        <f t="shared" si="5"/>
        <v>-5.6295521696156578E-2</v>
      </c>
      <c r="Q15" s="19">
        <f t="shared" si="5"/>
        <v>1.5199790857962234</v>
      </c>
    </row>
    <row r="16" spans="2:20" ht="15.75" x14ac:dyDescent="0.25">
      <c r="B16" s="24" t="s">
        <v>70</v>
      </c>
      <c r="C16" s="25"/>
      <c r="D16" s="24">
        <f>(D5*$C$4)+(D7*$C$6)+(D9*$C$8)+(D11*$C$10)+(D13*$C$12)+(D15*$C$14)</f>
        <v>0.73855969466350047</v>
      </c>
      <c r="E16" s="24">
        <f>(E5*$C$4)+(E7*$C$6)+(E9*$C$8)+(E11*$C$10)+(E13*$C$12)+(E15*$C$14)</f>
        <v>-1.9414917912550891</v>
      </c>
      <c r="F16" s="24">
        <f t="shared" ref="F16:Q16" si="6">(F5*$C$4)+(F7*$C$6)+(F9*$C$8)+(F11*$C$10)+(F13*$C$12)+(F15*$C$14)</f>
        <v>13.509425221823156</v>
      </c>
      <c r="G16" s="24">
        <f t="shared" si="6"/>
        <v>-2.0396273941197256</v>
      </c>
      <c r="H16" s="24">
        <f t="shared" si="6"/>
        <v>-6.5896468652772686</v>
      </c>
      <c r="I16" s="24">
        <f t="shared" si="6"/>
        <v>-28.72114164270134</v>
      </c>
      <c r="J16" s="24">
        <f t="shared" si="6"/>
        <v>-17.372135257576328</v>
      </c>
      <c r="K16" s="24">
        <f t="shared" si="6"/>
        <v>2.2040198590554123</v>
      </c>
      <c r="L16" s="24">
        <f t="shared" si="6"/>
        <v>-18.933542007122711</v>
      </c>
      <c r="M16" s="24">
        <f t="shared" si="6"/>
        <v>21.163113429711728</v>
      </c>
      <c r="N16" s="24">
        <f t="shared" si="6"/>
        <v>17.608909847089407</v>
      </c>
      <c r="O16" s="24">
        <f t="shared" si="6"/>
        <v>-24.288478790724284</v>
      </c>
      <c r="P16" s="24">
        <f t="shared" si="6"/>
        <v>20.250655525654718</v>
      </c>
      <c r="Q16" s="24">
        <f t="shared" si="6"/>
        <v>24.411380170778813</v>
      </c>
    </row>
    <row r="17" spans="2:17" ht="15.75" x14ac:dyDescent="0.25">
      <c r="B17" s="24" t="s">
        <v>72</v>
      </c>
      <c r="D17">
        <f>RANK(D16,$D$16:$Q$16)</f>
        <v>7</v>
      </c>
      <c r="E17">
        <f t="shared" ref="E17:Q17" si="7">RANK(E16,$D$16:$Q$16)</f>
        <v>8</v>
      </c>
      <c r="F17">
        <f t="shared" si="7"/>
        <v>5</v>
      </c>
      <c r="G17">
        <f t="shared" si="7"/>
        <v>9</v>
      </c>
      <c r="H17">
        <f t="shared" si="7"/>
        <v>10</v>
      </c>
      <c r="I17">
        <f t="shared" si="7"/>
        <v>14</v>
      </c>
      <c r="J17">
        <f t="shared" si="7"/>
        <v>11</v>
      </c>
      <c r="K17">
        <f t="shared" si="7"/>
        <v>6</v>
      </c>
      <c r="L17">
        <f t="shared" si="7"/>
        <v>12</v>
      </c>
      <c r="M17">
        <f t="shared" si="7"/>
        <v>2</v>
      </c>
      <c r="N17">
        <f t="shared" si="7"/>
        <v>4</v>
      </c>
      <c r="O17">
        <f t="shared" si="7"/>
        <v>13</v>
      </c>
      <c r="P17">
        <f t="shared" si="7"/>
        <v>3</v>
      </c>
      <c r="Q17">
        <f t="shared" si="7"/>
        <v>1</v>
      </c>
    </row>
    <row r="22" spans="2:17" ht="21" x14ac:dyDescent="0.35">
      <c r="B22" s="26" t="s">
        <v>73</v>
      </c>
      <c r="C22" s="26" t="s">
        <v>66</v>
      </c>
      <c r="D22" s="26"/>
    </row>
    <row r="23" spans="2:17" ht="21" x14ac:dyDescent="0.35">
      <c r="B23" s="26"/>
      <c r="C23" s="26" t="s">
        <v>62</v>
      </c>
      <c r="D23" s="26"/>
    </row>
    <row r="24" spans="2:17" ht="21" x14ac:dyDescent="0.35">
      <c r="B24" s="26"/>
      <c r="C24" s="26" t="s">
        <v>65</v>
      </c>
      <c r="D24" s="26"/>
    </row>
  </sheetData>
  <conditionalFormatting sqref="D4:Q4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5:Q5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6:Q6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7:Q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8:Q8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9:Q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0:Q10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1:Q11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2:Q12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3:Q13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4:Q14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5:Q15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6:Q1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17:Q17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BA2827-3930-4211-A6E5-DC208F8C2D54}">
  <dimension ref="A1:R31"/>
  <sheetViews>
    <sheetView topLeftCell="H1" workbookViewId="0">
      <selection activeCell="C10" sqref="C10:P10"/>
    </sheetView>
  </sheetViews>
  <sheetFormatPr defaultRowHeight="15" x14ac:dyDescent="0.25"/>
  <cols>
    <col min="1" max="1" width="19" style="13" customWidth="1"/>
    <col min="2" max="2" width="18.42578125" style="13" customWidth="1"/>
    <col min="3" max="3" width="14.42578125" style="13" customWidth="1"/>
    <col min="4" max="4" width="15.5703125" style="13" customWidth="1"/>
    <col min="5" max="5" width="17.28515625" style="13" customWidth="1"/>
    <col min="6" max="6" width="21.140625" style="13" customWidth="1"/>
    <col min="7" max="7" width="15.42578125" style="13" customWidth="1"/>
    <col min="8" max="8" width="15.85546875" style="13" customWidth="1"/>
    <col min="9" max="9" width="17.28515625" style="13" customWidth="1"/>
    <col min="10" max="10" width="17.85546875" style="13" customWidth="1"/>
    <col min="11" max="11" width="13.42578125" style="13" customWidth="1"/>
    <col min="12" max="12" width="20.140625" style="13" customWidth="1"/>
    <col min="13" max="13" width="18" style="13" customWidth="1"/>
    <col min="14" max="14" width="17.28515625" style="13" customWidth="1"/>
    <col min="15" max="15" width="17.5703125" style="13" customWidth="1"/>
    <col min="16" max="16" width="10.7109375" style="12" customWidth="1"/>
    <col min="17" max="17" width="20.140625" style="12" customWidth="1"/>
    <col min="18" max="16384" width="9.140625" style="12"/>
  </cols>
  <sheetData>
    <row r="1" spans="1:18" x14ac:dyDescent="0.25">
      <c r="A1" s="13" t="s">
        <v>52</v>
      </c>
      <c r="B1" s="13" t="s">
        <v>48</v>
      </c>
      <c r="C1" s="13" t="s">
        <v>53</v>
      </c>
      <c r="D1" s="13" t="s">
        <v>54</v>
      </c>
      <c r="E1" s="13" t="s">
        <v>55</v>
      </c>
      <c r="F1" s="13" t="s">
        <v>56</v>
      </c>
      <c r="G1" s="13" t="s">
        <v>57</v>
      </c>
      <c r="H1" s="13" t="s">
        <v>58</v>
      </c>
      <c r="I1" s="13" t="s">
        <v>59</v>
      </c>
      <c r="J1" s="13" t="s">
        <v>60</v>
      </c>
      <c r="K1" s="13" t="s">
        <v>61</v>
      </c>
      <c r="L1" s="13" t="s">
        <v>62</v>
      </c>
      <c r="M1" s="13" t="s">
        <v>63</v>
      </c>
      <c r="N1" s="13" t="s">
        <v>64</v>
      </c>
      <c r="O1" s="13" t="s">
        <v>65</v>
      </c>
      <c r="P1" s="13" t="s">
        <v>66</v>
      </c>
      <c r="Q1" s="13" t="s">
        <v>50</v>
      </c>
      <c r="R1" s="13" t="s">
        <v>51</v>
      </c>
    </row>
    <row r="2" spans="1:18" hidden="1" x14ac:dyDescent="0.25">
      <c r="A2" s="13" t="s">
        <v>39</v>
      </c>
      <c r="C2" s="13" t="s">
        <v>26</v>
      </c>
      <c r="D2" s="13" t="s">
        <v>0</v>
      </c>
      <c r="E2" s="13" t="s">
        <v>10</v>
      </c>
      <c r="F2" s="13" t="s">
        <v>14</v>
      </c>
      <c r="G2" s="13" t="s">
        <v>16</v>
      </c>
      <c r="H2" s="13" t="s">
        <v>22</v>
      </c>
      <c r="I2" s="13" t="s">
        <v>18</v>
      </c>
      <c r="J2" s="13" t="s">
        <v>28</v>
      </c>
      <c r="K2" s="13" t="s">
        <v>24</v>
      </c>
      <c r="L2" s="13" t="s">
        <v>5</v>
      </c>
      <c r="M2" s="13" t="s">
        <v>20</v>
      </c>
      <c r="N2" s="13" t="s">
        <v>12</v>
      </c>
      <c r="O2" s="13" t="s">
        <v>7</v>
      </c>
      <c r="P2" s="13" t="s">
        <v>3</v>
      </c>
      <c r="Q2" s="13"/>
      <c r="R2" s="13"/>
    </row>
    <row r="3" spans="1:18" hidden="1" x14ac:dyDescent="0.25">
      <c r="A3" s="13" t="s">
        <v>40</v>
      </c>
      <c r="C3" s="13" t="s">
        <v>27</v>
      </c>
      <c r="D3" s="13" t="s">
        <v>1</v>
      </c>
      <c r="E3" s="13" t="s">
        <v>11</v>
      </c>
      <c r="F3" s="13" t="s">
        <v>15</v>
      </c>
      <c r="G3" s="13" t="s">
        <v>17</v>
      </c>
      <c r="H3" s="13" t="s">
        <v>23</v>
      </c>
      <c r="I3" s="13" t="s">
        <v>19</v>
      </c>
      <c r="J3" s="13" t="s">
        <v>29</v>
      </c>
      <c r="K3" s="13" t="s">
        <v>25</v>
      </c>
      <c r="L3" s="13" t="s">
        <v>6</v>
      </c>
      <c r="M3" s="13" t="s">
        <v>21</v>
      </c>
      <c r="N3" s="13" t="s">
        <v>13</v>
      </c>
      <c r="O3" s="13" t="s">
        <v>8</v>
      </c>
      <c r="P3" s="13" t="s">
        <v>4</v>
      </c>
      <c r="Q3" s="13"/>
      <c r="R3" s="13"/>
    </row>
    <row r="4" spans="1:18" x14ac:dyDescent="0.25">
      <c r="A4" s="13" t="s">
        <v>41</v>
      </c>
      <c r="C4" s="13" t="s">
        <v>2</v>
      </c>
      <c r="D4" s="13" t="s">
        <v>2</v>
      </c>
      <c r="E4" s="13" t="s">
        <v>2</v>
      </c>
      <c r="F4" s="13" t="s">
        <v>9</v>
      </c>
      <c r="G4" s="13" t="s">
        <v>9</v>
      </c>
      <c r="H4" s="13" t="s">
        <v>2</v>
      </c>
      <c r="I4" s="13" t="s">
        <v>9</v>
      </c>
      <c r="J4" s="13" t="s">
        <v>9</v>
      </c>
      <c r="K4" s="13" t="s">
        <v>2</v>
      </c>
      <c r="L4" s="13" t="s">
        <v>2</v>
      </c>
      <c r="M4" s="13" t="s">
        <v>9</v>
      </c>
      <c r="N4" s="13" t="s">
        <v>9</v>
      </c>
      <c r="O4" s="13" t="s">
        <v>9</v>
      </c>
      <c r="P4" s="13" t="s">
        <v>2</v>
      </c>
      <c r="Q4" s="13" t="s">
        <v>67</v>
      </c>
      <c r="R4" s="13" t="s">
        <v>67</v>
      </c>
    </row>
    <row r="5" spans="1:18" x14ac:dyDescent="0.25">
      <c r="A5" s="13" t="s">
        <v>42</v>
      </c>
      <c r="B5" s="13">
        <v>10</v>
      </c>
      <c r="C5" s="13">
        <f>Trustworthy!F5</f>
        <v>9.4</v>
      </c>
      <c r="D5" s="13">
        <f>Trustworthy!F10</f>
        <v>31.333333333333332</v>
      </c>
      <c r="E5" s="13">
        <f>Trustworthy!F13</f>
        <v>16.600000000000001</v>
      </c>
      <c r="F5" s="13">
        <f>Trustworthy!F19</f>
        <v>17.25</v>
      </c>
      <c r="G5" s="13">
        <f>Trustworthy!F22</f>
        <v>18</v>
      </c>
      <c r="H5" s="13">
        <f>Trustworthy!F26</f>
        <v>11.4</v>
      </c>
      <c r="I5" s="13">
        <f>Trustworthy!F31</f>
        <v>11.2</v>
      </c>
      <c r="J5" s="13">
        <f>Trustworthy!F37</f>
        <v>4.75</v>
      </c>
      <c r="K5" s="13">
        <f>Trustworthy!F41</f>
        <v>11.75</v>
      </c>
      <c r="L5" s="13">
        <f>Trustworthy!F44</f>
        <v>47</v>
      </c>
      <c r="M5" s="13">
        <f>Trustworthy!F46</f>
        <v>16.666666666666668</v>
      </c>
      <c r="N5" s="13">
        <f>Trustworthy!F52</f>
        <v>11.714285714285714</v>
      </c>
      <c r="O5" s="13">
        <f>Trustworthy!F56</f>
        <v>22.75</v>
      </c>
      <c r="P5" s="13">
        <f>Trustworthy!F60</f>
        <v>32.666666666666664</v>
      </c>
      <c r="Q5" s="13">
        <f>AVERAGE(Table4[[#This Row],[Clint Bennett]:[Everleigh Young]])</f>
        <v>18.748639455782314</v>
      </c>
      <c r="R5" s="13">
        <f>_xlfn.STDEV.S(Table4[[#This Row],[Clint Bennett]:[Everleigh Young]])</f>
        <v>11.336803294721619</v>
      </c>
    </row>
    <row r="6" spans="1:18" x14ac:dyDescent="0.25">
      <c r="A6" s="13" t="s">
        <v>43</v>
      </c>
      <c r="B6" s="13">
        <v>7</v>
      </c>
      <c r="C6" s="13">
        <v>0</v>
      </c>
      <c r="D6" s="13">
        <v>2</v>
      </c>
      <c r="E6" s="13">
        <v>5</v>
      </c>
      <c r="F6" s="13">
        <v>0</v>
      </c>
      <c r="G6" s="13">
        <v>0</v>
      </c>
      <c r="H6" s="13">
        <v>3</v>
      </c>
      <c r="I6" s="13">
        <v>6</v>
      </c>
      <c r="J6" s="13">
        <v>9</v>
      </c>
      <c r="K6" s="13">
        <v>4</v>
      </c>
      <c r="L6" s="13">
        <v>0</v>
      </c>
      <c r="M6" s="13">
        <v>10</v>
      </c>
      <c r="N6" s="13">
        <v>10</v>
      </c>
      <c r="O6" s="13">
        <v>8</v>
      </c>
      <c r="P6" s="13">
        <v>0</v>
      </c>
      <c r="Q6" s="13">
        <f>AVERAGE(Table4[[#This Row],[Clint Bennett]:[Everleigh Young]])</f>
        <v>4.0714285714285712</v>
      </c>
      <c r="R6" s="13">
        <f>_xlfn.STDEV.S(Table4[[#This Row],[Clint Bennett]:[Everleigh Young]])</f>
        <v>3.9509353462047576</v>
      </c>
    </row>
    <row r="7" spans="1:18" x14ac:dyDescent="0.25">
      <c r="A7" s="13" t="s">
        <v>44</v>
      </c>
      <c r="B7" s="13">
        <v>8</v>
      </c>
      <c r="C7" s="13">
        <v>1</v>
      </c>
      <c r="D7" s="13">
        <v>0</v>
      </c>
      <c r="E7" s="13">
        <v>5</v>
      </c>
      <c r="F7" s="13">
        <v>25</v>
      </c>
      <c r="G7" s="13">
        <v>19</v>
      </c>
      <c r="H7" s="13">
        <v>0</v>
      </c>
      <c r="I7" s="13">
        <v>0</v>
      </c>
      <c r="J7" s="13">
        <v>12</v>
      </c>
      <c r="K7" s="13">
        <v>8</v>
      </c>
      <c r="L7" s="13">
        <v>3</v>
      </c>
      <c r="M7" s="13">
        <v>33</v>
      </c>
      <c r="N7" s="13">
        <v>0</v>
      </c>
      <c r="O7" s="13">
        <v>19</v>
      </c>
      <c r="P7" s="13">
        <v>4</v>
      </c>
      <c r="Q7" s="13">
        <f>AVERAGE(Table4[[#This Row],[Clint Bennett]:[Everleigh Young]])</f>
        <v>9.2142857142857135</v>
      </c>
      <c r="R7" s="13">
        <f>_xlfn.STDEV.S(Table4[[#This Row],[Clint Bennett]:[Everleigh Young]])</f>
        <v>10.764461267226817</v>
      </c>
    </row>
    <row r="8" spans="1:18" x14ac:dyDescent="0.25">
      <c r="A8" s="13" t="s">
        <v>45</v>
      </c>
      <c r="B8" s="13">
        <v>5</v>
      </c>
      <c r="C8" s="15">
        <v>8955</v>
      </c>
      <c r="D8" s="15">
        <v>7722</v>
      </c>
      <c r="E8" s="15">
        <v>8865</v>
      </c>
      <c r="F8" s="15">
        <v>8001</v>
      </c>
      <c r="G8" s="15">
        <v>8091</v>
      </c>
      <c r="H8" s="15">
        <v>8190</v>
      </c>
      <c r="I8" s="15">
        <v>8775</v>
      </c>
      <c r="J8" s="15">
        <v>7209</v>
      </c>
      <c r="K8" s="15">
        <v>7290</v>
      </c>
      <c r="L8" s="15">
        <v>8208</v>
      </c>
      <c r="M8" s="15">
        <v>8505</v>
      </c>
      <c r="N8" s="15">
        <v>7182</v>
      </c>
      <c r="O8" s="15">
        <v>7974</v>
      </c>
      <c r="P8" s="15">
        <v>8181</v>
      </c>
      <c r="Q8" s="13">
        <f>AVERAGE(Table4[[#This Row],[Clint Bennett]:[Everleigh Young]])</f>
        <v>8082</v>
      </c>
      <c r="R8" s="13">
        <f>_xlfn.STDEV.S(Table4[[#This Row],[Clint Bennett]:[Everleigh Young]])</f>
        <v>583.03159961861945</v>
      </c>
    </row>
    <row r="9" spans="1:18" x14ac:dyDescent="0.25">
      <c r="A9" s="13" t="s">
        <v>47</v>
      </c>
      <c r="B9" s="13">
        <v>6</v>
      </c>
      <c r="C9" s="13">
        <v>27</v>
      </c>
      <c r="D9" s="13">
        <v>9</v>
      </c>
      <c r="E9" s="13">
        <v>51</v>
      </c>
      <c r="F9" s="13">
        <v>14</v>
      </c>
      <c r="G9" s="13">
        <v>28</v>
      </c>
      <c r="H9" s="13">
        <v>7</v>
      </c>
      <c r="I9" s="13">
        <v>10</v>
      </c>
      <c r="J9" s="13">
        <v>18</v>
      </c>
      <c r="K9" s="13">
        <v>13</v>
      </c>
      <c r="L9" s="13">
        <v>43</v>
      </c>
      <c r="M9" s="13">
        <v>30</v>
      </c>
      <c r="N9" s="13">
        <v>8</v>
      </c>
      <c r="O9" s="13">
        <v>34</v>
      </c>
      <c r="P9" s="13">
        <v>46</v>
      </c>
      <c r="Q9" s="13">
        <f>AVERAGE(Table4[[#This Row],[Clint Bennett]:[Everleigh Young]])</f>
        <v>24.142857142857142</v>
      </c>
      <c r="R9" s="13">
        <f>_xlfn.STDEV.S(Table4[[#This Row],[Clint Bennett]:[Everleigh Young]])</f>
        <v>15.083649542351594</v>
      </c>
    </row>
    <row r="10" spans="1:18" x14ac:dyDescent="0.25">
      <c r="A10" s="13" t="s">
        <v>46</v>
      </c>
      <c r="B10" s="13">
        <v>9</v>
      </c>
      <c r="C10" s="13">
        <v>4</v>
      </c>
      <c r="D10" s="13">
        <v>3</v>
      </c>
      <c r="E10" s="13">
        <v>2</v>
      </c>
      <c r="F10" s="13">
        <v>2</v>
      </c>
      <c r="G10" s="13">
        <v>1</v>
      </c>
      <c r="H10" s="13">
        <v>1</v>
      </c>
      <c r="I10" s="13">
        <v>1</v>
      </c>
      <c r="J10" s="13">
        <v>4</v>
      </c>
      <c r="K10" s="13">
        <v>2</v>
      </c>
      <c r="L10" s="13">
        <v>2</v>
      </c>
      <c r="M10" s="13">
        <v>0</v>
      </c>
      <c r="N10" s="13">
        <v>1</v>
      </c>
      <c r="O10" s="13">
        <v>2</v>
      </c>
      <c r="P10" s="13">
        <v>4</v>
      </c>
      <c r="Q10" s="13">
        <f>AVERAGE(Table4[[#This Row],[Clint Bennett]:[Everleigh Young]])</f>
        <v>2.0714285714285716</v>
      </c>
      <c r="R10" s="13">
        <f>_xlfn.STDEV.S(Table4[[#This Row],[Clint Bennett]:[Everleigh Young]])</f>
        <v>1.2688144505364485</v>
      </c>
    </row>
    <row r="11" spans="1:18" x14ac:dyDescent="0.25">
      <c r="A11" s="16" t="s">
        <v>68</v>
      </c>
      <c r="B11" s="16"/>
      <c r="C11" s="13">
        <f t="shared" ref="C11:P11" si="0">(C5*$B$5)+(C6*$B$6)+(C7*$B$7)+(C8*$B$8)+(C9*$B$9)+(C10*$B$10)</f>
        <v>45075</v>
      </c>
      <c r="D11" s="13">
        <f t="shared" si="0"/>
        <v>39018.333333333336</v>
      </c>
      <c r="E11" s="13">
        <f t="shared" si="0"/>
        <v>44890</v>
      </c>
      <c r="F11" s="13">
        <f t="shared" si="0"/>
        <v>40479.5</v>
      </c>
      <c r="G11" s="13">
        <f t="shared" si="0"/>
        <v>40964</v>
      </c>
      <c r="H11" s="13">
        <f t="shared" si="0"/>
        <v>41136</v>
      </c>
      <c r="I11" s="13">
        <f t="shared" si="0"/>
        <v>44098</v>
      </c>
      <c r="J11" s="13">
        <f t="shared" si="0"/>
        <v>36395.5</v>
      </c>
      <c r="K11" s="13">
        <f t="shared" si="0"/>
        <v>36755.5</v>
      </c>
      <c r="L11" s="13">
        <f t="shared" si="0"/>
        <v>41810</v>
      </c>
      <c r="M11" s="13">
        <f t="shared" si="0"/>
        <v>43205.666666666664</v>
      </c>
      <c r="N11" s="13">
        <f t="shared" si="0"/>
        <v>36154.142857142855</v>
      </c>
      <c r="O11" s="13">
        <f t="shared" si="0"/>
        <v>40527.5</v>
      </c>
      <c r="P11" s="13">
        <f t="shared" si="0"/>
        <v>41575.666666666664</v>
      </c>
      <c r="Q11" s="13"/>
      <c r="R11" s="13"/>
    </row>
    <row r="19" spans="2:16" x14ac:dyDescent="0.25">
      <c r="B19" s="13" t="s">
        <v>49</v>
      </c>
      <c r="C19" s="13" t="s">
        <v>48</v>
      </c>
      <c r="D19" s="13" t="s">
        <v>50</v>
      </c>
      <c r="E19" s="13" t="s">
        <v>51</v>
      </c>
    </row>
    <row r="20" spans="2:16" x14ac:dyDescent="0.25">
      <c r="B20" s="13" t="s">
        <v>42</v>
      </c>
      <c r="C20" s="13">
        <v>10</v>
      </c>
    </row>
    <row r="21" spans="2:16" x14ac:dyDescent="0.25">
      <c r="B21" s="13" t="s">
        <v>43</v>
      </c>
      <c r="C21" s="13">
        <v>7</v>
      </c>
    </row>
    <row r="22" spans="2:16" x14ac:dyDescent="0.25">
      <c r="B22" s="13" t="s">
        <v>44</v>
      </c>
      <c r="C22" s="13">
        <v>8</v>
      </c>
    </row>
    <row r="23" spans="2:16" x14ac:dyDescent="0.25">
      <c r="B23" s="13" t="s">
        <v>45</v>
      </c>
      <c r="C23" s="13">
        <v>5</v>
      </c>
    </row>
    <row r="24" spans="2:16" x14ac:dyDescent="0.25">
      <c r="B24" s="13" t="s">
        <v>47</v>
      </c>
      <c r="C24" s="13">
        <v>6</v>
      </c>
    </row>
    <row r="25" spans="2:16" x14ac:dyDescent="0.25">
      <c r="B25" s="13" t="s">
        <v>46</v>
      </c>
      <c r="C25" s="13">
        <v>9</v>
      </c>
      <c r="D25" s="15"/>
      <c r="E25" s="15"/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4"/>
    </row>
    <row r="30" spans="2:16" hidden="1" x14ac:dyDescent="0.25"/>
    <row r="31" spans="2:16" hidden="1" x14ac:dyDescent="0.25"/>
  </sheetData>
  <conditionalFormatting sqref="C5:P5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6:P6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7:P7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8:P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9:P9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C10:P1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6B2ED-2B85-478C-93E7-8BB5F151B944}">
  <dimension ref="B3:F61"/>
  <sheetViews>
    <sheetView topLeftCell="A13" workbookViewId="0">
      <selection activeCell="F5" sqref="F5"/>
    </sheetView>
  </sheetViews>
  <sheetFormatPr defaultRowHeight="15" x14ac:dyDescent="0.25"/>
  <cols>
    <col min="2" max="2" width="12" customWidth="1"/>
    <col min="3" max="3" width="19" customWidth="1"/>
    <col min="4" max="4" width="23" customWidth="1"/>
    <col min="5" max="5" width="9.140625" customWidth="1"/>
  </cols>
  <sheetData>
    <row r="3" spans="2:6" x14ac:dyDescent="0.25">
      <c r="B3" t="s">
        <v>26</v>
      </c>
      <c r="C3" t="s">
        <v>27</v>
      </c>
      <c r="D3" t="s">
        <v>2</v>
      </c>
      <c r="E3">
        <v>1</v>
      </c>
    </row>
    <row r="4" spans="2:6" x14ac:dyDescent="0.25">
      <c r="B4" t="s">
        <v>26</v>
      </c>
      <c r="C4" t="s">
        <v>27</v>
      </c>
      <c r="D4" t="s">
        <v>2</v>
      </c>
      <c r="E4">
        <v>3</v>
      </c>
    </row>
    <row r="5" spans="2:6" x14ac:dyDescent="0.25">
      <c r="B5" t="s">
        <v>26</v>
      </c>
      <c r="C5" t="s">
        <v>27</v>
      </c>
      <c r="D5" t="s">
        <v>2</v>
      </c>
      <c r="E5">
        <v>37</v>
      </c>
      <c r="F5">
        <f>AVERAGE(E3:E7)</f>
        <v>9.4</v>
      </c>
    </row>
    <row r="6" spans="2:6" x14ac:dyDescent="0.25">
      <c r="B6" t="s">
        <v>26</v>
      </c>
      <c r="C6" t="s">
        <v>27</v>
      </c>
      <c r="D6" t="s">
        <v>2</v>
      </c>
      <c r="E6">
        <v>5</v>
      </c>
    </row>
    <row r="7" spans="2:6" x14ac:dyDescent="0.25">
      <c r="B7" t="s">
        <v>26</v>
      </c>
      <c r="C7" t="s">
        <v>27</v>
      </c>
      <c r="D7" t="s">
        <v>2</v>
      </c>
      <c r="E7">
        <v>1</v>
      </c>
    </row>
    <row r="8" spans="2:6" x14ac:dyDescent="0.25">
      <c r="B8" t="s">
        <v>0</v>
      </c>
      <c r="C8" t="s">
        <v>1</v>
      </c>
      <c r="D8" t="s">
        <v>2</v>
      </c>
      <c r="E8">
        <v>98</v>
      </c>
    </row>
    <row r="9" spans="2:6" x14ac:dyDescent="0.25">
      <c r="B9" t="s">
        <v>0</v>
      </c>
      <c r="C9" t="s">
        <v>1</v>
      </c>
      <c r="D9" t="s">
        <v>2</v>
      </c>
      <c r="E9">
        <v>-4</v>
      </c>
    </row>
    <row r="10" spans="2:6" x14ac:dyDescent="0.25">
      <c r="B10" t="s">
        <v>0</v>
      </c>
      <c r="C10" t="s">
        <v>1</v>
      </c>
      <c r="D10" t="s">
        <v>2</v>
      </c>
      <c r="E10">
        <v>0</v>
      </c>
      <c r="F10">
        <f>AVERAGE(E8:E10)</f>
        <v>31.333333333333332</v>
      </c>
    </row>
    <row r="11" spans="2:6" x14ac:dyDescent="0.25">
      <c r="B11" t="s">
        <v>10</v>
      </c>
      <c r="C11" t="s">
        <v>11</v>
      </c>
      <c r="D11" t="s">
        <v>2</v>
      </c>
      <c r="E11">
        <v>-5</v>
      </c>
    </row>
    <row r="12" spans="2:6" x14ac:dyDescent="0.25">
      <c r="B12" t="s">
        <v>10</v>
      </c>
      <c r="C12" t="s">
        <v>11</v>
      </c>
      <c r="D12" t="s">
        <v>2</v>
      </c>
      <c r="E12">
        <v>0</v>
      </c>
    </row>
    <row r="13" spans="2:6" x14ac:dyDescent="0.25">
      <c r="B13" t="s">
        <v>10</v>
      </c>
      <c r="C13" t="s">
        <v>11</v>
      </c>
      <c r="D13" t="s">
        <v>2</v>
      </c>
      <c r="E13">
        <v>80</v>
      </c>
      <c r="F13">
        <f>AVERAGE(E11:E15)</f>
        <v>16.600000000000001</v>
      </c>
    </row>
    <row r="14" spans="2:6" x14ac:dyDescent="0.25">
      <c r="B14" t="s">
        <v>10</v>
      </c>
      <c r="C14" t="s">
        <v>11</v>
      </c>
      <c r="D14" t="s">
        <v>2</v>
      </c>
      <c r="E14">
        <v>4</v>
      </c>
    </row>
    <row r="15" spans="2:6" x14ac:dyDescent="0.25">
      <c r="B15" t="s">
        <v>10</v>
      </c>
      <c r="C15" t="s">
        <v>11</v>
      </c>
      <c r="D15" t="s">
        <v>2</v>
      </c>
      <c r="E15">
        <v>4</v>
      </c>
    </row>
    <row r="16" spans="2:6" x14ac:dyDescent="0.25">
      <c r="B16" t="s">
        <v>10</v>
      </c>
      <c r="C16" t="s">
        <v>11</v>
      </c>
      <c r="D16" t="s">
        <v>2</v>
      </c>
      <c r="E16">
        <v>1</v>
      </c>
    </row>
    <row r="17" spans="2:6" x14ac:dyDescent="0.25">
      <c r="B17" t="s">
        <v>14</v>
      </c>
      <c r="C17" t="s">
        <v>15</v>
      </c>
      <c r="D17" t="s">
        <v>9</v>
      </c>
      <c r="E17">
        <v>3</v>
      </c>
    </row>
    <row r="18" spans="2:6" x14ac:dyDescent="0.25">
      <c r="B18" t="s">
        <v>14</v>
      </c>
      <c r="C18" t="s">
        <v>15</v>
      </c>
      <c r="D18" t="s">
        <v>9</v>
      </c>
      <c r="E18">
        <v>1</v>
      </c>
    </row>
    <row r="19" spans="2:6" x14ac:dyDescent="0.25">
      <c r="B19" t="s">
        <v>14</v>
      </c>
      <c r="C19" t="s">
        <v>15</v>
      </c>
      <c r="D19" t="s">
        <v>9</v>
      </c>
      <c r="E19">
        <v>2</v>
      </c>
      <c r="F19">
        <f>AVERAGE(E17:E20)</f>
        <v>17.25</v>
      </c>
    </row>
    <row r="20" spans="2:6" x14ac:dyDescent="0.25">
      <c r="B20" t="s">
        <v>14</v>
      </c>
      <c r="C20" t="s">
        <v>15</v>
      </c>
      <c r="D20" t="s">
        <v>9</v>
      </c>
      <c r="E20">
        <v>63</v>
      </c>
    </row>
    <row r="21" spans="2:6" x14ac:dyDescent="0.25">
      <c r="B21" t="s">
        <v>16</v>
      </c>
      <c r="C21" t="s">
        <v>17</v>
      </c>
      <c r="D21" t="s">
        <v>9</v>
      </c>
      <c r="E21">
        <v>51</v>
      </c>
    </row>
    <row r="22" spans="2:6" x14ac:dyDescent="0.25">
      <c r="B22" t="s">
        <v>16</v>
      </c>
      <c r="C22" t="s">
        <v>17</v>
      </c>
      <c r="D22" t="s">
        <v>9</v>
      </c>
      <c r="E22">
        <v>0</v>
      </c>
      <c r="F22">
        <f>AVERAGE(E21:E23)</f>
        <v>18</v>
      </c>
    </row>
    <row r="23" spans="2:6" x14ac:dyDescent="0.25">
      <c r="B23" t="s">
        <v>16</v>
      </c>
      <c r="C23" t="s">
        <v>17</v>
      </c>
      <c r="D23" t="s">
        <v>9</v>
      </c>
      <c r="E23">
        <v>3</v>
      </c>
    </row>
    <row r="24" spans="2:6" x14ac:dyDescent="0.25">
      <c r="B24" t="s">
        <v>22</v>
      </c>
      <c r="C24" t="s">
        <v>23</v>
      </c>
      <c r="D24" t="s">
        <v>2</v>
      </c>
      <c r="E24">
        <v>4</v>
      </c>
    </row>
    <row r="25" spans="2:6" x14ac:dyDescent="0.25">
      <c r="B25" t="s">
        <v>22</v>
      </c>
      <c r="C25" t="s">
        <v>23</v>
      </c>
      <c r="D25" t="s">
        <v>2</v>
      </c>
      <c r="E25">
        <v>0</v>
      </c>
    </row>
    <row r="26" spans="2:6" x14ac:dyDescent="0.25">
      <c r="B26" t="s">
        <v>22</v>
      </c>
      <c r="C26" t="s">
        <v>23</v>
      </c>
      <c r="D26" t="s">
        <v>2</v>
      </c>
      <c r="E26">
        <v>46</v>
      </c>
      <c r="F26">
        <f>AVERAGE(E24:E28)</f>
        <v>11.4</v>
      </c>
    </row>
    <row r="27" spans="2:6" x14ac:dyDescent="0.25">
      <c r="B27" t="s">
        <v>22</v>
      </c>
      <c r="C27" t="s">
        <v>23</v>
      </c>
      <c r="D27" t="s">
        <v>2</v>
      </c>
      <c r="E27">
        <v>4</v>
      </c>
    </row>
    <row r="28" spans="2:6" x14ac:dyDescent="0.25">
      <c r="B28" t="s">
        <v>22</v>
      </c>
      <c r="C28" t="s">
        <v>23</v>
      </c>
      <c r="D28" t="s">
        <v>2</v>
      </c>
      <c r="E28">
        <v>3</v>
      </c>
    </row>
    <row r="29" spans="2:6" x14ac:dyDescent="0.25">
      <c r="B29" t="s">
        <v>18</v>
      </c>
      <c r="C29" t="s">
        <v>19</v>
      </c>
      <c r="D29" t="s">
        <v>9</v>
      </c>
      <c r="E29">
        <v>51</v>
      </c>
    </row>
    <row r="30" spans="2:6" x14ac:dyDescent="0.25">
      <c r="B30" t="s">
        <v>18</v>
      </c>
      <c r="C30" t="s">
        <v>19</v>
      </c>
      <c r="D30" t="s">
        <v>9</v>
      </c>
      <c r="E30">
        <v>5</v>
      </c>
    </row>
    <row r="31" spans="2:6" x14ac:dyDescent="0.25">
      <c r="B31" t="s">
        <v>18</v>
      </c>
      <c r="C31" t="s">
        <v>19</v>
      </c>
      <c r="D31" t="s">
        <v>9</v>
      </c>
      <c r="E31">
        <v>0</v>
      </c>
      <c r="F31">
        <f>AVERAGE(E29:E34)</f>
        <v>11.2</v>
      </c>
    </row>
    <row r="32" spans="2:6" x14ac:dyDescent="0.25">
      <c r="B32" t="s">
        <v>18</v>
      </c>
      <c r="C32" t="s">
        <v>19</v>
      </c>
      <c r="D32" t="s">
        <v>9</v>
      </c>
      <c r="E32">
        <v>-2</v>
      </c>
    </row>
    <row r="33" spans="2:6" x14ac:dyDescent="0.25">
      <c r="B33" t="s">
        <v>18</v>
      </c>
      <c r="C33" t="s">
        <v>19</v>
      </c>
      <c r="D33" t="s">
        <v>9</v>
      </c>
    </row>
    <row r="34" spans="2:6" x14ac:dyDescent="0.25">
      <c r="B34" t="s">
        <v>18</v>
      </c>
      <c r="C34" t="s">
        <v>19</v>
      </c>
      <c r="D34" t="s">
        <v>9</v>
      </c>
      <c r="E34">
        <v>2</v>
      </c>
    </row>
    <row r="35" spans="2:6" x14ac:dyDescent="0.25">
      <c r="B35" t="s">
        <v>28</v>
      </c>
      <c r="C35" t="s">
        <v>29</v>
      </c>
      <c r="D35" t="s">
        <v>9</v>
      </c>
      <c r="E35">
        <v>31</v>
      </c>
    </row>
    <row r="36" spans="2:6" x14ac:dyDescent="0.25">
      <c r="B36" t="s">
        <v>28</v>
      </c>
      <c r="C36" t="s">
        <v>29</v>
      </c>
      <c r="D36" t="s">
        <v>9</v>
      </c>
      <c r="E36">
        <v>0</v>
      </c>
    </row>
    <row r="37" spans="2:6" x14ac:dyDescent="0.25">
      <c r="B37" t="s">
        <v>28</v>
      </c>
      <c r="C37" t="s">
        <v>29</v>
      </c>
      <c r="D37" t="s">
        <v>9</v>
      </c>
      <c r="E37">
        <v>-8</v>
      </c>
      <c r="F37">
        <f>AVERAGE(E35:E38)</f>
        <v>4.75</v>
      </c>
    </row>
    <row r="38" spans="2:6" x14ac:dyDescent="0.25">
      <c r="B38" t="s">
        <v>28</v>
      </c>
      <c r="C38" t="s">
        <v>29</v>
      </c>
      <c r="D38" t="s">
        <v>9</v>
      </c>
      <c r="E38">
        <v>-4</v>
      </c>
    </row>
    <row r="39" spans="2:6" x14ac:dyDescent="0.25">
      <c r="B39" t="s">
        <v>24</v>
      </c>
      <c r="C39" t="s">
        <v>25</v>
      </c>
      <c r="D39" t="s">
        <v>2</v>
      </c>
      <c r="E39">
        <v>-3</v>
      </c>
    </row>
    <row r="40" spans="2:6" x14ac:dyDescent="0.25">
      <c r="B40" t="s">
        <v>24</v>
      </c>
      <c r="C40" t="s">
        <v>25</v>
      </c>
      <c r="D40" t="s">
        <v>2</v>
      </c>
      <c r="E40">
        <v>0</v>
      </c>
    </row>
    <row r="41" spans="2:6" x14ac:dyDescent="0.25">
      <c r="B41" t="s">
        <v>24</v>
      </c>
      <c r="C41" t="s">
        <v>25</v>
      </c>
      <c r="D41" t="s">
        <v>2</v>
      </c>
      <c r="E41">
        <v>5</v>
      </c>
      <c r="F41">
        <f>AVERAGE(E39:E42)</f>
        <v>11.75</v>
      </c>
    </row>
    <row r="42" spans="2:6" x14ac:dyDescent="0.25">
      <c r="B42" t="s">
        <v>24</v>
      </c>
      <c r="C42" t="s">
        <v>25</v>
      </c>
      <c r="D42" t="s">
        <v>2</v>
      </c>
      <c r="E42">
        <v>45</v>
      </c>
    </row>
    <row r="43" spans="2:6" x14ac:dyDescent="0.25">
      <c r="B43" t="s">
        <v>5</v>
      </c>
      <c r="C43" t="s">
        <v>6</v>
      </c>
      <c r="D43" t="s">
        <v>2</v>
      </c>
      <c r="E43">
        <v>0</v>
      </c>
    </row>
    <row r="44" spans="2:6" x14ac:dyDescent="0.25">
      <c r="B44" t="s">
        <v>5</v>
      </c>
      <c r="C44" t="s">
        <v>6</v>
      </c>
      <c r="D44" t="s">
        <v>2</v>
      </c>
      <c r="E44">
        <v>94</v>
      </c>
      <c r="F44">
        <f>AVERAGE(E43:E44)</f>
        <v>47</v>
      </c>
    </row>
    <row r="45" spans="2:6" x14ac:dyDescent="0.25">
      <c r="B45" t="s">
        <v>20</v>
      </c>
      <c r="C45" t="s">
        <v>21</v>
      </c>
      <c r="D45" t="s">
        <v>9</v>
      </c>
      <c r="E45">
        <v>0</v>
      </c>
    </row>
    <row r="46" spans="2:6" x14ac:dyDescent="0.25">
      <c r="B46" t="s">
        <v>20</v>
      </c>
      <c r="C46" t="s">
        <v>21</v>
      </c>
      <c r="D46" t="s">
        <v>9</v>
      </c>
      <c r="E46">
        <v>48</v>
      </c>
      <c r="F46">
        <f>AVERAGE(E45:E47)</f>
        <v>16.666666666666668</v>
      </c>
    </row>
    <row r="47" spans="2:6" x14ac:dyDescent="0.25">
      <c r="B47" t="s">
        <v>20</v>
      </c>
      <c r="C47" t="s">
        <v>21</v>
      </c>
      <c r="D47" t="s">
        <v>9</v>
      </c>
      <c r="E47">
        <v>2</v>
      </c>
    </row>
    <row r="48" spans="2:6" x14ac:dyDescent="0.25">
      <c r="B48" t="s">
        <v>12</v>
      </c>
      <c r="C48" t="s">
        <v>13</v>
      </c>
      <c r="D48" t="s">
        <v>9</v>
      </c>
      <c r="E48">
        <v>4</v>
      </c>
    </row>
    <row r="49" spans="2:6" x14ac:dyDescent="0.25">
      <c r="B49" t="s">
        <v>12</v>
      </c>
      <c r="C49" t="s">
        <v>13</v>
      </c>
      <c r="D49" t="s">
        <v>9</v>
      </c>
      <c r="E49">
        <v>1</v>
      </c>
    </row>
    <row r="50" spans="2:6" x14ac:dyDescent="0.25">
      <c r="B50" t="s">
        <v>12</v>
      </c>
      <c r="C50" t="s">
        <v>13</v>
      </c>
      <c r="D50" t="s">
        <v>9</v>
      </c>
      <c r="E50">
        <v>0</v>
      </c>
    </row>
    <row r="51" spans="2:6" x14ac:dyDescent="0.25">
      <c r="B51" t="s">
        <v>12</v>
      </c>
      <c r="C51" t="s">
        <v>13</v>
      </c>
      <c r="D51" t="s">
        <v>9</v>
      </c>
      <c r="E51">
        <v>-2</v>
      </c>
    </row>
    <row r="52" spans="2:6" x14ac:dyDescent="0.25">
      <c r="B52" t="s">
        <v>12</v>
      </c>
      <c r="C52" t="s">
        <v>13</v>
      </c>
      <c r="D52" t="s">
        <v>9</v>
      </c>
      <c r="E52">
        <v>6</v>
      </c>
      <c r="F52">
        <f>AVERAGE(E48:E54)</f>
        <v>11.714285714285714</v>
      </c>
    </row>
    <row r="53" spans="2:6" x14ac:dyDescent="0.25">
      <c r="B53" t="s">
        <v>12</v>
      </c>
      <c r="C53" t="s">
        <v>13</v>
      </c>
      <c r="D53" t="s">
        <v>9</v>
      </c>
      <c r="E53">
        <v>2</v>
      </c>
    </row>
    <row r="54" spans="2:6" x14ac:dyDescent="0.25">
      <c r="B54" t="s">
        <v>12</v>
      </c>
      <c r="C54" t="s">
        <v>13</v>
      </c>
      <c r="D54" t="s">
        <v>9</v>
      </c>
      <c r="E54">
        <v>71</v>
      </c>
    </row>
    <row r="55" spans="2:6" x14ac:dyDescent="0.25">
      <c r="B55" t="s">
        <v>7</v>
      </c>
      <c r="C55" t="s">
        <v>8</v>
      </c>
      <c r="D55" t="s">
        <v>9</v>
      </c>
      <c r="E55">
        <v>85</v>
      </c>
    </row>
    <row r="56" spans="2:6" x14ac:dyDescent="0.25">
      <c r="B56" t="s">
        <v>7</v>
      </c>
      <c r="C56" t="s">
        <v>8</v>
      </c>
      <c r="D56" t="s">
        <v>9</v>
      </c>
      <c r="E56">
        <v>3</v>
      </c>
      <c r="F56">
        <f>AVERAGE(E55:E58)</f>
        <v>22.75</v>
      </c>
    </row>
    <row r="57" spans="2:6" x14ac:dyDescent="0.25">
      <c r="B57" t="s">
        <v>7</v>
      </c>
      <c r="C57" t="s">
        <v>8</v>
      </c>
      <c r="D57" t="s">
        <v>9</v>
      </c>
      <c r="E57">
        <v>2</v>
      </c>
    </row>
    <row r="58" spans="2:6" x14ac:dyDescent="0.25">
      <c r="B58" t="s">
        <v>7</v>
      </c>
      <c r="C58" t="s">
        <v>8</v>
      </c>
      <c r="D58" t="s">
        <v>9</v>
      </c>
      <c r="E58">
        <v>1</v>
      </c>
    </row>
    <row r="59" spans="2:6" x14ac:dyDescent="0.25">
      <c r="B59" t="s">
        <v>3</v>
      </c>
      <c r="C59" t="s">
        <v>4</v>
      </c>
      <c r="D59" t="s">
        <v>2</v>
      </c>
      <c r="E59">
        <v>96</v>
      </c>
    </row>
    <row r="60" spans="2:6" x14ac:dyDescent="0.25">
      <c r="B60" t="s">
        <v>3</v>
      </c>
      <c r="C60" t="s">
        <v>4</v>
      </c>
      <c r="D60" t="s">
        <v>2</v>
      </c>
      <c r="E60">
        <v>1</v>
      </c>
      <c r="F60">
        <f>AVERAGE(E59:E61)</f>
        <v>32.666666666666664</v>
      </c>
    </row>
    <row r="61" spans="2:6" x14ac:dyDescent="0.25">
      <c r="B61" t="s">
        <v>3</v>
      </c>
      <c r="C61" t="s">
        <v>4</v>
      </c>
      <c r="D61" t="s">
        <v>2</v>
      </c>
      <c r="E6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39C4D4-A9A0-4BFB-BBE0-4BA6738F7D87}">
  <dimension ref="B4:F17"/>
  <sheetViews>
    <sheetView tabSelected="1" workbookViewId="0">
      <selection activeCell="F4" sqref="F4:F17"/>
    </sheetView>
  </sheetViews>
  <sheetFormatPr defaultRowHeight="15" x14ac:dyDescent="0.25"/>
  <cols>
    <col min="3" max="3" width="14.28515625" customWidth="1"/>
    <col min="4" max="4" width="17.7109375" customWidth="1"/>
    <col min="5" max="5" width="20.7109375" customWidth="1"/>
  </cols>
  <sheetData>
    <row r="4" spans="2:6" x14ac:dyDescent="0.25">
      <c r="B4" t="s">
        <v>26</v>
      </c>
      <c r="C4" t="s">
        <v>27</v>
      </c>
      <c r="D4" t="s">
        <v>2</v>
      </c>
      <c r="E4" t="s">
        <v>31</v>
      </c>
      <c r="F4">
        <v>0</v>
      </c>
    </row>
    <row r="5" spans="2:6" x14ac:dyDescent="0.25">
      <c r="B5" t="s">
        <v>0</v>
      </c>
      <c r="C5" t="s">
        <v>1</v>
      </c>
      <c r="D5" t="s">
        <v>2</v>
      </c>
      <c r="E5" t="s">
        <v>37</v>
      </c>
      <c r="F5">
        <v>2</v>
      </c>
    </row>
    <row r="6" spans="2:6" x14ac:dyDescent="0.25">
      <c r="B6" t="s">
        <v>10</v>
      </c>
      <c r="C6" t="s">
        <v>11</v>
      </c>
      <c r="D6" t="s">
        <v>2</v>
      </c>
      <c r="E6" t="s">
        <v>33</v>
      </c>
      <c r="F6">
        <v>5</v>
      </c>
    </row>
    <row r="7" spans="2:6" x14ac:dyDescent="0.25">
      <c r="B7" t="s">
        <v>14</v>
      </c>
      <c r="C7" t="s">
        <v>15</v>
      </c>
      <c r="D7" t="s">
        <v>9</v>
      </c>
      <c r="E7" t="s">
        <v>31</v>
      </c>
      <c r="F7">
        <v>0</v>
      </c>
    </row>
    <row r="8" spans="2:6" x14ac:dyDescent="0.25">
      <c r="B8" t="s">
        <v>16</v>
      </c>
      <c r="C8" t="s">
        <v>17</v>
      </c>
      <c r="D8" t="s">
        <v>9</v>
      </c>
      <c r="E8" t="s">
        <v>31</v>
      </c>
      <c r="F8">
        <v>0</v>
      </c>
    </row>
    <row r="9" spans="2:6" x14ac:dyDescent="0.25">
      <c r="B9" t="s">
        <v>22</v>
      </c>
      <c r="C9" t="s">
        <v>23</v>
      </c>
      <c r="D9" t="s">
        <v>2</v>
      </c>
      <c r="E9" t="s">
        <v>30</v>
      </c>
      <c r="F9">
        <v>3</v>
      </c>
    </row>
    <row r="10" spans="2:6" x14ac:dyDescent="0.25">
      <c r="B10" t="s">
        <v>18</v>
      </c>
      <c r="C10" t="s">
        <v>19</v>
      </c>
      <c r="D10" t="s">
        <v>9</v>
      </c>
      <c r="E10" t="s">
        <v>32</v>
      </c>
      <c r="F10">
        <v>6</v>
      </c>
    </row>
    <row r="11" spans="2:6" x14ac:dyDescent="0.25">
      <c r="B11" t="s">
        <v>28</v>
      </c>
      <c r="C11" t="s">
        <v>29</v>
      </c>
      <c r="D11" t="s">
        <v>9</v>
      </c>
      <c r="E11" t="s">
        <v>35</v>
      </c>
      <c r="F11">
        <v>9</v>
      </c>
    </row>
    <row r="12" spans="2:6" x14ac:dyDescent="0.25">
      <c r="B12" t="s">
        <v>24</v>
      </c>
      <c r="C12" t="s">
        <v>25</v>
      </c>
      <c r="D12" t="s">
        <v>2</v>
      </c>
      <c r="E12" t="s">
        <v>34</v>
      </c>
      <c r="F12">
        <v>4</v>
      </c>
    </row>
    <row r="13" spans="2:6" x14ac:dyDescent="0.25">
      <c r="B13" t="s">
        <v>5</v>
      </c>
      <c r="C13" t="s">
        <v>6</v>
      </c>
      <c r="D13" t="s">
        <v>2</v>
      </c>
      <c r="E13" t="s">
        <v>31</v>
      </c>
      <c r="F13">
        <v>0</v>
      </c>
    </row>
    <row r="14" spans="2:6" x14ac:dyDescent="0.25">
      <c r="B14" t="s">
        <v>20</v>
      </c>
      <c r="C14" t="s">
        <v>21</v>
      </c>
      <c r="D14" t="s">
        <v>9</v>
      </c>
      <c r="E14" t="s">
        <v>38</v>
      </c>
      <c r="F14">
        <v>10</v>
      </c>
    </row>
    <row r="15" spans="2:6" x14ac:dyDescent="0.25">
      <c r="B15" t="s">
        <v>12</v>
      </c>
      <c r="C15" t="s">
        <v>13</v>
      </c>
      <c r="D15" t="s">
        <v>9</v>
      </c>
      <c r="E15" t="s">
        <v>38</v>
      </c>
      <c r="F15">
        <v>10</v>
      </c>
    </row>
    <row r="16" spans="2:6" x14ac:dyDescent="0.25">
      <c r="B16" t="s">
        <v>7</v>
      </c>
      <c r="C16" t="s">
        <v>8</v>
      </c>
      <c r="D16" t="s">
        <v>9</v>
      </c>
      <c r="E16" t="s">
        <v>36</v>
      </c>
      <c r="F16">
        <v>8</v>
      </c>
    </row>
    <row r="17" spans="2:6" x14ac:dyDescent="0.25">
      <c r="B17" t="s">
        <v>3</v>
      </c>
      <c r="C17" t="s">
        <v>4</v>
      </c>
      <c r="D17" t="s">
        <v>2</v>
      </c>
      <c r="E17" t="s">
        <v>31</v>
      </c>
      <c r="F1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898EB-F0EE-4E8F-87D4-811B10F64630}">
  <dimension ref="B5:E14"/>
  <sheetViews>
    <sheetView workbookViewId="0">
      <selection activeCell="E42" sqref="E42"/>
    </sheetView>
  </sheetViews>
  <sheetFormatPr defaultRowHeight="15" x14ac:dyDescent="0.25"/>
  <cols>
    <col min="2" max="2" width="16.140625" customWidth="1"/>
    <col min="3" max="3" width="14.7109375" customWidth="1"/>
    <col min="4" max="4" width="17.5703125" customWidth="1"/>
  </cols>
  <sheetData>
    <row r="5" spans="2:5" x14ac:dyDescent="0.25">
      <c r="B5" t="s">
        <v>26</v>
      </c>
      <c r="C5" t="s">
        <v>27</v>
      </c>
      <c r="D5" t="s">
        <v>2</v>
      </c>
      <c r="E5">
        <v>1</v>
      </c>
    </row>
    <row r="6" spans="2:5" x14ac:dyDescent="0.25">
      <c r="B6" t="s">
        <v>10</v>
      </c>
      <c r="C6" t="s">
        <v>11</v>
      </c>
      <c r="D6" t="s">
        <v>2</v>
      </c>
      <c r="E6">
        <v>5</v>
      </c>
    </row>
    <row r="7" spans="2:5" x14ac:dyDescent="0.25">
      <c r="B7" t="s">
        <v>14</v>
      </c>
      <c r="C7" t="s">
        <v>15</v>
      </c>
      <c r="D7" t="s">
        <v>9</v>
      </c>
      <c r="E7">
        <v>25</v>
      </c>
    </row>
    <row r="8" spans="2:5" x14ac:dyDescent="0.25">
      <c r="B8" t="s">
        <v>16</v>
      </c>
      <c r="C8" t="s">
        <v>17</v>
      </c>
      <c r="D8" t="s">
        <v>9</v>
      </c>
      <c r="E8">
        <v>19</v>
      </c>
    </row>
    <row r="9" spans="2:5" x14ac:dyDescent="0.25">
      <c r="B9" t="s">
        <v>28</v>
      </c>
      <c r="C9" t="s">
        <v>29</v>
      </c>
      <c r="D9" t="s">
        <v>9</v>
      </c>
      <c r="E9">
        <v>12</v>
      </c>
    </row>
    <row r="10" spans="2:5" x14ac:dyDescent="0.25">
      <c r="B10" t="s">
        <v>24</v>
      </c>
      <c r="C10" t="s">
        <v>25</v>
      </c>
      <c r="D10" t="s">
        <v>2</v>
      </c>
      <c r="E10">
        <v>8</v>
      </c>
    </row>
    <row r="11" spans="2:5" x14ac:dyDescent="0.25">
      <c r="B11" t="s">
        <v>5</v>
      </c>
      <c r="C11" t="s">
        <v>6</v>
      </c>
      <c r="D11" t="s">
        <v>2</v>
      </c>
      <c r="E11">
        <v>3</v>
      </c>
    </row>
    <row r="12" spans="2:5" x14ac:dyDescent="0.25">
      <c r="B12" t="s">
        <v>20</v>
      </c>
      <c r="C12" t="s">
        <v>21</v>
      </c>
      <c r="D12" t="s">
        <v>9</v>
      </c>
      <c r="E12">
        <v>33</v>
      </c>
    </row>
    <row r="13" spans="2:5" x14ac:dyDescent="0.25">
      <c r="B13" t="s">
        <v>7</v>
      </c>
      <c r="C13" t="s">
        <v>8</v>
      </c>
      <c r="D13" t="s">
        <v>9</v>
      </c>
      <c r="E13">
        <v>19</v>
      </c>
    </row>
    <row r="14" spans="2:5" x14ac:dyDescent="0.25">
      <c r="B14" t="s">
        <v>3</v>
      </c>
      <c r="C14" t="s">
        <v>4</v>
      </c>
      <c r="D14" t="s">
        <v>2</v>
      </c>
      <c r="E14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5611D-E387-4436-96EE-2FF7ACD025DD}">
  <dimension ref="B4:F17"/>
  <sheetViews>
    <sheetView workbookViewId="0">
      <selection activeCell="B3" sqref="B3"/>
    </sheetView>
  </sheetViews>
  <sheetFormatPr defaultRowHeight="15" x14ac:dyDescent="0.25"/>
  <cols>
    <col min="4" max="4" width="19.7109375" customWidth="1"/>
  </cols>
  <sheetData>
    <row r="4" spans="2:6" x14ac:dyDescent="0.25">
      <c r="B4" t="s">
        <v>26</v>
      </c>
      <c r="C4" t="s">
        <v>27</v>
      </c>
      <c r="D4" t="s">
        <v>2</v>
      </c>
      <c r="E4">
        <v>99500</v>
      </c>
      <c r="F4">
        <v>8955</v>
      </c>
    </row>
    <row r="5" spans="2:6" x14ac:dyDescent="0.25">
      <c r="B5" t="s">
        <v>0</v>
      </c>
      <c r="C5" t="s">
        <v>1</v>
      </c>
      <c r="D5" t="s">
        <v>2</v>
      </c>
      <c r="E5">
        <v>85800</v>
      </c>
      <c r="F5">
        <v>7722</v>
      </c>
    </row>
    <row r="6" spans="2:6" x14ac:dyDescent="0.25">
      <c r="B6" t="s">
        <v>10</v>
      </c>
      <c r="C6" t="s">
        <v>11</v>
      </c>
      <c r="D6" t="s">
        <v>2</v>
      </c>
      <c r="E6">
        <v>98500</v>
      </c>
      <c r="F6">
        <v>8865</v>
      </c>
    </row>
    <row r="7" spans="2:6" x14ac:dyDescent="0.25">
      <c r="B7" t="s">
        <v>14</v>
      </c>
      <c r="C7" t="s">
        <v>15</v>
      </c>
      <c r="D7" t="s">
        <v>9</v>
      </c>
      <c r="E7">
        <v>88900</v>
      </c>
      <c r="F7">
        <v>8001</v>
      </c>
    </row>
    <row r="8" spans="2:6" x14ac:dyDescent="0.25">
      <c r="B8" t="s">
        <v>16</v>
      </c>
      <c r="C8" t="s">
        <v>17</v>
      </c>
      <c r="D8" t="s">
        <v>9</v>
      </c>
      <c r="E8">
        <v>89900</v>
      </c>
      <c r="F8">
        <v>8091</v>
      </c>
    </row>
    <row r="9" spans="2:6" x14ac:dyDescent="0.25">
      <c r="B9" t="s">
        <v>22</v>
      </c>
      <c r="C9" t="s">
        <v>23</v>
      </c>
      <c r="D9" t="s">
        <v>2</v>
      </c>
      <c r="E9">
        <v>91000</v>
      </c>
      <c r="F9">
        <v>8190</v>
      </c>
    </row>
    <row r="10" spans="2:6" x14ac:dyDescent="0.25">
      <c r="B10" t="s">
        <v>18</v>
      </c>
      <c r="C10" t="s">
        <v>19</v>
      </c>
      <c r="D10" t="s">
        <v>9</v>
      </c>
      <c r="E10">
        <v>97500</v>
      </c>
      <c r="F10">
        <v>8775</v>
      </c>
    </row>
    <row r="11" spans="2:6" x14ac:dyDescent="0.25">
      <c r="B11" t="s">
        <v>28</v>
      </c>
      <c r="C11" t="s">
        <v>29</v>
      </c>
      <c r="D11" t="s">
        <v>9</v>
      </c>
      <c r="E11">
        <v>80100</v>
      </c>
      <c r="F11">
        <v>7209</v>
      </c>
    </row>
    <row r="12" spans="2:6" x14ac:dyDescent="0.25">
      <c r="B12" t="s">
        <v>24</v>
      </c>
      <c r="C12" t="s">
        <v>25</v>
      </c>
      <c r="D12" t="s">
        <v>2</v>
      </c>
      <c r="E12">
        <v>81000</v>
      </c>
      <c r="F12">
        <v>7290</v>
      </c>
    </row>
    <row r="13" spans="2:6" x14ac:dyDescent="0.25">
      <c r="B13" t="s">
        <v>5</v>
      </c>
      <c r="C13" t="s">
        <v>6</v>
      </c>
      <c r="D13" t="s">
        <v>2</v>
      </c>
      <c r="E13">
        <v>91200</v>
      </c>
      <c r="F13">
        <v>8208</v>
      </c>
    </row>
    <row r="14" spans="2:6" x14ac:dyDescent="0.25">
      <c r="B14" t="s">
        <v>20</v>
      </c>
      <c r="C14" t="s">
        <v>21</v>
      </c>
      <c r="D14" t="s">
        <v>9</v>
      </c>
      <c r="E14">
        <v>94500</v>
      </c>
      <c r="F14">
        <v>8505</v>
      </c>
    </row>
    <row r="15" spans="2:6" x14ac:dyDescent="0.25">
      <c r="B15" t="s">
        <v>12</v>
      </c>
      <c r="C15" t="s">
        <v>13</v>
      </c>
      <c r="D15" t="s">
        <v>9</v>
      </c>
      <c r="E15">
        <v>79800</v>
      </c>
      <c r="F15">
        <v>7182</v>
      </c>
    </row>
    <row r="16" spans="2:6" x14ac:dyDescent="0.25">
      <c r="B16" t="s">
        <v>7</v>
      </c>
      <c r="C16" t="s">
        <v>8</v>
      </c>
      <c r="D16" t="s">
        <v>9</v>
      </c>
      <c r="E16">
        <v>88600</v>
      </c>
      <c r="F16">
        <v>7974</v>
      </c>
    </row>
    <row r="17" spans="2:6" x14ac:dyDescent="0.25">
      <c r="B17" t="s">
        <v>3</v>
      </c>
      <c r="C17" t="s">
        <v>4</v>
      </c>
      <c r="D17" t="s">
        <v>2</v>
      </c>
      <c r="E17">
        <v>90900</v>
      </c>
      <c r="F17">
        <v>8181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B01AE-F5FD-4C6E-9DD3-EEFD0EA10632}">
  <dimension ref="C7:G21"/>
  <sheetViews>
    <sheetView workbookViewId="0">
      <selection activeCell="E2" sqref="E2"/>
    </sheetView>
  </sheetViews>
  <sheetFormatPr defaultRowHeight="15" x14ac:dyDescent="0.25"/>
  <cols>
    <col min="2" max="2" width="9.140625" customWidth="1"/>
    <col min="3" max="3" width="12.85546875" customWidth="1"/>
    <col min="4" max="4" width="12.5703125" customWidth="1"/>
    <col min="5" max="5" width="19" customWidth="1"/>
    <col min="6" max="6" width="18.28515625" customWidth="1"/>
    <col min="7" max="7" width="21.5703125" customWidth="1"/>
  </cols>
  <sheetData>
    <row r="7" spans="3:7" x14ac:dyDescent="0.25">
      <c r="C7" t="s">
        <v>39</v>
      </c>
      <c r="D7" t="s">
        <v>40</v>
      </c>
      <c r="E7" t="s">
        <v>74</v>
      </c>
      <c r="F7" t="s">
        <v>75</v>
      </c>
      <c r="G7" t="s">
        <v>76</v>
      </c>
    </row>
    <row r="8" spans="3:7" x14ac:dyDescent="0.25">
      <c r="C8" t="s">
        <v>26</v>
      </c>
      <c r="D8" t="s">
        <v>27</v>
      </c>
      <c r="E8" t="s">
        <v>2</v>
      </c>
      <c r="F8">
        <v>27</v>
      </c>
      <c r="G8" t="s">
        <v>31</v>
      </c>
    </row>
    <row r="9" spans="3:7" x14ac:dyDescent="0.25">
      <c r="C9" t="s">
        <v>0</v>
      </c>
      <c r="D9" t="s">
        <v>1</v>
      </c>
      <c r="E9" t="s">
        <v>2</v>
      </c>
      <c r="F9">
        <v>9</v>
      </c>
      <c r="G9" t="s">
        <v>37</v>
      </c>
    </row>
    <row r="10" spans="3:7" x14ac:dyDescent="0.25">
      <c r="C10" t="s">
        <v>10</v>
      </c>
      <c r="D10" t="s">
        <v>11</v>
      </c>
      <c r="E10" t="s">
        <v>2</v>
      </c>
      <c r="F10">
        <v>51</v>
      </c>
      <c r="G10" t="s">
        <v>33</v>
      </c>
    </row>
    <row r="11" spans="3:7" x14ac:dyDescent="0.25">
      <c r="C11" t="s">
        <v>14</v>
      </c>
      <c r="D11" t="s">
        <v>15</v>
      </c>
      <c r="E11" t="s">
        <v>9</v>
      </c>
      <c r="F11">
        <v>14</v>
      </c>
      <c r="G11" t="s">
        <v>31</v>
      </c>
    </row>
    <row r="12" spans="3:7" x14ac:dyDescent="0.25">
      <c r="C12" t="s">
        <v>16</v>
      </c>
      <c r="D12" t="s">
        <v>17</v>
      </c>
      <c r="E12" t="s">
        <v>9</v>
      </c>
      <c r="F12">
        <v>28</v>
      </c>
      <c r="G12" t="s">
        <v>31</v>
      </c>
    </row>
    <row r="13" spans="3:7" x14ac:dyDescent="0.25">
      <c r="C13" t="s">
        <v>22</v>
      </c>
      <c r="D13" t="s">
        <v>23</v>
      </c>
      <c r="E13" t="s">
        <v>2</v>
      </c>
      <c r="F13">
        <v>7</v>
      </c>
      <c r="G13" t="s">
        <v>30</v>
      </c>
    </row>
    <row r="14" spans="3:7" x14ac:dyDescent="0.25">
      <c r="C14" t="s">
        <v>18</v>
      </c>
      <c r="D14" t="s">
        <v>19</v>
      </c>
      <c r="E14" t="s">
        <v>9</v>
      </c>
      <c r="F14">
        <v>10</v>
      </c>
      <c r="G14" t="s">
        <v>32</v>
      </c>
    </row>
    <row r="15" spans="3:7" x14ac:dyDescent="0.25">
      <c r="C15" t="s">
        <v>28</v>
      </c>
      <c r="D15" t="s">
        <v>29</v>
      </c>
      <c r="E15" t="s">
        <v>9</v>
      </c>
      <c r="F15">
        <v>18</v>
      </c>
      <c r="G15" t="s">
        <v>35</v>
      </c>
    </row>
    <row r="16" spans="3:7" x14ac:dyDescent="0.25">
      <c r="C16" t="s">
        <v>24</v>
      </c>
      <c r="D16" t="s">
        <v>25</v>
      </c>
      <c r="E16" t="s">
        <v>2</v>
      </c>
      <c r="F16">
        <v>13</v>
      </c>
      <c r="G16" t="s">
        <v>34</v>
      </c>
    </row>
    <row r="17" spans="3:7" x14ac:dyDescent="0.25">
      <c r="C17" t="s">
        <v>5</v>
      </c>
      <c r="D17" t="s">
        <v>6</v>
      </c>
      <c r="E17" t="s">
        <v>2</v>
      </c>
      <c r="F17">
        <v>43</v>
      </c>
      <c r="G17" t="s">
        <v>31</v>
      </c>
    </row>
    <row r="18" spans="3:7" x14ac:dyDescent="0.25">
      <c r="C18" t="s">
        <v>20</v>
      </c>
      <c r="D18" t="s">
        <v>21</v>
      </c>
      <c r="E18" t="s">
        <v>9</v>
      </c>
      <c r="F18">
        <v>30</v>
      </c>
      <c r="G18" t="s">
        <v>38</v>
      </c>
    </row>
    <row r="19" spans="3:7" x14ac:dyDescent="0.25">
      <c r="C19" t="s">
        <v>12</v>
      </c>
      <c r="D19" t="s">
        <v>13</v>
      </c>
      <c r="E19" t="s">
        <v>9</v>
      </c>
      <c r="F19">
        <v>8</v>
      </c>
      <c r="G19" t="s">
        <v>38</v>
      </c>
    </row>
    <row r="20" spans="3:7" x14ac:dyDescent="0.25">
      <c r="C20" t="s">
        <v>7</v>
      </c>
      <c r="D20" t="s">
        <v>8</v>
      </c>
      <c r="E20" t="s">
        <v>9</v>
      </c>
      <c r="F20">
        <v>34</v>
      </c>
      <c r="G20" t="s">
        <v>36</v>
      </c>
    </row>
    <row r="21" spans="3:7" x14ac:dyDescent="0.25">
      <c r="C21" t="s">
        <v>3</v>
      </c>
      <c r="D21" t="s">
        <v>4</v>
      </c>
      <c r="E21" t="s">
        <v>2</v>
      </c>
      <c r="F21">
        <v>46</v>
      </c>
      <c r="G21" t="s">
        <v>31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E9E91-5DF2-4D5D-9266-08046E4D79A1}">
  <dimension ref="B3:E15"/>
  <sheetViews>
    <sheetView workbookViewId="0">
      <selection activeCell="H33" sqref="H33"/>
    </sheetView>
  </sheetViews>
  <sheetFormatPr defaultRowHeight="15" x14ac:dyDescent="0.25"/>
  <cols>
    <col min="4" max="4" width="17" customWidth="1"/>
  </cols>
  <sheetData>
    <row r="3" spans="2:5" x14ac:dyDescent="0.25">
      <c r="B3" t="s">
        <v>26</v>
      </c>
      <c r="C3" t="s">
        <v>27</v>
      </c>
      <c r="D3" t="s">
        <v>2</v>
      </c>
      <c r="E3">
        <v>4</v>
      </c>
    </row>
    <row r="4" spans="2:5" x14ac:dyDescent="0.25">
      <c r="B4" t="s">
        <v>0</v>
      </c>
      <c r="C4" t="s">
        <v>1</v>
      </c>
      <c r="D4" t="s">
        <v>2</v>
      </c>
      <c r="E4">
        <v>3</v>
      </c>
    </row>
    <row r="5" spans="2:5" x14ac:dyDescent="0.25">
      <c r="B5" t="s">
        <v>10</v>
      </c>
      <c r="C5" t="s">
        <v>11</v>
      </c>
      <c r="D5" t="s">
        <v>2</v>
      </c>
      <c r="E5">
        <v>2</v>
      </c>
    </row>
    <row r="6" spans="2:5" x14ac:dyDescent="0.25">
      <c r="B6" t="s">
        <v>14</v>
      </c>
      <c r="C6" t="s">
        <v>15</v>
      </c>
      <c r="D6" t="s">
        <v>9</v>
      </c>
      <c r="E6">
        <v>2</v>
      </c>
    </row>
    <row r="7" spans="2:5" x14ac:dyDescent="0.25">
      <c r="B7" t="s">
        <v>16</v>
      </c>
      <c r="C7" t="s">
        <v>17</v>
      </c>
      <c r="D7" t="s">
        <v>9</v>
      </c>
      <c r="E7">
        <v>1</v>
      </c>
    </row>
    <row r="8" spans="2:5" x14ac:dyDescent="0.25">
      <c r="B8" t="s">
        <v>22</v>
      </c>
      <c r="C8" t="s">
        <v>23</v>
      </c>
      <c r="D8" t="s">
        <v>2</v>
      </c>
      <c r="E8">
        <v>1</v>
      </c>
    </row>
    <row r="9" spans="2:5" x14ac:dyDescent="0.25">
      <c r="B9" t="s">
        <v>18</v>
      </c>
      <c r="C9" t="s">
        <v>19</v>
      </c>
      <c r="D9" t="s">
        <v>9</v>
      </c>
      <c r="E9">
        <v>1</v>
      </c>
    </row>
    <row r="10" spans="2:5" x14ac:dyDescent="0.25">
      <c r="B10" t="s">
        <v>28</v>
      </c>
      <c r="C10" t="s">
        <v>29</v>
      </c>
      <c r="D10" t="s">
        <v>9</v>
      </c>
      <c r="E10">
        <v>4</v>
      </c>
    </row>
    <row r="11" spans="2:5" x14ac:dyDescent="0.25">
      <c r="B11" t="s">
        <v>24</v>
      </c>
      <c r="C11" t="s">
        <v>25</v>
      </c>
      <c r="D11" t="s">
        <v>2</v>
      </c>
      <c r="E11">
        <v>2</v>
      </c>
    </row>
    <row r="12" spans="2:5" x14ac:dyDescent="0.25">
      <c r="B12" t="s">
        <v>5</v>
      </c>
      <c r="C12" t="s">
        <v>6</v>
      </c>
      <c r="D12" t="s">
        <v>2</v>
      </c>
      <c r="E12">
        <v>2</v>
      </c>
    </row>
    <row r="13" spans="2:5" x14ac:dyDescent="0.25">
      <c r="B13" t="s">
        <v>12</v>
      </c>
      <c r="C13" t="s">
        <v>13</v>
      </c>
      <c r="D13" t="s">
        <v>9</v>
      </c>
      <c r="E13">
        <v>1</v>
      </c>
    </row>
    <row r="14" spans="2:5" x14ac:dyDescent="0.25">
      <c r="B14" t="s">
        <v>7</v>
      </c>
      <c r="C14" t="s">
        <v>8</v>
      </c>
      <c r="D14" t="s">
        <v>9</v>
      </c>
      <c r="E14">
        <v>2</v>
      </c>
    </row>
    <row r="15" spans="2:5" x14ac:dyDescent="0.25">
      <c r="B15" t="s">
        <v>3</v>
      </c>
      <c r="C15" t="s">
        <v>4</v>
      </c>
      <c r="D15" t="s">
        <v>2</v>
      </c>
      <c r="E15">
        <v>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29B1F-C64F-4743-8AE4-C06CCCB9C128}">
  <dimension ref="C4:F17"/>
  <sheetViews>
    <sheetView topLeftCell="A4" workbookViewId="0">
      <selection activeCell="F4" sqref="F4:F17"/>
    </sheetView>
  </sheetViews>
  <sheetFormatPr defaultRowHeight="15" x14ac:dyDescent="0.25"/>
  <sheetData>
    <row r="4" spans="3:6" x14ac:dyDescent="0.25">
      <c r="C4" t="s">
        <v>26</v>
      </c>
      <c r="D4" t="s">
        <v>27</v>
      </c>
      <c r="E4" t="s">
        <v>2</v>
      </c>
      <c r="F4">
        <v>27</v>
      </c>
    </row>
    <row r="5" spans="3:6" x14ac:dyDescent="0.25">
      <c r="C5" t="s">
        <v>0</v>
      </c>
      <c r="D5" t="s">
        <v>1</v>
      </c>
      <c r="E5" t="s">
        <v>2</v>
      </c>
      <c r="F5">
        <v>9</v>
      </c>
    </row>
    <row r="6" spans="3:6" x14ac:dyDescent="0.25">
      <c r="C6" t="s">
        <v>10</v>
      </c>
      <c r="D6" t="s">
        <v>11</v>
      </c>
      <c r="E6" t="s">
        <v>2</v>
      </c>
      <c r="F6">
        <v>51</v>
      </c>
    </row>
    <row r="7" spans="3:6" x14ac:dyDescent="0.25">
      <c r="C7" t="s">
        <v>14</v>
      </c>
      <c r="D7" t="s">
        <v>15</v>
      </c>
      <c r="E7" t="s">
        <v>9</v>
      </c>
      <c r="F7">
        <v>14</v>
      </c>
    </row>
    <row r="8" spans="3:6" x14ac:dyDescent="0.25">
      <c r="C8" t="s">
        <v>16</v>
      </c>
      <c r="D8" t="s">
        <v>17</v>
      </c>
      <c r="E8" t="s">
        <v>9</v>
      </c>
      <c r="F8">
        <v>28</v>
      </c>
    </row>
    <row r="9" spans="3:6" x14ac:dyDescent="0.25">
      <c r="C9" t="s">
        <v>22</v>
      </c>
      <c r="D9" t="s">
        <v>23</v>
      </c>
      <c r="E9" t="s">
        <v>2</v>
      </c>
      <c r="F9">
        <v>7</v>
      </c>
    </row>
    <row r="10" spans="3:6" x14ac:dyDescent="0.25">
      <c r="C10" t="s">
        <v>18</v>
      </c>
      <c r="D10" t="s">
        <v>19</v>
      </c>
      <c r="E10" t="s">
        <v>9</v>
      </c>
      <c r="F10">
        <v>10</v>
      </c>
    </row>
    <row r="11" spans="3:6" x14ac:dyDescent="0.25">
      <c r="C11" t="s">
        <v>28</v>
      </c>
      <c r="D11" t="s">
        <v>29</v>
      </c>
      <c r="E11" t="s">
        <v>9</v>
      </c>
      <c r="F11">
        <v>18</v>
      </c>
    </row>
    <row r="12" spans="3:6" x14ac:dyDescent="0.25">
      <c r="C12" t="s">
        <v>24</v>
      </c>
      <c r="D12" t="s">
        <v>25</v>
      </c>
      <c r="E12" t="s">
        <v>2</v>
      </c>
      <c r="F12">
        <v>13</v>
      </c>
    </row>
    <row r="13" spans="3:6" x14ac:dyDescent="0.25">
      <c r="C13" t="s">
        <v>5</v>
      </c>
      <c r="D13" t="s">
        <v>6</v>
      </c>
      <c r="E13" t="s">
        <v>2</v>
      </c>
      <c r="F13">
        <v>43</v>
      </c>
    </row>
    <row r="14" spans="3:6" x14ac:dyDescent="0.25">
      <c r="C14" t="s">
        <v>20</v>
      </c>
      <c r="D14" t="s">
        <v>21</v>
      </c>
      <c r="E14" t="s">
        <v>9</v>
      </c>
      <c r="F14">
        <v>30</v>
      </c>
    </row>
    <row r="15" spans="3:6" x14ac:dyDescent="0.25">
      <c r="C15" t="s">
        <v>12</v>
      </c>
      <c r="D15" t="s">
        <v>13</v>
      </c>
      <c r="E15" t="s">
        <v>9</v>
      </c>
      <c r="F15">
        <v>8</v>
      </c>
    </row>
    <row r="16" spans="3:6" x14ac:dyDescent="0.25">
      <c r="C16" t="s">
        <v>7</v>
      </c>
      <c r="D16" t="s">
        <v>8</v>
      </c>
      <c r="E16" t="s">
        <v>9</v>
      </c>
      <c r="F16">
        <v>34</v>
      </c>
    </row>
    <row r="17" spans="3:6" x14ac:dyDescent="0.25">
      <c r="C17" t="s">
        <v>3</v>
      </c>
      <c r="D17" t="s">
        <v>4</v>
      </c>
      <c r="E17" t="s">
        <v>2</v>
      </c>
      <c r="F17">
        <v>46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0763A0ADA353645828AC62D650AA4C5" ma:contentTypeVersion="5" ma:contentTypeDescription="Create a new document." ma:contentTypeScope="" ma:versionID="593c0479b45500470d63107f33326565">
  <xsd:schema xmlns:xsd="http://www.w3.org/2001/XMLSchema" xmlns:xs="http://www.w3.org/2001/XMLSchema" xmlns:p="http://schemas.microsoft.com/office/2006/metadata/properties" xmlns:ns3="9c5012ce-5576-4de8-a059-37fcff2b4703" targetNamespace="http://schemas.microsoft.com/office/2006/metadata/properties" ma:root="true" ma:fieldsID="5f34badcaab644233185162336cd2221" ns3:_="">
    <xsd:import namespace="9c5012ce-5576-4de8-a059-37fcff2b4703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5012ce-5576-4de8-a059-37fcff2b47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D7CFF47-0EE0-44D4-9E03-5792E262F32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5012ce-5576-4de8-a059-37fcff2b470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3CF3F2D-0583-4714-9B8C-DBCF1DB60A8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5599BE5-37A2-4524-9D79-1904F1C384DB}">
  <ds:schemaRefs>
    <ds:schemaRef ds:uri="http://schemas.openxmlformats.org/package/2006/metadata/core-properties"/>
    <ds:schemaRef ds:uri="http://purl.org/dc/dcmitype/"/>
    <ds:schemaRef ds:uri="http://www.w3.org/XML/1998/namespace"/>
    <ds:schemaRef ds:uri="http://schemas.microsoft.com/office/2006/documentManagement/types"/>
    <ds:schemaRef ds:uri="http://purl.org/dc/terms/"/>
    <ds:schemaRef ds:uri="http://schemas.microsoft.com/office/2006/metadata/properties"/>
    <ds:schemaRef ds:uri="http://schemas.microsoft.com/office/infopath/2007/PartnerControls"/>
    <ds:schemaRef ds:uri="9c5012ce-5576-4de8-a059-37fcff2b4703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Balanced Scorecard Analysis</vt:lpstr>
      <vt:lpstr>Non-Normalized Analysis</vt:lpstr>
      <vt:lpstr>Trustworthy</vt:lpstr>
      <vt:lpstr>Dust Factor</vt:lpstr>
      <vt:lpstr>Votes Received</vt:lpstr>
      <vt:lpstr>Bonus</vt:lpstr>
      <vt:lpstr>Overview</vt:lpstr>
      <vt:lpstr>Product Involvement</vt:lpstr>
      <vt:lpstr>Experience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Spencer McEntire</dc:creator>
  <cp:lastModifiedBy>Spencer McEntire</cp:lastModifiedBy>
  <dcterms:created xsi:type="dcterms:W3CDTF">2025-04-04T21:55:45Z</dcterms:created>
  <dcterms:modified xsi:type="dcterms:W3CDTF">2025-04-07T20:24:27Z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0x01010040763A0ADA353645828AC62D650AA4C5</vt:lpwstr>
  </property>
</Properties>
</file>