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pivotTables/pivotTable5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40" yWindow="45" windowWidth="18195" windowHeight="7995"/>
  </bookViews>
  <sheets>
    <sheet name="Possibles" sheetId="1" r:id="rId1"/>
    <sheet name="Prediction" sheetId="2" r:id="rId2"/>
  </sheets>
  <definedNames>
    <definedName name="Development.accdb" localSheetId="0" hidden="1">Possibles!$A$1:$L$765</definedName>
  </definedNames>
  <calcPr calcId="145621"/>
  <pivotCaches>
    <pivotCache cacheId="4" r:id="rId3"/>
    <pivotCache cacheId="14" r:id="rId4"/>
  </pivotCaches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2" i="2"/>
  <c r="L765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2" i="2"/>
  <c r="Q92" i="1" l="1"/>
  <c r="Q91" i="1"/>
  <c r="Q90" i="1"/>
  <c r="Q89" i="1"/>
  <c r="Q88" i="1"/>
  <c r="Q87" i="1"/>
  <c r="Q86" i="1"/>
  <c r="Q85" i="1"/>
  <c r="Q84" i="1"/>
  <c r="I766" i="2"/>
  <c r="H766" i="2"/>
  <c r="G766" i="2"/>
  <c r="F766" i="2"/>
  <c r="E766" i="2"/>
  <c r="R77" i="1"/>
  <c r="R75" i="1"/>
  <c r="R73" i="1"/>
  <c r="R71" i="1"/>
  <c r="R69" i="1"/>
  <c r="R67" i="1"/>
  <c r="R65" i="1"/>
  <c r="R63" i="1"/>
  <c r="R61" i="1"/>
  <c r="R59" i="1"/>
  <c r="R57" i="1"/>
  <c r="R55" i="1"/>
  <c r="R53" i="1"/>
  <c r="R51" i="1"/>
  <c r="R49" i="1"/>
  <c r="R47" i="1"/>
  <c r="R45" i="1"/>
  <c r="R43" i="1"/>
  <c r="R41" i="1"/>
  <c r="R39" i="1"/>
  <c r="R37" i="1"/>
  <c r="R35" i="1"/>
  <c r="R33" i="1"/>
  <c r="R31" i="1"/>
  <c r="R29" i="1"/>
  <c r="R27" i="1"/>
  <c r="R25" i="1"/>
  <c r="R23" i="1"/>
  <c r="R21" i="1"/>
  <c r="R19" i="1"/>
  <c r="R17" i="1"/>
  <c r="R15" i="1"/>
  <c r="Q14" i="1"/>
  <c r="R14" i="1" s="1"/>
  <c r="Q15" i="1"/>
  <c r="Q16" i="1"/>
  <c r="R16" i="1" s="1"/>
  <c r="Q17" i="1"/>
  <c r="Q18" i="1"/>
  <c r="R18" i="1" s="1"/>
  <c r="Q19" i="1"/>
  <c r="Q20" i="1"/>
  <c r="R20" i="1" s="1"/>
  <c r="Q21" i="1"/>
  <c r="Q22" i="1"/>
  <c r="R22" i="1" s="1"/>
  <c r="Q23" i="1"/>
  <c r="Q24" i="1"/>
  <c r="R24" i="1" s="1"/>
  <c r="Q25" i="1"/>
  <c r="Q26" i="1"/>
  <c r="R26" i="1" s="1"/>
  <c r="Q27" i="1"/>
  <c r="Q28" i="1"/>
  <c r="R28" i="1" s="1"/>
  <c r="Q29" i="1"/>
  <c r="Q30" i="1"/>
  <c r="R30" i="1" s="1"/>
  <c r="Q31" i="1"/>
  <c r="Q32" i="1"/>
  <c r="R32" i="1" s="1"/>
  <c r="Q33" i="1"/>
  <c r="Q34" i="1"/>
  <c r="R34" i="1" s="1"/>
  <c r="Q35" i="1"/>
  <c r="Q36" i="1"/>
  <c r="R36" i="1" s="1"/>
  <c r="Q37" i="1"/>
  <c r="Q38" i="1"/>
  <c r="R38" i="1" s="1"/>
  <c r="Q39" i="1"/>
  <c r="Q40" i="1"/>
  <c r="R40" i="1" s="1"/>
  <c r="Q41" i="1"/>
  <c r="Q42" i="1"/>
  <c r="R42" i="1" s="1"/>
  <c r="Q43" i="1"/>
  <c r="Q44" i="1"/>
  <c r="R44" i="1" s="1"/>
  <c r="Q45" i="1"/>
  <c r="Q46" i="1"/>
  <c r="R46" i="1" s="1"/>
  <c r="Q47" i="1"/>
  <c r="Q48" i="1"/>
  <c r="R48" i="1" s="1"/>
  <c r="Q49" i="1"/>
  <c r="Q50" i="1"/>
  <c r="R50" i="1" s="1"/>
  <c r="Q51" i="1"/>
  <c r="Q52" i="1"/>
  <c r="R52" i="1" s="1"/>
  <c r="Q53" i="1"/>
  <c r="Q54" i="1"/>
  <c r="R54" i="1" s="1"/>
  <c r="Q55" i="1"/>
  <c r="Q56" i="1"/>
  <c r="R56" i="1" s="1"/>
  <c r="Q57" i="1"/>
  <c r="Q58" i="1"/>
  <c r="R58" i="1" s="1"/>
  <c r="Q59" i="1"/>
  <c r="Q60" i="1"/>
  <c r="R60" i="1" s="1"/>
  <c r="Q61" i="1"/>
  <c r="Q62" i="1"/>
  <c r="R62" i="1" s="1"/>
  <c r="Q63" i="1"/>
  <c r="Q64" i="1"/>
  <c r="R64" i="1" s="1"/>
  <c r="Q65" i="1"/>
  <c r="Q66" i="1"/>
  <c r="R66" i="1" s="1"/>
  <c r="Q67" i="1"/>
  <c r="Q68" i="1"/>
  <c r="R68" i="1" s="1"/>
  <c r="Q69" i="1"/>
  <c r="Q70" i="1"/>
  <c r="R70" i="1" s="1"/>
  <c r="Q71" i="1"/>
  <c r="Q72" i="1"/>
  <c r="R72" i="1" s="1"/>
  <c r="Q73" i="1"/>
  <c r="Q74" i="1"/>
  <c r="R74" i="1" s="1"/>
  <c r="Q75" i="1"/>
  <c r="Q76" i="1"/>
  <c r="R76" i="1" s="1"/>
  <c r="Q77" i="1"/>
  <c r="Q78" i="1"/>
  <c r="R78" i="1" s="1"/>
  <c r="Q8" i="1"/>
  <c r="Q9" i="1"/>
  <c r="Q10" i="1"/>
  <c r="R10" i="1" l="1"/>
  <c r="R9" i="1"/>
  <c r="R8" i="1"/>
  <c r="R80" i="1"/>
  <c r="R81" i="1"/>
  <c r="Q4" i="1"/>
  <c r="R4" i="1" s="1"/>
  <c r="Q3" i="1"/>
  <c r="R3" i="1" s="1"/>
  <c r="L766" i="1" l="1"/>
  <c r="L767" i="1" s="1"/>
  <c r="K766" i="1"/>
  <c r="H767" i="2" s="1"/>
  <c r="J766" i="1"/>
  <c r="I766" i="1"/>
  <c r="F767" i="2" s="1"/>
  <c r="H766" i="1"/>
  <c r="I767" i="1" l="1"/>
  <c r="G767" i="2"/>
  <c r="K767" i="1"/>
  <c r="I767" i="2"/>
  <c r="J767" i="1"/>
</calcChain>
</file>

<file path=xl/connections.xml><?xml version="1.0" encoding="utf-8"?>
<connections xmlns="http://schemas.openxmlformats.org/spreadsheetml/2006/main">
  <connection id="1" sourceFile="C:\Users\LIBS-MCPDesk\Documents\Student Work\Development.accdb" keepAlive="1" name="Development" type="5" refreshedVersion="4" background="1" saveData="1">
    <dbPr connection="Provider=Microsoft.ACE.OLEDB.12.0;User ID=Admin;Data Source=C:\Users\LIBS-MCPDesk\Documents\Student Work\Development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Possibilities" commandType="3"/>
  </connection>
</connections>
</file>

<file path=xl/sharedStrings.xml><?xml version="1.0" encoding="utf-8"?>
<sst xmlns="http://schemas.openxmlformats.org/spreadsheetml/2006/main" count="3883" uniqueCount="1318">
  <si>
    <t>Donor Num</t>
  </si>
  <si>
    <t>Last Name</t>
  </si>
  <si>
    <t>First Name</t>
  </si>
  <si>
    <t>Gender</t>
  </si>
  <si>
    <t>Zip</t>
  </si>
  <si>
    <t>YOB</t>
  </si>
  <si>
    <t>Deceased</t>
  </si>
  <si>
    <t>2010</t>
  </si>
  <si>
    <t>2011</t>
  </si>
  <si>
    <t>2012</t>
  </si>
  <si>
    <t>2013</t>
  </si>
  <si>
    <t>2014</t>
  </si>
  <si>
    <t>1</t>
  </si>
  <si>
    <t>Adams</t>
  </si>
  <si>
    <t>Bentley</t>
  </si>
  <si>
    <t>m</t>
  </si>
  <si>
    <t>10</t>
  </si>
  <si>
    <t>Agostino</t>
  </si>
  <si>
    <t>Joseph</t>
  </si>
  <si>
    <t>100</t>
  </si>
  <si>
    <t>Bowies</t>
  </si>
  <si>
    <t>Michael</t>
  </si>
  <si>
    <t>101</t>
  </si>
  <si>
    <t>Boyce</t>
  </si>
  <si>
    <t>Charlotte</t>
  </si>
  <si>
    <t>f</t>
  </si>
  <si>
    <t>102</t>
  </si>
  <si>
    <t>Ian</t>
  </si>
  <si>
    <t>103</t>
  </si>
  <si>
    <t>Samantha</t>
  </si>
  <si>
    <t>104</t>
  </si>
  <si>
    <t>Bransford</t>
  </si>
  <si>
    <t>Eugenio</t>
  </si>
  <si>
    <t>106</t>
  </si>
  <si>
    <t>Porfirio</t>
  </si>
  <si>
    <t>107</t>
  </si>
  <si>
    <t>Reagan</t>
  </si>
  <si>
    <t>109</t>
  </si>
  <si>
    <t>Brooks</t>
  </si>
  <si>
    <t>Chase</t>
  </si>
  <si>
    <t>110</t>
  </si>
  <si>
    <t>Curtis</t>
  </si>
  <si>
    <t>111</t>
  </si>
  <si>
    <t>Heath</t>
  </si>
  <si>
    <t>112</t>
  </si>
  <si>
    <t>Marnie</t>
  </si>
  <si>
    <t>113</t>
  </si>
  <si>
    <t>Victoria</t>
  </si>
  <si>
    <t>114</t>
  </si>
  <si>
    <t>Amelia</t>
  </si>
  <si>
    <t>115</t>
  </si>
  <si>
    <t>Brown</t>
  </si>
  <si>
    <t>Alexander</t>
  </si>
  <si>
    <t>116</t>
  </si>
  <si>
    <t>Anna</t>
  </si>
  <si>
    <t>118</t>
  </si>
  <si>
    <t>Chantay</t>
  </si>
  <si>
    <t>119</t>
  </si>
  <si>
    <t>Kayden</t>
  </si>
  <si>
    <t>12</t>
  </si>
  <si>
    <t>120</t>
  </si>
  <si>
    <t>Lauren</t>
  </si>
  <si>
    <t>123</t>
  </si>
  <si>
    <t>Bryant</t>
  </si>
  <si>
    <t>Dionna</t>
  </si>
  <si>
    <t>125</t>
  </si>
  <si>
    <t>126</t>
  </si>
  <si>
    <t>Morgan</t>
  </si>
  <si>
    <t>127</t>
  </si>
  <si>
    <t>Zoe</t>
  </si>
  <si>
    <t>129</t>
  </si>
  <si>
    <t>Bullman</t>
  </si>
  <si>
    <t>Tyler</t>
  </si>
  <si>
    <t>13</t>
  </si>
  <si>
    <t>Dominic</t>
  </si>
  <si>
    <t>130</t>
  </si>
  <si>
    <t>Bulman</t>
  </si>
  <si>
    <t>Alfred</t>
  </si>
  <si>
    <t>131</t>
  </si>
  <si>
    <t>132</t>
  </si>
  <si>
    <t>Layla</t>
  </si>
  <si>
    <t>133</t>
  </si>
  <si>
    <t>Zoel</t>
  </si>
  <si>
    <t>134</t>
  </si>
  <si>
    <t>Burkee</t>
  </si>
  <si>
    <t>Andrew</t>
  </si>
  <si>
    <t>136</t>
  </si>
  <si>
    <t>Burner</t>
  </si>
  <si>
    <t>Lucy</t>
  </si>
  <si>
    <t>137</t>
  </si>
  <si>
    <t>Butler</t>
  </si>
  <si>
    <t>138</t>
  </si>
  <si>
    <t>Carlos</t>
  </si>
  <si>
    <t>139</t>
  </si>
  <si>
    <t>Kasandra</t>
  </si>
  <si>
    <t>14</t>
  </si>
  <si>
    <t>Esta</t>
  </si>
  <si>
    <t>140</t>
  </si>
  <si>
    <t>Audrey</t>
  </si>
  <si>
    <t>141</t>
  </si>
  <si>
    <t>Cahoon</t>
  </si>
  <si>
    <t>Lily</t>
  </si>
  <si>
    <t>143</t>
  </si>
  <si>
    <t>Cahoots</t>
  </si>
  <si>
    <t>Carter</t>
  </si>
  <si>
    <t>144</t>
  </si>
  <si>
    <t>Campbell</t>
  </si>
  <si>
    <t>Alexandra</t>
  </si>
  <si>
    <t>145</t>
  </si>
  <si>
    <t>Rolanda</t>
  </si>
  <si>
    <t>146</t>
  </si>
  <si>
    <t>147</t>
  </si>
  <si>
    <t>Campbells</t>
  </si>
  <si>
    <t>Easton</t>
  </si>
  <si>
    <t>148</t>
  </si>
  <si>
    <t>Canaly</t>
  </si>
  <si>
    <t>James</t>
  </si>
  <si>
    <t>149</t>
  </si>
  <si>
    <t>Canary</t>
  </si>
  <si>
    <t>Zane</t>
  </si>
  <si>
    <t>15</t>
  </si>
  <si>
    <t>Levi</t>
  </si>
  <si>
    <t>150</t>
  </si>
  <si>
    <t>Carnell</t>
  </si>
  <si>
    <t>Ron</t>
  </si>
  <si>
    <t>151</t>
  </si>
  <si>
    <t>Eli</t>
  </si>
  <si>
    <t>152</t>
  </si>
  <si>
    <t>Kayla</t>
  </si>
  <si>
    <t>153</t>
  </si>
  <si>
    <t>Larraine</t>
  </si>
  <si>
    <t>154</t>
  </si>
  <si>
    <t>Luis</t>
  </si>
  <si>
    <t>156</t>
  </si>
  <si>
    <t>Cato</t>
  </si>
  <si>
    <t>Evelyn</t>
  </si>
  <si>
    <t>157</t>
  </si>
  <si>
    <t>Octavio</t>
  </si>
  <si>
    <t>158</t>
  </si>
  <si>
    <t>Cator</t>
  </si>
  <si>
    <t>Evan</t>
  </si>
  <si>
    <t>159</t>
  </si>
  <si>
    <t>Clark</t>
  </si>
  <si>
    <t>Brianna</t>
  </si>
  <si>
    <t>16</t>
  </si>
  <si>
    <t>Alexanders</t>
  </si>
  <si>
    <t>Ryder</t>
  </si>
  <si>
    <t>161</t>
  </si>
  <si>
    <t>Samuel</t>
  </si>
  <si>
    <t>163</t>
  </si>
  <si>
    <t>Claw</t>
  </si>
  <si>
    <t>Del</t>
  </si>
  <si>
    <t>164</t>
  </si>
  <si>
    <t>Molly</t>
  </si>
  <si>
    <t>165</t>
  </si>
  <si>
    <t>Claws</t>
  </si>
  <si>
    <t>Matthew</t>
  </si>
  <si>
    <t>166</t>
  </si>
  <si>
    <t>Coleman</t>
  </si>
  <si>
    <t>Alex</t>
  </si>
  <si>
    <t>167</t>
  </si>
  <si>
    <t>Ignacia</t>
  </si>
  <si>
    <t>168</t>
  </si>
  <si>
    <t>Jace</t>
  </si>
  <si>
    <t>169</t>
  </si>
  <si>
    <t>Hailey</t>
  </si>
  <si>
    <t>17</t>
  </si>
  <si>
    <t>Alexanderson</t>
  </si>
  <si>
    <t>Peg</t>
  </si>
  <si>
    <t>170</t>
  </si>
  <si>
    <t>Collins</t>
  </si>
  <si>
    <t>Cameron</t>
  </si>
  <si>
    <t>171</t>
  </si>
  <si>
    <t>Caroline</t>
  </si>
  <si>
    <t>172</t>
  </si>
  <si>
    <t>Paulette</t>
  </si>
  <si>
    <t>173</t>
  </si>
  <si>
    <t>174</t>
  </si>
  <si>
    <t>Cook</t>
  </si>
  <si>
    <t>Adrian</t>
  </si>
  <si>
    <t>175</t>
  </si>
  <si>
    <t>Darrin</t>
  </si>
  <si>
    <t>176</t>
  </si>
  <si>
    <t>Eva</t>
  </si>
  <si>
    <t>177</t>
  </si>
  <si>
    <t>Jacob</t>
  </si>
  <si>
    <t>178</t>
  </si>
  <si>
    <t>Melanie</t>
  </si>
  <si>
    <t>18</t>
  </si>
  <si>
    <t>Alexandria</t>
  </si>
  <si>
    <t>Taylor</t>
  </si>
  <si>
    <t>180</t>
  </si>
  <si>
    <t>Cooper</t>
  </si>
  <si>
    <t>Edward</t>
  </si>
  <si>
    <t>181</t>
  </si>
  <si>
    <t xml:space="preserve">Jaxon </t>
  </si>
  <si>
    <t>182</t>
  </si>
  <si>
    <t>Jocelyn</t>
  </si>
  <si>
    <t>183</t>
  </si>
  <si>
    <t>Mason</t>
  </si>
  <si>
    <t>184</t>
  </si>
  <si>
    <t>Nella</t>
  </si>
  <si>
    <t>185</t>
  </si>
  <si>
    <t>Ella</t>
  </si>
  <si>
    <t>186</t>
  </si>
  <si>
    <t>Corder</t>
  </si>
  <si>
    <t>187</t>
  </si>
  <si>
    <t>Cordes</t>
  </si>
  <si>
    <t>Ethan</t>
  </si>
  <si>
    <t>188</t>
  </si>
  <si>
    <t>Piper</t>
  </si>
  <si>
    <t>189</t>
  </si>
  <si>
    <t>Rich</t>
  </si>
  <si>
    <t>19</t>
  </si>
  <si>
    <t>Alexandry</t>
  </si>
  <si>
    <t>190</t>
  </si>
  <si>
    <t>Cornell</t>
  </si>
  <si>
    <t>Gabriel</t>
  </si>
  <si>
    <t>192</t>
  </si>
  <si>
    <t>Cosper</t>
  </si>
  <si>
    <t>193</t>
  </si>
  <si>
    <t>Cox</t>
  </si>
  <si>
    <t>London</t>
  </si>
  <si>
    <t>194</t>
  </si>
  <si>
    <t>Reggie</t>
  </si>
  <si>
    <t>195</t>
  </si>
  <si>
    <t>William</t>
  </si>
  <si>
    <t>196</t>
  </si>
  <si>
    <t>Zachary</t>
  </si>
  <si>
    <t>197</t>
  </si>
  <si>
    <t>Addison</t>
  </si>
  <si>
    <t>198</t>
  </si>
  <si>
    <t>Crace</t>
  </si>
  <si>
    <t>199</t>
  </si>
  <si>
    <t>Liam</t>
  </si>
  <si>
    <t>20</t>
  </si>
  <si>
    <t>Octavian</t>
  </si>
  <si>
    <t>200</t>
  </si>
  <si>
    <t>Porter</t>
  </si>
  <si>
    <t>202</t>
  </si>
  <si>
    <t>Cress</t>
  </si>
  <si>
    <t>Jayden</t>
  </si>
  <si>
    <t>203</t>
  </si>
  <si>
    <t>Walter</t>
  </si>
  <si>
    <t>204</t>
  </si>
  <si>
    <t>Cresskin</t>
  </si>
  <si>
    <t>Jonathan</t>
  </si>
  <si>
    <t>205</t>
  </si>
  <si>
    <t>Davis</t>
  </si>
  <si>
    <t>Aaliyah</t>
  </si>
  <si>
    <t>206</t>
  </si>
  <si>
    <t>Aiden</t>
  </si>
  <si>
    <t>207</t>
  </si>
  <si>
    <t>Carman</t>
  </si>
  <si>
    <t>21</t>
  </si>
  <si>
    <t>Allen</t>
  </si>
  <si>
    <t>Alexa</t>
  </si>
  <si>
    <t>210</t>
  </si>
  <si>
    <t>Brandon</t>
  </si>
  <si>
    <t>212</t>
  </si>
  <si>
    <t>Diaz</t>
  </si>
  <si>
    <t>Apryl</t>
  </si>
  <si>
    <t>213</t>
  </si>
  <si>
    <t>Bertram</t>
  </si>
  <si>
    <t>214</t>
  </si>
  <si>
    <t>Hiedi</t>
  </si>
  <si>
    <t>215</t>
  </si>
  <si>
    <t>Jason</t>
  </si>
  <si>
    <t>216</t>
  </si>
  <si>
    <t>Olivia</t>
  </si>
  <si>
    <t>217</t>
  </si>
  <si>
    <t>Arianna</t>
  </si>
  <si>
    <t>218</t>
  </si>
  <si>
    <t>Edwardo</t>
  </si>
  <si>
    <t>219</t>
  </si>
  <si>
    <t>Edwards</t>
  </si>
  <si>
    <t>22</t>
  </si>
  <si>
    <t>Avery</t>
  </si>
  <si>
    <t>220</t>
  </si>
  <si>
    <t>Bailey</t>
  </si>
  <si>
    <t>221</t>
  </si>
  <si>
    <t>Harris</t>
  </si>
  <si>
    <t>222</t>
  </si>
  <si>
    <t>Julian</t>
  </si>
  <si>
    <t>223</t>
  </si>
  <si>
    <t>Kathleen</t>
  </si>
  <si>
    <t>224</t>
  </si>
  <si>
    <t>Evans</t>
  </si>
  <si>
    <t>Daniel</t>
  </si>
  <si>
    <t>225</t>
  </si>
  <si>
    <t>Jeremiah</t>
  </si>
  <si>
    <t>227</t>
  </si>
  <si>
    <t>Sherrill</t>
  </si>
  <si>
    <t>228</t>
  </si>
  <si>
    <t>Sydney</t>
  </si>
  <si>
    <t>229</t>
  </si>
  <si>
    <t>Evanston</t>
  </si>
  <si>
    <t>23</t>
  </si>
  <si>
    <t>Dylan</t>
  </si>
  <si>
    <t>231</t>
  </si>
  <si>
    <t>Ferrel</t>
  </si>
  <si>
    <t>Chet</t>
  </si>
  <si>
    <t>232</t>
  </si>
  <si>
    <t>233</t>
  </si>
  <si>
    <t>234</t>
  </si>
  <si>
    <t>Ferrels</t>
  </si>
  <si>
    <t>Nicholas</t>
  </si>
  <si>
    <t>235</t>
  </si>
  <si>
    <t>Finnegan</t>
  </si>
  <si>
    <t>236</t>
  </si>
  <si>
    <t>Elijah</t>
  </si>
  <si>
    <t>237</t>
  </si>
  <si>
    <t>Grace</t>
  </si>
  <si>
    <t>24</t>
  </si>
  <si>
    <t>240</t>
  </si>
  <si>
    <t>Wyatt</t>
  </si>
  <si>
    <t>241</t>
  </si>
  <si>
    <t>Flores</t>
  </si>
  <si>
    <t>Alyce</t>
  </si>
  <si>
    <t>242</t>
  </si>
  <si>
    <t>Cole</t>
  </si>
  <si>
    <t>243</t>
  </si>
  <si>
    <t>Hudson</t>
  </si>
  <si>
    <t>245</t>
  </si>
  <si>
    <t>246</t>
  </si>
  <si>
    <t>Nevaeh</t>
  </si>
  <si>
    <t>247</t>
  </si>
  <si>
    <t>Foster</t>
  </si>
  <si>
    <t>Anthony</t>
  </si>
  <si>
    <t>248</t>
  </si>
  <si>
    <t>Damian</t>
  </si>
  <si>
    <t>249</t>
  </si>
  <si>
    <t>Dana</t>
  </si>
  <si>
    <t>25</t>
  </si>
  <si>
    <t>Johna</t>
  </si>
  <si>
    <t>250</t>
  </si>
  <si>
    <t>251</t>
  </si>
  <si>
    <t>Necole</t>
  </si>
  <si>
    <t>252</t>
  </si>
  <si>
    <t>Sarah</t>
  </si>
  <si>
    <t>253</t>
  </si>
  <si>
    <t>Garcia</t>
  </si>
  <si>
    <t>254</t>
  </si>
  <si>
    <t>Benjamin</t>
  </si>
  <si>
    <t>255</t>
  </si>
  <si>
    <t>Camila</t>
  </si>
  <si>
    <t>256</t>
  </si>
  <si>
    <t>Jackson</t>
  </si>
  <si>
    <t>257</t>
  </si>
  <si>
    <t>258</t>
  </si>
  <si>
    <t>259</t>
  </si>
  <si>
    <t>260</t>
  </si>
  <si>
    <t>Gaskamp</t>
  </si>
  <si>
    <t>Harlan</t>
  </si>
  <si>
    <t>264</t>
  </si>
  <si>
    <t>Gonzales</t>
  </si>
  <si>
    <t>265</t>
  </si>
  <si>
    <t>266</t>
  </si>
  <si>
    <t>267</t>
  </si>
  <si>
    <t>Jarrod</t>
  </si>
  <si>
    <t>268</t>
  </si>
  <si>
    <t>Lakiesha</t>
  </si>
  <si>
    <t>269</t>
  </si>
  <si>
    <t>Nolan</t>
  </si>
  <si>
    <t>27</t>
  </si>
  <si>
    <t>Allyn</t>
  </si>
  <si>
    <t>271</t>
  </si>
  <si>
    <t>Gonzalez</t>
  </si>
  <si>
    <t>Autumn</t>
  </si>
  <si>
    <t>273</t>
  </si>
  <si>
    <t>Isaiah</t>
  </si>
  <si>
    <t>274</t>
  </si>
  <si>
    <t>Julietta</t>
  </si>
  <si>
    <t>275</t>
  </si>
  <si>
    <t>Mia</t>
  </si>
  <si>
    <t>276</t>
  </si>
  <si>
    <t>Landon</t>
  </si>
  <si>
    <t>277</t>
  </si>
  <si>
    <t>Gray</t>
  </si>
  <si>
    <t>Andrea</t>
  </si>
  <si>
    <t>278</t>
  </si>
  <si>
    <t>279</t>
  </si>
  <si>
    <t>Oliver</t>
  </si>
  <si>
    <t>28</t>
  </si>
  <si>
    <t>Andersen</t>
  </si>
  <si>
    <t>Vella</t>
  </si>
  <si>
    <t>280</t>
  </si>
  <si>
    <t>281</t>
  </si>
  <si>
    <t>282</t>
  </si>
  <si>
    <t>Green</t>
  </si>
  <si>
    <t>Brayden</t>
  </si>
  <si>
    <t>283</t>
  </si>
  <si>
    <t>Julia</t>
  </si>
  <si>
    <t>284</t>
  </si>
  <si>
    <t>Logan</t>
  </si>
  <si>
    <t>285</t>
  </si>
  <si>
    <t>Wan</t>
  </si>
  <si>
    <t>286</t>
  </si>
  <si>
    <t>Greener</t>
  </si>
  <si>
    <t>Grayson</t>
  </si>
  <si>
    <t>287</t>
  </si>
  <si>
    <t>Griffin</t>
  </si>
  <si>
    <t>Berta</t>
  </si>
  <si>
    <t>288</t>
  </si>
  <si>
    <t>David</t>
  </si>
  <si>
    <t>289</t>
  </si>
  <si>
    <t>Isabella</t>
  </si>
  <si>
    <t>29</t>
  </si>
  <si>
    <t>Robert</t>
  </si>
  <si>
    <t>292</t>
  </si>
  <si>
    <t>293</t>
  </si>
  <si>
    <t>Grundy</t>
  </si>
  <si>
    <t>Christopher</t>
  </si>
  <si>
    <t>294</t>
  </si>
  <si>
    <t>295</t>
  </si>
  <si>
    <t>Natalie</t>
  </si>
  <si>
    <t>296</t>
  </si>
  <si>
    <t>Simon</t>
  </si>
  <si>
    <t>297</t>
  </si>
  <si>
    <t>Luke</t>
  </si>
  <si>
    <t>298</t>
  </si>
  <si>
    <t>Haakenson</t>
  </si>
  <si>
    <t>299</t>
  </si>
  <si>
    <t>Riley</t>
  </si>
  <si>
    <t>3</t>
  </si>
  <si>
    <t>Joshua</t>
  </si>
  <si>
    <t>30</t>
  </si>
  <si>
    <t>Anderson</t>
  </si>
  <si>
    <t>300</t>
  </si>
  <si>
    <t>Rodger</t>
  </si>
  <si>
    <t>301</t>
  </si>
  <si>
    <t>Hackenson</t>
  </si>
  <si>
    <t>302</t>
  </si>
  <si>
    <t>Hall</t>
  </si>
  <si>
    <t>Genesis</t>
  </si>
  <si>
    <t>303</t>
  </si>
  <si>
    <t>Isaac</t>
  </si>
  <si>
    <t>305</t>
  </si>
  <si>
    <t>306</t>
  </si>
  <si>
    <t>Hallston</t>
  </si>
  <si>
    <t>307</t>
  </si>
  <si>
    <t>Claire</t>
  </si>
  <si>
    <t>308</t>
  </si>
  <si>
    <t>309</t>
  </si>
  <si>
    <t>31</t>
  </si>
  <si>
    <t>310</t>
  </si>
  <si>
    <t>Peyton</t>
  </si>
  <si>
    <t>311</t>
  </si>
  <si>
    <t>Ryan</t>
  </si>
  <si>
    <t>312</t>
  </si>
  <si>
    <t>Harrister</t>
  </si>
  <si>
    <t>Colton</t>
  </si>
  <si>
    <t>313</t>
  </si>
  <si>
    <t>Hayes</t>
  </si>
  <si>
    <t>Ava</t>
  </si>
  <si>
    <t>314</t>
  </si>
  <si>
    <t>Hershel</t>
  </si>
  <si>
    <t>315</t>
  </si>
  <si>
    <t>Jodee</t>
  </si>
  <si>
    <t>316</t>
  </si>
  <si>
    <t>Lucas</t>
  </si>
  <si>
    <t>317</t>
  </si>
  <si>
    <t>Ashley</t>
  </si>
  <si>
    <t>318</t>
  </si>
  <si>
    <t>Henderson</t>
  </si>
  <si>
    <t>319</t>
  </si>
  <si>
    <t>32</t>
  </si>
  <si>
    <t>320</t>
  </si>
  <si>
    <t>321</t>
  </si>
  <si>
    <t>323</t>
  </si>
  <si>
    <t>324</t>
  </si>
  <si>
    <t>Hernandez</t>
  </si>
  <si>
    <t>Christian</t>
  </si>
  <si>
    <t>325</t>
  </si>
  <si>
    <t>Francisca</t>
  </si>
  <si>
    <t>326</t>
  </si>
  <si>
    <t>327</t>
  </si>
  <si>
    <t>Juan</t>
  </si>
  <si>
    <t>328</t>
  </si>
  <si>
    <t>Kylie</t>
  </si>
  <si>
    <t>329</t>
  </si>
  <si>
    <t>Nathan</t>
  </si>
  <si>
    <t>330</t>
  </si>
  <si>
    <t>331</t>
  </si>
  <si>
    <t>Josiah</t>
  </si>
  <si>
    <t>332</t>
  </si>
  <si>
    <t>Hill</t>
  </si>
  <si>
    <t>333</t>
  </si>
  <si>
    <t>Cordelia</t>
  </si>
  <si>
    <t>334</t>
  </si>
  <si>
    <t>335</t>
  </si>
  <si>
    <t>336</t>
  </si>
  <si>
    <t>338</t>
  </si>
  <si>
    <t>Madeline</t>
  </si>
  <si>
    <t>34</t>
  </si>
  <si>
    <t>Andreeson</t>
  </si>
  <si>
    <t>340</t>
  </si>
  <si>
    <t>Hillock</t>
  </si>
  <si>
    <t>341</t>
  </si>
  <si>
    <t>Hooper</t>
  </si>
  <si>
    <t>342</t>
  </si>
  <si>
    <t>Bryson</t>
  </si>
  <si>
    <t>343</t>
  </si>
  <si>
    <t>344</t>
  </si>
  <si>
    <t>345</t>
  </si>
  <si>
    <t>346</t>
  </si>
  <si>
    <t>347</t>
  </si>
  <si>
    <t>Nathaniel</t>
  </si>
  <si>
    <t>348</t>
  </si>
  <si>
    <t>349</t>
  </si>
  <si>
    <t>Hopper</t>
  </si>
  <si>
    <t>35</t>
  </si>
  <si>
    <t>Ascott</t>
  </si>
  <si>
    <t>Aubrey</t>
  </si>
  <si>
    <t>350</t>
  </si>
  <si>
    <t>Howard</t>
  </si>
  <si>
    <t>Ayden</t>
  </si>
  <si>
    <t>351</t>
  </si>
  <si>
    <t>Caleb</t>
  </si>
  <si>
    <t>352</t>
  </si>
  <si>
    <t>353</t>
  </si>
  <si>
    <t>Kaylee</t>
  </si>
  <si>
    <t>354</t>
  </si>
  <si>
    <t>Khloe</t>
  </si>
  <si>
    <t>355</t>
  </si>
  <si>
    <t>Leah</t>
  </si>
  <si>
    <t>356</t>
  </si>
  <si>
    <t>Lydia</t>
  </si>
  <si>
    <t>358</t>
  </si>
  <si>
    <t>359</t>
  </si>
  <si>
    <t>36</t>
  </si>
  <si>
    <t>Asket</t>
  </si>
  <si>
    <t>360</t>
  </si>
  <si>
    <t>Hughes</t>
  </si>
  <si>
    <t>361</t>
  </si>
  <si>
    <t>362</t>
  </si>
  <si>
    <t>363</t>
  </si>
  <si>
    <t>364</t>
  </si>
  <si>
    <t>365</t>
  </si>
  <si>
    <t>366</t>
  </si>
  <si>
    <t>Ling</t>
  </si>
  <si>
    <t>367</t>
  </si>
  <si>
    <t>368</t>
  </si>
  <si>
    <t>369</t>
  </si>
  <si>
    <t>Rossana</t>
  </si>
  <si>
    <t>37</t>
  </si>
  <si>
    <t>Askew</t>
  </si>
  <si>
    <t>370</t>
  </si>
  <si>
    <t>Allison</t>
  </si>
  <si>
    <t>371</t>
  </si>
  <si>
    <t>372</t>
  </si>
  <si>
    <t>Brody</t>
  </si>
  <si>
    <t>373</t>
  </si>
  <si>
    <t>374</t>
  </si>
  <si>
    <t>Gavin</t>
  </si>
  <si>
    <t>376</t>
  </si>
  <si>
    <t>377</t>
  </si>
  <si>
    <t>Katherine</t>
  </si>
  <si>
    <t>378</t>
  </si>
  <si>
    <t>38</t>
  </si>
  <si>
    <t>Parker</t>
  </si>
  <si>
    <t>380</t>
  </si>
  <si>
    <t>381</t>
  </si>
  <si>
    <t>382</t>
  </si>
  <si>
    <t>383</t>
  </si>
  <si>
    <t>Thomas</t>
  </si>
  <si>
    <t>384</t>
  </si>
  <si>
    <t>385</t>
  </si>
  <si>
    <t>386</t>
  </si>
  <si>
    <t>388</t>
  </si>
  <si>
    <t>39</t>
  </si>
  <si>
    <t>Askin</t>
  </si>
  <si>
    <t>Osvaldo</t>
  </si>
  <si>
    <t>391</t>
  </si>
  <si>
    <t>Royce</t>
  </si>
  <si>
    <t>392</t>
  </si>
  <si>
    <t>393</t>
  </si>
  <si>
    <t>Jameson</t>
  </si>
  <si>
    <t>396</t>
  </si>
  <si>
    <t>Jenkins</t>
  </si>
  <si>
    <t>Gabriella</t>
  </si>
  <si>
    <t>398</t>
  </si>
  <si>
    <t>399</t>
  </si>
  <si>
    <t>Larae</t>
  </si>
  <si>
    <t>40</t>
  </si>
  <si>
    <t>Emmanuel</t>
  </si>
  <si>
    <t>400</t>
  </si>
  <si>
    <t>401</t>
  </si>
  <si>
    <t>402</t>
  </si>
  <si>
    <t>Johnson</t>
  </si>
  <si>
    <t>403</t>
  </si>
  <si>
    <t>404</t>
  </si>
  <si>
    <t>Henry</t>
  </si>
  <si>
    <t>405</t>
  </si>
  <si>
    <t>406</t>
  </si>
  <si>
    <t>407</t>
  </si>
  <si>
    <t>408</t>
  </si>
  <si>
    <t>409</t>
  </si>
  <si>
    <t>410</t>
  </si>
  <si>
    <t>Jones</t>
  </si>
  <si>
    <t>Clarita</t>
  </si>
  <si>
    <t>411</t>
  </si>
  <si>
    <t>412</t>
  </si>
  <si>
    <t>414</t>
  </si>
  <si>
    <t>415</t>
  </si>
  <si>
    <t>416</t>
  </si>
  <si>
    <t>Nicolas</t>
  </si>
  <si>
    <t>417</t>
  </si>
  <si>
    <t>Sophia</t>
  </si>
  <si>
    <t>418</t>
  </si>
  <si>
    <t>419</t>
  </si>
  <si>
    <t>Kelly</t>
  </si>
  <si>
    <t>Alexis</t>
  </si>
  <si>
    <t>42</t>
  </si>
  <si>
    <t>420</t>
  </si>
  <si>
    <t>Emma</t>
  </si>
  <si>
    <t>421</t>
  </si>
  <si>
    <t>Hunter</t>
  </si>
  <si>
    <t>422</t>
  </si>
  <si>
    <t>423</t>
  </si>
  <si>
    <t>424</t>
  </si>
  <si>
    <t>425</t>
  </si>
  <si>
    <t>Owen</t>
  </si>
  <si>
    <t>426</t>
  </si>
  <si>
    <t>427</t>
  </si>
  <si>
    <t>Harper</t>
  </si>
  <si>
    <t>428</t>
  </si>
  <si>
    <t>King</t>
  </si>
  <si>
    <t>Aubree</t>
  </si>
  <si>
    <t>429</t>
  </si>
  <si>
    <t>43</t>
  </si>
  <si>
    <t>430</t>
  </si>
  <si>
    <t>Edra</t>
  </si>
  <si>
    <t>431</t>
  </si>
  <si>
    <t>433</t>
  </si>
  <si>
    <t>434</t>
  </si>
  <si>
    <t>435</t>
  </si>
  <si>
    <t>436</t>
  </si>
  <si>
    <t>Kingman</t>
  </si>
  <si>
    <t>437</t>
  </si>
  <si>
    <t>Klahn</t>
  </si>
  <si>
    <t>438</t>
  </si>
  <si>
    <t>439</t>
  </si>
  <si>
    <t>44</t>
  </si>
  <si>
    <t>Sebastian</t>
  </si>
  <si>
    <t>440</t>
  </si>
  <si>
    <t>441</t>
  </si>
  <si>
    <t>443</t>
  </si>
  <si>
    <t>444</t>
  </si>
  <si>
    <t>Kroner</t>
  </si>
  <si>
    <t>445</t>
  </si>
  <si>
    <t>446</t>
  </si>
  <si>
    <t>Johnie</t>
  </si>
  <si>
    <t>447</t>
  </si>
  <si>
    <t>Jordan</t>
  </si>
  <si>
    <t>448</t>
  </si>
  <si>
    <t>449</t>
  </si>
  <si>
    <t>45</t>
  </si>
  <si>
    <t>Xavier</t>
  </si>
  <si>
    <t>450</t>
  </si>
  <si>
    <t>451</t>
  </si>
  <si>
    <t>Kula</t>
  </si>
  <si>
    <t>Alyssa</t>
  </si>
  <si>
    <t>452</t>
  </si>
  <si>
    <t>Emily</t>
  </si>
  <si>
    <t>453</t>
  </si>
  <si>
    <t>Frank</t>
  </si>
  <si>
    <t>454</t>
  </si>
  <si>
    <t>455</t>
  </si>
  <si>
    <t>456</t>
  </si>
  <si>
    <t>457</t>
  </si>
  <si>
    <t>458</t>
  </si>
  <si>
    <t>Kulax</t>
  </si>
  <si>
    <t>459</t>
  </si>
  <si>
    <t>Lee</t>
  </si>
  <si>
    <t>Abigail</t>
  </si>
  <si>
    <t>46</t>
  </si>
  <si>
    <t>Elizabeth</t>
  </si>
  <si>
    <t>461</t>
  </si>
  <si>
    <t>462</t>
  </si>
  <si>
    <t>464</t>
  </si>
  <si>
    <t>John</t>
  </si>
  <si>
    <t>465</t>
  </si>
  <si>
    <t>466</t>
  </si>
  <si>
    <t>467</t>
  </si>
  <si>
    <t>Lees</t>
  </si>
  <si>
    <t xml:space="preserve">Justin </t>
  </si>
  <si>
    <t>468</t>
  </si>
  <si>
    <t>Lewis</t>
  </si>
  <si>
    <t>Aaron</t>
  </si>
  <si>
    <t>47</t>
  </si>
  <si>
    <t>Baker</t>
  </si>
  <si>
    <t>Adam</t>
  </si>
  <si>
    <t>470</t>
  </si>
  <si>
    <t>Hannah</t>
  </si>
  <si>
    <t>471</t>
  </si>
  <si>
    <t>472</t>
  </si>
  <si>
    <t>Makayla</t>
  </si>
  <si>
    <t>473</t>
  </si>
  <si>
    <t>474</t>
  </si>
  <si>
    <t>475</t>
  </si>
  <si>
    <t>477</t>
  </si>
  <si>
    <t>Lither</t>
  </si>
  <si>
    <t>478</t>
  </si>
  <si>
    <t>Litherland</t>
  </si>
  <si>
    <t>479</t>
  </si>
  <si>
    <t>Madison</t>
  </si>
  <si>
    <t>48</t>
  </si>
  <si>
    <t>480</t>
  </si>
  <si>
    <t>481</t>
  </si>
  <si>
    <t>Lithers</t>
  </si>
  <si>
    <t>482</t>
  </si>
  <si>
    <t>Long</t>
  </si>
  <si>
    <t>Antony</t>
  </si>
  <si>
    <t>484</t>
  </si>
  <si>
    <t>485</t>
  </si>
  <si>
    <t>486</t>
  </si>
  <si>
    <t>487</t>
  </si>
  <si>
    <t>488</t>
  </si>
  <si>
    <t>49</t>
  </si>
  <si>
    <t>490</t>
  </si>
  <si>
    <t>Longo</t>
  </si>
  <si>
    <t>491</t>
  </si>
  <si>
    <t>Kevin</t>
  </si>
  <si>
    <t>492</t>
  </si>
  <si>
    <t>Lopez</t>
  </si>
  <si>
    <t>493</t>
  </si>
  <si>
    <t>494</t>
  </si>
  <si>
    <t>495</t>
  </si>
  <si>
    <t>Elmira</t>
  </si>
  <si>
    <t>496</t>
  </si>
  <si>
    <t>497</t>
  </si>
  <si>
    <t>Kennedy</t>
  </si>
  <si>
    <t>498</t>
  </si>
  <si>
    <t>499</t>
  </si>
  <si>
    <t>Stella</t>
  </si>
  <si>
    <t>5</t>
  </si>
  <si>
    <t>Adamski</t>
  </si>
  <si>
    <t>50</t>
  </si>
  <si>
    <t>Madelyn</t>
  </si>
  <si>
    <t>500</t>
  </si>
  <si>
    <t>501</t>
  </si>
  <si>
    <t>Lucht</t>
  </si>
  <si>
    <t>502</t>
  </si>
  <si>
    <t>503</t>
  </si>
  <si>
    <t>Jerry</t>
  </si>
  <si>
    <t>504</t>
  </si>
  <si>
    <t>505</t>
  </si>
  <si>
    <t>Merideth</t>
  </si>
  <si>
    <t>506</t>
  </si>
  <si>
    <t>Lutes</t>
  </si>
  <si>
    <t>507</t>
  </si>
  <si>
    <t>Lutherland</t>
  </si>
  <si>
    <t>508</t>
  </si>
  <si>
    <t>MacClelland</t>
  </si>
  <si>
    <t>509</t>
  </si>
  <si>
    <t>Manino</t>
  </si>
  <si>
    <t>51</t>
  </si>
  <si>
    <t>510</t>
  </si>
  <si>
    <t>Mannino</t>
  </si>
  <si>
    <t>511</t>
  </si>
  <si>
    <t>512</t>
  </si>
  <si>
    <t>513</t>
  </si>
  <si>
    <t>515</t>
  </si>
  <si>
    <t>Manninor</t>
  </si>
  <si>
    <t>516</t>
  </si>
  <si>
    <t>518</t>
  </si>
  <si>
    <t>Martin</t>
  </si>
  <si>
    <t>Chantal</t>
  </si>
  <si>
    <t>519</t>
  </si>
  <si>
    <t>Jack</t>
  </si>
  <si>
    <t>520</t>
  </si>
  <si>
    <t>521</t>
  </si>
  <si>
    <t>522</t>
  </si>
  <si>
    <t>523</t>
  </si>
  <si>
    <t>Martines</t>
  </si>
  <si>
    <t>Sophie</t>
  </si>
  <si>
    <t>524</t>
  </si>
  <si>
    <t>Martinez</t>
  </si>
  <si>
    <t>525</t>
  </si>
  <si>
    <t>Austin</t>
  </si>
  <si>
    <t>526</t>
  </si>
  <si>
    <t>527</t>
  </si>
  <si>
    <t>528</t>
  </si>
  <si>
    <t>529</t>
  </si>
  <si>
    <t>53</t>
  </si>
  <si>
    <t>Carson</t>
  </si>
  <si>
    <t>530</t>
  </si>
  <si>
    <t>532</t>
  </si>
  <si>
    <t>Mccleland</t>
  </si>
  <si>
    <t>Rufus</t>
  </si>
  <si>
    <t>533</t>
  </si>
  <si>
    <t>Mcclelland</t>
  </si>
  <si>
    <t>Bella</t>
  </si>
  <si>
    <t>534</t>
  </si>
  <si>
    <t>Connor</t>
  </si>
  <si>
    <t>535</t>
  </si>
  <si>
    <t>536</t>
  </si>
  <si>
    <t>537</t>
  </si>
  <si>
    <t>Melia</t>
  </si>
  <si>
    <t>538</t>
  </si>
  <si>
    <t>539</t>
  </si>
  <si>
    <t>540</t>
  </si>
  <si>
    <t>541</t>
  </si>
  <si>
    <t>Meliar</t>
  </si>
  <si>
    <t>542</t>
  </si>
  <si>
    <t>Meliax</t>
  </si>
  <si>
    <t>543</t>
  </si>
  <si>
    <t>Miller</t>
  </si>
  <si>
    <t>544</t>
  </si>
  <si>
    <t>545</t>
  </si>
  <si>
    <t>546</t>
  </si>
  <si>
    <t>547</t>
  </si>
  <si>
    <t>55</t>
  </si>
  <si>
    <t>Barnes</t>
  </si>
  <si>
    <t>550</t>
  </si>
  <si>
    <t>Mitchell</t>
  </si>
  <si>
    <t>551</t>
  </si>
  <si>
    <t>Charles</t>
  </si>
  <si>
    <t>552</t>
  </si>
  <si>
    <t>553</t>
  </si>
  <si>
    <t>554</t>
  </si>
  <si>
    <t>555</t>
  </si>
  <si>
    <t>Mackenzie</t>
  </si>
  <si>
    <t>556</t>
  </si>
  <si>
    <t>Ta</t>
  </si>
  <si>
    <t>557</t>
  </si>
  <si>
    <t>558</t>
  </si>
  <si>
    <t>Moore</t>
  </si>
  <si>
    <t>559</t>
  </si>
  <si>
    <t>56</t>
  </si>
  <si>
    <t>560</t>
  </si>
  <si>
    <t>Tamiko</t>
  </si>
  <si>
    <t>561</t>
  </si>
  <si>
    <t>562</t>
  </si>
  <si>
    <t>564</t>
  </si>
  <si>
    <t>565</t>
  </si>
  <si>
    <t>Santos</t>
  </si>
  <si>
    <t>566</t>
  </si>
  <si>
    <t>567</t>
  </si>
  <si>
    <t>Skylar</t>
  </si>
  <si>
    <t>568</t>
  </si>
  <si>
    <t>569</t>
  </si>
  <si>
    <t>Morganis</t>
  </si>
  <si>
    <t>57</t>
  </si>
  <si>
    <t>572</t>
  </si>
  <si>
    <t>Morris</t>
  </si>
  <si>
    <t>573</t>
  </si>
  <si>
    <t>574</t>
  </si>
  <si>
    <t>575</t>
  </si>
  <si>
    <t>576</t>
  </si>
  <si>
    <t>Morrissy</t>
  </si>
  <si>
    <t>577</t>
  </si>
  <si>
    <t>58</t>
  </si>
  <si>
    <t>580</t>
  </si>
  <si>
    <t>Murphy</t>
  </si>
  <si>
    <t>581</t>
  </si>
  <si>
    <t>Scarlett</t>
  </si>
  <si>
    <t>582</t>
  </si>
  <si>
    <t>583</t>
  </si>
  <si>
    <t>Violet</t>
  </si>
  <si>
    <t>584</t>
  </si>
  <si>
    <t>585</t>
  </si>
  <si>
    <t>Nelson</t>
  </si>
  <si>
    <t>586</t>
  </si>
  <si>
    <t>587</t>
  </si>
  <si>
    <t>588</t>
  </si>
  <si>
    <t>589</t>
  </si>
  <si>
    <t>Zaida</t>
  </si>
  <si>
    <t>59</t>
  </si>
  <si>
    <t>Sofia</t>
  </si>
  <si>
    <t>590</t>
  </si>
  <si>
    <t>Tristan</t>
  </si>
  <si>
    <t>592</t>
  </si>
  <si>
    <t>Newhard</t>
  </si>
  <si>
    <t>593</t>
  </si>
  <si>
    <t>Lillian</t>
  </si>
  <si>
    <t>594</t>
  </si>
  <si>
    <t>Newhardt</t>
  </si>
  <si>
    <t>595</t>
  </si>
  <si>
    <t>596</t>
  </si>
  <si>
    <t>Newhart</t>
  </si>
  <si>
    <t>Maya</t>
  </si>
  <si>
    <t>598</t>
  </si>
  <si>
    <t>599</t>
  </si>
  <si>
    <t>6</t>
  </si>
  <si>
    <t>Adamson</t>
  </si>
  <si>
    <t>600</t>
  </si>
  <si>
    <t>Bebe</t>
  </si>
  <si>
    <t>601</t>
  </si>
  <si>
    <t>602</t>
  </si>
  <si>
    <t>603</t>
  </si>
  <si>
    <t>604</t>
  </si>
  <si>
    <t>605</t>
  </si>
  <si>
    <t>606</t>
  </si>
  <si>
    <t>Pattersen</t>
  </si>
  <si>
    <t>607</t>
  </si>
  <si>
    <t>608</t>
  </si>
  <si>
    <t>Patterson</t>
  </si>
  <si>
    <t>609</t>
  </si>
  <si>
    <t>61</t>
  </si>
  <si>
    <t>Barre</t>
  </si>
  <si>
    <t>610</t>
  </si>
  <si>
    <t>611</t>
  </si>
  <si>
    <t>612</t>
  </si>
  <si>
    <t>614</t>
  </si>
  <si>
    <t>615</t>
  </si>
  <si>
    <t>Perez</t>
  </si>
  <si>
    <t>Blake</t>
  </si>
  <si>
    <t>616</t>
  </si>
  <si>
    <t>Gaye</t>
  </si>
  <si>
    <t>618</t>
  </si>
  <si>
    <t>619</t>
  </si>
  <si>
    <t>620</t>
  </si>
  <si>
    <t>621</t>
  </si>
  <si>
    <t>622</t>
  </si>
  <si>
    <t>623</t>
  </si>
  <si>
    <t>Perry</t>
  </si>
  <si>
    <t>Jose</t>
  </si>
  <si>
    <t>624</t>
  </si>
  <si>
    <t>625</t>
  </si>
  <si>
    <t>626</t>
  </si>
  <si>
    <t>627</t>
  </si>
  <si>
    <t>628</t>
  </si>
  <si>
    <t>629</t>
  </si>
  <si>
    <t>Peterson</t>
  </si>
  <si>
    <t>63</t>
  </si>
  <si>
    <t>630</t>
  </si>
  <si>
    <t>631</t>
  </si>
  <si>
    <t>632</t>
  </si>
  <si>
    <t>633</t>
  </si>
  <si>
    <t>634</t>
  </si>
  <si>
    <t>Petterson</t>
  </si>
  <si>
    <t>635</t>
  </si>
  <si>
    <t>Phillips</t>
  </si>
  <si>
    <t>Faith</t>
  </si>
  <si>
    <t>636</t>
  </si>
  <si>
    <t>Jenice</t>
  </si>
  <si>
    <t>637</t>
  </si>
  <si>
    <t>638</t>
  </si>
  <si>
    <t>639</t>
  </si>
  <si>
    <t>64</t>
  </si>
  <si>
    <t>Barren</t>
  </si>
  <si>
    <t>640</t>
  </si>
  <si>
    <t>641</t>
  </si>
  <si>
    <t>Pohl</t>
  </si>
  <si>
    <t>642</t>
  </si>
  <si>
    <t>643</t>
  </si>
  <si>
    <t>645</t>
  </si>
  <si>
    <t>Powell</t>
  </si>
  <si>
    <t>646</t>
  </si>
  <si>
    <t>647</t>
  </si>
  <si>
    <t>649</t>
  </si>
  <si>
    <t>65</t>
  </si>
  <si>
    <t>Les</t>
  </si>
  <si>
    <t>650</t>
  </si>
  <si>
    <t>651</t>
  </si>
  <si>
    <t>Price</t>
  </si>
  <si>
    <t>652</t>
  </si>
  <si>
    <t>Jasmine</t>
  </si>
  <si>
    <t>653</t>
  </si>
  <si>
    <t>654</t>
  </si>
  <si>
    <t>655</t>
  </si>
  <si>
    <t>656</t>
  </si>
  <si>
    <t>Prince</t>
  </si>
  <si>
    <t>657</t>
  </si>
  <si>
    <t>Ragan</t>
  </si>
  <si>
    <t>Gianna</t>
  </si>
  <si>
    <t>658</t>
  </si>
  <si>
    <t>Granville</t>
  </si>
  <si>
    <t>659</t>
  </si>
  <si>
    <t>660</t>
  </si>
  <si>
    <t>661</t>
  </si>
  <si>
    <t>Ramirez</t>
  </si>
  <si>
    <t>Annabelle</t>
  </si>
  <si>
    <t>662</t>
  </si>
  <si>
    <t>Ariana</t>
  </si>
  <si>
    <t>664</t>
  </si>
  <si>
    <t>665</t>
  </si>
  <si>
    <t>666</t>
  </si>
  <si>
    <t>Zoey</t>
  </si>
  <si>
    <t>667</t>
  </si>
  <si>
    <t>Reagen</t>
  </si>
  <si>
    <t>Noah</t>
  </si>
  <si>
    <t>668</t>
  </si>
  <si>
    <t>Reed</t>
  </si>
  <si>
    <t>669</t>
  </si>
  <si>
    <t>67</t>
  </si>
  <si>
    <t>Bell</t>
  </si>
  <si>
    <t>670</t>
  </si>
  <si>
    <t>672</t>
  </si>
  <si>
    <t>Reeder</t>
  </si>
  <si>
    <t>673</t>
  </si>
  <si>
    <t>674</t>
  </si>
  <si>
    <t>Rees</t>
  </si>
  <si>
    <t>675</t>
  </si>
  <si>
    <t>676</t>
  </si>
  <si>
    <t>677</t>
  </si>
  <si>
    <t>678</t>
  </si>
  <si>
    <t>679</t>
  </si>
  <si>
    <t>Reester</t>
  </si>
  <si>
    <t>680</t>
  </si>
  <si>
    <t>Richardson</t>
  </si>
  <si>
    <t>681</t>
  </si>
  <si>
    <t>682</t>
  </si>
  <si>
    <t>683</t>
  </si>
  <si>
    <t>Trinity</t>
  </si>
  <si>
    <t>684</t>
  </si>
  <si>
    <t>685</t>
  </si>
  <si>
    <t>Rivera</t>
  </si>
  <si>
    <t>Aria</t>
  </si>
  <si>
    <t>686</t>
  </si>
  <si>
    <t>687</t>
  </si>
  <si>
    <t>688</t>
  </si>
  <si>
    <t>689</t>
  </si>
  <si>
    <t>Chloe</t>
  </si>
  <si>
    <t>69</t>
  </si>
  <si>
    <t>Kimberly</t>
  </si>
  <si>
    <t>690</t>
  </si>
  <si>
    <t>Roberts</t>
  </si>
  <si>
    <t>691</t>
  </si>
  <si>
    <t>Celena</t>
  </si>
  <si>
    <t>692</t>
  </si>
  <si>
    <t>693</t>
  </si>
  <si>
    <t>694</t>
  </si>
  <si>
    <t>695</t>
  </si>
  <si>
    <t>697</t>
  </si>
  <si>
    <t>Robinson</t>
  </si>
  <si>
    <t>698</t>
  </si>
  <si>
    <t>699</t>
  </si>
  <si>
    <t>Cordia</t>
  </si>
  <si>
    <t>7</t>
  </si>
  <si>
    <t>Agastino</t>
  </si>
  <si>
    <t>70</t>
  </si>
  <si>
    <t>700</t>
  </si>
  <si>
    <t>701</t>
  </si>
  <si>
    <t>702</t>
  </si>
  <si>
    <t>703</t>
  </si>
  <si>
    <t>704</t>
  </si>
  <si>
    <t>Rodan</t>
  </si>
  <si>
    <t>705</t>
  </si>
  <si>
    <t>Rodda</t>
  </si>
  <si>
    <t>706</t>
  </si>
  <si>
    <t>Naomi</t>
  </si>
  <si>
    <t>707</t>
  </si>
  <si>
    <t>Roddax</t>
  </si>
  <si>
    <t>708</t>
  </si>
  <si>
    <t>Rodriguez</t>
  </si>
  <si>
    <t>Eilene</t>
  </si>
  <si>
    <t>709</t>
  </si>
  <si>
    <t>71</t>
  </si>
  <si>
    <t>710</t>
  </si>
  <si>
    <t>711</t>
  </si>
  <si>
    <t>712</t>
  </si>
  <si>
    <t>713</t>
  </si>
  <si>
    <t>714</t>
  </si>
  <si>
    <t>Rogers</t>
  </si>
  <si>
    <t>715</t>
  </si>
  <si>
    <t>Ellie</t>
  </si>
  <si>
    <t>716</t>
  </si>
  <si>
    <t>717</t>
  </si>
  <si>
    <t>Scottie</t>
  </si>
  <si>
    <t>718</t>
  </si>
  <si>
    <t>719</t>
  </si>
  <si>
    <t>Ross</t>
  </si>
  <si>
    <t>72</t>
  </si>
  <si>
    <t>720</t>
  </si>
  <si>
    <t>722</t>
  </si>
  <si>
    <t>723</t>
  </si>
  <si>
    <t>724</t>
  </si>
  <si>
    <t>725</t>
  </si>
  <si>
    <t>726</t>
  </si>
  <si>
    <t>Russell</t>
  </si>
  <si>
    <t>727</t>
  </si>
  <si>
    <t>728</t>
  </si>
  <si>
    <t>729</t>
  </si>
  <si>
    <t>73</t>
  </si>
  <si>
    <t>Belt</t>
  </si>
  <si>
    <t>730</t>
  </si>
  <si>
    <t>732</t>
  </si>
  <si>
    <t>Sanchez</t>
  </si>
  <si>
    <t>733</t>
  </si>
  <si>
    <t>734</t>
  </si>
  <si>
    <t>736</t>
  </si>
  <si>
    <t>Sanders</t>
  </si>
  <si>
    <t>737</t>
  </si>
  <si>
    <t>738</t>
  </si>
  <si>
    <t>739</t>
  </si>
  <si>
    <t>74</t>
  </si>
  <si>
    <t>Benness</t>
  </si>
  <si>
    <t>740</t>
  </si>
  <si>
    <t>Sandquist</t>
  </si>
  <si>
    <t>741</t>
  </si>
  <si>
    <t>Sang</t>
  </si>
  <si>
    <t>742</t>
  </si>
  <si>
    <t>Schott</t>
  </si>
  <si>
    <t>743</t>
  </si>
  <si>
    <t>Scott</t>
  </si>
  <si>
    <t>744</t>
  </si>
  <si>
    <t>Madie</t>
  </si>
  <si>
    <t>745</t>
  </si>
  <si>
    <t>746</t>
  </si>
  <si>
    <t>Scotts</t>
  </si>
  <si>
    <t>747</t>
  </si>
  <si>
    <t>Scurrie</t>
  </si>
  <si>
    <t>748</t>
  </si>
  <si>
    <t>Scurry</t>
  </si>
  <si>
    <t>749</t>
  </si>
  <si>
    <t>75</t>
  </si>
  <si>
    <t>Bennett</t>
  </si>
  <si>
    <t>750</t>
  </si>
  <si>
    <t>Shiba</t>
  </si>
  <si>
    <t>751</t>
  </si>
  <si>
    <t>Shibaz</t>
  </si>
  <si>
    <t>752</t>
  </si>
  <si>
    <t>Shott</t>
  </si>
  <si>
    <t>753</t>
  </si>
  <si>
    <t>Simmons</t>
  </si>
  <si>
    <t>754</t>
  </si>
  <si>
    <t>755</t>
  </si>
  <si>
    <t>756</t>
  </si>
  <si>
    <t>Savannah</t>
  </si>
  <si>
    <t>758</t>
  </si>
  <si>
    <t>Smith</t>
  </si>
  <si>
    <t>759</t>
  </si>
  <si>
    <t>76</t>
  </si>
  <si>
    <t>760</t>
  </si>
  <si>
    <t>761</t>
  </si>
  <si>
    <t>Smyres</t>
  </si>
  <si>
    <t>762</t>
  </si>
  <si>
    <t>Smyth</t>
  </si>
  <si>
    <t>763</t>
  </si>
  <si>
    <t>Smythe</t>
  </si>
  <si>
    <t>766</t>
  </si>
  <si>
    <t>Song</t>
  </si>
  <si>
    <t>768</t>
  </si>
  <si>
    <t>Stalvey</t>
  </si>
  <si>
    <t>Edison</t>
  </si>
  <si>
    <t>769</t>
  </si>
  <si>
    <t>771</t>
  </si>
  <si>
    <t>Stalvez</t>
  </si>
  <si>
    <t>772</t>
  </si>
  <si>
    <t>Stewart</t>
  </si>
  <si>
    <t>Berry</t>
  </si>
  <si>
    <t>773</t>
  </si>
  <si>
    <t>774</t>
  </si>
  <si>
    <t>775</t>
  </si>
  <si>
    <t>776</t>
  </si>
  <si>
    <t>777</t>
  </si>
  <si>
    <t>778</t>
  </si>
  <si>
    <t>Sundquist</t>
  </si>
  <si>
    <t>779</t>
  </si>
  <si>
    <t>78</t>
  </si>
  <si>
    <t>Tracey</t>
  </si>
  <si>
    <t>780</t>
  </si>
  <si>
    <t>Swoope</t>
  </si>
  <si>
    <t>781</t>
  </si>
  <si>
    <t>782</t>
  </si>
  <si>
    <t>Swooper</t>
  </si>
  <si>
    <t>783</t>
  </si>
  <si>
    <t>Swoopes</t>
  </si>
  <si>
    <t>784</t>
  </si>
  <si>
    <t>785</t>
  </si>
  <si>
    <t>786</t>
  </si>
  <si>
    <t>788</t>
  </si>
  <si>
    <t>789</t>
  </si>
  <si>
    <t>79</t>
  </si>
  <si>
    <t>790</t>
  </si>
  <si>
    <t>791</t>
  </si>
  <si>
    <t>792</t>
  </si>
  <si>
    <t>793</t>
  </si>
  <si>
    <t>794</t>
  </si>
  <si>
    <t>Thomasville</t>
  </si>
  <si>
    <t>795</t>
  </si>
  <si>
    <t>Thompsen</t>
  </si>
  <si>
    <t>796</t>
  </si>
  <si>
    <t>Thompson</t>
  </si>
  <si>
    <t>797</t>
  </si>
  <si>
    <t>799</t>
  </si>
  <si>
    <t>80</t>
  </si>
  <si>
    <t>800</t>
  </si>
  <si>
    <t>802</t>
  </si>
  <si>
    <t>Tiddle</t>
  </si>
  <si>
    <t>803</t>
  </si>
  <si>
    <t>Tinkle</t>
  </si>
  <si>
    <t>804</t>
  </si>
  <si>
    <t>805</t>
  </si>
  <si>
    <t>Tonkle</t>
  </si>
  <si>
    <t>806</t>
  </si>
  <si>
    <t>Torres</t>
  </si>
  <si>
    <t>807</t>
  </si>
  <si>
    <t>809</t>
  </si>
  <si>
    <t>Tracy</t>
  </si>
  <si>
    <t>81</t>
  </si>
  <si>
    <t>Bergavin</t>
  </si>
  <si>
    <t>810</t>
  </si>
  <si>
    <t>811</t>
  </si>
  <si>
    <t>Turner</t>
  </si>
  <si>
    <t>812</t>
  </si>
  <si>
    <t>813</t>
  </si>
  <si>
    <t>814</t>
  </si>
  <si>
    <t>815</t>
  </si>
  <si>
    <t>816</t>
  </si>
  <si>
    <t>Twigg</t>
  </si>
  <si>
    <t>Edwin</t>
  </si>
  <si>
    <t>817</t>
  </si>
  <si>
    <t>818</t>
  </si>
  <si>
    <t>819</t>
  </si>
  <si>
    <t>Twiggs</t>
  </si>
  <si>
    <t>82</t>
  </si>
  <si>
    <t>Berger</t>
  </si>
  <si>
    <t>820</t>
  </si>
  <si>
    <t>Walker</t>
  </si>
  <si>
    <t>821</t>
  </si>
  <si>
    <t>822</t>
  </si>
  <si>
    <t>823</t>
  </si>
  <si>
    <t>824</t>
  </si>
  <si>
    <t>825</t>
  </si>
  <si>
    <t>826</t>
  </si>
  <si>
    <t>Ward</t>
  </si>
  <si>
    <t>828</t>
  </si>
  <si>
    <t>829</t>
  </si>
  <si>
    <t>83</t>
  </si>
  <si>
    <t>Bergevin</t>
  </si>
  <si>
    <t>830</t>
  </si>
  <si>
    <t>831</t>
  </si>
  <si>
    <t>Wardly</t>
  </si>
  <si>
    <t>832</t>
  </si>
  <si>
    <t>Washington</t>
  </si>
  <si>
    <t>833</t>
  </si>
  <si>
    <t>834</t>
  </si>
  <si>
    <t>835</t>
  </si>
  <si>
    <t>836</t>
  </si>
  <si>
    <t>Watson</t>
  </si>
  <si>
    <t>837</t>
  </si>
  <si>
    <t>838</t>
  </si>
  <si>
    <t>839</t>
  </si>
  <si>
    <t>84</t>
  </si>
  <si>
    <t>840</t>
  </si>
  <si>
    <t>842</t>
  </si>
  <si>
    <t>White</t>
  </si>
  <si>
    <t>843</t>
  </si>
  <si>
    <t>844</t>
  </si>
  <si>
    <t>845</t>
  </si>
  <si>
    <t>Whiteman</t>
  </si>
  <si>
    <t>847</t>
  </si>
  <si>
    <t>Williams</t>
  </si>
  <si>
    <t>848</t>
  </si>
  <si>
    <t>849</t>
  </si>
  <si>
    <t>85</t>
  </si>
  <si>
    <t>850</t>
  </si>
  <si>
    <t>Wilson</t>
  </si>
  <si>
    <t>Alice</t>
  </si>
  <si>
    <t>851</t>
  </si>
  <si>
    <t>852</t>
  </si>
  <si>
    <t>853</t>
  </si>
  <si>
    <t>854</t>
  </si>
  <si>
    <t>855</t>
  </si>
  <si>
    <t>Wilton</t>
  </si>
  <si>
    <t>Gilbert</t>
  </si>
  <si>
    <t>856</t>
  </si>
  <si>
    <t>858</t>
  </si>
  <si>
    <t>Wood</t>
  </si>
  <si>
    <t>859</t>
  </si>
  <si>
    <t>86</t>
  </si>
  <si>
    <t>Bostello</t>
  </si>
  <si>
    <t>860</t>
  </si>
  <si>
    <t>861</t>
  </si>
  <si>
    <t>862</t>
  </si>
  <si>
    <t>Wright</t>
  </si>
  <si>
    <t>Brooke</t>
  </si>
  <si>
    <t>863</t>
  </si>
  <si>
    <t>864</t>
  </si>
  <si>
    <t>865</t>
  </si>
  <si>
    <t>866</t>
  </si>
  <si>
    <t>Wrightside</t>
  </si>
  <si>
    <t>867</t>
  </si>
  <si>
    <t>Young</t>
  </si>
  <si>
    <t>868</t>
  </si>
  <si>
    <t>Serenity</t>
  </si>
  <si>
    <t>869</t>
  </si>
  <si>
    <t>Zetta</t>
  </si>
  <si>
    <t>87</t>
  </si>
  <si>
    <t>Botel</t>
  </si>
  <si>
    <t>Emerson</t>
  </si>
  <si>
    <t>870</t>
  </si>
  <si>
    <t>Younger</t>
  </si>
  <si>
    <t>88</t>
  </si>
  <si>
    <t>89</t>
  </si>
  <si>
    <t>Botello</t>
  </si>
  <si>
    <t>91</t>
  </si>
  <si>
    <t>92</t>
  </si>
  <si>
    <t>Bower</t>
  </si>
  <si>
    <t>Tim</t>
  </si>
  <si>
    <t>94</t>
  </si>
  <si>
    <t>96</t>
  </si>
  <si>
    <t>Bowie</t>
  </si>
  <si>
    <t>97</t>
  </si>
  <si>
    <t>98</t>
  </si>
  <si>
    <t>Total</t>
  </si>
  <si>
    <t>Rate of Increase</t>
  </si>
  <si>
    <t>Year</t>
  </si>
  <si>
    <t>Totals Donated</t>
  </si>
  <si>
    <t>Row Labels</t>
  </si>
  <si>
    <t>Grand Total</t>
  </si>
  <si>
    <t>Sum of 2013</t>
  </si>
  <si>
    <t>Sum of 2014</t>
  </si>
  <si>
    <t>Increase in %</t>
  </si>
  <si>
    <t>Increased Less than 2012-2013 rate of increase?</t>
  </si>
  <si>
    <t>Y</t>
  </si>
  <si>
    <t>N</t>
  </si>
  <si>
    <t>Increase %</t>
  </si>
  <si>
    <t>Rate</t>
  </si>
  <si>
    <t>Predicted</t>
  </si>
  <si>
    <t>Rate 2</t>
  </si>
  <si>
    <t>Pessimisic</t>
  </si>
  <si>
    <t>Sum of Predicted</t>
  </si>
  <si>
    <t>Sum of Pessimisic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</si>
</sst>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7" formatCode="0.000"/>
    <numFmt numFmtId="168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44" fontId="0" fillId="0" borderId="0" xfId="1" applyFont="1"/>
    <xf numFmtId="164" fontId="0" fillId="0" borderId="0" xfId="1" applyNumberFormat="1" applyFont="1"/>
    <xf numFmtId="9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2" applyFont="1"/>
    <xf numFmtId="9" fontId="0" fillId="0" borderId="0" xfId="2" applyFont="1" applyAlignment="1">
      <alignment horizontal="left"/>
    </xf>
    <xf numFmtId="0" fontId="3" fillId="0" borderId="0" xfId="0" applyFont="1"/>
    <xf numFmtId="0" fontId="0" fillId="0" borderId="0" xfId="0" applyAlignment="1">
      <alignment horizontal="left" indent="1"/>
    </xf>
    <xf numFmtId="164" fontId="0" fillId="0" borderId="0" xfId="0" applyNumberFormat="1"/>
    <xf numFmtId="2" fontId="0" fillId="0" borderId="0" xfId="0" applyNumberFormat="1"/>
    <xf numFmtId="167" fontId="0" fillId="0" borderId="0" xfId="0" applyNumberFormat="1"/>
    <xf numFmtId="168" fontId="0" fillId="0" borderId="0" xfId="2" applyNumberFormat="1" applyFont="1"/>
    <xf numFmtId="1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28">
    <dxf>
      <numFmt numFmtId="164" formatCode="_(&quot;$&quot;* #,##0_);_(&quot;$&quot;* \(#,##0\);_(&quot;$&quot;* &quot;-&quot;??_);_(@_)"/>
    </dxf>
    <dxf>
      <numFmt numFmtId="16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numFmt numFmtId="16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numFmt numFmtId="1" formatCode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Donations by Year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Totals Donated</c:v>
          </c:tx>
          <c:spPr>
            <a:ln w="28575">
              <a:noFill/>
            </a:ln>
          </c:spPr>
          <c:xVal>
            <c:numRef>
              <c:f>Possibles!$B$772:$B$776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xVal>
          <c:yVal>
            <c:numRef>
              <c:f>Possibles!$C$772:$C$776</c:f>
              <c:numCache>
                <c:formatCode>_("$"* #,##0.00_);_("$"* \(#,##0.00\);_("$"* "-"??_);_(@_)</c:formatCode>
                <c:ptCount val="5"/>
                <c:pt idx="0">
                  <c:v>302480</c:v>
                </c:pt>
                <c:pt idx="1">
                  <c:v>370685</c:v>
                </c:pt>
                <c:pt idx="2">
                  <c:v>432470</c:v>
                </c:pt>
                <c:pt idx="3">
                  <c:v>511175</c:v>
                </c:pt>
                <c:pt idx="4">
                  <c:v>589890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54816"/>
        <c:axId val="110356352"/>
      </c:scatterChart>
      <c:valAx>
        <c:axId val="11035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0356352"/>
        <c:crosses val="autoZero"/>
        <c:crossBetween val="midCat"/>
      </c:valAx>
      <c:valAx>
        <c:axId val="110356352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10354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777</xdr:row>
      <xdr:rowOff>85725</xdr:rowOff>
    </xdr:from>
    <xdr:to>
      <xdr:col>6</xdr:col>
      <xdr:colOff>390525</xdr:colOff>
      <xdr:row>791</xdr:row>
      <xdr:rowOff>157162</xdr:rowOff>
    </xdr:to>
    <xdr:graphicFrame macro="">
      <xdr:nvGraphicFramePr>
        <xdr:cNvPr id="2" name="Chart 1" title="Total Donations by Yea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CP Desk Service Account" refreshedDate="41961.899359027775" createdVersion="4" refreshedVersion="4" minRefreshableVersion="3" recordCount="764">
  <cacheSource type="worksheet">
    <worksheetSource name="Table_Development.accdb"/>
  </cacheSource>
  <cacheFields count="12">
    <cacheField name="Donor Num" numFmtId="0">
      <sharedItems/>
    </cacheField>
    <cacheField name="Last Name" numFmtId="0">
      <sharedItems/>
    </cacheField>
    <cacheField name="First Name" numFmtId="0">
      <sharedItems/>
    </cacheField>
    <cacheField name="Gender" numFmtId="0">
      <sharedItems count="2">
        <s v="m"/>
        <s v="f"/>
      </sharedItems>
    </cacheField>
    <cacheField name="Zip" numFmtId="0">
      <sharedItems containsSemiMixedTypes="0" containsString="0" containsNumber="1" containsInteger="1" minValue="19600" maxValue="19603" count="3">
        <n v="19603"/>
        <n v="19601"/>
        <n v="19600"/>
      </sharedItems>
    </cacheField>
    <cacheField name="YOB" numFmtId="0">
      <sharedItems containsSemiMixedTypes="0" containsString="0" containsNumber="1" containsInteger="1" minValue="1930" maxValue="1994" count="65"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</sharedItems>
    </cacheField>
    <cacheField name="Deceased" numFmtId="0">
      <sharedItems/>
    </cacheField>
    <cacheField name="2010" numFmtId="0">
      <sharedItems containsSemiMixedTypes="0" containsString="0" containsNumber="1" containsInteger="1" minValue="40" maxValue="750"/>
    </cacheField>
    <cacheField name="2011" numFmtId="0">
      <sharedItems containsSemiMixedTypes="0" containsString="0" containsNumber="1" containsInteger="1" minValue="30" maxValue="1030"/>
    </cacheField>
    <cacheField name="2012" numFmtId="0">
      <sharedItems containsSemiMixedTypes="0" containsString="0" containsNumber="1" containsInteger="1" minValue="20" maxValue="1230"/>
    </cacheField>
    <cacheField name="2013" numFmtId="0">
      <sharedItems containsSemiMixedTypes="0" containsString="0" containsNumber="1" containsInteger="1" minValue="55" maxValue="1430"/>
    </cacheField>
    <cacheField name="2014" numFmtId="0">
      <sharedItems containsSemiMixedTypes="0" containsString="0" containsNumber="1" containsInteger="1" minValue="55" maxValue="15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ibs-mcpdesk" refreshedDate="41965.576787152779" createdVersion="4" refreshedVersion="4" minRefreshableVersion="3" recordCount="764">
  <cacheSource type="worksheet">
    <worksheetSource ref="A1:M765" sheet="Prediction"/>
  </cacheSource>
  <cacheFields count="13">
    <cacheField name="Gender" numFmtId="0">
      <sharedItems count="2">
        <s v="m"/>
        <s v="f"/>
      </sharedItems>
    </cacheField>
    <cacheField name="Zip" numFmtId="0">
      <sharedItems containsSemiMixedTypes="0" containsString="0" containsNumber="1" containsInteger="1" minValue="19600" maxValue="19603" count="3">
        <n v="19603"/>
        <n v="19601"/>
        <n v="19600"/>
      </sharedItems>
    </cacheField>
    <cacheField name="YOB" numFmtId="0">
      <sharedItems containsSemiMixedTypes="0" containsString="0" containsNumber="1" containsInteger="1" minValue="1930" maxValue="1994"/>
    </cacheField>
    <cacheField name="Deceased" numFmtId="0">
      <sharedItems/>
    </cacheField>
    <cacheField name="2010" numFmtId="164">
      <sharedItems containsSemiMixedTypes="0" containsString="0" containsNumber="1" containsInteger="1" minValue="40" maxValue="750"/>
    </cacheField>
    <cacheField name="2011" numFmtId="164">
      <sharedItems containsSemiMixedTypes="0" containsString="0" containsNumber="1" containsInteger="1" minValue="30" maxValue="1030"/>
    </cacheField>
    <cacheField name="2012" numFmtId="164">
      <sharedItems containsSemiMixedTypes="0" containsString="0" containsNumber="1" containsInteger="1" minValue="20" maxValue="1230"/>
    </cacheField>
    <cacheField name="2013" numFmtId="164">
      <sharedItems containsSemiMixedTypes="0" containsString="0" containsNumber="1" containsInteger="1" minValue="55" maxValue="1430"/>
    </cacheField>
    <cacheField name="2014" numFmtId="164">
      <sharedItems containsSemiMixedTypes="0" containsString="0" containsNumber="1" containsInteger="1" minValue="55" maxValue="1590"/>
    </cacheField>
    <cacheField name="Rate" numFmtId="167">
      <sharedItems containsSemiMixedTypes="0" containsString="0" containsNumber="1" minValue="0.13250116814631868" maxValue="0.16389548693586697"/>
    </cacheField>
    <cacheField name="Predicted" numFmtId="164">
      <sharedItems containsSemiMixedTypes="0" containsString="0" containsNumber="1" minValue="83.684327817705721" maxValue="2539.538430256202"/>
    </cacheField>
    <cacheField name="Rate 2" numFmtId="167">
      <sharedItems containsSemiMixedTypes="0" containsString="0" containsNumber="1" minValue="0.10250116814631868" maxValue="0.13389548693586698"/>
    </cacheField>
    <cacheField name="Pessimisic" numFmtId="164">
      <sharedItems containsSemiMixedTypes="0" containsString="0" containsNumber="1" minValue="67.184327817705721" maxValue="2062.5384302562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4">
  <r>
    <s v="342"/>
    <s v="Hooper"/>
    <s v="Bryson"/>
    <x v="0"/>
    <x v="0"/>
    <x v="0"/>
    <b v="0"/>
    <n v="400"/>
    <n v="475"/>
    <n v="525"/>
    <n v="545"/>
    <n v="635"/>
  </r>
  <r>
    <s v="46"/>
    <s v="Bailey"/>
    <s v="Elizabeth"/>
    <x v="1"/>
    <x v="0"/>
    <x v="0"/>
    <b v="0"/>
    <n v="100"/>
    <n v="150"/>
    <n v="275"/>
    <n v="355"/>
    <n v="460"/>
  </r>
  <r>
    <s v="826"/>
    <s v="Ward"/>
    <s v="Annabelle"/>
    <x v="1"/>
    <x v="0"/>
    <x v="0"/>
    <b v="0"/>
    <n v="500"/>
    <n v="525"/>
    <n v="650"/>
    <n v="690"/>
    <n v="765"/>
  </r>
  <r>
    <s v="869"/>
    <s v="Young"/>
    <s v="Zetta"/>
    <x v="1"/>
    <x v="1"/>
    <x v="0"/>
    <b v="0"/>
    <n v="500"/>
    <n v="550"/>
    <n v="675"/>
    <n v="765"/>
    <n v="855"/>
  </r>
  <r>
    <s v="245"/>
    <s v="Flores"/>
    <s v="James"/>
    <x v="0"/>
    <x v="2"/>
    <x v="1"/>
    <b v="0"/>
    <n v="400"/>
    <n v="425"/>
    <n v="475"/>
    <n v="555"/>
    <n v="585"/>
  </r>
  <r>
    <s v="368"/>
    <s v="Hughes"/>
    <s v="Octavio"/>
    <x v="0"/>
    <x v="0"/>
    <x v="1"/>
    <b v="0"/>
    <n v="400"/>
    <n v="400"/>
    <n v="500"/>
    <n v="600"/>
    <n v="630"/>
  </r>
  <r>
    <s v="657"/>
    <s v="Ragan"/>
    <s v="Gianna"/>
    <x v="1"/>
    <x v="1"/>
    <x v="1"/>
    <b v="0"/>
    <n v="200"/>
    <n v="200"/>
    <n v="325"/>
    <n v="385"/>
    <n v="505"/>
  </r>
  <r>
    <s v="136"/>
    <s v="Burner"/>
    <s v="Lucy"/>
    <x v="1"/>
    <x v="0"/>
    <x v="2"/>
    <b v="0"/>
    <n v="400"/>
    <n v="475"/>
    <n v="600"/>
    <n v="680"/>
    <n v="740"/>
  </r>
  <r>
    <s v="464"/>
    <s v="Lee"/>
    <s v="John"/>
    <x v="0"/>
    <x v="0"/>
    <x v="2"/>
    <b v="0"/>
    <n v="500"/>
    <n v="525"/>
    <n v="525"/>
    <n v="575"/>
    <n v="680"/>
  </r>
  <r>
    <s v="580"/>
    <s v="Murphy"/>
    <s v="Jaxon "/>
    <x v="0"/>
    <x v="1"/>
    <x v="2"/>
    <b v="0"/>
    <n v="100"/>
    <n v="175"/>
    <n v="300"/>
    <n v="360"/>
    <n v="510"/>
  </r>
  <r>
    <s v="190"/>
    <s v="Cornell"/>
    <s v="Gabriel"/>
    <x v="0"/>
    <x v="1"/>
    <x v="3"/>
    <b v="0"/>
    <n v="300"/>
    <n v="325"/>
    <n v="350"/>
    <n v="430"/>
    <n v="535"/>
  </r>
  <r>
    <s v="604"/>
    <s v="Parker"/>
    <s v="Melanie"/>
    <x v="1"/>
    <x v="1"/>
    <x v="3"/>
    <b v="0"/>
    <n v="500"/>
    <n v="550"/>
    <n v="650"/>
    <n v="680"/>
    <n v="770"/>
  </r>
  <r>
    <s v="867"/>
    <s v="Young"/>
    <s v="Caleb"/>
    <x v="0"/>
    <x v="2"/>
    <x v="3"/>
    <b v="0"/>
    <n v="300"/>
    <n v="350"/>
    <n v="475"/>
    <n v="575"/>
    <n v="605"/>
  </r>
  <r>
    <s v="861"/>
    <s v="Wood"/>
    <s v="Victoria"/>
    <x v="1"/>
    <x v="1"/>
    <x v="4"/>
    <b v="0"/>
    <n v="300"/>
    <n v="350"/>
    <n v="350"/>
    <n v="370"/>
    <n v="460"/>
  </r>
  <r>
    <s v="159"/>
    <s v="Clark"/>
    <s v="Brianna"/>
    <x v="1"/>
    <x v="0"/>
    <x v="5"/>
    <b v="0"/>
    <n v="300"/>
    <n v="325"/>
    <n v="350"/>
    <n v="450"/>
    <n v="510"/>
  </r>
  <r>
    <s v="189"/>
    <s v="Cordes"/>
    <s v="Rich"/>
    <x v="0"/>
    <x v="0"/>
    <x v="5"/>
    <b v="0"/>
    <n v="500"/>
    <n v="500"/>
    <n v="525"/>
    <n v="615"/>
    <n v="765"/>
  </r>
  <r>
    <s v="233"/>
    <s v="Ferrel"/>
    <s v="Matthew"/>
    <x v="0"/>
    <x v="2"/>
    <x v="5"/>
    <b v="0"/>
    <n v="400"/>
    <n v="475"/>
    <n v="550"/>
    <n v="620"/>
    <n v="680"/>
  </r>
  <r>
    <s v="427"/>
    <s v="Kelly"/>
    <s v="Harper"/>
    <x v="1"/>
    <x v="0"/>
    <x v="5"/>
    <b v="0"/>
    <n v="100"/>
    <n v="175"/>
    <n v="175"/>
    <n v="245"/>
    <n v="275"/>
  </r>
  <r>
    <s v="850"/>
    <s v="Wilson"/>
    <s v="Alice"/>
    <x v="1"/>
    <x v="0"/>
    <x v="5"/>
    <b v="0"/>
    <n v="100"/>
    <n v="100"/>
    <n v="225"/>
    <n v="315"/>
    <n v="345"/>
  </r>
  <r>
    <s v="168"/>
    <s v="Coleman"/>
    <s v="Jace"/>
    <x v="0"/>
    <x v="0"/>
    <x v="6"/>
    <b v="0"/>
    <n v="300"/>
    <n v="325"/>
    <n v="450"/>
    <n v="510"/>
    <n v="600"/>
  </r>
  <r>
    <s v="748"/>
    <s v="Scurry"/>
    <s v="Ella"/>
    <x v="1"/>
    <x v="2"/>
    <x v="6"/>
    <b v="0"/>
    <n v="100"/>
    <n v="125"/>
    <n v="125"/>
    <n v="155"/>
    <n v="305"/>
  </r>
  <r>
    <s v="82"/>
    <s v="Berger"/>
    <s v="Scottie"/>
    <x v="0"/>
    <x v="1"/>
    <x v="6"/>
    <b v="0"/>
    <n v="300"/>
    <n v="325"/>
    <n v="400"/>
    <n v="500"/>
    <n v="530"/>
  </r>
  <r>
    <s v="838"/>
    <s v="Watson"/>
    <s v="Henry"/>
    <x v="0"/>
    <x v="0"/>
    <x v="6"/>
    <b v="0"/>
    <n v="200"/>
    <n v="275"/>
    <n v="350"/>
    <n v="380"/>
    <n v="455"/>
  </r>
  <r>
    <s v="131"/>
    <s v="Bulman"/>
    <s v="Ian"/>
    <x v="0"/>
    <x v="1"/>
    <x v="7"/>
    <b v="0"/>
    <n v="500"/>
    <n v="525"/>
    <n v="625"/>
    <n v="655"/>
    <n v="685"/>
  </r>
  <r>
    <s v="265"/>
    <s v="Gonzales"/>
    <s v="Andrew"/>
    <x v="0"/>
    <x v="2"/>
    <x v="7"/>
    <b v="0"/>
    <n v="400"/>
    <n v="450"/>
    <n v="450"/>
    <n v="490"/>
    <n v="625"/>
  </r>
  <r>
    <s v="289"/>
    <s v="Griffin"/>
    <s v="Isabella"/>
    <x v="1"/>
    <x v="0"/>
    <x v="7"/>
    <b v="0"/>
    <n v="400"/>
    <n v="400"/>
    <n v="475"/>
    <n v="525"/>
    <n v="570"/>
  </r>
  <r>
    <s v="425"/>
    <s v="Kelly"/>
    <s v="Owen"/>
    <x v="0"/>
    <x v="0"/>
    <x v="7"/>
    <b v="0"/>
    <n v="100"/>
    <n v="100"/>
    <n v="200"/>
    <n v="240"/>
    <n v="375"/>
  </r>
  <r>
    <s v="577"/>
    <s v="Morrissy"/>
    <s v="Jocelyn"/>
    <x v="1"/>
    <x v="1"/>
    <x v="7"/>
    <b v="0"/>
    <n v="300"/>
    <n v="300"/>
    <n v="375"/>
    <n v="445"/>
    <n v="595"/>
  </r>
  <r>
    <s v="624"/>
    <s v="Perry"/>
    <s v="Madelyn"/>
    <x v="1"/>
    <x v="0"/>
    <x v="7"/>
    <b v="0"/>
    <n v="300"/>
    <n v="300"/>
    <n v="350"/>
    <n v="430"/>
    <n v="550"/>
  </r>
  <r>
    <s v="630"/>
    <s v="Peterson"/>
    <s v="Johna"/>
    <x v="1"/>
    <x v="2"/>
    <x v="7"/>
    <b v="0"/>
    <n v="400"/>
    <n v="400"/>
    <n v="400"/>
    <n v="430"/>
    <n v="475"/>
  </r>
  <r>
    <s v="151"/>
    <s v="Carter"/>
    <s v="Eli"/>
    <x v="0"/>
    <x v="2"/>
    <x v="8"/>
    <b v="0"/>
    <n v="100"/>
    <n v="150"/>
    <n v="150"/>
    <n v="240"/>
    <n v="330"/>
  </r>
  <r>
    <s v="308"/>
    <s v="Harris"/>
    <s v="David"/>
    <x v="0"/>
    <x v="2"/>
    <x v="8"/>
    <b v="0"/>
    <n v="300"/>
    <n v="375"/>
    <n v="450"/>
    <n v="500"/>
    <n v="575"/>
  </r>
  <r>
    <s v="35"/>
    <s v="Ascott"/>
    <s v="Aubrey"/>
    <x v="1"/>
    <x v="0"/>
    <x v="8"/>
    <b v="0"/>
    <n v="300"/>
    <n v="350"/>
    <n v="375"/>
    <n v="395"/>
    <n v="455"/>
  </r>
  <r>
    <s v="388"/>
    <s v="James"/>
    <s v="Hailey"/>
    <x v="1"/>
    <x v="1"/>
    <x v="8"/>
    <b v="0"/>
    <n v="400"/>
    <n v="425"/>
    <n v="475"/>
    <n v="535"/>
    <n v="655"/>
  </r>
  <r>
    <s v="609"/>
    <s v="Patterson"/>
    <s v="Dominic"/>
    <x v="0"/>
    <x v="1"/>
    <x v="8"/>
    <b v="0"/>
    <n v="200"/>
    <n v="275"/>
    <n v="350"/>
    <n v="420"/>
    <n v="480"/>
  </r>
  <r>
    <s v="810"/>
    <s v="Torres"/>
    <s v="Natalie"/>
    <x v="1"/>
    <x v="0"/>
    <x v="8"/>
    <b v="0"/>
    <n v="300"/>
    <n v="375"/>
    <n v="475"/>
    <n v="535"/>
    <n v="625"/>
  </r>
  <r>
    <s v="210"/>
    <s v="Davis"/>
    <s v="Brandon"/>
    <x v="0"/>
    <x v="2"/>
    <x v="9"/>
    <b v="0"/>
    <n v="200"/>
    <n v="200"/>
    <n v="325"/>
    <n v="385"/>
    <n v="415"/>
  </r>
  <r>
    <s v="336"/>
    <s v="Hill"/>
    <s v="Landon"/>
    <x v="0"/>
    <x v="1"/>
    <x v="9"/>
    <b v="0"/>
    <n v="300"/>
    <n v="325"/>
    <n v="425"/>
    <n v="445"/>
    <n v="505"/>
  </r>
  <r>
    <s v="601"/>
    <s v="Parker"/>
    <s v="Jordan"/>
    <x v="0"/>
    <x v="1"/>
    <x v="9"/>
    <b v="0"/>
    <n v="500"/>
    <n v="525"/>
    <n v="550"/>
    <n v="600"/>
    <n v="720"/>
  </r>
  <r>
    <s v="680"/>
    <s v="Richardson"/>
    <s v="Heath"/>
    <x v="0"/>
    <x v="0"/>
    <x v="9"/>
    <b v="0"/>
    <n v="300"/>
    <n v="375"/>
    <n v="375"/>
    <n v="435"/>
    <n v="525"/>
  </r>
  <r>
    <s v="691"/>
    <s v="Roberts"/>
    <s v="Celena"/>
    <x v="1"/>
    <x v="2"/>
    <x v="9"/>
    <b v="0"/>
    <n v="200"/>
    <n v="225"/>
    <n v="275"/>
    <n v="315"/>
    <n v="420"/>
  </r>
  <r>
    <s v="839"/>
    <s v="Watson"/>
    <s v="Jason"/>
    <x v="0"/>
    <x v="0"/>
    <x v="9"/>
    <b v="0"/>
    <n v="200"/>
    <n v="225"/>
    <n v="250"/>
    <n v="270"/>
    <n v="315"/>
  </r>
  <r>
    <s v="87"/>
    <s v="Botel"/>
    <s v="Emerson"/>
    <x v="0"/>
    <x v="0"/>
    <x v="9"/>
    <b v="0"/>
    <n v="200"/>
    <n v="200"/>
    <n v="200"/>
    <n v="260"/>
    <n v="410"/>
  </r>
  <r>
    <s v="181"/>
    <s v="Cooper"/>
    <s v="Jaxon "/>
    <x v="0"/>
    <x v="2"/>
    <x v="10"/>
    <b v="0"/>
    <n v="125"/>
    <n v="195"/>
    <n v="300"/>
    <n v="405"/>
    <n v="440"/>
  </r>
  <r>
    <s v="204"/>
    <s v="Cresskin"/>
    <s v="Jonathan"/>
    <x v="0"/>
    <x v="2"/>
    <x v="10"/>
    <b v="0"/>
    <n v="250"/>
    <n v="250"/>
    <n v="285"/>
    <n v="355"/>
    <n v="495"/>
  </r>
  <r>
    <s v="346"/>
    <s v="Hooper"/>
    <s v="Luke"/>
    <x v="0"/>
    <x v="1"/>
    <x v="10"/>
    <b v="0"/>
    <n v="625"/>
    <n v="765"/>
    <n v="940"/>
    <n v="1045"/>
    <n v="1220"/>
  </r>
  <r>
    <s v="412"/>
    <s v="Jones"/>
    <s v="Kaylee"/>
    <x v="1"/>
    <x v="1"/>
    <x v="10"/>
    <b v="0"/>
    <n v="625"/>
    <n v="800"/>
    <n v="1010"/>
    <n v="1115"/>
    <n v="1220"/>
  </r>
  <r>
    <s v="420"/>
    <s v="Kelly"/>
    <s v="Emma"/>
    <x v="1"/>
    <x v="2"/>
    <x v="10"/>
    <b v="0"/>
    <n v="500"/>
    <n v="500"/>
    <n v="535"/>
    <n v="675"/>
    <n v="710"/>
  </r>
  <r>
    <s v="447"/>
    <s v="Kroner"/>
    <s v="Jordan"/>
    <x v="0"/>
    <x v="1"/>
    <x v="10"/>
    <b v="0"/>
    <n v="375"/>
    <n v="375"/>
    <n v="410"/>
    <n v="550"/>
    <n v="620"/>
  </r>
  <r>
    <s v="467"/>
    <s v="Lees"/>
    <s v="Justin "/>
    <x v="0"/>
    <x v="0"/>
    <x v="10"/>
    <b v="0"/>
    <n v="625"/>
    <n v="660"/>
    <n v="730"/>
    <n v="765"/>
    <n v="905"/>
  </r>
  <r>
    <s v="505"/>
    <s v="Lucht"/>
    <s v="Merideth"/>
    <x v="1"/>
    <x v="1"/>
    <x v="10"/>
    <b v="0"/>
    <n v="625"/>
    <n v="695"/>
    <n v="800"/>
    <n v="905"/>
    <n v="975"/>
  </r>
  <r>
    <s v="521"/>
    <s v="Martin"/>
    <s v="Larae"/>
    <x v="1"/>
    <x v="0"/>
    <x v="10"/>
    <b v="0"/>
    <n v="125"/>
    <n v="160"/>
    <n v="230"/>
    <n v="335"/>
    <n v="405"/>
  </r>
  <r>
    <s v="523"/>
    <s v="Martines"/>
    <s v="Sophie"/>
    <x v="1"/>
    <x v="2"/>
    <x v="10"/>
    <b v="0"/>
    <n v="625"/>
    <n v="660"/>
    <n v="730"/>
    <n v="765"/>
    <n v="940"/>
  </r>
  <r>
    <s v="583"/>
    <s v="Murphy"/>
    <s v="Violet"/>
    <x v="1"/>
    <x v="2"/>
    <x v="10"/>
    <b v="0"/>
    <n v="625"/>
    <n v="730"/>
    <n v="870"/>
    <n v="1010"/>
    <n v="1185"/>
  </r>
  <r>
    <s v="682"/>
    <s v="Richardson"/>
    <s v="Melanie"/>
    <x v="1"/>
    <x v="1"/>
    <x v="10"/>
    <b v="0"/>
    <n v="250"/>
    <n v="215"/>
    <n v="215"/>
    <n v="355"/>
    <n v="530"/>
  </r>
  <r>
    <s v="683"/>
    <s v="Richardson"/>
    <s v="Trinity"/>
    <x v="1"/>
    <x v="2"/>
    <x v="10"/>
    <b v="0"/>
    <n v="375"/>
    <n v="480"/>
    <n v="620"/>
    <n v="655"/>
    <n v="795"/>
  </r>
  <r>
    <s v="713"/>
    <s v="Rodriguez"/>
    <s v="Jose"/>
    <x v="0"/>
    <x v="2"/>
    <x v="10"/>
    <b v="0"/>
    <n v="125"/>
    <n v="160"/>
    <n v="230"/>
    <n v="335"/>
    <n v="440"/>
  </r>
  <r>
    <s v="717"/>
    <s v="Rogers"/>
    <s v="Scottie"/>
    <x v="0"/>
    <x v="1"/>
    <x v="10"/>
    <b v="0"/>
    <n v="625"/>
    <n v="695"/>
    <n v="800"/>
    <n v="870"/>
    <n v="940"/>
  </r>
  <r>
    <s v="749"/>
    <s v="Scurry"/>
    <s v="Heath"/>
    <x v="0"/>
    <x v="2"/>
    <x v="10"/>
    <b v="0"/>
    <n v="625"/>
    <n v="765"/>
    <n v="940"/>
    <n v="1045"/>
    <n v="1115"/>
  </r>
  <r>
    <s v="768"/>
    <s v="Stalvey"/>
    <s v="Edison"/>
    <x v="0"/>
    <x v="1"/>
    <x v="10"/>
    <b v="0"/>
    <n v="125"/>
    <n v="230"/>
    <n v="370"/>
    <n v="440"/>
    <n v="615"/>
  </r>
  <r>
    <s v="792"/>
    <s v="Thomas"/>
    <s v="Savannah"/>
    <x v="1"/>
    <x v="2"/>
    <x v="10"/>
    <b v="0"/>
    <n v="500"/>
    <n v="535"/>
    <n v="605"/>
    <n v="745"/>
    <n v="920"/>
  </r>
  <r>
    <s v="863"/>
    <s v="Wright"/>
    <s v="Jonathan"/>
    <x v="0"/>
    <x v="2"/>
    <x v="10"/>
    <b v="0"/>
    <n v="625"/>
    <n v="625"/>
    <n v="660"/>
    <n v="765"/>
    <n v="905"/>
  </r>
  <r>
    <s v="119"/>
    <s v="Brown"/>
    <s v="Kayden"/>
    <x v="0"/>
    <x v="0"/>
    <x v="11"/>
    <b v="0"/>
    <n v="500"/>
    <n v="500"/>
    <n v="535"/>
    <n v="675"/>
    <n v="780"/>
  </r>
  <r>
    <s v="154"/>
    <s v="Carter"/>
    <s v="Luis"/>
    <x v="0"/>
    <x v="1"/>
    <x v="11"/>
    <b v="0"/>
    <n v="125"/>
    <n v="195"/>
    <n v="300"/>
    <n v="475"/>
    <n v="650"/>
  </r>
  <r>
    <s v="228"/>
    <s v="Evans"/>
    <s v="Sydney"/>
    <x v="1"/>
    <x v="0"/>
    <x v="11"/>
    <b v="0"/>
    <n v="250"/>
    <n v="425"/>
    <n v="635"/>
    <n v="740"/>
    <n v="810"/>
  </r>
  <r>
    <s v="345"/>
    <s v="Hooper"/>
    <s v="Kayla"/>
    <x v="1"/>
    <x v="1"/>
    <x v="11"/>
    <b v="0"/>
    <n v="375"/>
    <n v="445"/>
    <n v="550"/>
    <n v="620"/>
    <n v="690"/>
  </r>
  <r>
    <s v="404"/>
    <s v="Johnson"/>
    <s v="Henry"/>
    <x v="0"/>
    <x v="1"/>
    <x v="11"/>
    <b v="0"/>
    <n v="375"/>
    <n v="410"/>
    <n v="480"/>
    <n v="655"/>
    <n v="690"/>
  </r>
  <r>
    <s v="480"/>
    <s v="Litherland"/>
    <s v="Riley"/>
    <x v="1"/>
    <x v="1"/>
    <x v="11"/>
    <b v="0"/>
    <n v="500"/>
    <n v="535"/>
    <n v="605"/>
    <n v="640"/>
    <n v="745"/>
  </r>
  <r>
    <s v="57"/>
    <s v="Barnes"/>
    <s v="Mackenzie"/>
    <x v="1"/>
    <x v="0"/>
    <x v="11"/>
    <b v="0"/>
    <n v="625"/>
    <n v="730"/>
    <n v="870"/>
    <n v="1010"/>
    <n v="1115"/>
  </r>
  <r>
    <s v="610"/>
    <s v="Patterson"/>
    <s v="Harlan"/>
    <x v="0"/>
    <x v="0"/>
    <x v="11"/>
    <b v="0"/>
    <n v="500"/>
    <n v="500"/>
    <n v="535"/>
    <n v="675"/>
    <n v="710"/>
  </r>
  <r>
    <s v="677"/>
    <s v="Rees"/>
    <s v="Luis"/>
    <x v="0"/>
    <x v="1"/>
    <x v="11"/>
    <b v="0"/>
    <n v="500"/>
    <n v="640"/>
    <n v="815"/>
    <n v="955"/>
    <n v="1130"/>
  </r>
  <r>
    <s v="722"/>
    <s v="Ross"/>
    <s v="Lillian"/>
    <x v="1"/>
    <x v="1"/>
    <x v="11"/>
    <b v="0"/>
    <n v="625"/>
    <n v="800"/>
    <n v="1010"/>
    <n v="1115"/>
    <n v="1255"/>
  </r>
  <r>
    <s v="788"/>
    <s v="Taylor"/>
    <s v="Kasandra"/>
    <x v="1"/>
    <x v="2"/>
    <x v="11"/>
    <b v="0"/>
    <n v="125"/>
    <n v="125"/>
    <n v="160"/>
    <n v="300"/>
    <n v="405"/>
  </r>
  <r>
    <s v="797"/>
    <s v="Thompson"/>
    <s v="Julia"/>
    <x v="1"/>
    <x v="1"/>
    <x v="11"/>
    <b v="0"/>
    <n v="375"/>
    <n v="480"/>
    <n v="620"/>
    <n v="725"/>
    <n v="795"/>
  </r>
  <r>
    <s v="110"/>
    <s v="Brooks"/>
    <s v="Curtis"/>
    <x v="0"/>
    <x v="1"/>
    <x v="12"/>
    <b v="0"/>
    <n v="125"/>
    <n v="90"/>
    <n v="90"/>
    <n v="195"/>
    <n v="300"/>
  </r>
  <r>
    <s v="115"/>
    <s v="Brown"/>
    <s v="Alexander"/>
    <x v="0"/>
    <x v="0"/>
    <x v="12"/>
    <b v="0"/>
    <n v="500"/>
    <n v="605"/>
    <n v="745"/>
    <n v="780"/>
    <n v="850"/>
  </r>
  <r>
    <s v="161"/>
    <s v="Clark"/>
    <s v="Samuel"/>
    <x v="0"/>
    <x v="1"/>
    <x v="12"/>
    <b v="0"/>
    <n v="125"/>
    <n v="265"/>
    <n v="440"/>
    <n v="475"/>
    <n v="615"/>
  </r>
  <r>
    <s v="301"/>
    <s v="Hackenson"/>
    <s v="Logan"/>
    <x v="0"/>
    <x v="1"/>
    <x v="12"/>
    <b v="0"/>
    <n v="625"/>
    <n v="590"/>
    <n v="590"/>
    <n v="765"/>
    <n v="835"/>
  </r>
  <r>
    <s v="353"/>
    <s v="Howard"/>
    <s v="Kaylee"/>
    <x v="1"/>
    <x v="2"/>
    <x v="12"/>
    <b v="0"/>
    <n v="250"/>
    <n v="355"/>
    <n v="495"/>
    <n v="565"/>
    <n v="670"/>
  </r>
  <r>
    <s v="367"/>
    <s v="Hughes"/>
    <s v="Necole"/>
    <x v="1"/>
    <x v="1"/>
    <x v="12"/>
    <b v="0"/>
    <n v="500"/>
    <n v="500"/>
    <n v="535"/>
    <n v="675"/>
    <n v="745"/>
  </r>
  <r>
    <s v="396"/>
    <s v="Jenkins"/>
    <s v="Gabriella"/>
    <x v="1"/>
    <x v="2"/>
    <x v="12"/>
    <b v="0"/>
    <n v="375"/>
    <n v="340"/>
    <n v="340"/>
    <n v="375"/>
    <n v="480"/>
  </r>
  <r>
    <s v="511"/>
    <s v="Mannino"/>
    <s v="Cornell"/>
    <x v="0"/>
    <x v="2"/>
    <x v="12"/>
    <b v="0"/>
    <n v="375"/>
    <n v="375"/>
    <n v="410"/>
    <n v="480"/>
    <n v="515"/>
  </r>
  <r>
    <s v="512"/>
    <s v="Mannino"/>
    <s v="Justin "/>
    <x v="0"/>
    <x v="2"/>
    <x v="12"/>
    <b v="0"/>
    <n v="625"/>
    <n v="660"/>
    <n v="730"/>
    <n v="765"/>
    <n v="940"/>
  </r>
  <r>
    <s v="542"/>
    <s v="Meliax"/>
    <s v="Henry"/>
    <x v="0"/>
    <x v="1"/>
    <x v="12"/>
    <b v="0"/>
    <n v="375"/>
    <n v="550"/>
    <n v="760"/>
    <n v="900"/>
    <n v="1005"/>
  </r>
  <r>
    <s v="650"/>
    <s v="Powell"/>
    <s v="Anna"/>
    <x v="1"/>
    <x v="1"/>
    <x v="12"/>
    <b v="0"/>
    <n v="125"/>
    <n v="230"/>
    <n v="370"/>
    <n v="405"/>
    <n v="440"/>
  </r>
  <r>
    <s v="814"/>
    <s v="Turner"/>
    <s v="Reagan"/>
    <x v="1"/>
    <x v="2"/>
    <x v="12"/>
    <b v="0"/>
    <n v="250"/>
    <n v="355"/>
    <n v="495"/>
    <n v="635"/>
    <n v="705"/>
  </r>
  <r>
    <s v="858"/>
    <s v="Wood"/>
    <s v="Adam"/>
    <x v="0"/>
    <x v="0"/>
    <x v="12"/>
    <b v="0"/>
    <n v="375"/>
    <n v="550"/>
    <n v="760"/>
    <n v="900"/>
    <n v="1075"/>
  </r>
  <r>
    <s v="111"/>
    <s v="Brooks"/>
    <s v="Heath"/>
    <x v="0"/>
    <x v="2"/>
    <x v="13"/>
    <b v="0"/>
    <n v="125"/>
    <n v="160"/>
    <n v="230"/>
    <n v="405"/>
    <n v="510"/>
  </r>
  <r>
    <s v="123"/>
    <s v="Bryant"/>
    <s v="Dionna"/>
    <x v="1"/>
    <x v="2"/>
    <x v="13"/>
    <b v="0"/>
    <n v="375"/>
    <n v="410"/>
    <n v="480"/>
    <n v="620"/>
    <n v="655"/>
  </r>
  <r>
    <s v="29"/>
    <s v="Andersen"/>
    <s v="Robert"/>
    <x v="0"/>
    <x v="0"/>
    <x v="13"/>
    <b v="0"/>
    <n v="375"/>
    <n v="410"/>
    <n v="480"/>
    <n v="620"/>
    <n v="655"/>
  </r>
  <r>
    <s v="30"/>
    <s v="Anderson"/>
    <s v="Addison"/>
    <x v="1"/>
    <x v="0"/>
    <x v="13"/>
    <b v="0"/>
    <n v="250"/>
    <n v="390"/>
    <n v="565"/>
    <n v="670"/>
    <n v="775"/>
  </r>
  <r>
    <s v="314"/>
    <s v="Hayes"/>
    <s v="Hershel"/>
    <x v="0"/>
    <x v="2"/>
    <x v="13"/>
    <b v="0"/>
    <n v="500"/>
    <n v="500"/>
    <n v="535"/>
    <n v="605"/>
    <n v="640"/>
  </r>
  <r>
    <s v="323"/>
    <s v="Henderson"/>
    <s v="Layla"/>
    <x v="1"/>
    <x v="1"/>
    <x v="13"/>
    <b v="0"/>
    <n v="125"/>
    <n v="90"/>
    <n v="90"/>
    <n v="125"/>
    <n v="300"/>
  </r>
  <r>
    <s v="50"/>
    <s v="Baker"/>
    <s v="Madelyn"/>
    <x v="1"/>
    <x v="2"/>
    <x v="13"/>
    <b v="0"/>
    <n v="125"/>
    <n v="90"/>
    <n v="90"/>
    <n v="230"/>
    <n v="265"/>
  </r>
  <r>
    <s v="525"/>
    <s v="Martinez"/>
    <s v="Austin"/>
    <x v="0"/>
    <x v="1"/>
    <x v="13"/>
    <b v="0"/>
    <n v="625"/>
    <n v="765"/>
    <n v="940"/>
    <n v="975"/>
    <n v="1080"/>
  </r>
  <r>
    <s v="560"/>
    <s v="Moore"/>
    <s v="Tamiko"/>
    <x v="1"/>
    <x v="0"/>
    <x v="13"/>
    <b v="0"/>
    <n v="375"/>
    <n v="410"/>
    <n v="480"/>
    <n v="655"/>
    <n v="690"/>
  </r>
  <r>
    <s v="592"/>
    <s v="Newhard"/>
    <s v="Jarrod"/>
    <x v="0"/>
    <x v="0"/>
    <x v="13"/>
    <b v="0"/>
    <n v="625"/>
    <n v="660"/>
    <n v="730"/>
    <n v="765"/>
    <n v="870"/>
  </r>
  <r>
    <s v="6"/>
    <s v="Adamson"/>
    <s v="Peg"/>
    <x v="1"/>
    <x v="0"/>
    <x v="13"/>
    <b v="0"/>
    <n v="500"/>
    <n v="570"/>
    <n v="675"/>
    <n v="815"/>
    <n v="955"/>
  </r>
  <r>
    <s v="736"/>
    <s v="Sanders"/>
    <s v="Harris"/>
    <x v="0"/>
    <x v="2"/>
    <x v="13"/>
    <b v="0"/>
    <n v="125"/>
    <n v="160"/>
    <n v="230"/>
    <n v="370"/>
    <n v="440"/>
  </r>
  <r>
    <s v="818"/>
    <s v="Twigg"/>
    <s v="Piper"/>
    <x v="1"/>
    <x v="0"/>
    <x v="13"/>
    <b v="0"/>
    <n v="375"/>
    <n v="410"/>
    <n v="480"/>
    <n v="550"/>
    <n v="655"/>
  </r>
  <r>
    <s v="138"/>
    <s v="Butler"/>
    <s v="Carlos"/>
    <x v="0"/>
    <x v="2"/>
    <x v="14"/>
    <b v="0"/>
    <n v="125"/>
    <n v="265"/>
    <n v="440"/>
    <n v="615"/>
    <n v="720"/>
  </r>
  <r>
    <s v="225"/>
    <s v="Evans"/>
    <s v="Jeremiah"/>
    <x v="0"/>
    <x v="2"/>
    <x v="14"/>
    <b v="0"/>
    <n v="250"/>
    <n v="215"/>
    <n v="215"/>
    <n v="250"/>
    <n v="425"/>
  </r>
  <r>
    <s v="255"/>
    <s v="Garcia"/>
    <s v="Camila"/>
    <x v="1"/>
    <x v="2"/>
    <x v="14"/>
    <b v="0"/>
    <n v="250"/>
    <n v="320"/>
    <n v="425"/>
    <n v="600"/>
    <n v="670"/>
  </r>
  <r>
    <s v="332"/>
    <s v="Hill"/>
    <s v="Carter"/>
    <x v="0"/>
    <x v="0"/>
    <x v="14"/>
    <b v="0"/>
    <n v="125"/>
    <n v="230"/>
    <n v="370"/>
    <n v="545"/>
    <n v="720"/>
  </r>
  <r>
    <s v="358"/>
    <s v="Howard"/>
    <s v="Porter"/>
    <x v="0"/>
    <x v="2"/>
    <x v="14"/>
    <b v="0"/>
    <n v="125"/>
    <n v="230"/>
    <n v="370"/>
    <n v="475"/>
    <n v="580"/>
  </r>
  <r>
    <s v="373"/>
    <s v="Jackson"/>
    <s v="Damian"/>
    <x v="0"/>
    <x v="2"/>
    <x v="14"/>
    <b v="0"/>
    <n v="250"/>
    <n v="425"/>
    <n v="635"/>
    <n v="740"/>
    <n v="810"/>
  </r>
  <r>
    <s v="400"/>
    <s v="Jenkins"/>
    <s v="Robert"/>
    <x v="0"/>
    <x v="2"/>
    <x v="14"/>
    <b v="0"/>
    <n v="500"/>
    <n v="500"/>
    <n v="535"/>
    <n v="640"/>
    <n v="710"/>
  </r>
  <r>
    <s v="430"/>
    <s v="King"/>
    <s v="Edra"/>
    <x v="1"/>
    <x v="1"/>
    <x v="14"/>
    <b v="0"/>
    <n v="375"/>
    <n v="515"/>
    <n v="690"/>
    <n v="830"/>
    <n v="935"/>
  </r>
  <r>
    <s v="494"/>
    <s v="Lopez"/>
    <s v="Carter"/>
    <x v="0"/>
    <x v="0"/>
    <x v="14"/>
    <b v="0"/>
    <n v="250"/>
    <n v="250"/>
    <n v="285"/>
    <n v="460"/>
    <n v="635"/>
  </r>
  <r>
    <s v="51"/>
    <s v="Baker"/>
    <s v="Natalie"/>
    <x v="1"/>
    <x v="2"/>
    <x v="14"/>
    <b v="0"/>
    <n v="500"/>
    <n v="640"/>
    <n v="815"/>
    <n v="990"/>
    <n v="1130"/>
  </r>
  <r>
    <s v="533"/>
    <s v="Mcclelland"/>
    <s v="Bella"/>
    <x v="1"/>
    <x v="2"/>
    <x v="14"/>
    <b v="0"/>
    <n v="625"/>
    <n v="660"/>
    <n v="730"/>
    <n v="905"/>
    <n v="1080"/>
  </r>
  <r>
    <s v="539"/>
    <s v="Melia"/>
    <s v="Harris"/>
    <x v="0"/>
    <x v="0"/>
    <x v="14"/>
    <b v="0"/>
    <n v="125"/>
    <n v="160"/>
    <n v="230"/>
    <n v="265"/>
    <n v="370"/>
  </r>
  <r>
    <s v="611"/>
    <s v="Patterson"/>
    <s v="Julia"/>
    <x v="1"/>
    <x v="2"/>
    <x v="14"/>
    <b v="0"/>
    <n v="500"/>
    <n v="570"/>
    <n v="675"/>
    <n v="710"/>
    <n v="745"/>
  </r>
  <r>
    <s v="638"/>
    <s v="Phillips"/>
    <s v="Makayla"/>
    <x v="1"/>
    <x v="1"/>
    <x v="14"/>
    <b v="0"/>
    <n v="625"/>
    <n v="800"/>
    <n v="1010"/>
    <n v="1115"/>
    <n v="1255"/>
  </r>
  <r>
    <s v="755"/>
    <s v="Simmons"/>
    <s v="Vella"/>
    <x v="1"/>
    <x v="2"/>
    <x v="14"/>
    <b v="0"/>
    <n v="250"/>
    <n v="320"/>
    <n v="425"/>
    <n v="460"/>
    <n v="495"/>
  </r>
  <r>
    <s v="778"/>
    <s v="Sundquist"/>
    <s v="Jerry"/>
    <x v="0"/>
    <x v="2"/>
    <x v="14"/>
    <b v="0"/>
    <n v="375"/>
    <n v="550"/>
    <n v="760"/>
    <n v="935"/>
    <n v="970"/>
  </r>
  <r>
    <s v="178"/>
    <s v="Cook"/>
    <s v="Melanie"/>
    <x v="1"/>
    <x v="0"/>
    <x v="15"/>
    <b v="0"/>
    <n v="250"/>
    <n v="215"/>
    <n v="215"/>
    <n v="355"/>
    <n v="460"/>
  </r>
  <r>
    <s v="184"/>
    <s v="Cooper"/>
    <s v="Nella"/>
    <x v="1"/>
    <x v="1"/>
    <x v="15"/>
    <b v="0"/>
    <n v="250"/>
    <n v="215"/>
    <n v="215"/>
    <n v="320"/>
    <n v="355"/>
  </r>
  <r>
    <s v="260"/>
    <s v="Gaskamp"/>
    <s v="Harlan"/>
    <x v="0"/>
    <x v="2"/>
    <x v="15"/>
    <b v="0"/>
    <n v="250"/>
    <n v="215"/>
    <n v="215"/>
    <n v="250"/>
    <n v="320"/>
  </r>
  <r>
    <s v="273"/>
    <s v="Gonzalez"/>
    <s v="Isaiah"/>
    <x v="0"/>
    <x v="0"/>
    <x v="15"/>
    <b v="0"/>
    <n v="125"/>
    <n v="230"/>
    <n v="370"/>
    <n v="510"/>
    <n v="685"/>
  </r>
  <r>
    <s v="334"/>
    <s v="Hill"/>
    <s v="Hudson"/>
    <x v="0"/>
    <x v="2"/>
    <x v="15"/>
    <b v="0"/>
    <n v="250"/>
    <n v="285"/>
    <n v="355"/>
    <n v="390"/>
    <n v="565"/>
  </r>
  <r>
    <s v="364"/>
    <s v="Hughes"/>
    <s v="Kasandra"/>
    <x v="1"/>
    <x v="1"/>
    <x v="15"/>
    <b v="0"/>
    <n v="375"/>
    <n v="340"/>
    <n v="340"/>
    <n v="480"/>
    <n v="585"/>
  </r>
  <r>
    <s v="402"/>
    <s v="Johnson"/>
    <s v="Allison"/>
    <x v="1"/>
    <x v="2"/>
    <x v="15"/>
    <b v="0"/>
    <n v="375"/>
    <n v="550"/>
    <n v="760"/>
    <n v="830"/>
    <n v="970"/>
  </r>
  <r>
    <s v="410"/>
    <s v="Jones"/>
    <s v="Clarita"/>
    <x v="1"/>
    <x v="2"/>
    <x v="15"/>
    <b v="0"/>
    <n v="375"/>
    <n v="480"/>
    <n v="620"/>
    <n v="725"/>
    <n v="865"/>
  </r>
  <r>
    <s v="423"/>
    <s v="Kelly"/>
    <s v="Ian"/>
    <x v="0"/>
    <x v="2"/>
    <x v="15"/>
    <b v="0"/>
    <n v="375"/>
    <n v="375"/>
    <n v="410"/>
    <n v="550"/>
    <n v="690"/>
  </r>
  <r>
    <s v="485"/>
    <s v="Long"/>
    <s v="Julian"/>
    <x v="0"/>
    <x v="1"/>
    <x v="15"/>
    <b v="0"/>
    <n v="375"/>
    <n v="410"/>
    <n v="480"/>
    <n v="620"/>
    <n v="690"/>
  </r>
  <r>
    <s v="488"/>
    <s v="Long"/>
    <s v="Nolan"/>
    <x v="0"/>
    <x v="0"/>
    <x v="15"/>
    <b v="0"/>
    <n v="250"/>
    <n v="390"/>
    <n v="565"/>
    <n v="670"/>
    <n v="810"/>
  </r>
  <r>
    <s v="518"/>
    <s v="Martin"/>
    <s v="Chantal"/>
    <x v="1"/>
    <x v="0"/>
    <x v="15"/>
    <b v="0"/>
    <n v="625"/>
    <n v="590"/>
    <n v="590"/>
    <n v="660"/>
    <n v="695"/>
  </r>
  <r>
    <s v="545"/>
    <s v="Miller"/>
    <s v="Genesis"/>
    <x v="1"/>
    <x v="1"/>
    <x v="15"/>
    <b v="0"/>
    <n v="625"/>
    <n v="765"/>
    <n v="940"/>
    <n v="975"/>
    <n v="1045"/>
  </r>
  <r>
    <s v="587"/>
    <s v="Nelson"/>
    <s v="Makayla"/>
    <x v="1"/>
    <x v="1"/>
    <x v="15"/>
    <b v="0"/>
    <n v="625"/>
    <n v="765"/>
    <n v="940"/>
    <n v="1080"/>
    <n v="1220"/>
  </r>
  <r>
    <s v="639"/>
    <s v="Phillips"/>
    <s v="Nicholas"/>
    <x v="0"/>
    <x v="0"/>
    <x v="15"/>
    <b v="0"/>
    <n v="500"/>
    <n v="570"/>
    <n v="675"/>
    <n v="815"/>
    <n v="990"/>
  </r>
  <r>
    <s v="80"/>
    <s v="Bennett"/>
    <s v="Evelyn"/>
    <x v="1"/>
    <x v="2"/>
    <x v="15"/>
    <b v="0"/>
    <n v="125"/>
    <n v="265"/>
    <n v="440"/>
    <n v="615"/>
    <n v="790"/>
  </r>
  <r>
    <s v="825"/>
    <s v="Walker"/>
    <s v="Bentley"/>
    <x v="0"/>
    <x v="1"/>
    <x v="15"/>
    <b v="0"/>
    <n v="375"/>
    <n v="480"/>
    <n v="620"/>
    <n v="655"/>
    <n v="830"/>
  </r>
  <r>
    <s v="84"/>
    <s v="Bergevin"/>
    <s v="Hannah"/>
    <x v="1"/>
    <x v="0"/>
    <x v="15"/>
    <b v="0"/>
    <n v="375"/>
    <n v="445"/>
    <n v="550"/>
    <n v="655"/>
    <n v="690"/>
  </r>
  <r>
    <s v="107"/>
    <s v="Bransford"/>
    <s v="Reagan"/>
    <x v="1"/>
    <x v="1"/>
    <x v="16"/>
    <b v="0"/>
    <n v="500"/>
    <n v="605"/>
    <n v="745"/>
    <n v="780"/>
    <n v="885"/>
  </r>
  <r>
    <s v="116"/>
    <s v="Brown"/>
    <s v="Anna"/>
    <x v="1"/>
    <x v="1"/>
    <x v="16"/>
    <b v="0"/>
    <n v="500"/>
    <n v="675"/>
    <n v="885"/>
    <n v="1060"/>
    <n v="1235"/>
  </r>
  <r>
    <s v="277"/>
    <s v="Gray"/>
    <s v="Andrea"/>
    <x v="1"/>
    <x v="1"/>
    <x v="16"/>
    <b v="0"/>
    <n v="125"/>
    <n v="265"/>
    <n v="440"/>
    <n v="615"/>
    <n v="685"/>
  </r>
  <r>
    <s v="278"/>
    <s v="Gray"/>
    <s v="Joseph"/>
    <x v="0"/>
    <x v="0"/>
    <x v="16"/>
    <b v="0"/>
    <n v="125"/>
    <n v="265"/>
    <n v="440"/>
    <n v="580"/>
    <n v="615"/>
  </r>
  <r>
    <s v="520"/>
    <s v="Martin"/>
    <s v="Joseph"/>
    <x v="0"/>
    <x v="1"/>
    <x v="16"/>
    <b v="0"/>
    <n v="375"/>
    <n v="410"/>
    <n v="480"/>
    <n v="620"/>
    <n v="725"/>
  </r>
  <r>
    <s v="608"/>
    <s v="Patterson"/>
    <s v="Brody"/>
    <x v="0"/>
    <x v="0"/>
    <x v="16"/>
    <b v="0"/>
    <n v="625"/>
    <n v="765"/>
    <n v="940"/>
    <n v="1045"/>
    <n v="1080"/>
  </r>
  <r>
    <s v="67"/>
    <s v="Bell"/>
    <s v="Charles"/>
    <x v="0"/>
    <x v="2"/>
    <x v="16"/>
    <b v="0"/>
    <n v="500"/>
    <n v="640"/>
    <n v="815"/>
    <n v="850"/>
    <n v="920"/>
  </r>
  <r>
    <s v="700"/>
    <s v="Robinson"/>
    <s v="Gabriel"/>
    <x v="0"/>
    <x v="0"/>
    <x v="16"/>
    <b v="0"/>
    <n v="375"/>
    <n v="515"/>
    <n v="690"/>
    <n v="725"/>
    <n v="900"/>
  </r>
  <r>
    <s v="31"/>
    <s v="Anderson"/>
    <s v="Anthony"/>
    <x v="0"/>
    <x v="2"/>
    <x v="17"/>
    <b v="0"/>
    <n v="250"/>
    <n v="215"/>
    <n v="215"/>
    <n v="390"/>
    <n v="425"/>
  </r>
  <r>
    <s v="324"/>
    <s v="Hernandez"/>
    <s v="Christian"/>
    <x v="0"/>
    <x v="2"/>
    <x v="17"/>
    <b v="0"/>
    <n v="625"/>
    <n v="695"/>
    <n v="800"/>
    <n v="940"/>
    <n v="975"/>
  </r>
  <r>
    <s v="352"/>
    <s v="Howard"/>
    <s v="Carlos"/>
    <x v="0"/>
    <x v="0"/>
    <x v="17"/>
    <b v="0"/>
    <n v="250"/>
    <n v="320"/>
    <n v="425"/>
    <n v="600"/>
    <n v="635"/>
  </r>
  <r>
    <s v="378"/>
    <s v="Jackson"/>
    <s v="Lakiesha"/>
    <x v="1"/>
    <x v="1"/>
    <x v="17"/>
    <b v="0"/>
    <n v="250"/>
    <n v="215"/>
    <n v="215"/>
    <n v="250"/>
    <n v="285"/>
  </r>
  <r>
    <s v="581"/>
    <s v="Murphy"/>
    <s v="Scarlett"/>
    <x v="1"/>
    <x v="0"/>
    <x v="17"/>
    <b v="0"/>
    <n v="250"/>
    <n v="215"/>
    <n v="215"/>
    <n v="355"/>
    <n v="530"/>
  </r>
  <r>
    <s v="585"/>
    <s v="Nelson"/>
    <s v="Henry"/>
    <x v="0"/>
    <x v="1"/>
    <x v="17"/>
    <b v="0"/>
    <n v="125"/>
    <n v="90"/>
    <n v="90"/>
    <n v="125"/>
    <n v="230"/>
  </r>
  <r>
    <s v="606"/>
    <s v="Pattersen"/>
    <s v="Carman"/>
    <x v="0"/>
    <x v="2"/>
    <x v="17"/>
    <b v="0"/>
    <n v="125"/>
    <n v="90"/>
    <n v="90"/>
    <n v="160"/>
    <n v="195"/>
  </r>
  <r>
    <s v="646"/>
    <s v="Powell"/>
    <s v="Harris"/>
    <x v="0"/>
    <x v="1"/>
    <x v="17"/>
    <b v="0"/>
    <n v="250"/>
    <n v="215"/>
    <n v="215"/>
    <n v="390"/>
    <n v="425"/>
  </r>
  <r>
    <s v="71"/>
    <s v="Bell"/>
    <s v="Rufus"/>
    <x v="0"/>
    <x v="1"/>
    <x v="17"/>
    <b v="0"/>
    <n v="375"/>
    <n v="550"/>
    <n v="760"/>
    <n v="935"/>
    <n v="970"/>
  </r>
  <r>
    <s v="720"/>
    <s v="Ross"/>
    <s v="Ellie"/>
    <x v="1"/>
    <x v="2"/>
    <x v="17"/>
    <b v="0"/>
    <n v="500"/>
    <n v="675"/>
    <n v="885"/>
    <n v="990"/>
    <n v="1060"/>
  </r>
  <r>
    <s v="766"/>
    <s v="Song"/>
    <s v="Sofia"/>
    <x v="1"/>
    <x v="1"/>
    <x v="17"/>
    <b v="0"/>
    <n v="500"/>
    <n v="535"/>
    <n v="605"/>
    <n v="675"/>
    <n v="710"/>
  </r>
  <r>
    <s v="784"/>
    <s v="Swoopes"/>
    <s v="Jayden"/>
    <x v="0"/>
    <x v="2"/>
    <x v="17"/>
    <b v="0"/>
    <n v="500"/>
    <n v="675"/>
    <n v="885"/>
    <n v="1060"/>
    <n v="1235"/>
  </r>
  <r>
    <s v="1"/>
    <s v="Adams"/>
    <s v="Bentley"/>
    <x v="0"/>
    <x v="2"/>
    <x v="18"/>
    <b v="0"/>
    <n v="375"/>
    <n v="375"/>
    <n v="410"/>
    <n v="445"/>
    <n v="480"/>
  </r>
  <r>
    <s v="114"/>
    <s v="Brooks"/>
    <s v="Amelia"/>
    <x v="1"/>
    <x v="0"/>
    <x v="18"/>
    <b v="0"/>
    <n v="125"/>
    <n v="300"/>
    <n v="510"/>
    <n v="580"/>
    <n v="755"/>
  </r>
  <r>
    <s v="134"/>
    <s v="Burkee"/>
    <s v="Andrew"/>
    <x v="0"/>
    <x v="1"/>
    <x v="18"/>
    <b v="0"/>
    <n v="125"/>
    <n v="90"/>
    <n v="90"/>
    <n v="230"/>
    <n v="265"/>
  </r>
  <r>
    <s v="183"/>
    <s v="Cooper"/>
    <s v="Mason"/>
    <x v="0"/>
    <x v="0"/>
    <x v="18"/>
    <b v="0"/>
    <n v="250"/>
    <n v="250"/>
    <n v="285"/>
    <n v="390"/>
    <n v="495"/>
  </r>
  <r>
    <s v="293"/>
    <s v="Grundy"/>
    <s v="Christopher"/>
    <x v="0"/>
    <x v="1"/>
    <x v="18"/>
    <b v="0"/>
    <n v="625"/>
    <n v="625"/>
    <n v="660"/>
    <n v="800"/>
    <n v="905"/>
  </r>
  <r>
    <s v="409"/>
    <s v="Johnson"/>
    <s v="Jeremiah"/>
    <x v="0"/>
    <x v="1"/>
    <x v="18"/>
    <b v="0"/>
    <n v="625"/>
    <n v="730"/>
    <n v="870"/>
    <n v="1010"/>
    <n v="1080"/>
  </r>
  <r>
    <s v="422"/>
    <s v="Kelly"/>
    <s v="Hunter"/>
    <x v="0"/>
    <x v="2"/>
    <x v="18"/>
    <b v="0"/>
    <n v="500"/>
    <n v="640"/>
    <n v="815"/>
    <n v="885"/>
    <n v="990"/>
  </r>
  <r>
    <s v="510"/>
    <s v="Mannino"/>
    <s v="Brandon"/>
    <x v="0"/>
    <x v="0"/>
    <x v="18"/>
    <b v="0"/>
    <n v="375"/>
    <n v="445"/>
    <n v="550"/>
    <n v="620"/>
    <n v="795"/>
  </r>
  <r>
    <s v="543"/>
    <s v="Miller"/>
    <s v="Daniel"/>
    <x v="0"/>
    <x v="0"/>
    <x v="18"/>
    <b v="0"/>
    <n v="625"/>
    <n v="695"/>
    <n v="800"/>
    <n v="975"/>
    <n v="1115"/>
  </r>
  <r>
    <s v="544"/>
    <s v="Miller"/>
    <s v="Gabriella"/>
    <x v="1"/>
    <x v="2"/>
    <x v="18"/>
    <b v="0"/>
    <n v="500"/>
    <n v="500"/>
    <n v="535"/>
    <n v="605"/>
    <n v="640"/>
  </r>
  <r>
    <s v="633"/>
    <s v="Peterson"/>
    <s v="Piper"/>
    <x v="1"/>
    <x v="2"/>
    <x v="18"/>
    <b v="0"/>
    <n v="500"/>
    <n v="675"/>
    <n v="885"/>
    <n v="990"/>
    <n v="1060"/>
  </r>
  <r>
    <s v="15"/>
    <s v="Alexander"/>
    <s v="Levi"/>
    <x v="0"/>
    <x v="1"/>
    <x v="19"/>
    <b v="0"/>
    <n v="375"/>
    <n v="410"/>
    <n v="480"/>
    <n v="620"/>
    <n v="795"/>
  </r>
  <r>
    <s v="17"/>
    <s v="Alexanderson"/>
    <s v="Peg"/>
    <x v="1"/>
    <x v="1"/>
    <x v="19"/>
    <b v="0"/>
    <n v="375"/>
    <n v="340"/>
    <n v="340"/>
    <n v="410"/>
    <n v="480"/>
  </r>
  <r>
    <s v="182"/>
    <s v="Cooper"/>
    <s v="Jocelyn"/>
    <x v="1"/>
    <x v="0"/>
    <x v="19"/>
    <b v="0"/>
    <n v="625"/>
    <n v="660"/>
    <n v="730"/>
    <n v="905"/>
    <n v="975"/>
  </r>
  <r>
    <s v="247"/>
    <s v="Foster"/>
    <s v="Anthony"/>
    <x v="0"/>
    <x v="0"/>
    <x v="19"/>
    <b v="0"/>
    <n v="250"/>
    <n v="355"/>
    <n v="495"/>
    <n v="565"/>
    <n v="705"/>
  </r>
  <r>
    <s v="351"/>
    <s v="Howard"/>
    <s v="Caleb"/>
    <x v="0"/>
    <x v="2"/>
    <x v="19"/>
    <b v="0"/>
    <n v="500"/>
    <n v="675"/>
    <n v="885"/>
    <n v="955"/>
    <n v="990"/>
  </r>
  <r>
    <s v="426"/>
    <s v="Kelly"/>
    <s v="Reggie"/>
    <x v="0"/>
    <x v="2"/>
    <x v="19"/>
    <b v="0"/>
    <n v="250"/>
    <n v="355"/>
    <n v="495"/>
    <n v="565"/>
    <n v="600"/>
  </r>
  <r>
    <s v="438"/>
    <s v="Klahn"/>
    <s v="Evan"/>
    <x v="0"/>
    <x v="1"/>
    <x v="19"/>
    <b v="0"/>
    <n v="250"/>
    <n v="250"/>
    <n v="285"/>
    <n v="425"/>
    <n v="600"/>
  </r>
  <r>
    <s v="475"/>
    <s v="Lewis"/>
    <s v="Taylor"/>
    <x v="1"/>
    <x v="0"/>
    <x v="19"/>
    <b v="0"/>
    <n v="375"/>
    <n v="410"/>
    <n v="480"/>
    <n v="515"/>
    <n v="585"/>
  </r>
  <r>
    <s v="681"/>
    <s v="Richardson"/>
    <s v="Kevin"/>
    <x v="0"/>
    <x v="1"/>
    <x v="19"/>
    <b v="0"/>
    <n v="125"/>
    <n v="300"/>
    <n v="510"/>
    <n v="685"/>
    <n v="720"/>
  </r>
  <r>
    <s v="69"/>
    <s v="Bell"/>
    <s v="Kimberly"/>
    <x v="1"/>
    <x v="1"/>
    <x v="19"/>
    <b v="0"/>
    <n v="250"/>
    <n v="355"/>
    <n v="495"/>
    <n v="670"/>
    <n v="705"/>
  </r>
  <r>
    <s v="761"/>
    <s v="Smyres"/>
    <s v="Ryan"/>
    <x v="0"/>
    <x v="0"/>
    <x v="19"/>
    <b v="0"/>
    <n v="625"/>
    <n v="625"/>
    <n v="660"/>
    <n v="835"/>
    <n v="870"/>
  </r>
  <r>
    <s v="94"/>
    <s v="Bower"/>
    <s v="Daniel"/>
    <x v="0"/>
    <x v="1"/>
    <x v="19"/>
    <b v="0"/>
    <n v="500"/>
    <n v="675"/>
    <n v="885"/>
    <n v="1025"/>
    <n v="1060"/>
  </r>
  <r>
    <s v="284"/>
    <s v="Green"/>
    <s v="Logan"/>
    <x v="0"/>
    <x v="0"/>
    <x v="20"/>
    <b v="0"/>
    <n v="625"/>
    <n v="590"/>
    <n v="590"/>
    <n v="625"/>
    <n v="730"/>
  </r>
  <r>
    <s v="369"/>
    <s v="Hughes"/>
    <s v="Rossana"/>
    <x v="1"/>
    <x v="0"/>
    <x v="20"/>
    <b v="0"/>
    <n v="500"/>
    <n v="605"/>
    <n v="745"/>
    <n v="815"/>
    <n v="885"/>
  </r>
  <r>
    <s v="371"/>
    <s v="Jackson"/>
    <s v="Anna"/>
    <x v="1"/>
    <x v="2"/>
    <x v="20"/>
    <b v="0"/>
    <n v="125"/>
    <n v="160"/>
    <n v="230"/>
    <n v="265"/>
    <n v="335"/>
  </r>
  <r>
    <s v="43"/>
    <s v="Bailey"/>
    <s v="Parker"/>
    <x v="0"/>
    <x v="1"/>
    <x v="20"/>
    <b v="0"/>
    <n v="500"/>
    <n v="465"/>
    <n v="465"/>
    <n v="535"/>
    <n v="605"/>
  </r>
  <r>
    <s v="462"/>
    <s v="Lee"/>
    <s v="Harlan"/>
    <x v="0"/>
    <x v="1"/>
    <x v="20"/>
    <b v="0"/>
    <n v="500"/>
    <n v="675"/>
    <n v="885"/>
    <n v="920"/>
    <n v="1025"/>
  </r>
  <r>
    <s v="641"/>
    <s v="Pohl"/>
    <s v="Curtis"/>
    <x v="0"/>
    <x v="1"/>
    <x v="20"/>
    <b v="0"/>
    <n v="250"/>
    <n v="390"/>
    <n v="565"/>
    <n v="740"/>
    <n v="775"/>
  </r>
  <r>
    <s v="724"/>
    <s v="Ross"/>
    <s v="Octavio"/>
    <x v="0"/>
    <x v="1"/>
    <x v="20"/>
    <b v="0"/>
    <n v="250"/>
    <n v="355"/>
    <n v="495"/>
    <n v="635"/>
    <n v="740"/>
  </r>
  <r>
    <s v="859"/>
    <s v="Wood"/>
    <s v="Octavian"/>
    <x v="0"/>
    <x v="0"/>
    <x v="20"/>
    <b v="0"/>
    <n v="250"/>
    <n v="285"/>
    <n v="355"/>
    <n v="425"/>
    <n v="460"/>
  </r>
  <r>
    <s v="169"/>
    <s v="Coleman"/>
    <s v="Hailey"/>
    <x v="1"/>
    <x v="2"/>
    <x v="21"/>
    <b v="0"/>
    <n v="125"/>
    <n v="230"/>
    <n v="370"/>
    <n v="440"/>
    <n v="475"/>
  </r>
  <r>
    <s v="185"/>
    <s v="Cooper"/>
    <s v="Ella"/>
    <x v="1"/>
    <x v="2"/>
    <x v="21"/>
    <b v="0"/>
    <n v="500"/>
    <n v="605"/>
    <n v="745"/>
    <n v="850"/>
    <n v="955"/>
  </r>
  <r>
    <s v="187"/>
    <s v="Cordes"/>
    <s v="Ethan"/>
    <x v="0"/>
    <x v="1"/>
    <x v="21"/>
    <b v="0"/>
    <n v="500"/>
    <n v="570"/>
    <n v="675"/>
    <n v="815"/>
    <n v="955"/>
  </r>
  <r>
    <s v="321"/>
    <s v="Henderson"/>
    <s v="Ian"/>
    <x v="0"/>
    <x v="1"/>
    <x v="21"/>
    <b v="0"/>
    <n v="250"/>
    <n v="355"/>
    <n v="495"/>
    <n v="600"/>
    <n v="670"/>
  </r>
  <r>
    <s v="441"/>
    <s v="Klahn"/>
    <s v="Porter"/>
    <x v="0"/>
    <x v="0"/>
    <x v="21"/>
    <b v="0"/>
    <n v="625"/>
    <n v="800"/>
    <n v="1010"/>
    <n v="1185"/>
    <n v="1290"/>
  </r>
  <r>
    <s v="482"/>
    <s v="Long"/>
    <s v="Antony"/>
    <x v="0"/>
    <x v="2"/>
    <x v="21"/>
    <b v="0"/>
    <n v="500"/>
    <n v="465"/>
    <n v="465"/>
    <n v="570"/>
    <n v="710"/>
  </r>
  <r>
    <s v="532"/>
    <s v="Mccleland"/>
    <s v="Rufus"/>
    <x v="0"/>
    <x v="2"/>
    <x v="21"/>
    <b v="0"/>
    <n v="500"/>
    <n v="570"/>
    <n v="675"/>
    <n v="745"/>
    <n v="850"/>
  </r>
  <r>
    <s v="536"/>
    <s v="Mcclelland"/>
    <s v="Lydia"/>
    <x v="1"/>
    <x v="2"/>
    <x v="21"/>
    <b v="0"/>
    <n v="625"/>
    <n v="660"/>
    <n v="730"/>
    <n v="905"/>
    <n v="1045"/>
  </r>
  <r>
    <s v="568"/>
    <s v="Morgan"/>
    <s v="Abigail"/>
    <x v="1"/>
    <x v="2"/>
    <x v="21"/>
    <b v="0"/>
    <n v="375"/>
    <n v="445"/>
    <n v="550"/>
    <n v="585"/>
    <n v="725"/>
  </r>
  <r>
    <s v="595"/>
    <s v="Newhardt"/>
    <s v="Hunter"/>
    <x v="0"/>
    <x v="1"/>
    <x v="21"/>
    <b v="0"/>
    <n v="125"/>
    <n v="300"/>
    <n v="510"/>
    <n v="580"/>
    <n v="685"/>
  </r>
  <r>
    <s v="685"/>
    <s v="Rivera"/>
    <s v="Aria"/>
    <x v="1"/>
    <x v="2"/>
    <x v="21"/>
    <b v="0"/>
    <n v="500"/>
    <n v="570"/>
    <n v="675"/>
    <n v="780"/>
    <n v="815"/>
  </r>
  <r>
    <s v="702"/>
    <s v="Robinson"/>
    <s v="Madelyn"/>
    <x v="1"/>
    <x v="2"/>
    <x v="21"/>
    <b v="0"/>
    <n v="625"/>
    <n v="625"/>
    <n v="660"/>
    <n v="800"/>
    <n v="905"/>
  </r>
  <r>
    <s v="723"/>
    <s v="Ross"/>
    <s v="Nathaniel"/>
    <x v="0"/>
    <x v="2"/>
    <x v="21"/>
    <b v="0"/>
    <n v="250"/>
    <n v="320"/>
    <n v="425"/>
    <n v="460"/>
    <n v="635"/>
  </r>
  <r>
    <s v="742"/>
    <s v="Schott"/>
    <s v="Alexander"/>
    <x v="0"/>
    <x v="0"/>
    <x v="21"/>
    <b v="0"/>
    <n v="250"/>
    <n v="425"/>
    <n v="635"/>
    <n v="670"/>
    <n v="740"/>
  </r>
  <r>
    <s v="773"/>
    <s v="Stewart"/>
    <s v="Josiah"/>
    <x v="0"/>
    <x v="1"/>
    <x v="21"/>
    <b v="0"/>
    <n v="500"/>
    <n v="465"/>
    <n v="465"/>
    <n v="605"/>
    <n v="745"/>
  </r>
  <r>
    <s v="789"/>
    <s v="Taylor"/>
    <s v="Adrian"/>
    <x v="0"/>
    <x v="2"/>
    <x v="21"/>
    <b v="0"/>
    <n v="250"/>
    <n v="215"/>
    <n v="215"/>
    <n v="285"/>
    <n v="460"/>
  </r>
  <r>
    <s v="197"/>
    <s v="Cox"/>
    <s v="Addison"/>
    <x v="1"/>
    <x v="0"/>
    <x v="22"/>
    <b v="0"/>
    <n v="500"/>
    <n v="640"/>
    <n v="815"/>
    <n v="885"/>
    <n v="955"/>
  </r>
  <r>
    <s v="267"/>
    <s v="Gonzales"/>
    <s v="Jarrod"/>
    <x v="0"/>
    <x v="2"/>
    <x v="22"/>
    <b v="0"/>
    <n v="500"/>
    <n v="675"/>
    <n v="885"/>
    <n v="1060"/>
    <n v="1235"/>
  </r>
  <r>
    <s v="279"/>
    <s v="Gray"/>
    <s v="Oliver"/>
    <x v="0"/>
    <x v="2"/>
    <x v="22"/>
    <b v="0"/>
    <n v="250"/>
    <n v="215"/>
    <n v="215"/>
    <n v="390"/>
    <n v="460"/>
  </r>
  <r>
    <s v="449"/>
    <s v="Kroner"/>
    <s v="Sarah"/>
    <x v="1"/>
    <x v="1"/>
    <x v="22"/>
    <b v="0"/>
    <n v="625"/>
    <n v="730"/>
    <n v="870"/>
    <n v="1045"/>
    <n v="1080"/>
  </r>
  <r>
    <s v="555"/>
    <s v="Mitchell"/>
    <s v="Mackenzie"/>
    <x v="1"/>
    <x v="1"/>
    <x v="22"/>
    <b v="0"/>
    <n v="500"/>
    <n v="465"/>
    <n v="465"/>
    <n v="535"/>
    <n v="570"/>
  </r>
  <r>
    <s v="59"/>
    <s v="Barnes"/>
    <s v="Sofia"/>
    <x v="1"/>
    <x v="0"/>
    <x v="22"/>
    <b v="0"/>
    <n v="500"/>
    <n v="675"/>
    <n v="885"/>
    <n v="1060"/>
    <n v="1235"/>
  </r>
  <r>
    <s v="856"/>
    <s v="Wilton"/>
    <s v="Ron"/>
    <x v="0"/>
    <x v="2"/>
    <x v="22"/>
    <b v="0"/>
    <n v="625"/>
    <n v="695"/>
    <n v="800"/>
    <n v="870"/>
    <n v="1045"/>
  </r>
  <r>
    <s v="868"/>
    <s v="Young"/>
    <s v="Serenity"/>
    <x v="1"/>
    <x v="1"/>
    <x v="22"/>
    <b v="0"/>
    <n v="625"/>
    <n v="800"/>
    <n v="1010"/>
    <n v="1115"/>
    <n v="1185"/>
  </r>
  <r>
    <s v="331"/>
    <s v="Hernandez"/>
    <s v="Josiah"/>
    <x v="0"/>
    <x v="2"/>
    <x v="23"/>
    <b v="0"/>
    <n v="500"/>
    <n v="535"/>
    <n v="605"/>
    <n v="710"/>
    <n v="780"/>
  </r>
  <r>
    <s v="347"/>
    <s v="Hooper"/>
    <s v="Nathaniel"/>
    <x v="0"/>
    <x v="2"/>
    <x v="23"/>
    <b v="0"/>
    <n v="500"/>
    <n v="570"/>
    <n v="675"/>
    <n v="780"/>
    <n v="815"/>
  </r>
  <r>
    <s v="403"/>
    <s v="Johnson"/>
    <s v="Hailey"/>
    <x v="1"/>
    <x v="2"/>
    <x v="23"/>
    <b v="0"/>
    <n v="625"/>
    <n v="765"/>
    <n v="940"/>
    <n v="1010"/>
    <n v="1185"/>
  </r>
  <r>
    <s v="424"/>
    <s v="Kelly"/>
    <s v="Nicolas"/>
    <x v="0"/>
    <x v="1"/>
    <x v="23"/>
    <b v="0"/>
    <n v="500"/>
    <n v="535"/>
    <n v="605"/>
    <n v="675"/>
    <n v="780"/>
  </r>
  <r>
    <s v="437"/>
    <s v="Klahn"/>
    <s v="Dana"/>
    <x v="1"/>
    <x v="0"/>
    <x v="23"/>
    <b v="0"/>
    <n v="375"/>
    <n v="340"/>
    <n v="340"/>
    <n v="445"/>
    <n v="620"/>
  </r>
  <r>
    <s v="477"/>
    <s v="Lither"/>
    <s v="Royce"/>
    <x v="0"/>
    <x v="1"/>
    <x v="23"/>
    <b v="0"/>
    <n v="500"/>
    <n v="535"/>
    <n v="605"/>
    <n v="640"/>
    <n v="780"/>
  </r>
  <r>
    <s v="564"/>
    <s v="Morgan"/>
    <s v="Robert"/>
    <x v="0"/>
    <x v="0"/>
    <x v="23"/>
    <b v="0"/>
    <n v="125"/>
    <n v="300"/>
    <n v="510"/>
    <n v="650"/>
    <n v="825"/>
  </r>
  <r>
    <s v="647"/>
    <s v="Powell"/>
    <s v="Lucas"/>
    <x v="0"/>
    <x v="0"/>
    <x v="23"/>
    <b v="0"/>
    <n v="125"/>
    <n v="230"/>
    <n v="370"/>
    <n v="405"/>
    <n v="475"/>
  </r>
  <r>
    <s v="675"/>
    <s v="Rees"/>
    <s v="Cole"/>
    <x v="0"/>
    <x v="2"/>
    <x v="23"/>
    <b v="0"/>
    <n v="625"/>
    <n v="590"/>
    <n v="590"/>
    <n v="625"/>
    <n v="695"/>
  </r>
  <r>
    <s v="687"/>
    <s v="Rivera"/>
    <s v="Royce"/>
    <x v="0"/>
    <x v="0"/>
    <x v="23"/>
    <b v="0"/>
    <n v="125"/>
    <n v="300"/>
    <n v="510"/>
    <n v="580"/>
    <n v="615"/>
  </r>
  <r>
    <s v="799"/>
    <s v="Thompson"/>
    <s v="London"/>
    <x v="1"/>
    <x v="2"/>
    <x v="23"/>
    <b v="0"/>
    <n v="375"/>
    <n v="550"/>
    <n v="760"/>
    <n v="865"/>
    <n v="900"/>
  </r>
  <r>
    <s v="809"/>
    <s v="Torres"/>
    <s v="Tracy"/>
    <x v="0"/>
    <x v="2"/>
    <x v="23"/>
    <b v="0"/>
    <n v="375"/>
    <n v="445"/>
    <n v="550"/>
    <n v="620"/>
    <n v="795"/>
  </r>
  <r>
    <s v="820"/>
    <s v="Walker"/>
    <s v="Andrea"/>
    <x v="1"/>
    <x v="0"/>
    <x v="23"/>
    <b v="0"/>
    <n v="125"/>
    <n v="195"/>
    <n v="300"/>
    <n v="440"/>
    <n v="580"/>
  </r>
  <r>
    <s v="821"/>
    <s v="Walker"/>
    <s v="Isaiah"/>
    <x v="0"/>
    <x v="0"/>
    <x v="23"/>
    <b v="0"/>
    <n v="250"/>
    <n v="355"/>
    <n v="495"/>
    <n v="600"/>
    <n v="635"/>
  </r>
  <r>
    <s v="832"/>
    <s v="Washington"/>
    <s v="Bryson"/>
    <x v="0"/>
    <x v="0"/>
    <x v="23"/>
    <b v="0"/>
    <n v="500"/>
    <n v="500"/>
    <n v="535"/>
    <n v="675"/>
    <n v="850"/>
  </r>
  <r>
    <s v="85"/>
    <s v="Bergevin"/>
    <s v="Lakiesha"/>
    <x v="1"/>
    <x v="1"/>
    <x v="23"/>
    <b v="0"/>
    <n v="625"/>
    <n v="695"/>
    <n v="800"/>
    <n v="905"/>
    <n v="1080"/>
  </r>
  <r>
    <s v="860"/>
    <s v="Wood"/>
    <s v="Simon"/>
    <x v="0"/>
    <x v="2"/>
    <x v="23"/>
    <b v="0"/>
    <n v="375"/>
    <n v="445"/>
    <n v="550"/>
    <n v="655"/>
    <n v="725"/>
  </r>
  <r>
    <s v="144"/>
    <s v="Campbell"/>
    <s v="Alexandra"/>
    <x v="1"/>
    <x v="0"/>
    <x v="24"/>
    <b v="0"/>
    <n v="375"/>
    <n v="445"/>
    <n v="550"/>
    <n v="655"/>
    <n v="690"/>
  </r>
  <r>
    <s v="251"/>
    <s v="Foster"/>
    <s v="Necole"/>
    <x v="1"/>
    <x v="1"/>
    <x v="24"/>
    <b v="0"/>
    <n v="250"/>
    <n v="390"/>
    <n v="565"/>
    <n v="740"/>
    <n v="775"/>
  </r>
  <r>
    <s v="415"/>
    <s v="Jones"/>
    <s v="Nevaeh"/>
    <x v="1"/>
    <x v="1"/>
    <x v="24"/>
    <b v="0"/>
    <n v="125"/>
    <n v="300"/>
    <n v="510"/>
    <n v="580"/>
    <n v="685"/>
  </r>
  <r>
    <s v="42"/>
    <s v="Bailey"/>
    <s v="Molly"/>
    <x v="1"/>
    <x v="2"/>
    <x v="24"/>
    <b v="0"/>
    <n v="500"/>
    <n v="535"/>
    <n v="605"/>
    <n v="640"/>
    <n v="745"/>
  </r>
  <r>
    <s v="49"/>
    <s v="Baker"/>
    <s v="Johnie"/>
    <x v="0"/>
    <x v="1"/>
    <x v="24"/>
    <b v="0"/>
    <n v="625"/>
    <n v="625"/>
    <n v="660"/>
    <n v="800"/>
    <n v="940"/>
  </r>
  <r>
    <s v="61"/>
    <s v="Barre"/>
    <s v="Emmanuel"/>
    <x v="0"/>
    <x v="2"/>
    <x v="24"/>
    <b v="0"/>
    <n v="625"/>
    <n v="765"/>
    <n v="940"/>
    <n v="1010"/>
    <n v="1150"/>
  </r>
  <r>
    <s v="631"/>
    <s v="Peterson"/>
    <s v="Jose"/>
    <x v="0"/>
    <x v="2"/>
    <x v="24"/>
    <b v="0"/>
    <n v="125"/>
    <n v="125"/>
    <n v="160"/>
    <n v="300"/>
    <n v="440"/>
  </r>
  <r>
    <s v="636"/>
    <s v="Phillips"/>
    <s v="Jenice"/>
    <x v="1"/>
    <x v="2"/>
    <x v="24"/>
    <b v="0"/>
    <n v="625"/>
    <n v="765"/>
    <n v="940"/>
    <n v="1010"/>
    <n v="1115"/>
  </r>
  <r>
    <s v="759"/>
    <s v="Smith"/>
    <s v="William"/>
    <x v="0"/>
    <x v="2"/>
    <x v="24"/>
    <b v="0"/>
    <n v="500"/>
    <n v="500"/>
    <n v="535"/>
    <n v="605"/>
    <n v="710"/>
  </r>
  <r>
    <s v="805"/>
    <s v="Tonkle"/>
    <s v="Dylan"/>
    <x v="0"/>
    <x v="2"/>
    <x v="24"/>
    <b v="0"/>
    <n v="500"/>
    <n v="570"/>
    <n v="675"/>
    <n v="850"/>
    <n v="955"/>
  </r>
  <r>
    <s v="96"/>
    <s v="Bowie"/>
    <s v="Bertram"/>
    <x v="0"/>
    <x v="0"/>
    <x v="24"/>
    <b v="0"/>
    <n v="500"/>
    <n v="570"/>
    <n v="675"/>
    <n v="850"/>
    <n v="885"/>
  </r>
  <r>
    <s v="103"/>
    <s v="Boyce"/>
    <s v="Samantha"/>
    <x v="1"/>
    <x v="1"/>
    <x v="25"/>
    <b v="0"/>
    <n v="375"/>
    <n v="480"/>
    <n v="620"/>
    <n v="725"/>
    <n v="760"/>
  </r>
  <r>
    <s v="14"/>
    <s v="Alexander"/>
    <s v="Esta"/>
    <x v="1"/>
    <x v="2"/>
    <x v="25"/>
    <b v="0"/>
    <n v="375"/>
    <n v="340"/>
    <n v="340"/>
    <n v="410"/>
    <n v="515"/>
  </r>
  <r>
    <s v="242"/>
    <s v="Flores"/>
    <s v="Cole"/>
    <x v="0"/>
    <x v="2"/>
    <x v="25"/>
    <b v="0"/>
    <n v="375"/>
    <n v="340"/>
    <n v="340"/>
    <n v="445"/>
    <n v="550"/>
  </r>
  <r>
    <s v="359"/>
    <s v="Howard"/>
    <s v="Aubrey"/>
    <x v="1"/>
    <x v="1"/>
    <x v="25"/>
    <b v="0"/>
    <n v="625"/>
    <n v="660"/>
    <n v="730"/>
    <n v="835"/>
    <n v="870"/>
  </r>
  <r>
    <s v="416"/>
    <s v="Jones"/>
    <s v="Nicolas"/>
    <x v="0"/>
    <x v="0"/>
    <x v="25"/>
    <b v="0"/>
    <n v="125"/>
    <n v="160"/>
    <n v="230"/>
    <n v="300"/>
    <n v="440"/>
  </r>
  <r>
    <s v="454"/>
    <s v="Kula"/>
    <s v="Isaac"/>
    <x v="0"/>
    <x v="0"/>
    <x v="25"/>
    <b v="0"/>
    <n v="250"/>
    <n v="425"/>
    <n v="635"/>
    <n v="670"/>
    <n v="775"/>
  </r>
  <r>
    <s v="526"/>
    <s v="Martinez"/>
    <s v="Christopher"/>
    <x v="0"/>
    <x v="1"/>
    <x v="25"/>
    <b v="0"/>
    <n v="250"/>
    <n v="355"/>
    <n v="495"/>
    <n v="600"/>
    <n v="635"/>
  </r>
  <r>
    <s v="534"/>
    <s v="Mcclelland"/>
    <s v="Connor"/>
    <x v="0"/>
    <x v="0"/>
    <x v="25"/>
    <b v="0"/>
    <n v="125"/>
    <n v="195"/>
    <n v="300"/>
    <n v="370"/>
    <n v="405"/>
  </r>
  <r>
    <s v="679"/>
    <s v="Reester"/>
    <s v="Jordan"/>
    <x v="0"/>
    <x v="0"/>
    <x v="25"/>
    <b v="0"/>
    <n v="375"/>
    <n v="410"/>
    <n v="480"/>
    <n v="585"/>
    <n v="620"/>
  </r>
  <r>
    <s v="790"/>
    <s v="Thomas"/>
    <s v="Benjamin"/>
    <x v="0"/>
    <x v="2"/>
    <x v="25"/>
    <b v="0"/>
    <n v="625"/>
    <n v="660"/>
    <n v="730"/>
    <n v="800"/>
    <n v="905"/>
  </r>
  <r>
    <s v="125"/>
    <s v="Bryant"/>
    <s v="Kayden"/>
    <x v="0"/>
    <x v="0"/>
    <x v="26"/>
    <b v="0"/>
    <n v="625"/>
    <n v="660"/>
    <n v="730"/>
    <n v="800"/>
    <n v="975"/>
  </r>
  <r>
    <s v="147"/>
    <s v="Campbells"/>
    <s v="Easton"/>
    <x v="0"/>
    <x v="0"/>
    <x v="26"/>
    <b v="0"/>
    <n v="250"/>
    <n v="250"/>
    <n v="285"/>
    <n v="460"/>
    <n v="600"/>
  </r>
  <r>
    <s v="149"/>
    <s v="Canary"/>
    <s v="Zane"/>
    <x v="0"/>
    <x v="0"/>
    <x v="26"/>
    <b v="0"/>
    <n v="500"/>
    <n v="465"/>
    <n v="465"/>
    <n v="605"/>
    <n v="780"/>
  </r>
  <r>
    <s v="199"/>
    <s v="Crace"/>
    <s v="Liam"/>
    <x v="0"/>
    <x v="0"/>
    <x v="26"/>
    <b v="0"/>
    <n v="500"/>
    <n v="605"/>
    <n v="745"/>
    <n v="885"/>
    <n v="1025"/>
  </r>
  <r>
    <s v="254"/>
    <s v="Garcia"/>
    <s v="Benjamin"/>
    <x v="0"/>
    <x v="1"/>
    <x v="26"/>
    <b v="0"/>
    <n v="625"/>
    <n v="695"/>
    <n v="800"/>
    <n v="835"/>
    <n v="905"/>
  </r>
  <r>
    <s v="439"/>
    <s v="Klahn"/>
    <s v="Matthew"/>
    <x v="0"/>
    <x v="2"/>
    <x v="26"/>
    <b v="0"/>
    <n v="500"/>
    <n v="675"/>
    <n v="885"/>
    <n v="990"/>
    <n v="1060"/>
  </r>
  <r>
    <s v="471"/>
    <s v="Lewis"/>
    <s v="Lucas"/>
    <x v="0"/>
    <x v="2"/>
    <x v="26"/>
    <b v="0"/>
    <n v="250"/>
    <n v="285"/>
    <n v="355"/>
    <n v="530"/>
    <n v="705"/>
  </r>
  <r>
    <s v="484"/>
    <s v="Long"/>
    <s v="Elizabeth"/>
    <x v="1"/>
    <x v="2"/>
    <x v="26"/>
    <b v="0"/>
    <n v="250"/>
    <n v="215"/>
    <n v="215"/>
    <n v="355"/>
    <n v="425"/>
  </r>
  <r>
    <s v="552"/>
    <s v="Mitchell"/>
    <s v="Hershel"/>
    <x v="0"/>
    <x v="1"/>
    <x v="26"/>
    <b v="0"/>
    <n v="500"/>
    <n v="465"/>
    <n v="465"/>
    <n v="640"/>
    <n v="745"/>
  </r>
  <r>
    <s v="557"/>
    <s v="Mitchell"/>
    <s v="Brody"/>
    <x v="0"/>
    <x v="0"/>
    <x v="26"/>
    <b v="0"/>
    <n v="375"/>
    <n v="515"/>
    <n v="690"/>
    <n v="795"/>
    <n v="865"/>
  </r>
  <r>
    <s v="705"/>
    <s v="Rodda"/>
    <s v="Harper"/>
    <x v="1"/>
    <x v="1"/>
    <x v="26"/>
    <b v="0"/>
    <n v="250"/>
    <n v="390"/>
    <n v="565"/>
    <n v="635"/>
    <n v="775"/>
  </r>
  <r>
    <s v="816"/>
    <s v="Twigg"/>
    <s v="Edwin"/>
    <x v="0"/>
    <x v="0"/>
    <x v="26"/>
    <b v="0"/>
    <n v="125"/>
    <n v="125"/>
    <n v="160"/>
    <n v="335"/>
    <n v="440"/>
  </r>
  <r>
    <s v="844"/>
    <s v="White"/>
    <s v="Naomi"/>
    <x v="1"/>
    <x v="0"/>
    <x v="26"/>
    <b v="0"/>
    <n v="625"/>
    <n v="765"/>
    <n v="940"/>
    <n v="1045"/>
    <n v="1080"/>
  </r>
  <r>
    <s v="845"/>
    <s v="Whiteman"/>
    <s v="Sebastian"/>
    <x v="0"/>
    <x v="2"/>
    <x v="26"/>
    <b v="0"/>
    <n v="250"/>
    <n v="215"/>
    <n v="215"/>
    <n v="320"/>
    <n v="390"/>
  </r>
  <r>
    <s v="192"/>
    <s v="Cosper"/>
    <s v="Ethan"/>
    <x v="0"/>
    <x v="0"/>
    <x v="27"/>
    <b v="0"/>
    <n v="125"/>
    <n v="90"/>
    <n v="90"/>
    <n v="125"/>
    <n v="265"/>
  </r>
  <r>
    <s v="24"/>
    <s v="Allen"/>
    <s v="Ian"/>
    <x v="0"/>
    <x v="0"/>
    <x v="27"/>
    <b v="0"/>
    <n v="125"/>
    <n v="195"/>
    <n v="300"/>
    <n v="405"/>
    <n v="475"/>
  </r>
  <r>
    <s v="240"/>
    <s v="Finnegan"/>
    <s v="Wyatt"/>
    <x v="0"/>
    <x v="0"/>
    <x v="27"/>
    <b v="0"/>
    <n v="125"/>
    <n v="265"/>
    <n v="440"/>
    <n v="545"/>
    <n v="615"/>
  </r>
  <r>
    <s v="292"/>
    <s v="Griffin"/>
    <s v="Camila"/>
    <x v="1"/>
    <x v="2"/>
    <x v="27"/>
    <b v="0"/>
    <n v="125"/>
    <n v="90"/>
    <n v="90"/>
    <n v="125"/>
    <n v="230"/>
  </r>
  <r>
    <s v="625"/>
    <s v="Perry"/>
    <s v="Nella"/>
    <x v="1"/>
    <x v="1"/>
    <x v="27"/>
    <b v="0"/>
    <n v="125"/>
    <n v="300"/>
    <n v="510"/>
    <n v="615"/>
    <n v="650"/>
  </r>
  <r>
    <s v="655"/>
    <s v="Price"/>
    <s v="Samantha"/>
    <x v="1"/>
    <x v="1"/>
    <x v="27"/>
    <b v="0"/>
    <n v="375"/>
    <n v="410"/>
    <n v="480"/>
    <n v="515"/>
    <n v="655"/>
  </r>
  <r>
    <s v="656"/>
    <s v="Prince"/>
    <s v="Lauren"/>
    <x v="1"/>
    <x v="0"/>
    <x v="27"/>
    <b v="0"/>
    <n v="250"/>
    <n v="390"/>
    <n v="565"/>
    <n v="670"/>
    <n v="740"/>
  </r>
  <r>
    <s v="678"/>
    <s v="Rees"/>
    <s v="Victoria"/>
    <x v="1"/>
    <x v="2"/>
    <x v="27"/>
    <b v="0"/>
    <n v="250"/>
    <n v="215"/>
    <n v="215"/>
    <n v="320"/>
    <n v="460"/>
  </r>
  <r>
    <s v="695"/>
    <s v="Roberts"/>
    <s v="Larae"/>
    <x v="1"/>
    <x v="0"/>
    <x v="27"/>
    <b v="0"/>
    <n v="625"/>
    <n v="695"/>
    <n v="800"/>
    <n v="940"/>
    <n v="1115"/>
  </r>
  <r>
    <s v="763"/>
    <s v="Smythe"/>
    <s v="Eva"/>
    <x v="1"/>
    <x v="1"/>
    <x v="27"/>
    <b v="0"/>
    <n v="375"/>
    <n v="550"/>
    <n v="760"/>
    <n v="795"/>
    <n v="830"/>
  </r>
  <r>
    <s v="133"/>
    <s v="Bulman"/>
    <s v="Zoel"/>
    <x v="1"/>
    <x v="2"/>
    <x v="28"/>
    <b v="0"/>
    <n v="375"/>
    <n v="445"/>
    <n v="550"/>
    <n v="655"/>
    <n v="830"/>
  </r>
  <r>
    <s v="310"/>
    <s v="Harris"/>
    <s v="Peyton"/>
    <x v="1"/>
    <x v="2"/>
    <x v="28"/>
    <b v="0"/>
    <n v="125"/>
    <n v="300"/>
    <n v="510"/>
    <n v="580"/>
    <n v="720"/>
  </r>
  <r>
    <s v="327"/>
    <s v="Hernandez"/>
    <s v="Juan"/>
    <x v="0"/>
    <x v="1"/>
    <x v="28"/>
    <b v="0"/>
    <n v="250"/>
    <n v="320"/>
    <n v="425"/>
    <n v="495"/>
    <n v="565"/>
  </r>
  <r>
    <s v="36"/>
    <s v="Asket"/>
    <s v="Aiden"/>
    <x v="0"/>
    <x v="0"/>
    <x v="28"/>
    <b v="0"/>
    <n v="250"/>
    <n v="320"/>
    <n v="425"/>
    <n v="495"/>
    <n v="635"/>
  </r>
  <r>
    <s v="558"/>
    <s v="Moore"/>
    <s v="Elijah"/>
    <x v="0"/>
    <x v="1"/>
    <x v="28"/>
    <b v="0"/>
    <n v="125"/>
    <n v="265"/>
    <n v="440"/>
    <n v="615"/>
    <n v="790"/>
  </r>
  <r>
    <s v="603"/>
    <s v="Parker"/>
    <s v="Katherine"/>
    <x v="1"/>
    <x v="1"/>
    <x v="28"/>
    <b v="0"/>
    <n v="625"/>
    <n v="590"/>
    <n v="590"/>
    <n v="695"/>
    <n v="835"/>
  </r>
  <r>
    <s v="634"/>
    <s v="Petterson"/>
    <s v="Sofia"/>
    <x v="1"/>
    <x v="2"/>
    <x v="28"/>
    <b v="0"/>
    <n v="500"/>
    <n v="605"/>
    <n v="745"/>
    <n v="885"/>
    <n v="1025"/>
  </r>
  <r>
    <s v="637"/>
    <s v="Phillips"/>
    <s v="Justin "/>
    <x v="0"/>
    <x v="2"/>
    <x v="28"/>
    <b v="0"/>
    <n v="625"/>
    <n v="765"/>
    <n v="940"/>
    <n v="1080"/>
    <n v="1150"/>
  </r>
  <r>
    <s v="727"/>
    <s v="Russell"/>
    <s v="Emma"/>
    <x v="1"/>
    <x v="1"/>
    <x v="28"/>
    <b v="0"/>
    <n v="375"/>
    <n v="550"/>
    <n v="760"/>
    <n v="935"/>
    <n v="1110"/>
  </r>
  <r>
    <s v="113"/>
    <s v="Brooks"/>
    <s v="Victoria"/>
    <x v="1"/>
    <x v="2"/>
    <x v="29"/>
    <b v="0"/>
    <n v="125"/>
    <n v="300"/>
    <n v="510"/>
    <n v="545"/>
    <n v="580"/>
  </r>
  <r>
    <s v="171"/>
    <s v="Collins"/>
    <s v="Caroline"/>
    <x v="1"/>
    <x v="2"/>
    <x v="29"/>
    <b v="0"/>
    <n v="125"/>
    <n v="160"/>
    <n v="230"/>
    <n v="300"/>
    <n v="440"/>
  </r>
  <r>
    <s v="276"/>
    <s v="Grace"/>
    <s v="Landon"/>
    <x v="0"/>
    <x v="0"/>
    <x v="29"/>
    <b v="0"/>
    <n v="500"/>
    <n v="500"/>
    <n v="535"/>
    <n v="640"/>
    <n v="815"/>
  </r>
  <r>
    <s v="348"/>
    <s v="Hooper"/>
    <s v="Reggie"/>
    <x v="0"/>
    <x v="1"/>
    <x v="29"/>
    <b v="0"/>
    <n v="250"/>
    <n v="215"/>
    <n v="215"/>
    <n v="285"/>
    <n v="390"/>
  </r>
  <r>
    <s v="38"/>
    <s v="Askew"/>
    <s v="Parker"/>
    <x v="0"/>
    <x v="2"/>
    <x v="29"/>
    <b v="0"/>
    <n v="250"/>
    <n v="425"/>
    <n v="635"/>
    <n v="740"/>
    <n v="880"/>
  </r>
  <r>
    <s v="385"/>
    <s v="James"/>
    <s v="Alex"/>
    <x v="0"/>
    <x v="0"/>
    <x v="29"/>
    <b v="0"/>
    <n v="500"/>
    <n v="465"/>
    <n v="465"/>
    <n v="570"/>
    <n v="710"/>
  </r>
  <r>
    <s v="39"/>
    <s v="Askin"/>
    <s v="Osvaldo"/>
    <x v="0"/>
    <x v="0"/>
    <x v="29"/>
    <b v="0"/>
    <n v="375"/>
    <n v="340"/>
    <n v="340"/>
    <n v="410"/>
    <n v="585"/>
  </r>
  <r>
    <s v="445"/>
    <s v="Kroner"/>
    <s v="Dominic"/>
    <x v="0"/>
    <x v="2"/>
    <x v="29"/>
    <b v="0"/>
    <n v="250"/>
    <n v="425"/>
    <n v="635"/>
    <n v="740"/>
    <n v="845"/>
  </r>
  <r>
    <s v="451"/>
    <s v="Kula"/>
    <s v="Alyssa"/>
    <x v="1"/>
    <x v="1"/>
    <x v="29"/>
    <b v="0"/>
    <n v="375"/>
    <n v="515"/>
    <n v="690"/>
    <n v="865"/>
    <n v="970"/>
  </r>
  <r>
    <s v="530"/>
    <s v="Martinez"/>
    <s v="Ayden"/>
    <x v="0"/>
    <x v="0"/>
    <x v="29"/>
    <b v="0"/>
    <n v="625"/>
    <n v="625"/>
    <n v="660"/>
    <n v="765"/>
    <n v="940"/>
  </r>
  <r>
    <s v="547"/>
    <s v="Miller"/>
    <s v="Rolanda"/>
    <x v="1"/>
    <x v="0"/>
    <x v="29"/>
    <b v="0"/>
    <n v="375"/>
    <n v="375"/>
    <n v="410"/>
    <n v="550"/>
    <n v="620"/>
  </r>
  <r>
    <s v="575"/>
    <s v="Morris"/>
    <s v="Isabella"/>
    <x v="1"/>
    <x v="2"/>
    <x v="29"/>
    <b v="0"/>
    <n v="125"/>
    <n v="300"/>
    <n v="510"/>
    <n v="615"/>
    <n v="755"/>
  </r>
  <r>
    <s v="626"/>
    <s v="Perry"/>
    <s v="Nicolas"/>
    <x v="0"/>
    <x v="2"/>
    <x v="29"/>
    <b v="0"/>
    <n v="625"/>
    <n v="660"/>
    <n v="730"/>
    <n v="905"/>
    <n v="1010"/>
  </r>
  <r>
    <s v="651"/>
    <s v="Price"/>
    <s v="Antony"/>
    <x v="0"/>
    <x v="1"/>
    <x v="29"/>
    <b v="0"/>
    <n v="625"/>
    <n v="765"/>
    <n v="940"/>
    <n v="1080"/>
    <n v="1220"/>
  </r>
  <r>
    <s v="686"/>
    <s v="Rivera"/>
    <s v="Colton"/>
    <x v="0"/>
    <x v="2"/>
    <x v="29"/>
    <b v="0"/>
    <n v="250"/>
    <n v="355"/>
    <n v="495"/>
    <n v="670"/>
    <n v="845"/>
  </r>
  <r>
    <s v="693"/>
    <s v="Roberts"/>
    <s v="Gianna"/>
    <x v="1"/>
    <x v="0"/>
    <x v="29"/>
    <b v="0"/>
    <n v="625"/>
    <n v="625"/>
    <n v="660"/>
    <n v="765"/>
    <n v="800"/>
  </r>
  <r>
    <s v="12"/>
    <s v="Alexander"/>
    <s v="Chase"/>
    <x v="0"/>
    <x v="2"/>
    <x v="30"/>
    <b v="0"/>
    <n v="450"/>
    <n v="690"/>
    <n v="690"/>
    <n v="810"/>
    <n v="970"/>
  </r>
  <r>
    <s v="130"/>
    <s v="Bulman"/>
    <s v="Alfred"/>
    <x v="0"/>
    <x v="0"/>
    <x v="30"/>
    <b v="0"/>
    <n v="300"/>
    <n v="580"/>
    <n v="580"/>
    <n v="660"/>
    <n v="700"/>
  </r>
  <r>
    <s v="203"/>
    <s v="Cress"/>
    <s v="Walter"/>
    <x v="0"/>
    <x v="2"/>
    <x v="30"/>
    <b v="0"/>
    <n v="600"/>
    <n v="680"/>
    <n v="880"/>
    <n v="960"/>
    <n v="1000"/>
  </r>
  <r>
    <s v="234"/>
    <s v="Ferrels"/>
    <s v="Nicholas"/>
    <x v="0"/>
    <x v="0"/>
    <x v="30"/>
    <b v="0"/>
    <n v="300"/>
    <n v="380"/>
    <n v="540"/>
    <n v="620"/>
    <n v="820"/>
  </r>
  <r>
    <s v="283"/>
    <s v="Green"/>
    <s v="Julia"/>
    <x v="1"/>
    <x v="1"/>
    <x v="30"/>
    <b v="0"/>
    <n v="450"/>
    <n v="530"/>
    <n v="730"/>
    <n v="810"/>
    <n v="930"/>
  </r>
  <r>
    <s v="478"/>
    <s v="Litherland"/>
    <s v="Elizabeth"/>
    <x v="1"/>
    <x v="1"/>
    <x v="30"/>
    <b v="0"/>
    <n v="150"/>
    <n v="430"/>
    <n v="430"/>
    <n v="590"/>
    <n v="750"/>
  </r>
  <r>
    <s v="495"/>
    <s v="Lopez"/>
    <s v="Elmira"/>
    <x v="1"/>
    <x v="1"/>
    <x v="30"/>
    <b v="0"/>
    <n v="150"/>
    <n v="430"/>
    <n v="390"/>
    <n v="430"/>
    <n v="510"/>
  </r>
  <r>
    <s v="53"/>
    <s v="Baker"/>
    <s v="Carson"/>
    <x v="0"/>
    <x v="1"/>
    <x v="30"/>
    <b v="0"/>
    <n v="600"/>
    <n v="560"/>
    <n v="680"/>
    <n v="880"/>
    <n v="1080"/>
  </r>
  <r>
    <s v="619"/>
    <s v="Perez"/>
    <s v="Lauren"/>
    <x v="1"/>
    <x v="2"/>
    <x v="30"/>
    <b v="0"/>
    <n v="600"/>
    <n v="720"/>
    <n v="680"/>
    <n v="840"/>
    <n v="920"/>
  </r>
  <r>
    <s v="640"/>
    <s v="Phillips"/>
    <s v="Carlos"/>
    <x v="0"/>
    <x v="1"/>
    <x v="30"/>
    <b v="0"/>
    <n v="600"/>
    <n v="640"/>
    <n v="720"/>
    <n v="760"/>
    <n v="920"/>
  </r>
  <r>
    <s v="666"/>
    <s v="Ramirez"/>
    <s v="Zoey"/>
    <x v="1"/>
    <x v="2"/>
    <x v="30"/>
    <b v="0"/>
    <n v="600"/>
    <n v="560"/>
    <n v="720"/>
    <n v="920"/>
    <n v="960"/>
  </r>
  <r>
    <s v="824"/>
    <s v="Walker"/>
    <s v="Nathan"/>
    <x v="0"/>
    <x v="2"/>
    <x v="30"/>
    <b v="0"/>
    <n v="600"/>
    <n v="680"/>
    <n v="840"/>
    <n v="1040"/>
    <n v="1120"/>
  </r>
  <r>
    <s v="829"/>
    <s v="Ward"/>
    <s v="Madeline"/>
    <x v="1"/>
    <x v="1"/>
    <x v="30"/>
    <b v="0"/>
    <n v="750"/>
    <n v="990"/>
    <n v="1030"/>
    <n v="1110"/>
    <n v="1270"/>
  </r>
  <r>
    <s v="102"/>
    <s v="Boyce"/>
    <s v="Ian"/>
    <x v="0"/>
    <x v="0"/>
    <x v="31"/>
    <b v="0"/>
    <n v="750"/>
    <n v="1030"/>
    <n v="1110"/>
    <n v="1150"/>
    <n v="1190"/>
  </r>
  <r>
    <s v="126"/>
    <s v="Bryant"/>
    <s v="Morgan"/>
    <x v="1"/>
    <x v="1"/>
    <x v="31"/>
    <b v="0"/>
    <n v="300"/>
    <n v="420"/>
    <n v="380"/>
    <n v="500"/>
    <n v="580"/>
  </r>
  <r>
    <s v="18"/>
    <s v="Alexandria"/>
    <s v="Taylor"/>
    <x v="1"/>
    <x v="2"/>
    <x v="31"/>
    <b v="0"/>
    <n v="300"/>
    <n v="500"/>
    <n v="580"/>
    <n v="620"/>
    <n v="820"/>
  </r>
  <r>
    <s v="215"/>
    <s v="Diaz"/>
    <s v="Jason"/>
    <x v="0"/>
    <x v="0"/>
    <x v="31"/>
    <b v="0"/>
    <n v="450"/>
    <n v="610"/>
    <n v="730"/>
    <n v="890"/>
    <n v="930"/>
  </r>
  <r>
    <s v="271"/>
    <s v="Gonzalez"/>
    <s v="Autumn"/>
    <x v="1"/>
    <x v="1"/>
    <x v="31"/>
    <b v="0"/>
    <n v="450"/>
    <n v="650"/>
    <n v="610"/>
    <n v="810"/>
    <n v="850"/>
  </r>
  <r>
    <s v="286"/>
    <s v="Greener"/>
    <s v="Grayson"/>
    <x v="0"/>
    <x v="0"/>
    <x v="31"/>
    <b v="0"/>
    <n v="600"/>
    <n v="640"/>
    <n v="720"/>
    <n v="760"/>
    <n v="920"/>
  </r>
  <r>
    <s v="300"/>
    <s v="Haakenson"/>
    <s v="Rodger"/>
    <x v="0"/>
    <x v="1"/>
    <x v="31"/>
    <b v="0"/>
    <n v="750"/>
    <n v="990"/>
    <n v="950"/>
    <n v="1030"/>
    <n v="1150"/>
  </r>
  <r>
    <s v="383"/>
    <s v="Jackson"/>
    <s v="Thomas"/>
    <x v="0"/>
    <x v="1"/>
    <x v="31"/>
    <b v="0"/>
    <n v="600"/>
    <n v="800"/>
    <n v="840"/>
    <n v="880"/>
    <n v="1040"/>
  </r>
  <r>
    <s v="399"/>
    <s v="Jenkins"/>
    <s v="Larae"/>
    <x v="1"/>
    <x v="2"/>
    <x v="31"/>
    <b v="0"/>
    <n v="600"/>
    <n v="640"/>
    <n v="600"/>
    <n v="720"/>
    <n v="880"/>
  </r>
  <r>
    <s v="443"/>
    <s v="Klahn"/>
    <s v="Mason"/>
    <x v="0"/>
    <x v="2"/>
    <x v="31"/>
    <b v="0"/>
    <n v="150"/>
    <n v="270"/>
    <n v="230"/>
    <n v="310"/>
    <n v="430"/>
  </r>
  <r>
    <s v="491"/>
    <s v="Longo"/>
    <s v="Kevin"/>
    <x v="0"/>
    <x v="0"/>
    <x v="31"/>
    <b v="0"/>
    <n v="300"/>
    <n v="260"/>
    <n v="220"/>
    <n v="300"/>
    <n v="340"/>
  </r>
  <r>
    <s v="528"/>
    <s v="Martinez"/>
    <s v="John"/>
    <x v="0"/>
    <x v="0"/>
    <x v="31"/>
    <b v="0"/>
    <n v="750"/>
    <n v="830"/>
    <n v="1030"/>
    <n v="1230"/>
    <n v="1270"/>
  </r>
  <r>
    <s v="852"/>
    <s v="Wilson"/>
    <s v="Ian"/>
    <x v="0"/>
    <x v="0"/>
    <x v="31"/>
    <b v="0"/>
    <n v="300"/>
    <n v="460"/>
    <n v="420"/>
    <n v="620"/>
    <n v="740"/>
  </r>
  <r>
    <s v="88"/>
    <s v="Botel"/>
    <s v="Olivia"/>
    <x v="1"/>
    <x v="0"/>
    <x v="31"/>
    <b v="0"/>
    <n v="750"/>
    <n v="750"/>
    <n v="910"/>
    <n v="950"/>
    <n v="990"/>
  </r>
  <r>
    <s v="104"/>
    <s v="Bransford"/>
    <s v="Eugenio"/>
    <x v="0"/>
    <x v="1"/>
    <x v="32"/>
    <b v="0"/>
    <n v="600"/>
    <n v="800"/>
    <n v="880"/>
    <n v="920"/>
    <n v="1120"/>
  </r>
  <r>
    <s v="143"/>
    <s v="Cahoots"/>
    <s v="Carter"/>
    <x v="0"/>
    <x v="2"/>
    <x v="32"/>
    <b v="0"/>
    <n v="300"/>
    <n v="420"/>
    <n v="460"/>
    <n v="620"/>
    <n v="820"/>
  </r>
  <r>
    <s v="196"/>
    <s v="Cox"/>
    <s v="Zachary"/>
    <x v="0"/>
    <x v="0"/>
    <x v="32"/>
    <b v="0"/>
    <n v="150"/>
    <n v="430"/>
    <n v="470"/>
    <n v="550"/>
    <n v="670"/>
  </r>
  <r>
    <s v="202"/>
    <s v="Cress"/>
    <s v="Jayden"/>
    <x v="0"/>
    <x v="2"/>
    <x v="32"/>
    <b v="0"/>
    <n v="750"/>
    <n v="1030"/>
    <n v="1030"/>
    <n v="1110"/>
    <n v="1230"/>
  </r>
  <r>
    <s v="221"/>
    <s v="Edwards"/>
    <s v="Harris"/>
    <x v="0"/>
    <x v="1"/>
    <x v="32"/>
    <b v="0"/>
    <n v="300"/>
    <n v="420"/>
    <n v="460"/>
    <n v="540"/>
    <n v="660"/>
  </r>
  <r>
    <s v="349"/>
    <s v="Hopper"/>
    <s v="Christian"/>
    <x v="0"/>
    <x v="0"/>
    <x v="32"/>
    <b v="0"/>
    <n v="450"/>
    <n v="730"/>
    <n v="930"/>
    <n v="1130"/>
    <n v="1290"/>
  </r>
  <r>
    <s v="355"/>
    <s v="Howard"/>
    <s v="Leah"/>
    <x v="1"/>
    <x v="1"/>
    <x v="32"/>
    <b v="0"/>
    <n v="450"/>
    <n v="490"/>
    <n v="650"/>
    <n v="770"/>
    <n v="850"/>
  </r>
  <r>
    <s v="40"/>
    <s v="Bailey"/>
    <s v="Emmanuel"/>
    <x v="0"/>
    <x v="2"/>
    <x v="32"/>
    <b v="0"/>
    <n v="600"/>
    <n v="720"/>
    <n v="760"/>
    <n v="880"/>
    <n v="1000"/>
  </r>
  <r>
    <s v="411"/>
    <s v="Jones"/>
    <s v="Eli"/>
    <x v="0"/>
    <x v="1"/>
    <x v="32"/>
    <b v="0"/>
    <n v="600"/>
    <n v="680"/>
    <n v="720"/>
    <n v="800"/>
    <n v="880"/>
  </r>
  <r>
    <s v="48"/>
    <s v="Baker"/>
    <s v="Harlan"/>
    <x v="0"/>
    <x v="1"/>
    <x v="32"/>
    <b v="0"/>
    <n v="750"/>
    <n v="750"/>
    <n v="750"/>
    <n v="870"/>
    <n v="1070"/>
  </r>
  <r>
    <s v="502"/>
    <s v="Lucht"/>
    <s v="Darrin"/>
    <x v="0"/>
    <x v="2"/>
    <x v="32"/>
    <b v="0"/>
    <n v="450"/>
    <n v="530"/>
    <n v="570"/>
    <n v="610"/>
    <n v="730"/>
  </r>
  <r>
    <s v="635"/>
    <s v="Phillips"/>
    <s v="Faith"/>
    <x v="1"/>
    <x v="0"/>
    <x v="32"/>
    <b v="0"/>
    <n v="750"/>
    <n v="710"/>
    <n v="790"/>
    <n v="870"/>
    <n v="1030"/>
  </r>
  <r>
    <s v="64"/>
    <s v="Barren"/>
    <s v="Charlotte"/>
    <x v="1"/>
    <x v="2"/>
    <x v="32"/>
    <b v="0"/>
    <n v="150"/>
    <n v="270"/>
    <n v="310"/>
    <n v="430"/>
    <n v="630"/>
  </r>
  <r>
    <s v="694"/>
    <s v="Roberts"/>
    <s v="Jose"/>
    <x v="0"/>
    <x v="1"/>
    <x v="32"/>
    <b v="0"/>
    <n v="750"/>
    <n v="910"/>
    <n v="1070"/>
    <n v="1110"/>
    <n v="1190"/>
  </r>
  <r>
    <s v="75"/>
    <s v="Bennett"/>
    <s v="Grace"/>
    <x v="1"/>
    <x v="1"/>
    <x v="32"/>
    <b v="0"/>
    <n v="300"/>
    <n v="300"/>
    <n v="420"/>
    <n v="500"/>
    <n v="660"/>
  </r>
  <r>
    <s v="834"/>
    <s v="Washington"/>
    <s v="Tamiko"/>
    <x v="1"/>
    <x v="0"/>
    <x v="32"/>
    <b v="0"/>
    <n v="750"/>
    <n v="1030"/>
    <n v="1190"/>
    <n v="1270"/>
    <n v="1310"/>
  </r>
  <r>
    <s v="92"/>
    <s v="Bower"/>
    <s v="Tim"/>
    <x v="0"/>
    <x v="0"/>
    <x v="32"/>
    <b v="0"/>
    <n v="450"/>
    <n v="490"/>
    <n v="570"/>
    <n v="770"/>
    <n v="930"/>
  </r>
  <r>
    <s v="153"/>
    <s v="Carter"/>
    <s v="Larraine"/>
    <x v="1"/>
    <x v="0"/>
    <x v="33"/>
    <b v="0"/>
    <n v="750"/>
    <n v="910"/>
    <n v="1110"/>
    <n v="1150"/>
    <n v="1190"/>
  </r>
  <r>
    <s v="19"/>
    <s v="Alexandry"/>
    <s v="Ella"/>
    <x v="1"/>
    <x v="0"/>
    <x v="33"/>
    <b v="0"/>
    <n v="450"/>
    <n v="610"/>
    <n v="810"/>
    <n v="1010"/>
    <n v="1210"/>
  </r>
  <r>
    <s v="212"/>
    <s v="Diaz"/>
    <s v="Apryl"/>
    <x v="1"/>
    <x v="2"/>
    <x v="33"/>
    <b v="0"/>
    <n v="150"/>
    <n v="310"/>
    <n v="430"/>
    <n v="630"/>
    <n v="670"/>
  </r>
  <r>
    <s v="229"/>
    <s v="Evanston"/>
    <s v="Alex"/>
    <x v="0"/>
    <x v="2"/>
    <x v="33"/>
    <b v="0"/>
    <n v="750"/>
    <n v="830"/>
    <n v="790"/>
    <n v="910"/>
    <n v="950"/>
  </r>
  <r>
    <s v="235"/>
    <s v="Finnegan"/>
    <s v="Alex"/>
    <x v="0"/>
    <x v="1"/>
    <x v="33"/>
    <b v="0"/>
    <n v="600"/>
    <n v="640"/>
    <n v="760"/>
    <n v="800"/>
    <n v="920"/>
  </r>
  <r>
    <s v="237"/>
    <s v="Finnegan"/>
    <s v="Grace"/>
    <x v="1"/>
    <x v="2"/>
    <x v="33"/>
    <b v="0"/>
    <n v="300"/>
    <n v="580"/>
    <n v="740"/>
    <n v="900"/>
    <n v="940"/>
  </r>
  <r>
    <s v="241"/>
    <s v="Flores"/>
    <s v="Alyce"/>
    <x v="1"/>
    <x v="0"/>
    <x v="33"/>
    <b v="0"/>
    <n v="450"/>
    <n v="570"/>
    <n v="730"/>
    <n v="890"/>
    <n v="1050"/>
  </r>
  <r>
    <s v="287"/>
    <s v="Griffin"/>
    <s v="Berta"/>
    <x v="1"/>
    <x v="0"/>
    <x v="33"/>
    <b v="0"/>
    <n v="150"/>
    <n v="310"/>
    <n v="270"/>
    <n v="470"/>
    <n v="670"/>
  </r>
  <r>
    <s v="366"/>
    <s v="Hughes"/>
    <s v="Ling"/>
    <x v="0"/>
    <x v="0"/>
    <x v="33"/>
    <b v="0"/>
    <n v="300"/>
    <n v="380"/>
    <n v="460"/>
    <n v="540"/>
    <n v="620"/>
  </r>
  <r>
    <s v="370"/>
    <s v="Hughes"/>
    <s v="Allison"/>
    <x v="1"/>
    <x v="1"/>
    <x v="33"/>
    <b v="0"/>
    <n v="600"/>
    <n v="600"/>
    <n v="760"/>
    <n v="920"/>
    <n v="1080"/>
  </r>
  <r>
    <s v="386"/>
    <s v="James"/>
    <s v="Bentley"/>
    <x v="0"/>
    <x v="1"/>
    <x v="33"/>
    <b v="0"/>
    <n v="300"/>
    <n v="300"/>
    <n v="380"/>
    <n v="540"/>
    <n v="700"/>
  </r>
  <r>
    <s v="406"/>
    <s v="Johnson"/>
    <s v="Larae"/>
    <x v="1"/>
    <x v="1"/>
    <x v="33"/>
    <b v="0"/>
    <n v="300"/>
    <n v="380"/>
    <n v="340"/>
    <n v="380"/>
    <n v="420"/>
  </r>
  <r>
    <s v="45"/>
    <s v="Bailey"/>
    <s v="Xavier"/>
    <x v="0"/>
    <x v="0"/>
    <x v="33"/>
    <b v="0"/>
    <n v="150"/>
    <n v="150"/>
    <n v="150"/>
    <n v="190"/>
    <n v="230"/>
  </r>
  <r>
    <s v="562"/>
    <s v="Moore"/>
    <s v="Connor"/>
    <x v="0"/>
    <x v="0"/>
    <x v="33"/>
    <b v="0"/>
    <n v="450"/>
    <n v="410"/>
    <n v="410"/>
    <n v="610"/>
    <n v="810"/>
  </r>
  <r>
    <s v="716"/>
    <s v="Rogers"/>
    <s v="Kennedy"/>
    <x v="1"/>
    <x v="2"/>
    <x v="33"/>
    <b v="0"/>
    <n v="150"/>
    <n v="230"/>
    <n v="350"/>
    <n v="390"/>
    <n v="590"/>
  </r>
  <r>
    <s v="734"/>
    <s v="Sanchez"/>
    <s v="Rodger"/>
    <x v="0"/>
    <x v="1"/>
    <x v="33"/>
    <b v="0"/>
    <n v="300"/>
    <n v="540"/>
    <n v="660"/>
    <n v="820"/>
    <n v="1020"/>
  </r>
  <r>
    <s v="823"/>
    <s v="Walker"/>
    <s v="Marnie"/>
    <x v="1"/>
    <x v="2"/>
    <x v="33"/>
    <b v="0"/>
    <n v="150"/>
    <n v="390"/>
    <n v="590"/>
    <n v="630"/>
    <n v="830"/>
  </r>
  <r>
    <s v="150"/>
    <s v="Carnell"/>
    <s v="Ron"/>
    <x v="0"/>
    <x v="2"/>
    <x v="34"/>
    <b v="0"/>
    <n v="450"/>
    <n v="450"/>
    <n v="410"/>
    <n v="610"/>
    <n v="690"/>
  </r>
  <r>
    <s v="170"/>
    <s v="Collins"/>
    <s v="Cameron"/>
    <x v="0"/>
    <x v="1"/>
    <x v="34"/>
    <b v="0"/>
    <n v="450"/>
    <n v="690"/>
    <n v="730"/>
    <n v="850"/>
    <n v="1010"/>
  </r>
  <r>
    <s v="180"/>
    <s v="Cooper"/>
    <s v="Edward"/>
    <x v="0"/>
    <x v="1"/>
    <x v="34"/>
    <b v="0"/>
    <n v="450"/>
    <n v="530"/>
    <n v="730"/>
    <n v="810"/>
    <n v="850"/>
  </r>
  <r>
    <s v="220"/>
    <s v="Edwards"/>
    <s v="Bailey"/>
    <x v="1"/>
    <x v="0"/>
    <x v="34"/>
    <b v="0"/>
    <n v="150"/>
    <n v="390"/>
    <n v="470"/>
    <n v="590"/>
    <n v="670"/>
  </r>
  <r>
    <s v="294"/>
    <s v="Grundy"/>
    <s v="Logan"/>
    <x v="0"/>
    <x v="0"/>
    <x v="34"/>
    <b v="0"/>
    <n v="450"/>
    <n v="450"/>
    <n v="650"/>
    <n v="730"/>
    <n v="850"/>
  </r>
  <r>
    <s v="320"/>
    <s v="Henderson"/>
    <s v="Grayson"/>
    <x v="0"/>
    <x v="1"/>
    <x v="34"/>
    <b v="0"/>
    <n v="450"/>
    <n v="570"/>
    <n v="690"/>
    <n v="730"/>
    <n v="850"/>
  </r>
  <r>
    <s v="361"/>
    <s v="Hughes"/>
    <s v="Christian"/>
    <x v="0"/>
    <x v="1"/>
    <x v="34"/>
    <b v="0"/>
    <n v="750"/>
    <n v="710"/>
    <n v="870"/>
    <n v="910"/>
    <n v="990"/>
  </r>
  <r>
    <s v="465"/>
    <s v="Lee"/>
    <s v="London"/>
    <x v="1"/>
    <x v="1"/>
    <x v="34"/>
    <b v="0"/>
    <n v="750"/>
    <n v="750"/>
    <n v="710"/>
    <n v="830"/>
    <n v="950"/>
  </r>
  <r>
    <s v="481"/>
    <s v="Lithers"/>
    <s v="Jeremiah"/>
    <x v="0"/>
    <x v="1"/>
    <x v="34"/>
    <b v="0"/>
    <n v="300"/>
    <n v="540"/>
    <n v="500"/>
    <n v="540"/>
    <n v="660"/>
  </r>
  <r>
    <s v="509"/>
    <s v="Manino"/>
    <s v="Gavin"/>
    <x v="0"/>
    <x v="2"/>
    <x v="34"/>
    <b v="0"/>
    <n v="450"/>
    <n v="650"/>
    <n v="690"/>
    <n v="890"/>
    <n v="1050"/>
  </r>
  <r>
    <s v="554"/>
    <s v="Mitchell"/>
    <s v="Leah"/>
    <x v="1"/>
    <x v="0"/>
    <x v="34"/>
    <b v="0"/>
    <n v="600"/>
    <n v="600"/>
    <n v="760"/>
    <n v="920"/>
    <n v="1040"/>
  </r>
  <r>
    <s v="566"/>
    <s v="Morgan"/>
    <s v="Sebastian"/>
    <x v="0"/>
    <x v="0"/>
    <x v="34"/>
    <b v="0"/>
    <n v="600"/>
    <n v="800"/>
    <n v="840"/>
    <n v="1040"/>
    <n v="1160"/>
  </r>
  <r>
    <s v="621"/>
    <s v="Perez"/>
    <s v="Rodger"/>
    <x v="0"/>
    <x v="1"/>
    <x v="34"/>
    <b v="0"/>
    <n v="600"/>
    <n v="680"/>
    <n v="720"/>
    <n v="920"/>
    <n v="1000"/>
  </r>
  <r>
    <s v="664"/>
    <s v="Ramirez"/>
    <s v="Jenice"/>
    <x v="1"/>
    <x v="0"/>
    <x v="34"/>
    <b v="0"/>
    <n v="600"/>
    <n v="760"/>
    <n v="920"/>
    <n v="960"/>
    <n v="1120"/>
  </r>
  <r>
    <s v="676"/>
    <s v="Rees"/>
    <s v="Hudson"/>
    <x v="0"/>
    <x v="2"/>
    <x v="34"/>
    <b v="0"/>
    <n v="150"/>
    <n v="230"/>
    <n v="390"/>
    <n v="430"/>
    <n v="550"/>
  </r>
  <r>
    <s v="753"/>
    <s v="Simmons"/>
    <s v="Easton"/>
    <x v="0"/>
    <x v="0"/>
    <x v="34"/>
    <b v="0"/>
    <n v="450"/>
    <n v="610"/>
    <n v="650"/>
    <n v="730"/>
    <n v="890"/>
  </r>
  <r>
    <s v="854"/>
    <s v="Wilson"/>
    <s v="Austin"/>
    <x v="0"/>
    <x v="0"/>
    <x v="34"/>
    <b v="0"/>
    <n v="300"/>
    <n v="460"/>
    <n v="460"/>
    <n v="540"/>
    <n v="660"/>
  </r>
  <r>
    <s v="106"/>
    <s v="Bransford"/>
    <s v="Porfirio"/>
    <x v="0"/>
    <x v="0"/>
    <x v="35"/>
    <b v="0"/>
    <n v="750"/>
    <n v="950"/>
    <n v="990"/>
    <n v="1030"/>
    <n v="1150"/>
  </r>
  <r>
    <s v="127"/>
    <s v="Bryant"/>
    <s v="Zoe"/>
    <x v="1"/>
    <x v="2"/>
    <x v="35"/>
    <b v="0"/>
    <n v="300"/>
    <n v="340"/>
    <n v="300"/>
    <n v="500"/>
    <n v="540"/>
  </r>
  <r>
    <s v="16"/>
    <s v="Alexanders"/>
    <s v="Ryder"/>
    <x v="0"/>
    <x v="2"/>
    <x v="35"/>
    <b v="0"/>
    <n v="150"/>
    <n v="390"/>
    <n v="470"/>
    <n v="630"/>
    <n v="750"/>
  </r>
  <r>
    <s v="186"/>
    <s v="Corder"/>
    <s v="Jacob"/>
    <x v="0"/>
    <x v="2"/>
    <x v="35"/>
    <b v="0"/>
    <n v="750"/>
    <n v="990"/>
    <n v="990"/>
    <n v="1190"/>
    <n v="1230"/>
  </r>
  <r>
    <s v="206"/>
    <s v="Davis"/>
    <s v="Aiden"/>
    <x v="0"/>
    <x v="1"/>
    <x v="35"/>
    <b v="0"/>
    <n v="600"/>
    <n v="600"/>
    <n v="720"/>
    <n v="800"/>
    <n v="920"/>
  </r>
  <r>
    <s v="218"/>
    <s v="Edwardo"/>
    <s v="Kayden"/>
    <x v="0"/>
    <x v="0"/>
    <x v="35"/>
    <b v="0"/>
    <n v="750"/>
    <n v="750"/>
    <n v="790"/>
    <n v="910"/>
    <n v="1070"/>
  </r>
  <r>
    <s v="281"/>
    <s v="Gray"/>
    <s v="Charlotte"/>
    <x v="1"/>
    <x v="2"/>
    <x v="35"/>
    <b v="0"/>
    <n v="600"/>
    <n v="720"/>
    <n v="720"/>
    <n v="800"/>
    <n v="880"/>
  </r>
  <r>
    <s v="307"/>
    <s v="Harris"/>
    <s v="Claire"/>
    <x v="1"/>
    <x v="1"/>
    <x v="35"/>
    <b v="0"/>
    <n v="600"/>
    <n v="720"/>
    <n v="840"/>
    <n v="1000"/>
    <n v="1040"/>
  </r>
  <r>
    <s v="344"/>
    <s v="Hooper"/>
    <s v="Hailey"/>
    <x v="1"/>
    <x v="2"/>
    <x v="35"/>
    <b v="0"/>
    <n v="300"/>
    <n v="580"/>
    <n v="540"/>
    <n v="700"/>
    <n v="740"/>
  </r>
  <r>
    <s v="692"/>
    <s v="Roberts"/>
    <s v="Evan"/>
    <x v="0"/>
    <x v="1"/>
    <x v="35"/>
    <b v="0"/>
    <n v="150"/>
    <n v="350"/>
    <n v="430"/>
    <n v="550"/>
    <n v="590"/>
  </r>
  <r>
    <s v="718"/>
    <s v="Rogers"/>
    <s v="Olivia"/>
    <x v="1"/>
    <x v="1"/>
    <x v="35"/>
    <b v="0"/>
    <n v="300"/>
    <n v="260"/>
    <n v="220"/>
    <n v="380"/>
    <n v="460"/>
  </r>
  <r>
    <s v="73"/>
    <s v="Belt"/>
    <s v="Zoey"/>
    <x v="1"/>
    <x v="1"/>
    <x v="35"/>
    <b v="0"/>
    <n v="600"/>
    <n v="840"/>
    <n v="1040"/>
    <n v="1080"/>
    <n v="1200"/>
  </r>
  <r>
    <s v="819"/>
    <s v="Twiggs"/>
    <s v="David"/>
    <x v="0"/>
    <x v="0"/>
    <x v="35"/>
    <b v="0"/>
    <n v="450"/>
    <n v="410"/>
    <n v="570"/>
    <n v="650"/>
    <n v="730"/>
  </r>
  <r>
    <s v="843"/>
    <s v="White"/>
    <s v="Dionna"/>
    <x v="1"/>
    <x v="1"/>
    <x v="35"/>
    <b v="0"/>
    <n v="600"/>
    <n v="760"/>
    <n v="760"/>
    <n v="840"/>
    <n v="920"/>
  </r>
  <r>
    <s v="862"/>
    <s v="Wright"/>
    <s v="Brooke"/>
    <x v="1"/>
    <x v="1"/>
    <x v="35"/>
    <b v="0"/>
    <n v="450"/>
    <n v="610"/>
    <n v="690"/>
    <n v="890"/>
    <n v="1090"/>
  </r>
  <r>
    <s v="870"/>
    <s v="Younger"/>
    <s v="Ian"/>
    <x v="0"/>
    <x v="1"/>
    <x v="35"/>
    <b v="0"/>
    <n v="450"/>
    <n v="490"/>
    <n v="490"/>
    <n v="570"/>
    <n v="650"/>
  </r>
  <r>
    <s v="89"/>
    <s v="Botello"/>
    <s v="Amelia"/>
    <x v="1"/>
    <x v="1"/>
    <x v="35"/>
    <b v="0"/>
    <n v="450"/>
    <n v="570"/>
    <n v="610"/>
    <n v="730"/>
    <n v="890"/>
  </r>
  <r>
    <s v="109"/>
    <s v="Brooks"/>
    <s v="Chase"/>
    <x v="0"/>
    <x v="2"/>
    <x v="36"/>
    <b v="0"/>
    <n v="450"/>
    <n v="570"/>
    <n v="650"/>
    <n v="690"/>
    <n v="730"/>
  </r>
  <r>
    <s v="156"/>
    <s v="Cato"/>
    <s v="Evelyn"/>
    <x v="1"/>
    <x v="1"/>
    <x v="36"/>
    <b v="0"/>
    <n v="600"/>
    <n v="560"/>
    <n v="560"/>
    <n v="760"/>
    <n v="880"/>
  </r>
  <r>
    <s v="354"/>
    <s v="Howard"/>
    <s v="Khloe"/>
    <x v="1"/>
    <x v="1"/>
    <x v="36"/>
    <b v="0"/>
    <n v="150"/>
    <n v="190"/>
    <n v="310"/>
    <n v="390"/>
    <n v="550"/>
  </r>
  <r>
    <s v="474"/>
    <s v="Lewis"/>
    <s v="Peyton"/>
    <x v="1"/>
    <x v="2"/>
    <x v="36"/>
    <b v="0"/>
    <n v="150"/>
    <n v="230"/>
    <n v="270"/>
    <n v="430"/>
    <n v="470"/>
  </r>
  <r>
    <s v="506"/>
    <s v="Lutes"/>
    <s v="Samuel"/>
    <x v="0"/>
    <x v="2"/>
    <x v="36"/>
    <b v="0"/>
    <n v="450"/>
    <n v="530"/>
    <n v="730"/>
    <n v="930"/>
    <n v="970"/>
  </r>
  <r>
    <s v="519"/>
    <s v="Martin"/>
    <s v="Jack"/>
    <x v="0"/>
    <x v="1"/>
    <x v="36"/>
    <b v="0"/>
    <n v="150"/>
    <n v="230"/>
    <n v="350"/>
    <n v="550"/>
    <n v="670"/>
  </r>
  <r>
    <s v="56"/>
    <s v="Barnes"/>
    <s v="Cooper"/>
    <x v="0"/>
    <x v="1"/>
    <x v="36"/>
    <b v="0"/>
    <n v="600"/>
    <n v="840"/>
    <n v="840"/>
    <n v="1040"/>
    <n v="1120"/>
  </r>
  <r>
    <s v="572"/>
    <s v="Morris"/>
    <s v="Joseph"/>
    <x v="0"/>
    <x v="0"/>
    <x v="36"/>
    <b v="0"/>
    <n v="600"/>
    <n v="640"/>
    <n v="680"/>
    <n v="800"/>
    <n v="840"/>
  </r>
  <r>
    <s v="701"/>
    <s v="Robinson"/>
    <s v="Lakiesha"/>
    <x v="1"/>
    <x v="1"/>
    <x v="36"/>
    <b v="0"/>
    <n v="300"/>
    <n v="540"/>
    <n v="580"/>
    <n v="740"/>
    <n v="900"/>
  </r>
  <r>
    <s v="703"/>
    <s v="Robinson"/>
    <s v="Dominic"/>
    <x v="0"/>
    <x v="0"/>
    <x v="36"/>
    <b v="0"/>
    <n v="600"/>
    <n v="600"/>
    <n v="640"/>
    <n v="680"/>
    <n v="800"/>
  </r>
  <r>
    <s v="712"/>
    <s v="Rodriguez"/>
    <s v="Sophie"/>
    <x v="1"/>
    <x v="1"/>
    <x v="36"/>
    <b v="0"/>
    <n v="600"/>
    <n v="760"/>
    <n v="960"/>
    <n v="1120"/>
    <n v="1200"/>
  </r>
  <r>
    <s v="732"/>
    <s v="Sanchez"/>
    <s v="Brandon"/>
    <x v="0"/>
    <x v="2"/>
    <x v="36"/>
    <b v="0"/>
    <n v="450"/>
    <n v="730"/>
    <n v="850"/>
    <n v="1010"/>
    <n v="1210"/>
  </r>
  <r>
    <s v="751"/>
    <s v="Shibaz"/>
    <s v="Elijah"/>
    <x v="0"/>
    <x v="0"/>
    <x v="36"/>
    <b v="0"/>
    <n v="750"/>
    <n v="830"/>
    <n v="910"/>
    <n v="1070"/>
    <n v="1270"/>
  </r>
  <r>
    <s v="777"/>
    <s v="Stewart"/>
    <s v="Sophia"/>
    <x v="1"/>
    <x v="0"/>
    <x v="36"/>
    <b v="0"/>
    <n v="300"/>
    <n v="420"/>
    <n v="500"/>
    <n v="540"/>
    <n v="740"/>
  </r>
  <r>
    <s v="783"/>
    <s v="Swoopes"/>
    <s v="Aria"/>
    <x v="1"/>
    <x v="2"/>
    <x v="36"/>
    <b v="0"/>
    <n v="450"/>
    <n v="690"/>
    <n v="850"/>
    <n v="970"/>
    <n v="1130"/>
  </r>
  <r>
    <s v="802"/>
    <s v="Tiddle"/>
    <s v="Nevaeh"/>
    <x v="1"/>
    <x v="2"/>
    <x v="36"/>
    <b v="0"/>
    <n v="750"/>
    <n v="830"/>
    <n v="1030"/>
    <n v="1190"/>
    <n v="1230"/>
  </r>
  <r>
    <s v="822"/>
    <s v="Walker"/>
    <s v="Khloe"/>
    <x v="1"/>
    <x v="1"/>
    <x v="36"/>
    <b v="0"/>
    <n v="300"/>
    <n v="580"/>
    <n v="740"/>
    <n v="860"/>
    <n v="980"/>
  </r>
  <r>
    <s v="837"/>
    <s v="Watson"/>
    <s v="Edward"/>
    <x v="0"/>
    <x v="2"/>
    <x v="36"/>
    <b v="0"/>
    <n v="600"/>
    <n v="880"/>
    <n v="960"/>
    <n v="1160"/>
    <n v="1280"/>
  </r>
  <r>
    <s v="851"/>
    <s v="Wilson"/>
    <s v="Allison"/>
    <x v="1"/>
    <x v="2"/>
    <x v="36"/>
    <b v="0"/>
    <n v="450"/>
    <n v="690"/>
    <n v="890"/>
    <n v="1050"/>
    <n v="1130"/>
  </r>
  <r>
    <s v="148"/>
    <s v="Canaly"/>
    <s v="James"/>
    <x v="0"/>
    <x v="2"/>
    <x v="37"/>
    <b v="0"/>
    <n v="750"/>
    <n v="830"/>
    <n v="910"/>
    <n v="990"/>
    <n v="1150"/>
  </r>
  <r>
    <s v="259"/>
    <s v="Garcia"/>
    <s v="Zachary"/>
    <x v="0"/>
    <x v="1"/>
    <x v="37"/>
    <b v="0"/>
    <n v="450"/>
    <n v="570"/>
    <n v="730"/>
    <n v="930"/>
    <n v="1090"/>
  </r>
  <r>
    <s v="266"/>
    <s v="Gonzales"/>
    <s v="Jace"/>
    <x v="0"/>
    <x v="0"/>
    <x v="37"/>
    <b v="0"/>
    <n v="300"/>
    <n v="380"/>
    <n v="540"/>
    <n v="740"/>
    <n v="940"/>
  </r>
  <r>
    <s v="328"/>
    <s v="Hernandez"/>
    <s v="Kylie"/>
    <x v="1"/>
    <x v="0"/>
    <x v="37"/>
    <b v="0"/>
    <n v="600"/>
    <n v="720"/>
    <n v="800"/>
    <n v="920"/>
    <n v="960"/>
  </r>
  <r>
    <s v="343"/>
    <s v="Hooper"/>
    <s v="Dylan"/>
    <x v="0"/>
    <x v="2"/>
    <x v="37"/>
    <b v="0"/>
    <n v="600"/>
    <n v="560"/>
    <n v="680"/>
    <n v="760"/>
    <n v="960"/>
  </r>
  <r>
    <s v="362"/>
    <s v="Hughes"/>
    <s v="Easton"/>
    <x v="0"/>
    <x v="0"/>
    <x v="37"/>
    <b v="0"/>
    <n v="150"/>
    <n v="110"/>
    <n v="70"/>
    <n v="110"/>
    <n v="310"/>
  </r>
  <r>
    <s v="457"/>
    <s v="Kula"/>
    <s v="Rich"/>
    <x v="0"/>
    <x v="0"/>
    <x v="37"/>
    <b v="0"/>
    <n v="300"/>
    <n v="540"/>
    <n v="540"/>
    <n v="700"/>
    <n v="860"/>
  </r>
  <r>
    <s v="538"/>
    <s v="Melia"/>
    <s v="Amelia"/>
    <x v="1"/>
    <x v="0"/>
    <x v="37"/>
    <b v="0"/>
    <n v="450"/>
    <n v="610"/>
    <n v="610"/>
    <n v="690"/>
    <n v="770"/>
  </r>
  <r>
    <s v="598"/>
    <s v="Parker"/>
    <s v="Aaron"/>
    <x v="0"/>
    <x v="0"/>
    <x v="37"/>
    <b v="0"/>
    <n v="750"/>
    <n v="1030"/>
    <n v="1150"/>
    <n v="1310"/>
    <n v="1430"/>
  </r>
  <r>
    <s v="615"/>
    <s v="Perez"/>
    <s v="Blake"/>
    <x v="0"/>
    <x v="1"/>
    <x v="37"/>
    <b v="0"/>
    <n v="750"/>
    <n v="870"/>
    <n v="870"/>
    <n v="1070"/>
    <n v="1190"/>
  </r>
  <r>
    <s v="627"/>
    <s v="Perry"/>
    <s v="Nolan"/>
    <x v="0"/>
    <x v="0"/>
    <x v="37"/>
    <b v="0"/>
    <n v="150"/>
    <n v="110"/>
    <n v="150"/>
    <n v="310"/>
    <n v="390"/>
  </r>
  <r>
    <s v="672"/>
    <s v="Reeder"/>
    <s v="Faith"/>
    <x v="1"/>
    <x v="2"/>
    <x v="37"/>
    <b v="0"/>
    <n v="450"/>
    <n v="410"/>
    <n v="610"/>
    <n v="690"/>
    <n v="810"/>
  </r>
  <r>
    <s v="733"/>
    <s v="Sanchez"/>
    <s v="Morgan"/>
    <x v="1"/>
    <x v="0"/>
    <x v="37"/>
    <b v="0"/>
    <n v="300"/>
    <n v="580"/>
    <n v="780"/>
    <n v="940"/>
    <n v="1100"/>
  </r>
  <r>
    <s v="775"/>
    <s v="Stewart"/>
    <s v="Naomi"/>
    <x v="1"/>
    <x v="0"/>
    <x v="37"/>
    <b v="0"/>
    <n v="300"/>
    <n v="420"/>
    <n v="500"/>
    <n v="700"/>
    <n v="860"/>
  </r>
  <r>
    <s v="78"/>
    <s v="Bennett"/>
    <s v="Tracey"/>
    <x v="0"/>
    <x v="0"/>
    <x v="37"/>
    <b v="0"/>
    <n v="750"/>
    <n v="750"/>
    <n v="950"/>
    <n v="1110"/>
    <n v="1270"/>
  </r>
  <r>
    <s v="803"/>
    <s v="Tinkle"/>
    <s v="Chloe"/>
    <x v="1"/>
    <x v="2"/>
    <x v="37"/>
    <b v="0"/>
    <n v="750"/>
    <n v="870"/>
    <n v="990"/>
    <n v="1190"/>
    <n v="1350"/>
  </r>
  <r>
    <s v="83"/>
    <s v="Bergevin"/>
    <s v="Carson"/>
    <x v="0"/>
    <x v="2"/>
    <x v="37"/>
    <b v="0"/>
    <n v="150"/>
    <n v="110"/>
    <n v="190"/>
    <n v="270"/>
    <n v="350"/>
  </r>
  <r>
    <s v="132"/>
    <s v="Bulman"/>
    <s v="Layla"/>
    <x v="1"/>
    <x v="0"/>
    <x v="38"/>
    <b v="0"/>
    <n v="300"/>
    <n v="300"/>
    <n v="380"/>
    <n v="460"/>
    <n v="540"/>
  </r>
  <r>
    <s v="157"/>
    <s v="Cato"/>
    <s v="Octavio"/>
    <x v="0"/>
    <x v="2"/>
    <x v="38"/>
    <b v="0"/>
    <n v="150"/>
    <n v="230"/>
    <n v="230"/>
    <n v="310"/>
    <n v="350"/>
  </r>
  <r>
    <s v="227"/>
    <s v="Evans"/>
    <s v="Sherrill"/>
    <x v="1"/>
    <x v="1"/>
    <x v="38"/>
    <b v="0"/>
    <n v="750"/>
    <n v="950"/>
    <n v="950"/>
    <n v="1030"/>
    <n v="1110"/>
  </r>
  <r>
    <s v="252"/>
    <s v="Foster"/>
    <s v="Sarah"/>
    <x v="1"/>
    <x v="1"/>
    <x v="38"/>
    <b v="0"/>
    <n v="600"/>
    <n v="680"/>
    <n v="760"/>
    <n v="800"/>
    <n v="840"/>
  </r>
  <r>
    <s v="256"/>
    <s v="Garcia"/>
    <s v="Jackson"/>
    <x v="0"/>
    <x v="0"/>
    <x v="38"/>
    <b v="0"/>
    <n v="300"/>
    <n v="540"/>
    <n v="500"/>
    <n v="620"/>
    <n v="700"/>
  </r>
  <r>
    <s v="268"/>
    <s v="Gonzales"/>
    <s v="Lakiesha"/>
    <x v="1"/>
    <x v="1"/>
    <x v="38"/>
    <b v="0"/>
    <n v="600"/>
    <n v="880"/>
    <n v="880"/>
    <n v="1040"/>
    <n v="1120"/>
  </r>
  <r>
    <s v="288"/>
    <s v="Griffin"/>
    <s v="David"/>
    <x v="0"/>
    <x v="1"/>
    <x v="38"/>
    <b v="0"/>
    <n v="450"/>
    <n v="610"/>
    <n v="690"/>
    <n v="770"/>
    <n v="930"/>
  </r>
  <r>
    <s v="295"/>
    <s v="Grundy"/>
    <s v="Natalie"/>
    <x v="1"/>
    <x v="0"/>
    <x v="38"/>
    <b v="0"/>
    <n v="150"/>
    <n v="150"/>
    <n v="110"/>
    <n v="150"/>
    <n v="190"/>
  </r>
  <r>
    <s v="297"/>
    <s v="Grundy"/>
    <s v="Luke"/>
    <x v="0"/>
    <x v="1"/>
    <x v="38"/>
    <b v="0"/>
    <n v="150"/>
    <n v="310"/>
    <n v="390"/>
    <n v="510"/>
    <n v="590"/>
  </r>
  <r>
    <s v="311"/>
    <s v="Harris"/>
    <s v="Ryan"/>
    <x v="0"/>
    <x v="1"/>
    <x v="38"/>
    <b v="0"/>
    <n v="300"/>
    <n v="420"/>
    <n v="580"/>
    <n v="740"/>
    <n v="820"/>
  </r>
  <r>
    <s v="313"/>
    <s v="Hayes"/>
    <s v="Ava"/>
    <x v="1"/>
    <x v="1"/>
    <x v="38"/>
    <b v="0"/>
    <n v="450"/>
    <n v="530"/>
    <n v="530"/>
    <n v="730"/>
    <n v="890"/>
  </r>
  <r>
    <s v="365"/>
    <s v="Hughes"/>
    <s v="Kaylee"/>
    <x v="1"/>
    <x v="0"/>
    <x v="38"/>
    <b v="0"/>
    <n v="450"/>
    <n v="410"/>
    <n v="410"/>
    <n v="450"/>
    <n v="490"/>
  </r>
  <r>
    <s v="433"/>
    <s v="King"/>
    <s v="Jodee"/>
    <x v="1"/>
    <x v="1"/>
    <x v="38"/>
    <b v="0"/>
    <n v="750"/>
    <n v="950"/>
    <n v="1110"/>
    <n v="1190"/>
    <n v="1270"/>
  </r>
  <r>
    <s v="452"/>
    <s v="Kula"/>
    <s v="Emily"/>
    <x v="1"/>
    <x v="1"/>
    <x v="38"/>
    <b v="0"/>
    <n v="300"/>
    <n v="260"/>
    <n v="300"/>
    <n v="500"/>
    <n v="660"/>
  </r>
  <r>
    <s v="504"/>
    <s v="Lucht"/>
    <s v="Levi"/>
    <x v="0"/>
    <x v="2"/>
    <x v="38"/>
    <b v="0"/>
    <n v="750"/>
    <n v="1030"/>
    <n v="1150"/>
    <n v="1270"/>
    <n v="1350"/>
  </r>
  <r>
    <s v="513"/>
    <s v="Mannino"/>
    <s v="Madison"/>
    <x v="1"/>
    <x v="0"/>
    <x v="38"/>
    <b v="0"/>
    <n v="300"/>
    <n v="260"/>
    <n v="220"/>
    <n v="340"/>
    <n v="500"/>
  </r>
  <r>
    <s v="537"/>
    <s v="Melia"/>
    <s v="Adrian"/>
    <x v="0"/>
    <x v="2"/>
    <x v="38"/>
    <b v="0"/>
    <n v="450"/>
    <n v="450"/>
    <n v="610"/>
    <n v="810"/>
    <n v="930"/>
  </r>
  <r>
    <s v="600"/>
    <s v="Parker"/>
    <s v="Bebe"/>
    <x v="1"/>
    <x v="1"/>
    <x v="38"/>
    <b v="0"/>
    <n v="150"/>
    <n v="270"/>
    <n v="390"/>
    <n v="510"/>
    <n v="670"/>
  </r>
  <r>
    <s v="629"/>
    <s v="Peterson"/>
    <s v="Autumn"/>
    <x v="1"/>
    <x v="2"/>
    <x v="38"/>
    <b v="0"/>
    <n v="750"/>
    <n v="830"/>
    <n v="990"/>
    <n v="1030"/>
    <n v="1070"/>
  </r>
  <r>
    <s v="645"/>
    <s v="Powell"/>
    <s v="Clarita"/>
    <x v="1"/>
    <x v="0"/>
    <x v="38"/>
    <b v="0"/>
    <n v="450"/>
    <n v="530"/>
    <n v="490"/>
    <n v="690"/>
    <n v="770"/>
  </r>
  <r>
    <s v="65"/>
    <s v="Barren"/>
    <s v="Les"/>
    <x v="0"/>
    <x v="0"/>
    <x v="38"/>
    <b v="0"/>
    <n v="600"/>
    <n v="760"/>
    <n v="760"/>
    <n v="920"/>
    <n v="1080"/>
  </r>
  <r>
    <s v="660"/>
    <s v="Ragan"/>
    <s v="Rossana"/>
    <x v="1"/>
    <x v="0"/>
    <x v="38"/>
    <b v="0"/>
    <n v="300"/>
    <n v="580"/>
    <n v="780"/>
    <n v="980"/>
    <n v="1140"/>
  </r>
  <r>
    <s v="661"/>
    <s v="Ramirez"/>
    <s v="Annabelle"/>
    <x v="1"/>
    <x v="2"/>
    <x v="38"/>
    <b v="0"/>
    <n v="300"/>
    <n v="420"/>
    <n v="420"/>
    <n v="580"/>
    <n v="660"/>
  </r>
  <r>
    <s v="708"/>
    <s v="Rodriguez"/>
    <s v="Eilene"/>
    <x v="1"/>
    <x v="0"/>
    <x v="38"/>
    <b v="0"/>
    <n v="600"/>
    <n v="720"/>
    <n v="920"/>
    <n v="960"/>
    <n v="1160"/>
  </r>
  <r>
    <s v="737"/>
    <s v="Sanders"/>
    <s v="Josiah"/>
    <x v="0"/>
    <x v="1"/>
    <x v="38"/>
    <b v="0"/>
    <n v="600"/>
    <n v="760"/>
    <n v="760"/>
    <n v="840"/>
    <n v="880"/>
  </r>
  <r>
    <s v="79"/>
    <s v="Bennett"/>
    <s v="Xavier"/>
    <x v="0"/>
    <x v="2"/>
    <x v="38"/>
    <b v="0"/>
    <n v="150"/>
    <n v="230"/>
    <n v="350"/>
    <n v="430"/>
    <n v="510"/>
  </r>
  <r>
    <s v="836"/>
    <s v="Watson"/>
    <s v="Alex"/>
    <x v="0"/>
    <x v="0"/>
    <x v="38"/>
    <b v="0"/>
    <n v="600"/>
    <n v="640"/>
    <n v="640"/>
    <n v="800"/>
    <n v="880"/>
  </r>
  <r>
    <s v="865"/>
    <s v="Wright"/>
    <s v="Scarlett"/>
    <x v="1"/>
    <x v="0"/>
    <x v="38"/>
    <b v="0"/>
    <n v="300"/>
    <n v="460"/>
    <n v="500"/>
    <n v="660"/>
    <n v="820"/>
  </r>
  <r>
    <s v="10"/>
    <s v="Agostino"/>
    <s v="Joseph"/>
    <x v="0"/>
    <x v="0"/>
    <x v="39"/>
    <b v="0"/>
    <n v="750"/>
    <n v="990"/>
    <n v="1150"/>
    <n v="1350"/>
    <n v="1510"/>
  </r>
  <r>
    <s v="164"/>
    <s v="Claw"/>
    <s v="Molly"/>
    <x v="1"/>
    <x v="1"/>
    <x v="39"/>
    <b v="0"/>
    <n v="300"/>
    <n v="380"/>
    <n v="540"/>
    <n v="740"/>
    <n v="860"/>
  </r>
  <r>
    <s v="194"/>
    <s v="Cox"/>
    <s v="Reggie"/>
    <x v="0"/>
    <x v="1"/>
    <x v="39"/>
    <b v="0"/>
    <n v="150"/>
    <n v="310"/>
    <n v="470"/>
    <n v="590"/>
    <n v="630"/>
  </r>
  <r>
    <s v="200"/>
    <s v="Crace"/>
    <s v="Porter"/>
    <x v="0"/>
    <x v="0"/>
    <x v="39"/>
    <b v="0"/>
    <n v="150"/>
    <n v="310"/>
    <n v="270"/>
    <n v="470"/>
    <n v="510"/>
  </r>
  <r>
    <s v="243"/>
    <s v="Flores"/>
    <s v="Hudson"/>
    <x v="0"/>
    <x v="2"/>
    <x v="39"/>
    <b v="0"/>
    <n v="300"/>
    <n v="300"/>
    <n v="460"/>
    <n v="580"/>
    <n v="740"/>
  </r>
  <r>
    <s v="257"/>
    <s v="Garcia"/>
    <s v="Jaxon "/>
    <x v="0"/>
    <x v="1"/>
    <x v="39"/>
    <b v="0"/>
    <n v="450"/>
    <n v="610"/>
    <n v="610"/>
    <n v="730"/>
    <n v="850"/>
  </r>
  <r>
    <s v="3"/>
    <s v="Adams"/>
    <s v="Joshua"/>
    <x v="0"/>
    <x v="2"/>
    <x v="39"/>
    <b v="0"/>
    <n v="750"/>
    <n v="1030"/>
    <n v="1230"/>
    <n v="1430"/>
    <n v="1590"/>
  </r>
  <r>
    <s v="316"/>
    <s v="Hayes"/>
    <s v="Lucas"/>
    <x v="0"/>
    <x v="2"/>
    <x v="39"/>
    <b v="0"/>
    <n v="150"/>
    <n v="310"/>
    <n v="470"/>
    <n v="670"/>
    <n v="710"/>
  </r>
  <r>
    <s v="360"/>
    <s v="Hughes"/>
    <s v="Brayden"/>
    <x v="0"/>
    <x v="1"/>
    <x v="39"/>
    <b v="0"/>
    <n v="150"/>
    <n v="230"/>
    <n v="350"/>
    <n v="550"/>
    <n v="670"/>
  </r>
  <r>
    <s v="468"/>
    <s v="Lewis"/>
    <s v="Aaron"/>
    <x v="0"/>
    <x v="2"/>
    <x v="39"/>
    <b v="0"/>
    <n v="300"/>
    <n v="540"/>
    <n v="540"/>
    <n v="660"/>
    <n v="820"/>
  </r>
  <r>
    <s v="503"/>
    <s v="Lucht"/>
    <s v="Jerry"/>
    <x v="0"/>
    <x v="1"/>
    <x v="39"/>
    <b v="0"/>
    <n v="300"/>
    <n v="300"/>
    <n v="380"/>
    <n v="420"/>
    <n v="500"/>
  </r>
  <r>
    <s v="508"/>
    <s v="MacClelland"/>
    <s v="Lucas"/>
    <x v="0"/>
    <x v="1"/>
    <x v="39"/>
    <b v="0"/>
    <n v="450"/>
    <n v="490"/>
    <n v="530"/>
    <n v="690"/>
    <n v="770"/>
  </r>
  <r>
    <s v="607"/>
    <s v="Pattersen"/>
    <s v="Kylie"/>
    <x v="1"/>
    <x v="0"/>
    <x v="39"/>
    <b v="0"/>
    <n v="600"/>
    <n v="640"/>
    <n v="680"/>
    <n v="760"/>
    <n v="840"/>
  </r>
  <r>
    <s v="659"/>
    <s v="Ragan"/>
    <s v="Ron"/>
    <x v="0"/>
    <x v="1"/>
    <x v="39"/>
    <b v="0"/>
    <n v="300"/>
    <n v="500"/>
    <n v="540"/>
    <n v="620"/>
    <n v="700"/>
  </r>
  <r>
    <s v="782"/>
    <s v="Swooper"/>
    <s v="Jayden"/>
    <x v="0"/>
    <x v="0"/>
    <x v="39"/>
    <b v="0"/>
    <n v="150"/>
    <n v="310"/>
    <n v="430"/>
    <n v="630"/>
    <n v="830"/>
  </r>
  <r>
    <s v="817"/>
    <s v="Twigg"/>
    <s v="Nicholas"/>
    <x v="0"/>
    <x v="0"/>
    <x v="39"/>
    <b v="0"/>
    <n v="450"/>
    <n v="730"/>
    <n v="890"/>
    <n v="930"/>
    <n v="1010"/>
  </r>
  <r>
    <s v="848"/>
    <s v="Williams"/>
    <s v="Nella"/>
    <x v="1"/>
    <x v="2"/>
    <x v="39"/>
    <b v="0"/>
    <n v="450"/>
    <n v="610"/>
    <n v="570"/>
    <n v="730"/>
    <n v="810"/>
  </r>
  <r>
    <s v="849"/>
    <s v="Williams"/>
    <s v="Julian"/>
    <x v="0"/>
    <x v="1"/>
    <x v="39"/>
    <b v="0"/>
    <n v="750"/>
    <n v="910"/>
    <n v="990"/>
    <n v="1030"/>
    <n v="1070"/>
  </r>
  <r>
    <s v="175"/>
    <s v="Cook"/>
    <s v="Darrin"/>
    <x v="0"/>
    <x v="0"/>
    <x v="40"/>
    <b v="0"/>
    <n v="750"/>
    <n v="950"/>
    <n v="950"/>
    <n v="1150"/>
    <n v="1310"/>
  </r>
  <r>
    <s v="224"/>
    <s v="Evans"/>
    <s v="Daniel"/>
    <x v="0"/>
    <x v="2"/>
    <x v="40"/>
    <b v="0"/>
    <n v="300"/>
    <n v="420"/>
    <n v="580"/>
    <n v="620"/>
    <n v="700"/>
  </r>
  <r>
    <s v="27"/>
    <s v="Allyn"/>
    <s v="Chase"/>
    <x v="0"/>
    <x v="0"/>
    <x v="40"/>
    <b v="0"/>
    <n v="600"/>
    <n v="560"/>
    <n v="680"/>
    <n v="800"/>
    <n v="920"/>
  </r>
  <r>
    <s v="305"/>
    <s v="Hall"/>
    <s v="Samuel"/>
    <x v="0"/>
    <x v="1"/>
    <x v="40"/>
    <b v="0"/>
    <n v="600"/>
    <n v="600"/>
    <n v="720"/>
    <n v="760"/>
    <n v="840"/>
  </r>
  <r>
    <s v="315"/>
    <s v="Hayes"/>
    <s v="Jodee"/>
    <x v="1"/>
    <x v="2"/>
    <x v="40"/>
    <b v="0"/>
    <n v="450"/>
    <n v="650"/>
    <n v="610"/>
    <n v="650"/>
    <n v="850"/>
  </r>
  <r>
    <s v="335"/>
    <s v="Hill"/>
    <s v="Isaac"/>
    <x v="0"/>
    <x v="2"/>
    <x v="40"/>
    <b v="0"/>
    <n v="750"/>
    <n v="750"/>
    <n v="790"/>
    <n v="910"/>
    <n v="990"/>
  </r>
  <r>
    <s v="363"/>
    <s v="Hughes"/>
    <s v="Juan"/>
    <x v="0"/>
    <x v="1"/>
    <x v="40"/>
    <b v="0"/>
    <n v="600"/>
    <n v="720"/>
    <n v="720"/>
    <n v="840"/>
    <n v="1000"/>
  </r>
  <r>
    <s v="372"/>
    <s v="Jackson"/>
    <s v="Brody"/>
    <x v="0"/>
    <x v="1"/>
    <x v="40"/>
    <b v="0"/>
    <n v="150"/>
    <n v="310"/>
    <n v="350"/>
    <n v="470"/>
    <n v="630"/>
  </r>
  <r>
    <s v="384"/>
    <s v="James"/>
    <s v="Aaliyah"/>
    <x v="1"/>
    <x v="1"/>
    <x v="40"/>
    <b v="0"/>
    <n v="450"/>
    <n v="450"/>
    <n v="610"/>
    <n v="730"/>
    <n v="890"/>
  </r>
  <r>
    <s v="405"/>
    <s v="Johnson"/>
    <s v="Ignacia"/>
    <x v="0"/>
    <x v="0"/>
    <x v="40"/>
    <b v="0"/>
    <n v="750"/>
    <n v="1030"/>
    <n v="1230"/>
    <n v="1270"/>
    <n v="1310"/>
  </r>
  <r>
    <s v="414"/>
    <s v="Jones"/>
    <s v="Michael"/>
    <x v="0"/>
    <x v="2"/>
    <x v="40"/>
    <b v="0"/>
    <n v="750"/>
    <n v="1030"/>
    <n v="1230"/>
    <n v="1270"/>
    <n v="1310"/>
  </r>
  <r>
    <s v="435"/>
    <s v="King"/>
    <s v="Nella"/>
    <x v="1"/>
    <x v="0"/>
    <x v="40"/>
    <b v="0"/>
    <n v="450"/>
    <n v="610"/>
    <n v="730"/>
    <n v="810"/>
    <n v="930"/>
  </r>
  <r>
    <s v="446"/>
    <s v="Kroner"/>
    <s v="Johnie"/>
    <x v="0"/>
    <x v="0"/>
    <x v="40"/>
    <b v="0"/>
    <n v="300"/>
    <n v="460"/>
    <n v="420"/>
    <n v="460"/>
    <n v="620"/>
  </r>
  <r>
    <s v="492"/>
    <s v="Lopez"/>
    <s v="Arianna"/>
    <x v="1"/>
    <x v="0"/>
    <x v="40"/>
    <b v="0"/>
    <n v="450"/>
    <n v="450"/>
    <n v="450"/>
    <n v="530"/>
    <n v="730"/>
  </r>
  <r>
    <s v="522"/>
    <s v="Martin"/>
    <s v="Taylor"/>
    <x v="1"/>
    <x v="2"/>
    <x v="40"/>
    <b v="0"/>
    <n v="450"/>
    <n v="410"/>
    <n v="410"/>
    <n v="530"/>
    <n v="570"/>
  </r>
  <r>
    <s v="576"/>
    <s v="Morrissy"/>
    <s v="Aubree"/>
    <x v="1"/>
    <x v="0"/>
    <x v="40"/>
    <b v="0"/>
    <n v="450"/>
    <n v="650"/>
    <n v="650"/>
    <n v="850"/>
    <n v="1010"/>
  </r>
  <r>
    <s v="806"/>
    <s v="Torres"/>
    <s v="Blake"/>
    <x v="0"/>
    <x v="2"/>
    <x v="40"/>
    <b v="0"/>
    <n v="600"/>
    <n v="680"/>
    <n v="680"/>
    <n v="800"/>
    <n v="840"/>
  </r>
  <r>
    <s v="86"/>
    <s v="Bostello"/>
    <s v="Benjamin"/>
    <x v="0"/>
    <x v="1"/>
    <x v="40"/>
    <b v="0"/>
    <n v="450"/>
    <n v="650"/>
    <n v="690"/>
    <n v="810"/>
    <n v="890"/>
  </r>
  <r>
    <s v="120"/>
    <s v="Brown"/>
    <s v="Lauren"/>
    <x v="1"/>
    <x v="0"/>
    <x v="41"/>
    <b v="0"/>
    <n v="300"/>
    <n v="380"/>
    <n v="420"/>
    <n v="460"/>
    <n v="620"/>
  </r>
  <r>
    <s v="198"/>
    <s v="Crace"/>
    <s v="Addison"/>
    <x v="1"/>
    <x v="1"/>
    <x v="41"/>
    <b v="0"/>
    <n v="600"/>
    <n v="760"/>
    <n v="840"/>
    <n v="1040"/>
    <n v="1120"/>
  </r>
  <r>
    <s v="22"/>
    <s v="Allen"/>
    <s v="Avery"/>
    <x v="1"/>
    <x v="2"/>
    <x v="41"/>
    <b v="0"/>
    <n v="600"/>
    <n v="560"/>
    <n v="560"/>
    <n v="720"/>
    <n v="920"/>
  </r>
  <r>
    <s v="298"/>
    <s v="Haakenson"/>
    <s v="Gabriel"/>
    <x v="0"/>
    <x v="0"/>
    <x v="41"/>
    <b v="0"/>
    <n v="150"/>
    <n v="190"/>
    <n v="390"/>
    <n v="470"/>
    <n v="590"/>
  </r>
  <r>
    <s v="312"/>
    <s v="Harrister"/>
    <s v="Colton"/>
    <x v="0"/>
    <x v="1"/>
    <x v="41"/>
    <b v="0"/>
    <n v="300"/>
    <n v="500"/>
    <n v="500"/>
    <n v="620"/>
    <n v="820"/>
  </r>
  <r>
    <s v="382"/>
    <s v="Jackson"/>
    <s v="Sarah"/>
    <x v="1"/>
    <x v="0"/>
    <x v="41"/>
    <b v="0"/>
    <n v="450"/>
    <n v="610"/>
    <n v="610"/>
    <n v="730"/>
    <n v="890"/>
  </r>
  <r>
    <s v="391"/>
    <s v="James"/>
    <s v="Royce"/>
    <x v="0"/>
    <x v="2"/>
    <x v="41"/>
    <b v="0"/>
    <n v="150"/>
    <n v="230"/>
    <n v="430"/>
    <n v="470"/>
    <n v="590"/>
  </r>
  <r>
    <s v="407"/>
    <s v="Johnson"/>
    <s v="Liam"/>
    <x v="0"/>
    <x v="1"/>
    <x v="41"/>
    <b v="0"/>
    <n v="600"/>
    <n v="680"/>
    <n v="760"/>
    <n v="880"/>
    <n v="1000"/>
  </r>
  <r>
    <s v="593"/>
    <s v="Newhard"/>
    <s v="Lillian"/>
    <x v="1"/>
    <x v="1"/>
    <x v="41"/>
    <b v="0"/>
    <n v="150"/>
    <n v="110"/>
    <n v="110"/>
    <n v="270"/>
    <n v="310"/>
  </r>
  <r>
    <s v="620"/>
    <s v="Perez"/>
    <s v="Lucy"/>
    <x v="1"/>
    <x v="2"/>
    <x v="41"/>
    <b v="0"/>
    <n v="300"/>
    <n v="420"/>
    <n v="580"/>
    <n v="660"/>
    <n v="860"/>
  </r>
  <r>
    <s v="632"/>
    <s v="Peterson"/>
    <s v="Oliver"/>
    <x v="0"/>
    <x v="0"/>
    <x v="41"/>
    <b v="0"/>
    <n v="600"/>
    <n v="840"/>
    <n v="1000"/>
    <n v="1080"/>
    <n v="1240"/>
  </r>
  <r>
    <s v="658"/>
    <s v="Ragan"/>
    <s v="Granville"/>
    <x v="0"/>
    <x v="2"/>
    <x v="41"/>
    <b v="0"/>
    <n v="300"/>
    <n v="540"/>
    <n v="740"/>
    <n v="780"/>
    <n v="900"/>
  </r>
  <r>
    <s v="72"/>
    <s v="Bell"/>
    <s v="Mia"/>
    <x v="1"/>
    <x v="1"/>
    <x v="41"/>
    <b v="0"/>
    <n v="750"/>
    <n v="870"/>
    <n v="1030"/>
    <n v="1110"/>
    <n v="1310"/>
  </r>
  <r>
    <s v="744"/>
    <s v="Scott"/>
    <s v="Madie"/>
    <x v="1"/>
    <x v="2"/>
    <x v="41"/>
    <b v="0"/>
    <n v="750"/>
    <n v="710"/>
    <n v="750"/>
    <n v="910"/>
    <n v="990"/>
  </r>
  <r>
    <s v="76"/>
    <s v="Bennett"/>
    <s v="Jace"/>
    <x v="0"/>
    <x v="0"/>
    <x v="41"/>
    <b v="0"/>
    <n v="300"/>
    <n v="260"/>
    <n v="460"/>
    <n v="620"/>
    <n v="660"/>
  </r>
  <r>
    <s v="847"/>
    <s v="Williams"/>
    <s v="Leah"/>
    <x v="1"/>
    <x v="0"/>
    <x v="41"/>
    <b v="0"/>
    <n v="450"/>
    <n v="730"/>
    <n v="730"/>
    <n v="850"/>
    <n v="930"/>
  </r>
  <r>
    <s v="98"/>
    <s v="Bowie"/>
    <s v="Lillian"/>
    <x v="1"/>
    <x v="2"/>
    <x v="41"/>
    <b v="0"/>
    <n v="450"/>
    <n v="450"/>
    <n v="650"/>
    <n v="730"/>
    <n v="810"/>
  </r>
  <r>
    <s v="101"/>
    <s v="Boyce"/>
    <s v="Charlotte"/>
    <x v="1"/>
    <x v="1"/>
    <x v="42"/>
    <b v="0"/>
    <n v="750"/>
    <n v="870"/>
    <n v="1070"/>
    <n v="1270"/>
    <n v="1310"/>
  </r>
  <r>
    <s v="165"/>
    <s v="Claws"/>
    <s v="Matthew"/>
    <x v="0"/>
    <x v="0"/>
    <x v="42"/>
    <b v="0"/>
    <n v="450"/>
    <n v="570"/>
    <n v="730"/>
    <n v="770"/>
    <n v="890"/>
  </r>
  <r>
    <s v="232"/>
    <s v="Ferrel"/>
    <s v="Liam"/>
    <x v="0"/>
    <x v="1"/>
    <x v="42"/>
    <b v="0"/>
    <n v="150"/>
    <n v="150"/>
    <n v="230"/>
    <n v="310"/>
    <n v="390"/>
  </r>
  <r>
    <s v="246"/>
    <s v="Flores"/>
    <s v="Nevaeh"/>
    <x v="1"/>
    <x v="2"/>
    <x v="42"/>
    <b v="0"/>
    <n v="750"/>
    <n v="910"/>
    <n v="990"/>
    <n v="1190"/>
    <n v="1230"/>
  </r>
  <r>
    <s v="338"/>
    <s v="Hill"/>
    <s v="Madeline"/>
    <x v="1"/>
    <x v="2"/>
    <x v="42"/>
    <b v="0"/>
    <n v="300"/>
    <n v="300"/>
    <n v="460"/>
    <n v="540"/>
    <n v="660"/>
  </r>
  <r>
    <s v="461"/>
    <s v="Lee"/>
    <s v="Claire"/>
    <x v="1"/>
    <x v="0"/>
    <x v="42"/>
    <b v="0"/>
    <n v="150"/>
    <n v="310"/>
    <n v="390"/>
    <n v="510"/>
    <n v="630"/>
  </r>
  <r>
    <s v="490"/>
    <s v="Longo"/>
    <s v="Camila"/>
    <x v="1"/>
    <x v="1"/>
    <x v="42"/>
    <b v="0"/>
    <n v="300"/>
    <n v="460"/>
    <n v="420"/>
    <n v="540"/>
    <n v="620"/>
  </r>
  <r>
    <s v="498"/>
    <s v="Lopez"/>
    <s v="Oliver"/>
    <x v="0"/>
    <x v="0"/>
    <x v="42"/>
    <b v="0"/>
    <n v="600"/>
    <n v="600"/>
    <n v="640"/>
    <n v="760"/>
    <n v="800"/>
  </r>
  <r>
    <s v="551"/>
    <s v="Mitchell"/>
    <s v="Charles"/>
    <x v="0"/>
    <x v="2"/>
    <x v="42"/>
    <b v="0"/>
    <n v="600"/>
    <n v="760"/>
    <n v="800"/>
    <n v="840"/>
    <n v="1040"/>
  </r>
  <r>
    <s v="616"/>
    <s v="Perez"/>
    <s v="Gaye"/>
    <x v="1"/>
    <x v="1"/>
    <x v="42"/>
    <b v="0"/>
    <n v="450"/>
    <n v="410"/>
    <n v="450"/>
    <n v="650"/>
    <n v="690"/>
  </r>
  <r>
    <s v="652"/>
    <s v="Price"/>
    <s v="Jasmine"/>
    <x v="1"/>
    <x v="1"/>
    <x v="42"/>
    <b v="0"/>
    <n v="150"/>
    <n v="190"/>
    <n v="190"/>
    <n v="310"/>
    <n v="390"/>
  </r>
  <r>
    <s v="673"/>
    <s v="Reeder"/>
    <s v="Reggie"/>
    <x v="0"/>
    <x v="2"/>
    <x v="42"/>
    <b v="0"/>
    <n v="750"/>
    <n v="990"/>
    <n v="1030"/>
    <n v="1070"/>
    <n v="1230"/>
  </r>
  <r>
    <s v="706"/>
    <s v="Rodda"/>
    <s v="Naomi"/>
    <x v="1"/>
    <x v="1"/>
    <x v="42"/>
    <b v="0"/>
    <n v="150"/>
    <n v="350"/>
    <n v="390"/>
    <n v="590"/>
    <n v="670"/>
  </r>
  <r>
    <s v="74"/>
    <s v="Benness"/>
    <s v="Harlan"/>
    <x v="0"/>
    <x v="0"/>
    <x v="42"/>
    <b v="0"/>
    <n v="750"/>
    <n v="950"/>
    <n v="910"/>
    <n v="1110"/>
    <n v="1190"/>
  </r>
  <r>
    <s v="769"/>
    <s v="Stalvey"/>
    <s v="Kimberly"/>
    <x v="1"/>
    <x v="0"/>
    <x v="42"/>
    <b v="0"/>
    <n v="150"/>
    <n v="150"/>
    <n v="310"/>
    <n v="350"/>
    <n v="430"/>
  </r>
  <r>
    <s v="20"/>
    <s v="Alexandry"/>
    <s v="Octavian"/>
    <x v="0"/>
    <x v="1"/>
    <x v="43"/>
    <b v="0"/>
    <n v="600"/>
    <n v="600"/>
    <n v="640"/>
    <n v="760"/>
    <n v="880"/>
  </r>
  <r>
    <s v="207"/>
    <s v="Davis"/>
    <s v="Carman"/>
    <x v="0"/>
    <x v="1"/>
    <x v="43"/>
    <b v="0"/>
    <n v="750"/>
    <n v="1030"/>
    <n v="1030"/>
    <n v="1150"/>
    <n v="1190"/>
  </r>
  <r>
    <s v="326"/>
    <s v="Hernandez"/>
    <s v="Jonathan"/>
    <x v="0"/>
    <x v="0"/>
    <x v="43"/>
    <b v="0"/>
    <n v="750"/>
    <n v="830"/>
    <n v="950"/>
    <n v="1150"/>
    <n v="1350"/>
  </r>
  <r>
    <s v="356"/>
    <s v="Howard"/>
    <s v="Lydia"/>
    <x v="1"/>
    <x v="2"/>
    <x v="43"/>
    <b v="0"/>
    <n v="600"/>
    <n v="560"/>
    <n v="760"/>
    <n v="880"/>
    <n v="920"/>
  </r>
  <r>
    <s v="470"/>
    <s v="Lewis"/>
    <s v="Hannah"/>
    <x v="1"/>
    <x v="2"/>
    <x v="43"/>
    <b v="0"/>
    <n v="300"/>
    <n v="380"/>
    <n v="420"/>
    <n v="580"/>
    <n v="700"/>
  </r>
  <r>
    <s v="493"/>
    <s v="Lopez"/>
    <s v="Cameron"/>
    <x v="0"/>
    <x v="0"/>
    <x v="43"/>
    <b v="0"/>
    <n v="600"/>
    <n v="600"/>
    <n v="640"/>
    <n v="800"/>
    <n v="960"/>
  </r>
  <r>
    <s v="499"/>
    <s v="Lopez"/>
    <s v="Stella"/>
    <x v="1"/>
    <x v="2"/>
    <x v="43"/>
    <b v="0"/>
    <n v="150"/>
    <n v="110"/>
    <n v="310"/>
    <n v="350"/>
    <n v="430"/>
  </r>
  <r>
    <s v="550"/>
    <s v="Mitchell"/>
    <s v="Alexa"/>
    <x v="1"/>
    <x v="1"/>
    <x v="43"/>
    <b v="0"/>
    <n v="450"/>
    <n v="530"/>
    <n v="610"/>
    <n v="690"/>
    <n v="730"/>
  </r>
  <r>
    <s v="574"/>
    <s v="Morris"/>
    <s v="Luke"/>
    <x v="0"/>
    <x v="1"/>
    <x v="43"/>
    <b v="0"/>
    <n v="300"/>
    <n v="580"/>
    <n v="540"/>
    <n v="580"/>
    <n v="660"/>
  </r>
  <r>
    <s v="618"/>
    <s v="Perez"/>
    <s v="Julietta"/>
    <x v="1"/>
    <x v="2"/>
    <x v="43"/>
    <b v="0"/>
    <n v="450"/>
    <n v="650"/>
    <n v="850"/>
    <n v="1010"/>
    <n v="1050"/>
  </r>
  <r>
    <s v="779"/>
    <s v="Sundquist"/>
    <s v="Molly"/>
    <x v="1"/>
    <x v="0"/>
    <x v="43"/>
    <b v="0"/>
    <n v="450"/>
    <n v="570"/>
    <n v="610"/>
    <n v="770"/>
    <n v="810"/>
  </r>
  <r>
    <s v="223"/>
    <s v="Edwards"/>
    <s v="Kathleen"/>
    <x v="1"/>
    <x v="2"/>
    <x v="44"/>
    <b v="0"/>
    <n v="750"/>
    <n v="790"/>
    <n v="750"/>
    <n v="910"/>
    <n v="1110"/>
  </r>
  <r>
    <s v="253"/>
    <s v="Garcia"/>
    <s v="Apryl"/>
    <x v="1"/>
    <x v="1"/>
    <x v="44"/>
    <b v="0"/>
    <n v="750"/>
    <n v="790"/>
    <n v="910"/>
    <n v="1110"/>
    <n v="1310"/>
  </r>
  <r>
    <s v="258"/>
    <s v="Garcia"/>
    <s v="Joseph"/>
    <x v="0"/>
    <x v="1"/>
    <x v="44"/>
    <b v="0"/>
    <n v="300"/>
    <n v="260"/>
    <n v="340"/>
    <n v="420"/>
    <n v="620"/>
  </r>
  <r>
    <s v="303"/>
    <s v="Hall"/>
    <s v="Isaac"/>
    <x v="0"/>
    <x v="2"/>
    <x v="44"/>
    <b v="0"/>
    <n v="300"/>
    <n v="260"/>
    <n v="260"/>
    <n v="380"/>
    <n v="420"/>
  </r>
  <r>
    <s v="37"/>
    <s v="Askew"/>
    <s v="Jodee"/>
    <x v="1"/>
    <x v="0"/>
    <x v="44"/>
    <b v="0"/>
    <n v="300"/>
    <n v="300"/>
    <n v="340"/>
    <n v="380"/>
    <n v="460"/>
  </r>
  <r>
    <s v="408"/>
    <s v="Johnson"/>
    <s v="Ryder"/>
    <x v="0"/>
    <x v="0"/>
    <x v="44"/>
    <b v="0"/>
    <n v="150"/>
    <n v="230"/>
    <n v="230"/>
    <n v="430"/>
    <n v="510"/>
  </r>
  <r>
    <s v="715"/>
    <s v="Rogers"/>
    <s v="Ellie"/>
    <x v="1"/>
    <x v="0"/>
    <x v="44"/>
    <b v="0"/>
    <n v="300"/>
    <n v="300"/>
    <n v="500"/>
    <n v="660"/>
    <n v="860"/>
  </r>
  <r>
    <s v="756"/>
    <s v="Simmons"/>
    <s v="Savannah"/>
    <x v="1"/>
    <x v="1"/>
    <x v="44"/>
    <b v="0"/>
    <n v="750"/>
    <n v="990"/>
    <n v="1110"/>
    <n v="1190"/>
    <n v="1270"/>
  </r>
  <r>
    <s v="796"/>
    <s v="Thompson"/>
    <s v="Berta"/>
    <x v="1"/>
    <x v="2"/>
    <x v="44"/>
    <b v="0"/>
    <n v="750"/>
    <n v="910"/>
    <n v="910"/>
    <n v="1110"/>
    <n v="1310"/>
  </r>
  <r>
    <s v="830"/>
    <s v="Ward"/>
    <s v="Walter"/>
    <x v="0"/>
    <x v="1"/>
    <x v="44"/>
    <b v="0"/>
    <n v="450"/>
    <n v="610"/>
    <n v="770"/>
    <n v="810"/>
    <n v="930"/>
  </r>
  <r>
    <s v="25"/>
    <s v="Allen"/>
    <s v="Johna"/>
    <x v="1"/>
    <x v="2"/>
    <x v="45"/>
    <b v="0"/>
    <n v="750"/>
    <n v="790"/>
    <n v="870"/>
    <n v="910"/>
    <n v="990"/>
  </r>
  <r>
    <s v="296"/>
    <s v="Grundy"/>
    <s v="Simon"/>
    <x v="0"/>
    <x v="0"/>
    <x v="45"/>
    <b v="0"/>
    <n v="600"/>
    <n v="840"/>
    <n v="960"/>
    <n v="1000"/>
    <n v="1160"/>
  </r>
  <r>
    <s v="47"/>
    <s v="Baker"/>
    <s v="Adam"/>
    <x v="0"/>
    <x v="1"/>
    <x v="45"/>
    <b v="0"/>
    <n v="300"/>
    <n v="460"/>
    <n v="580"/>
    <n v="780"/>
    <n v="940"/>
  </r>
  <r>
    <s v="516"/>
    <s v="Manninor"/>
    <s v="Kasandra"/>
    <x v="1"/>
    <x v="2"/>
    <x v="45"/>
    <b v="0"/>
    <n v="300"/>
    <n v="260"/>
    <n v="220"/>
    <n v="340"/>
    <n v="380"/>
  </r>
  <r>
    <s v="535"/>
    <s v="Mcclelland"/>
    <s v="Joseph"/>
    <x v="0"/>
    <x v="0"/>
    <x v="45"/>
    <b v="0"/>
    <n v="450"/>
    <n v="530"/>
    <n v="690"/>
    <n v="730"/>
    <n v="930"/>
  </r>
  <r>
    <s v="567"/>
    <s v="Morgan"/>
    <s v="Skylar"/>
    <x v="1"/>
    <x v="1"/>
    <x v="45"/>
    <b v="0"/>
    <n v="300"/>
    <n v="540"/>
    <n v="660"/>
    <n v="780"/>
    <n v="900"/>
  </r>
  <r>
    <s v="582"/>
    <s v="Murphy"/>
    <s v="Thomas"/>
    <x v="0"/>
    <x v="2"/>
    <x v="45"/>
    <b v="0"/>
    <n v="600"/>
    <n v="800"/>
    <n v="920"/>
    <n v="1120"/>
    <n v="1320"/>
  </r>
  <r>
    <s v="698"/>
    <s v="Robinson"/>
    <s v="Caroline"/>
    <x v="1"/>
    <x v="2"/>
    <x v="45"/>
    <b v="0"/>
    <n v="750"/>
    <n v="870"/>
    <n v="1070"/>
    <n v="1110"/>
    <n v="1270"/>
  </r>
  <r>
    <s v="760"/>
    <s v="Smith"/>
    <s v="Aaron"/>
    <x v="0"/>
    <x v="0"/>
    <x v="45"/>
    <b v="0"/>
    <n v="150"/>
    <n v="150"/>
    <n v="110"/>
    <n v="230"/>
    <n v="430"/>
  </r>
  <r>
    <s v="173"/>
    <s v="Collins"/>
    <s v="Ryder"/>
    <x v="0"/>
    <x v="2"/>
    <x v="46"/>
    <b v="0"/>
    <n v="300"/>
    <n v="340"/>
    <n v="500"/>
    <n v="660"/>
    <n v="860"/>
  </r>
  <r>
    <s v="269"/>
    <s v="Gonzales"/>
    <s v="Nolan"/>
    <x v="0"/>
    <x v="2"/>
    <x v="46"/>
    <b v="0"/>
    <n v="150"/>
    <n v="430"/>
    <n v="630"/>
    <n v="750"/>
    <n v="950"/>
  </r>
  <r>
    <s v="274"/>
    <s v="Gonzalez"/>
    <s v="Julietta"/>
    <x v="1"/>
    <x v="0"/>
    <x v="46"/>
    <b v="0"/>
    <n v="150"/>
    <n v="150"/>
    <n v="350"/>
    <n v="550"/>
    <n v="670"/>
  </r>
  <r>
    <s v="285"/>
    <s v="Green"/>
    <s v="Wan"/>
    <x v="0"/>
    <x v="0"/>
    <x v="46"/>
    <b v="0"/>
    <n v="450"/>
    <n v="730"/>
    <n v="890"/>
    <n v="1090"/>
    <n v="1170"/>
  </r>
  <r>
    <s v="302"/>
    <s v="Hall"/>
    <s v="Genesis"/>
    <x v="1"/>
    <x v="2"/>
    <x v="46"/>
    <b v="0"/>
    <n v="600"/>
    <n v="760"/>
    <n v="800"/>
    <n v="920"/>
    <n v="960"/>
  </r>
  <r>
    <s v="398"/>
    <s v="Jenkins"/>
    <s v="Kayden"/>
    <x v="0"/>
    <x v="2"/>
    <x v="46"/>
    <b v="0"/>
    <n v="150"/>
    <n v="110"/>
    <n v="150"/>
    <n v="190"/>
    <n v="350"/>
  </r>
  <r>
    <s v="429"/>
    <s v="King"/>
    <s v="Audrey"/>
    <x v="1"/>
    <x v="2"/>
    <x v="46"/>
    <b v="0"/>
    <n v="600"/>
    <n v="720"/>
    <n v="680"/>
    <n v="880"/>
    <n v="1040"/>
  </r>
  <r>
    <s v="436"/>
    <s v="Kingman"/>
    <s v="Parker"/>
    <x v="0"/>
    <x v="0"/>
    <x v="46"/>
    <b v="0"/>
    <n v="600"/>
    <n v="680"/>
    <n v="840"/>
    <n v="920"/>
    <n v="1080"/>
  </r>
  <r>
    <s v="440"/>
    <s v="Klahn"/>
    <s v="Olivia"/>
    <x v="1"/>
    <x v="1"/>
    <x v="46"/>
    <b v="0"/>
    <n v="750"/>
    <n v="950"/>
    <n v="1030"/>
    <n v="1190"/>
    <n v="1310"/>
  </r>
  <r>
    <s v="473"/>
    <s v="Lewis"/>
    <s v="Mia"/>
    <x v="1"/>
    <x v="0"/>
    <x v="46"/>
    <b v="0"/>
    <n v="150"/>
    <n v="350"/>
    <n v="550"/>
    <n v="670"/>
    <n v="710"/>
  </r>
  <r>
    <s v="5"/>
    <s v="Adamski"/>
    <s v="Jace"/>
    <x v="0"/>
    <x v="0"/>
    <x v="46"/>
    <b v="0"/>
    <n v="450"/>
    <n v="650"/>
    <n v="650"/>
    <n v="810"/>
    <n v="930"/>
  </r>
  <r>
    <s v="653"/>
    <s v="Price"/>
    <s v="Parker"/>
    <x v="0"/>
    <x v="1"/>
    <x v="46"/>
    <b v="0"/>
    <n v="450"/>
    <n v="570"/>
    <n v="530"/>
    <n v="650"/>
    <n v="730"/>
  </r>
  <r>
    <s v="668"/>
    <s v="Reed"/>
    <s v="Connor"/>
    <x v="0"/>
    <x v="0"/>
    <x v="46"/>
    <b v="0"/>
    <n v="300"/>
    <n v="420"/>
    <n v="460"/>
    <n v="620"/>
    <n v="660"/>
  </r>
  <r>
    <s v="670"/>
    <s v="Reed"/>
    <s v="Ron"/>
    <x v="0"/>
    <x v="0"/>
    <x v="46"/>
    <b v="0"/>
    <n v="600"/>
    <n v="760"/>
    <n v="720"/>
    <n v="920"/>
    <n v="1120"/>
  </r>
  <r>
    <s v="794"/>
    <s v="Thomasville"/>
    <s v="Charles"/>
    <x v="0"/>
    <x v="1"/>
    <x v="46"/>
    <b v="0"/>
    <n v="600"/>
    <n v="840"/>
    <n v="920"/>
    <n v="1000"/>
    <n v="1080"/>
  </r>
  <r>
    <s v="813"/>
    <s v="Turner"/>
    <s v="Merideth"/>
    <x v="1"/>
    <x v="0"/>
    <x v="46"/>
    <b v="0"/>
    <n v="300"/>
    <n v="500"/>
    <n v="700"/>
    <n v="740"/>
    <n v="940"/>
  </r>
  <r>
    <s v="831"/>
    <s v="Wardly"/>
    <s v="Lily"/>
    <x v="1"/>
    <x v="0"/>
    <x v="46"/>
    <b v="0"/>
    <n v="600"/>
    <n v="680"/>
    <n v="640"/>
    <n v="720"/>
    <n v="840"/>
  </r>
  <r>
    <s v="299"/>
    <s v="Haakenson"/>
    <s v="Riley"/>
    <x v="1"/>
    <x v="1"/>
    <x v="47"/>
    <b v="0"/>
    <n v="750"/>
    <n v="950"/>
    <n v="910"/>
    <n v="1070"/>
    <n v="1190"/>
  </r>
  <r>
    <s v="330"/>
    <s v="Hernandez"/>
    <s v="Reggie"/>
    <x v="0"/>
    <x v="1"/>
    <x v="47"/>
    <b v="0"/>
    <n v="150"/>
    <n v="230"/>
    <n v="310"/>
    <n v="510"/>
    <n v="710"/>
  </r>
  <r>
    <s v="393"/>
    <s v="Jameson"/>
    <s v="Grace"/>
    <x v="1"/>
    <x v="2"/>
    <x v="47"/>
    <b v="0"/>
    <n v="450"/>
    <n v="490"/>
    <n v="530"/>
    <n v="690"/>
    <n v="770"/>
  </r>
  <r>
    <s v="458"/>
    <s v="Kulax"/>
    <s v="Liam"/>
    <x v="0"/>
    <x v="2"/>
    <x v="47"/>
    <b v="0"/>
    <n v="300"/>
    <n v="500"/>
    <n v="460"/>
    <n v="660"/>
    <n v="700"/>
  </r>
  <r>
    <s v="527"/>
    <s v="Martinez"/>
    <s v="Jodee"/>
    <x v="1"/>
    <x v="0"/>
    <x v="47"/>
    <b v="0"/>
    <n v="150"/>
    <n v="430"/>
    <n v="590"/>
    <n v="710"/>
    <n v="910"/>
  </r>
  <r>
    <s v="540"/>
    <s v="Melia"/>
    <s v="Nicolas"/>
    <x v="0"/>
    <x v="0"/>
    <x v="47"/>
    <b v="0"/>
    <n v="600"/>
    <n v="760"/>
    <n v="960"/>
    <n v="1120"/>
    <n v="1320"/>
  </r>
  <r>
    <s v="596"/>
    <s v="Newhart"/>
    <s v="Maya"/>
    <x v="1"/>
    <x v="1"/>
    <x v="47"/>
    <b v="0"/>
    <n v="600"/>
    <n v="600"/>
    <n v="680"/>
    <n v="880"/>
    <n v="920"/>
  </r>
  <r>
    <s v="684"/>
    <s v="Richardson"/>
    <s v="Avery"/>
    <x v="1"/>
    <x v="0"/>
    <x v="47"/>
    <b v="0"/>
    <n v="450"/>
    <n v="570"/>
    <n v="690"/>
    <n v="850"/>
    <n v="1010"/>
  </r>
  <r>
    <s v="704"/>
    <s v="Rodan"/>
    <s v="Harris"/>
    <x v="0"/>
    <x v="2"/>
    <x v="47"/>
    <b v="0"/>
    <n v="150"/>
    <n v="430"/>
    <n v="630"/>
    <n v="710"/>
    <n v="870"/>
  </r>
  <r>
    <s v="710"/>
    <s v="Rodriguez"/>
    <s v="Nicolas"/>
    <x v="0"/>
    <x v="1"/>
    <x v="47"/>
    <b v="0"/>
    <n v="150"/>
    <n v="110"/>
    <n v="70"/>
    <n v="190"/>
    <n v="310"/>
  </r>
  <r>
    <s v="762"/>
    <s v="Smyth"/>
    <s v="Santos"/>
    <x v="0"/>
    <x v="0"/>
    <x v="47"/>
    <b v="0"/>
    <n v="150"/>
    <n v="390"/>
    <n v="470"/>
    <n v="550"/>
    <n v="630"/>
  </r>
  <r>
    <s v="786"/>
    <s v="Taylor"/>
    <s v="James"/>
    <x v="0"/>
    <x v="2"/>
    <x v="47"/>
    <b v="0"/>
    <n v="600"/>
    <n v="640"/>
    <n v="680"/>
    <n v="880"/>
    <n v="1000"/>
  </r>
  <r>
    <s v="840"/>
    <s v="Watson"/>
    <s v="Hannah"/>
    <x v="1"/>
    <x v="2"/>
    <x v="47"/>
    <b v="0"/>
    <n v="450"/>
    <n v="450"/>
    <n v="530"/>
    <n v="730"/>
    <n v="810"/>
  </r>
  <r>
    <s v="21"/>
    <s v="Allen"/>
    <s v="Alexa"/>
    <x v="1"/>
    <x v="2"/>
    <x v="48"/>
    <b v="0"/>
    <n v="450"/>
    <n v="530"/>
    <n v="650"/>
    <n v="850"/>
    <n v="1050"/>
  </r>
  <r>
    <s v="217"/>
    <s v="Diaz"/>
    <s v="Arianna"/>
    <x v="1"/>
    <x v="1"/>
    <x v="48"/>
    <b v="0"/>
    <n v="300"/>
    <n v="340"/>
    <n v="420"/>
    <n v="580"/>
    <n v="620"/>
  </r>
  <r>
    <s v="249"/>
    <s v="Foster"/>
    <s v="Dana"/>
    <x v="0"/>
    <x v="1"/>
    <x v="48"/>
    <b v="0"/>
    <n v="450"/>
    <n v="530"/>
    <n v="610"/>
    <n v="650"/>
    <n v="690"/>
  </r>
  <r>
    <s v="317"/>
    <s v="Hayes"/>
    <s v="Ashley"/>
    <x v="1"/>
    <x v="0"/>
    <x v="48"/>
    <b v="0"/>
    <n v="300"/>
    <n v="500"/>
    <n v="700"/>
    <n v="780"/>
    <n v="860"/>
  </r>
  <r>
    <s v="401"/>
    <s v="Jenkins"/>
    <s v="Leah"/>
    <x v="1"/>
    <x v="0"/>
    <x v="48"/>
    <b v="0"/>
    <n v="150"/>
    <n v="190"/>
    <n v="230"/>
    <n v="350"/>
    <n v="390"/>
  </r>
  <r>
    <s v="444"/>
    <s v="Kroner"/>
    <s v="Ava"/>
    <x v="1"/>
    <x v="2"/>
    <x v="48"/>
    <b v="0"/>
    <n v="600"/>
    <n v="880"/>
    <n v="920"/>
    <n v="960"/>
    <n v="1080"/>
  </r>
  <r>
    <s v="515"/>
    <s v="Manninor"/>
    <s v="Brianna"/>
    <x v="1"/>
    <x v="0"/>
    <x v="48"/>
    <b v="0"/>
    <n v="300"/>
    <n v="460"/>
    <n v="540"/>
    <n v="740"/>
    <n v="940"/>
  </r>
  <r>
    <s v="559"/>
    <s v="Moore"/>
    <s v="Nevaeh"/>
    <x v="1"/>
    <x v="2"/>
    <x v="48"/>
    <b v="0"/>
    <n v="150"/>
    <n v="190"/>
    <n v="310"/>
    <n v="430"/>
    <n v="550"/>
  </r>
  <r>
    <s v="586"/>
    <s v="Nelson"/>
    <s v="Kevin"/>
    <x v="0"/>
    <x v="2"/>
    <x v="48"/>
    <b v="0"/>
    <n v="300"/>
    <n v="380"/>
    <n v="540"/>
    <n v="700"/>
    <n v="740"/>
  </r>
  <r>
    <s v="588"/>
    <s v="Nelson"/>
    <s v="Stella"/>
    <x v="1"/>
    <x v="2"/>
    <x v="48"/>
    <b v="0"/>
    <n v="750"/>
    <n v="950"/>
    <n v="1070"/>
    <n v="1230"/>
    <n v="1390"/>
  </r>
  <r>
    <s v="747"/>
    <s v="Scurrie"/>
    <s v="Caleb"/>
    <x v="0"/>
    <x v="1"/>
    <x v="48"/>
    <b v="0"/>
    <n v="750"/>
    <n v="1030"/>
    <n v="1030"/>
    <n v="1230"/>
    <n v="1350"/>
  </r>
  <r>
    <s v="752"/>
    <s v="Shott"/>
    <s v="Hershel"/>
    <x v="0"/>
    <x v="0"/>
    <x v="48"/>
    <b v="0"/>
    <n v="300"/>
    <n v="420"/>
    <n v="500"/>
    <n v="580"/>
    <n v="700"/>
  </r>
  <r>
    <s v="785"/>
    <s v="Taylor"/>
    <s v="Alexis"/>
    <x v="1"/>
    <x v="2"/>
    <x v="48"/>
    <b v="0"/>
    <n v="450"/>
    <n v="650"/>
    <n v="730"/>
    <n v="850"/>
    <n v="890"/>
  </r>
  <r>
    <s v="855"/>
    <s v="Wilton"/>
    <s v="Gilbert"/>
    <x v="0"/>
    <x v="1"/>
    <x v="48"/>
    <b v="0"/>
    <n v="600"/>
    <n v="600"/>
    <n v="760"/>
    <n v="840"/>
    <n v="1000"/>
  </r>
  <r>
    <s v="140"/>
    <s v="Butler"/>
    <s v="Audrey"/>
    <x v="1"/>
    <x v="0"/>
    <x v="49"/>
    <b v="0"/>
    <n v="150"/>
    <n v="270"/>
    <n v="470"/>
    <n v="550"/>
    <n v="710"/>
  </r>
  <r>
    <s v="176"/>
    <s v="Cook"/>
    <s v="Eva"/>
    <x v="1"/>
    <x v="1"/>
    <x v="49"/>
    <b v="0"/>
    <n v="300"/>
    <n v="300"/>
    <n v="460"/>
    <n v="620"/>
    <n v="820"/>
  </r>
  <r>
    <s v="222"/>
    <s v="Edwards"/>
    <s v="Julian"/>
    <x v="0"/>
    <x v="2"/>
    <x v="49"/>
    <b v="0"/>
    <n v="600"/>
    <n v="800"/>
    <n v="880"/>
    <n v="1080"/>
    <n v="1240"/>
  </r>
  <r>
    <s v="309"/>
    <s v="Harris"/>
    <s v="Esta"/>
    <x v="1"/>
    <x v="0"/>
    <x v="49"/>
    <b v="0"/>
    <n v="450"/>
    <n v="610"/>
    <n v="730"/>
    <n v="890"/>
    <n v="1010"/>
  </r>
  <r>
    <s v="325"/>
    <s v="Hernandez"/>
    <s v="Francisca"/>
    <x v="1"/>
    <x v="0"/>
    <x v="49"/>
    <b v="0"/>
    <n v="300"/>
    <n v="340"/>
    <n v="300"/>
    <n v="380"/>
    <n v="540"/>
  </r>
  <r>
    <s v="340"/>
    <s v="Hillock"/>
    <s v="Cooper"/>
    <x v="0"/>
    <x v="1"/>
    <x v="49"/>
    <b v="0"/>
    <n v="300"/>
    <n v="420"/>
    <n v="420"/>
    <n v="460"/>
    <n v="580"/>
  </r>
  <r>
    <s v="350"/>
    <s v="Howard"/>
    <s v="Ayden"/>
    <x v="0"/>
    <x v="1"/>
    <x v="49"/>
    <b v="0"/>
    <n v="750"/>
    <n v="830"/>
    <n v="830"/>
    <n v="990"/>
    <n v="1030"/>
  </r>
  <r>
    <s v="392"/>
    <s v="James"/>
    <s v="Wyatt"/>
    <x v="0"/>
    <x v="0"/>
    <x v="49"/>
    <b v="0"/>
    <n v="750"/>
    <n v="870"/>
    <n v="1070"/>
    <n v="1270"/>
    <n v="1350"/>
  </r>
  <r>
    <s v="44"/>
    <s v="Bailey"/>
    <s v="Sebastian"/>
    <x v="0"/>
    <x v="0"/>
    <x v="49"/>
    <b v="0"/>
    <n v="300"/>
    <n v="260"/>
    <n v="420"/>
    <n v="620"/>
    <n v="660"/>
  </r>
  <r>
    <s v="450"/>
    <s v="Kroner"/>
    <s v="William"/>
    <x v="0"/>
    <x v="2"/>
    <x v="49"/>
    <b v="0"/>
    <n v="300"/>
    <n v="300"/>
    <n v="340"/>
    <n v="460"/>
    <n v="620"/>
  </r>
  <r>
    <s v="453"/>
    <s v="Kula"/>
    <s v="Frank"/>
    <x v="0"/>
    <x v="0"/>
    <x v="49"/>
    <b v="0"/>
    <n v="600"/>
    <n v="760"/>
    <n v="720"/>
    <n v="880"/>
    <n v="1080"/>
  </r>
  <r>
    <s v="569"/>
    <s v="Morganis"/>
    <s v="Kylie"/>
    <x v="1"/>
    <x v="0"/>
    <x v="49"/>
    <b v="0"/>
    <n v="600"/>
    <n v="600"/>
    <n v="800"/>
    <n v="920"/>
    <n v="1080"/>
  </r>
  <r>
    <s v="614"/>
    <s v="Patterson"/>
    <s v="Gabriella"/>
    <x v="1"/>
    <x v="1"/>
    <x v="49"/>
    <b v="0"/>
    <n v="450"/>
    <n v="730"/>
    <n v="690"/>
    <n v="850"/>
    <n v="1010"/>
  </r>
  <r>
    <s v="63"/>
    <s v="Barre"/>
    <s v="Paulette"/>
    <x v="1"/>
    <x v="2"/>
    <x v="49"/>
    <b v="0"/>
    <n v="150"/>
    <n v="190"/>
    <n v="150"/>
    <n v="230"/>
    <n v="390"/>
  </r>
  <r>
    <s v="665"/>
    <s v="Ramirez"/>
    <s v="Justin "/>
    <x v="0"/>
    <x v="1"/>
    <x v="49"/>
    <b v="0"/>
    <n v="750"/>
    <n v="790"/>
    <n v="750"/>
    <n v="950"/>
    <n v="990"/>
  </r>
  <r>
    <s v="667"/>
    <s v="Reagen"/>
    <s v="Noah"/>
    <x v="0"/>
    <x v="2"/>
    <x v="49"/>
    <b v="0"/>
    <n v="300"/>
    <n v="460"/>
    <n v="460"/>
    <n v="580"/>
    <n v="740"/>
  </r>
  <r>
    <s v="7"/>
    <s v="Agastino"/>
    <s v="Jackson"/>
    <x v="0"/>
    <x v="0"/>
    <x v="49"/>
    <b v="0"/>
    <n v="750"/>
    <n v="710"/>
    <n v="750"/>
    <n v="870"/>
    <n v="950"/>
  </r>
  <r>
    <s v="758"/>
    <s v="Smith"/>
    <s v="Layla"/>
    <x v="1"/>
    <x v="0"/>
    <x v="49"/>
    <b v="0"/>
    <n v="300"/>
    <n v="540"/>
    <n v="660"/>
    <n v="700"/>
    <n v="900"/>
  </r>
  <r>
    <s v="828"/>
    <s v="Ward"/>
    <s v="Jacob"/>
    <x v="0"/>
    <x v="0"/>
    <x v="49"/>
    <b v="0"/>
    <n v="150"/>
    <n v="230"/>
    <n v="190"/>
    <n v="390"/>
    <n v="430"/>
  </r>
  <r>
    <s v="145"/>
    <s v="Campbell"/>
    <s v="Rolanda"/>
    <x v="1"/>
    <x v="2"/>
    <x v="50"/>
    <b v="0"/>
    <n v="600"/>
    <n v="640"/>
    <n v="720"/>
    <n v="840"/>
    <n v="920"/>
  </r>
  <r>
    <s v="166"/>
    <s v="Coleman"/>
    <s v="Alex"/>
    <x v="0"/>
    <x v="1"/>
    <x v="50"/>
    <b v="0"/>
    <n v="750"/>
    <n v="830"/>
    <n v="1030"/>
    <n v="1230"/>
    <n v="1270"/>
  </r>
  <r>
    <s v="236"/>
    <s v="Finnegan"/>
    <s v="Elijah"/>
    <x v="0"/>
    <x v="1"/>
    <x v="50"/>
    <b v="0"/>
    <n v="750"/>
    <n v="750"/>
    <n v="950"/>
    <n v="1110"/>
    <n v="1150"/>
  </r>
  <r>
    <s v="264"/>
    <s v="Gonzales"/>
    <s v="Alex"/>
    <x v="0"/>
    <x v="2"/>
    <x v="50"/>
    <b v="0"/>
    <n v="300"/>
    <n v="540"/>
    <n v="660"/>
    <n v="820"/>
    <n v="860"/>
  </r>
  <r>
    <s v="28"/>
    <s v="Andersen"/>
    <s v="Vella"/>
    <x v="1"/>
    <x v="0"/>
    <x v="50"/>
    <b v="0"/>
    <n v="600"/>
    <n v="760"/>
    <n v="880"/>
    <n v="1080"/>
    <n v="1200"/>
  </r>
  <r>
    <s v="34"/>
    <s v="Andreeson"/>
    <s v="Josiah"/>
    <x v="0"/>
    <x v="1"/>
    <x v="50"/>
    <b v="0"/>
    <n v="450"/>
    <n v="650"/>
    <n v="650"/>
    <n v="810"/>
    <n v="970"/>
  </r>
  <r>
    <s v="381"/>
    <s v="Jackson"/>
    <s v="Rodger"/>
    <x v="0"/>
    <x v="2"/>
    <x v="50"/>
    <b v="0"/>
    <n v="150"/>
    <n v="150"/>
    <n v="230"/>
    <n v="270"/>
    <n v="470"/>
  </r>
  <r>
    <s v="487"/>
    <s v="Long"/>
    <s v="Luis"/>
    <x v="0"/>
    <x v="2"/>
    <x v="50"/>
    <b v="0"/>
    <n v="600"/>
    <n v="560"/>
    <n v="600"/>
    <n v="640"/>
    <n v="720"/>
  </r>
  <r>
    <s v="58"/>
    <s v="Barnes"/>
    <s v="Porfirio"/>
    <x v="0"/>
    <x v="1"/>
    <x v="50"/>
    <b v="0"/>
    <n v="300"/>
    <n v="260"/>
    <n v="340"/>
    <n v="540"/>
    <n v="620"/>
  </r>
  <r>
    <s v="623"/>
    <s v="Perry"/>
    <s v="Jose"/>
    <x v="0"/>
    <x v="0"/>
    <x v="50"/>
    <b v="0"/>
    <n v="450"/>
    <n v="690"/>
    <n v="730"/>
    <n v="850"/>
    <n v="970"/>
  </r>
  <r>
    <s v="771"/>
    <s v="Stalvez"/>
    <s v="Joshua"/>
    <x v="0"/>
    <x v="2"/>
    <x v="50"/>
    <b v="0"/>
    <n v="600"/>
    <n v="800"/>
    <n v="960"/>
    <n v="1160"/>
    <n v="1360"/>
  </r>
  <r>
    <s v="774"/>
    <s v="Stewart"/>
    <s v="Levi"/>
    <x v="0"/>
    <x v="2"/>
    <x v="50"/>
    <b v="0"/>
    <n v="600"/>
    <n v="560"/>
    <n v="640"/>
    <n v="840"/>
    <n v="1000"/>
  </r>
  <r>
    <s v="781"/>
    <s v="Swoope"/>
    <s v="Michael"/>
    <x v="0"/>
    <x v="2"/>
    <x v="50"/>
    <b v="0"/>
    <n v="150"/>
    <n v="430"/>
    <n v="630"/>
    <n v="710"/>
    <n v="830"/>
  </r>
  <r>
    <s v="795"/>
    <s v="Thompsen"/>
    <s v="Kevin"/>
    <x v="0"/>
    <x v="0"/>
    <x v="50"/>
    <b v="0"/>
    <n v="300"/>
    <n v="500"/>
    <n v="620"/>
    <n v="780"/>
    <n v="860"/>
  </r>
  <r>
    <s v="812"/>
    <s v="Turner"/>
    <s v="Jordan"/>
    <x v="0"/>
    <x v="2"/>
    <x v="50"/>
    <b v="0"/>
    <n v="150"/>
    <n v="110"/>
    <n v="110"/>
    <n v="230"/>
    <n v="310"/>
  </r>
  <r>
    <s v="864"/>
    <s v="Wright"/>
    <s v="Kathleen"/>
    <x v="1"/>
    <x v="2"/>
    <x v="50"/>
    <b v="0"/>
    <n v="300"/>
    <n v="380"/>
    <n v="380"/>
    <n v="580"/>
    <n v="700"/>
  </r>
  <r>
    <s v="112"/>
    <s v="Brooks"/>
    <s v="Marnie"/>
    <x v="1"/>
    <x v="0"/>
    <x v="51"/>
    <b v="0"/>
    <n v="300"/>
    <n v="540"/>
    <n v="540"/>
    <n v="580"/>
    <n v="620"/>
  </r>
  <r>
    <s v="163"/>
    <s v="Claw"/>
    <s v="Del"/>
    <x v="0"/>
    <x v="0"/>
    <x v="51"/>
    <b v="0"/>
    <n v="600"/>
    <n v="600"/>
    <n v="560"/>
    <n v="720"/>
    <n v="920"/>
  </r>
  <r>
    <s v="188"/>
    <s v="Cordes"/>
    <s v="Piper"/>
    <x v="1"/>
    <x v="2"/>
    <x v="51"/>
    <b v="0"/>
    <n v="750"/>
    <n v="870"/>
    <n v="1030"/>
    <n v="1230"/>
    <n v="1430"/>
  </r>
  <r>
    <s v="195"/>
    <s v="Cox"/>
    <s v="William"/>
    <x v="0"/>
    <x v="2"/>
    <x v="51"/>
    <b v="0"/>
    <n v="600"/>
    <n v="640"/>
    <n v="840"/>
    <n v="920"/>
    <n v="1040"/>
  </r>
  <r>
    <s v="250"/>
    <s v="Foster"/>
    <s v="James"/>
    <x v="0"/>
    <x v="2"/>
    <x v="51"/>
    <b v="0"/>
    <n v="300"/>
    <n v="420"/>
    <n v="420"/>
    <n v="540"/>
    <n v="700"/>
  </r>
  <r>
    <s v="280"/>
    <s v="Gray"/>
    <s v="Porfirio"/>
    <x v="0"/>
    <x v="1"/>
    <x v="51"/>
    <b v="0"/>
    <n v="300"/>
    <n v="500"/>
    <n v="620"/>
    <n v="660"/>
    <n v="780"/>
  </r>
  <r>
    <s v="329"/>
    <s v="Hernandez"/>
    <s v="Nathan"/>
    <x v="0"/>
    <x v="1"/>
    <x v="51"/>
    <b v="0"/>
    <n v="450"/>
    <n v="730"/>
    <n v="770"/>
    <n v="810"/>
    <n v="930"/>
  </r>
  <r>
    <s v="377"/>
    <s v="Jackson"/>
    <s v="Katherine"/>
    <x v="1"/>
    <x v="0"/>
    <x v="51"/>
    <b v="0"/>
    <n v="300"/>
    <n v="260"/>
    <n v="420"/>
    <n v="580"/>
    <n v="660"/>
  </r>
  <r>
    <s v="459"/>
    <s v="Lee"/>
    <s v="Abigail"/>
    <x v="1"/>
    <x v="2"/>
    <x v="51"/>
    <b v="0"/>
    <n v="750"/>
    <n v="830"/>
    <n v="790"/>
    <n v="830"/>
    <n v="1030"/>
  </r>
  <r>
    <s v="479"/>
    <s v="Litherland"/>
    <s v="Madison"/>
    <x v="1"/>
    <x v="2"/>
    <x v="51"/>
    <b v="0"/>
    <n v="450"/>
    <n v="570"/>
    <n v="690"/>
    <n v="810"/>
    <n v="850"/>
  </r>
  <r>
    <s v="556"/>
    <s v="Mitchell"/>
    <s v="Ta"/>
    <x v="0"/>
    <x v="1"/>
    <x v="51"/>
    <b v="0"/>
    <n v="600"/>
    <n v="680"/>
    <n v="880"/>
    <n v="1040"/>
    <n v="1160"/>
  </r>
  <r>
    <s v="584"/>
    <s v="Murphy"/>
    <s v="Madison"/>
    <x v="1"/>
    <x v="0"/>
    <x v="51"/>
    <b v="0"/>
    <n v="150"/>
    <n v="350"/>
    <n v="350"/>
    <n v="550"/>
    <n v="670"/>
  </r>
  <r>
    <s v="589"/>
    <s v="Nelson"/>
    <s v="Zaida"/>
    <x v="1"/>
    <x v="1"/>
    <x v="51"/>
    <b v="0"/>
    <n v="150"/>
    <n v="430"/>
    <n v="630"/>
    <n v="750"/>
    <n v="790"/>
  </r>
  <r>
    <s v="590"/>
    <s v="Nelson"/>
    <s v="Tristan"/>
    <x v="0"/>
    <x v="1"/>
    <x v="51"/>
    <b v="0"/>
    <n v="300"/>
    <n v="380"/>
    <n v="420"/>
    <n v="540"/>
    <n v="740"/>
  </r>
  <r>
    <s v="594"/>
    <s v="Newhardt"/>
    <s v="Zachary"/>
    <x v="0"/>
    <x v="2"/>
    <x v="51"/>
    <b v="0"/>
    <n v="750"/>
    <n v="710"/>
    <n v="710"/>
    <n v="870"/>
    <n v="1070"/>
  </r>
  <r>
    <s v="599"/>
    <s v="Parker"/>
    <s v="Ayden"/>
    <x v="0"/>
    <x v="0"/>
    <x v="51"/>
    <b v="0"/>
    <n v="150"/>
    <n v="150"/>
    <n v="150"/>
    <n v="270"/>
    <n v="350"/>
  </r>
  <r>
    <s v="728"/>
    <s v="Russell"/>
    <s v="Frank"/>
    <x v="0"/>
    <x v="0"/>
    <x v="51"/>
    <b v="0"/>
    <n v="150"/>
    <n v="150"/>
    <n v="230"/>
    <n v="310"/>
    <n v="510"/>
  </r>
  <r>
    <s v="776"/>
    <s v="Stewart"/>
    <s v="Violet"/>
    <x v="1"/>
    <x v="0"/>
    <x v="51"/>
    <b v="0"/>
    <n v="150"/>
    <n v="110"/>
    <n v="230"/>
    <n v="390"/>
    <n v="510"/>
  </r>
  <r>
    <s v="216"/>
    <s v="Diaz"/>
    <s v="Olivia"/>
    <x v="1"/>
    <x v="0"/>
    <x v="52"/>
    <b v="0"/>
    <n v="750"/>
    <n v="750"/>
    <n v="870"/>
    <n v="990"/>
    <n v="1150"/>
  </r>
  <r>
    <s v="275"/>
    <s v="Gonzalez"/>
    <s v="Mia"/>
    <x v="1"/>
    <x v="1"/>
    <x v="52"/>
    <b v="0"/>
    <n v="600"/>
    <n v="800"/>
    <n v="800"/>
    <n v="920"/>
    <n v="960"/>
  </r>
  <r>
    <s v="306"/>
    <s v="Hallston"/>
    <s v="Jason"/>
    <x v="0"/>
    <x v="1"/>
    <x v="52"/>
    <b v="0"/>
    <n v="600"/>
    <n v="800"/>
    <n v="1000"/>
    <n v="1040"/>
    <n v="1200"/>
  </r>
  <r>
    <s v="417"/>
    <s v="Jones"/>
    <s v="Sophia"/>
    <x v="1"/>
    <x v="1"/>
    <x v="52"/>
    <b v="0"/>
    <n v="300"/>
    <n v="460"/>
    <n v="660"/>
    <n v="780"/>
    <n v="820"/>
  </r>
  <r>
    <s v="496"/>
    <s v="Lopez"/>
    <s v="Jeremiah"/>
    <x v="0"/>
    <x v="2"/>
    <x v="52"/>
    <b v="0"/>
    <n v="150"/>
    <n v="150"/>
    <n v="150"/>
    <n v="350"/>
    <n v="470"/>
  </r>
  <r>
    <s v="561"/>
    <s v="Moore"/>
    <s v="Thomas"/>
    <x v="0"/>
    <x v="0"/>
    <x v="52"/>
    <b v="0"/>
    <n v="450"/>
    <n v="530"/>
    <n v="690"/>
    <n v="810"/>
    <n v="850"/>
  </r>
  <r>
    <s v="565"/>
    <s v="Morgan"/>
    <s v="Santos"/>
    <x v="0"/>
    <x v="2"/>
    <x v="52"/>
    <b v="0"/>
    <n v="300"/>
    <n v="420"/>
    <n v="460"/>
    <n v="620"/>
    <n v="780"/>
  </r>
  <r>
    <s v="643"/>
    <s v="Pohl"/>
    <s v="Martin"/>
    <x v="0"/>
    <x v="0"/>
    <x v="52"/>
    <b v="0"/>
    <n v="300"/>
    <n v="460"/>
    <n v="540"/>
    <n v="580"/>
    <n v="620"/>
  </r>
  <r>
    <s v="654"/>
    <s v="Price"/>
    <s v="Walter"/>
    <x v="0"/>
    <x v="2"/>
    <x v="52"/>
    <b v="0"/>
    <n v="450"/>
    <n v="690"/>
    <n v="690"/>
    <n v="770"/>
    <n v="930"/>
  </r>
  <r>
    <s v="690"/>
    <s v="Roberts"/>
    <s v="Bailey"/>
    <x v="1"/>
    <x v="0"/>
    <x v="52"/>
    <b v="0"/>
    <n v="750"/>
    <n v="950"/>
    <n v="1070"/>
    <n v="1150"/>
    <n v="1350"/>
  </r>
  <r>
    <s v="699"/>
    <s v="Robinson"/>
    <s v="Cordia"/>
    <x v="1"/>
    <x v="2"/>
    <x v="52"/>
    <b v="0"/>
    <n v="450"/>
    <n v="610"/>
    <n v="770"/>
    <n v="810"/>
    <n v="930"/>
  </r>
  <r>
    <s v="707"/>
    <s v="Roddax"/>
    <s v="Eli"/>
    <x v="0"/>
    <x v="0"/>
    <x v="52"/>
    <b v="0"/>
    <n v="450"/>
    <n v="450"/>
    <n v="570"/>
    <n v="730"/>
    <n v="890"/>
  </r>
  <r>
    <s v="711"/>
    <s v="Rodriguez"/>
    <s v="Ryan"/>
    <x v="0"/>
    <x v="0"/>
    <x v="52"/>
    <b v="0"/>
    <n v="750"/>
    <n v="870"/>
    <n v="950"/>
    <n v="1030"/>
    <n v="1190"/>
  </r>
  <r>
    <s v="714"/>
    <s v="Rogers"/>
    <s v="Austin"/>
    <x v="0"/>
    <x v="2"/>
    <x v="52"/>
    <b v="0"/>
    <n v="750"/>
    <n v="870"/>
    <n v="950"/>
    <n v="1030"/>
    <n v="1190"/>
  </r>
  <r>
    <s v="725"/>
    <s v="Ross"/>
    <s v="Zoe"/>
    <x v="1"/>
    <x v="1"/>
    <x v="52"/>
    <b v="0"/>
    <n v="750"/>
    <n v="870"/>
    <n v="910"/>
    <n v="1070"/>
    <n v="1110"/>
  </r>
  <r>
    <s v="730"/>
    <s v="Russell"/>
    <s v="Larraine"/>
    <x v="1"/>
    <x v="2"/>
    <x v="52"/>
    <b v="0"/>
    <n v="450"/>
    <n v="570"/>
    <n v="770"/>
    <n v="930"/>
    <n v="1050"/>
  </r>
  <r>
    <s v="800"/>
    <s v="Thompson"/>
    <s v="Riley"/>
    <x v="1"/>
    <x v="1"/>
    <x v="52"/>
    <b v="0"/>
    <n v="150"/>
    <n v="270"/>
    <n v="350"/>
    <n v="390"/>
    <n v="510"/>
  </r>
  <r>
    <s v="81"/>
    <s v="Bergavin"/>
    <s v="Christopher"/>
    <x v="0"/>
    <x v="2"/>
    <x v="52"/>
    <b v="0"/>
    <n v="750"/>
    <n v="710"/>
    <n v="830"/>
    <n v="1030"/>
    <n v="1150"/>
  </r>
  <r>
    <s v="811"/>
    <s v="Turner"/>
    <s v="Ariana"/>
    <x v="1"/>
    <x v="2"/>
    <x v="52"/>
    <b v="0"/>
    <n v="750"/>
    <n v="830"/>
    <n v="830"/>
    <n v="990"/>
    <n v="1190"/>
  </r>
  <r>
    <s v="319"/>
    <s v="Henderson"/>
    <s v="Cornell"/>
    <x v="0"/>
    <x v="0"/>
    <x v="53"/>
    <b v="0"/>
    <n v="750"/>
    <n v="830"/>
    <n v="830"/>
    <n v="950"/>
    <n v="990"/>
  </r>
  <r>
    <s v="380"/>
    <s v="Jackson"/>
    <s v="Mason"/>
    <x v="0"/>
    <x v="2"/>
    <x v="53"/>
    <b v="0"/>
    <n v="300"/>
    <n v="580"/>
    <n v="580"/>
    <n v="700"/>
    <n v="900"/>
  </r>
  <r>
    <s v="419"/>
    <s v="Kelly"/>
    <s v="Alexis"/>
    <x v="1"/>
    <x v="2"/>
    <x v="53"/>
    <b v="0"/>
    <n v="450"/>
    <n v="730"/>
    <n v="730"/>
    <n v="810"/>
    <n v="970"/>
  </r>
  <r>
    <s v="421"/>
    <s v="Kelly"/>
    <s v="Hunter"/>
    <x v="0"/>
    <x v="1"/>
    <x v="53"/>
    <b v="0"/>
    <n v="600"/>
    <n v="880"/>
    <n v="1080"/>
    <n v="1200"/>
    <n v="1280"/>
  </r>
  <r>
    <s v="434"/>
    <s v="King"/>
    <s v="Landon"/>
    <x v="0"/>
    <x v="2"/>
    <x v="53"/>
    <b v="0"/>
    <n v="600"/>
    <n v="800"/>
    <n v="1000"/>
    <n v="1080"/>
    <n v="1120"/>
  </r>
  <r>
    <s v="455"/>
    <s v="Kula"/>
    <s v="Nicholas"/>
    <x v="0"/>
    <x v="1"/>
    <x v="53"/>
    <b v="0"/>
    <n v="600"/>
    <n v="560"/>
    <n v="560"/>
    <n v="600"/>
    <n v="800"/>
  </r>
  <r>
    <s v="541"/>
    <s v="Meliar"/>
    <s v="Khloe"/>
    <x v="1"/>
    <x v="2"/>
    <x v="53"/>
    <b v="0"/>
    <n v="450"/>
    <n v="570"/>
    <n v="650"/>
    <n v="730"/>
    <n v="850"/>
  </r>
  <r>
    <s v="55"/>
    <s v="Barnes"/>
    <s v="Cooper"/>
    <x v="0"/>
    <x v="0"/>
    <x v="53"/>
    <b v="0"/>
    <n v="600"/>
    <n v="800"/>
    <n v="760"/>
    <n v="920"/>
    <n v="1000"/>
  </r>
  <r>
    <s v="612"/>
    <s v="Patterson"/>
    <s v="Nathan"/>
    <x v="0"/>
    <x v="0"/>
    <x v="53"/>
    <b v="0"/>
    <n v="300"/>
    <n v="340"/>
    <n v="540"/>
    <n v="660"/>
    <n v="740"/>
  </r>
  <r>
    <s v="622"/>
    <s v="Perez"/>
    <s v="Juan"/>
    <x v="0"/>
    <x v="2"/>
    <x v="53"/>
    <b v="0"/>
    <n v="600"/>
    <n v="840"/>
    <n v="1040"/>
    <n v="1120"/>
    <n v="1320"/>
  </r>
  <r>
    <s v="669"/>
    <s v="Reed"/>
    <s v="Jasmine"/>
    <x v="1"/>
    <x v="0"/>
    <x v="53"/>
    <b v="0"/>
    <n v="600"/>
    <n v="800"/>
    <n v="800"/>
    <n v="840"/>
    <n v="1040"/>
  </r>
  <r>
    <s v="746"/>
    <s v="Scotts"/>
    <s v="Nathaniel"/>
    <x v="0"/>
    <x v="2"/>
    <x v="53"/>
    <b v="0"/>
    <n v="600"/>
    <n v="760"/>
    <n v="960"/>
    <n v="1120"/>
    <n v="1320"/>
  </r>
  <r>
    <s v="772"/>
    <s v="Stewart"/>
    <s v="Berry"/>
    <x v="1"/>
    <x v="2"/>
    <x v="53"/>
    <b v="0"/>
    <n v="750"/>
    <n v="870"/>
    <n v="1030"/>
    <n v="1190"/>
    <n v="1230"/>
  </r>
  <r>
    <s v="793"/>
    <s v="Thomas"/>
    <s v="Trinity"/>
    <x v="1"/>
    <x v="2"/>
    <x v="53"/>
    <b v="0"/>
    <n v="600"/>
    <n v="880"/>
    <n v="840"/>
    <n v="880"/>
    <n v="960"/>
  </r>
  <r>
    <s v="807"/>
    <s v="Torres"/>
    <s v="Madeline"/>
    <x v="1"/>
    <x v="2"/>
    <x v="53"/>
    <b v="0"/>
    <n v="600"/>
    <n v="720"/>
    <n v="720"/>
    <n v="760"/>
    <n v="920"/>
  </r>
  <r>
    <s v="842"/>
    <s v="White"/>
    <s v="Andrew"/>
    <x v="0"/>
    <x v="1"/>
    <x v="53"/>
    <b v="0"/>
    <n v="600"/>
    <n v="560"/>
    <n v="680"/>
    <n v="760"/>
    <n v="800"/>
  </r>
  <r>
    <s v="91"/>
    <s v="Botello"/>
    <s v="Nolan"/>
    <x v="0"/>
    <x v="1"/>
    <x v="53"/>
    <b v="0"/>
    <n v="300"/>
    <n v="460"/>
    <n v="500"/>
    <n v="540"/>
    <n v="740"/>
  </r>
  <r>
    <s v="97"/>
    <s v="Bowie"/>
    <s v="Julian"/>
    <x v="0"/>
    <x v="2"/>
    <x v="53"/>
    <b v="0"/>
    <n v="600"/>
    <n v="880"/>
    <n v="920"/>
    <n v="1040"/>
    <n v="1240"/>
  </r>
  <r>
    <s v="167"/>
    <s v="Coleman"/>
    <s v="Ignacia"/>
    <x v="0"/>
    <x v="0"/>
    <x v="54"/>
    <b v="0"/>
    <n v="600"/>
    <n v="720"/>
    <n v="720"/>
    <n v="840"/>
    <n v="920"/>
  </r>
  <r>
    <s v="205"/>
    <s v="Davis"/>
    <s v="Aaliyah"/>
    <x v="1"/>
    <x v="2"/>
    <x v="54"/>
    <b v="0"/>
    <n v="150"/>
    <n v="110"/>
    <n v="230"/>
    <n v="310"/>
    <n v="350"/>
  </r>
  <r>
    <s v="248"/>
    <s v="Foster"/>
    <s v="Damian"/>
    <x v="0"/>
    <x v="2"/>
    <x v="54"/>
    <b v="0"/>
    <n v="450"/>
    <n v="730"/>
    <n v="770"/>
    <n v="810"/>
    <n v="850"/>
  </r>
  <r>
    <s v="282"/>
    <s v="Green"/>
    <s v="Brayden"/>
    <x v="0"/>
    <x v="2"/>
    <x v="54"/>
    <b v="0"/>
    <n v="450"/>
    <n v="690"/>
    <n v="890"/>
    <n v="970"/>
    <n v="1130"/>
  </r>
  <r>
    <s v="32"/>
    <s v="Anderson"/>
    <s v="Audrey"/>
    <x v="1"/>
    <x v="0"/>
    <x v="54"/>
    <b v="0"/>
    <n v="300"/>
    <n v="420"/>
    <n v="420"/>
    <n v="500"/>
    <n v="660"/>
  </r>
  <r>
    <s v="333"/>
    <s v="Hill"/>
    <s v="Cordelia"/>
    <x v="1"/>
    <x v="0"/>
    <x v="54"/>
    <b v="0"/>
    <n v="750"/>
    <n v="790"/>
    <n v="830"/>
    <n v="870"/>
    <n v="910"/>
  </r>
  <r>
    <s v="341"/>
    <s v="Hooper"/>
    <s v="Avery"/>
    <x v="1"/>
    <x v="0"/>
    <x v="54"/>
    <b v="0"/>
    <n v="750"/>
    <n v="990"/>
    <n v="1190"/>
    <n v="1310"/>
    <n v="1430"/>
  </r>
  <r>
    <s v="466"/>
    <s v="Lee"/>
    <s v="Tyler"/>
    <x v="0"/>
    <x v="2"/>
    <x v="54"/>
    <b v="0"/>
    <n v="450"/>
    <n v="570"/>
    <n v="530"/>
    <n v="610"/>
    <n v="810"/>
  </r>
  <r>
    <s v="553"/>
    <s v="Mitchell"/>
    <s v="Hunter"/>
    <x v="0"/>
    <x v="2"/>
    <x v="54"/>
    <b v="0"/>
    <n v="600"/>
    <n v="680"/>
    <n v="760"/>
    <n v="840"/>
    <n v="1040"/>
  </r>
  <r>
    <s v="642"/>
    <s v="Pohl"/>
    <s v="Hannah"/>
    <x v="1"/>
    <x v="2"/>
    <x v="54"/>
    <b v="0"/>
    <n v="600"/>
    <n v="840"/>
    <n v="1040"/>
    <n v="1200"/>
    <n v="1320"/>
  </r>
  <r>
    <s v="688"/>
    <s v="Rivera"/>
    <s v="Sydney"/>
    <x v="1"/>
    <x v="2"/>
    <x v="54"/>
    <b v="0"/>
    <n v="300"/>
    <n v="500"/>
    <n v="460"/>
    <n v="500"/>
    <n v="540"/>
  </r>
  <r>
    <s v="726"/>
    <s v="Russell"/>
    <s v="Chantal"/>
    <x v="1"/>
    <x v="2"/>
    <x v="54"/>
    <b v="0"/>
    <n v="450"/>
    <n v="690"/>
    <n v="730"/>
    <n v="850"/>
    <n v="1050"/>
  </r>
  <r>
    <s v="738"/>
    <s v="Sanders"/>
    <s v="Porter"/>
    <x v="0"/>
    <x v="2"/>
    <x v="54"/>
    <b v="0"/>
    <n v="450"/>
    <n v="690"/>
    <n v="730"/>
    <n v="930"/>
    <n v="1050"/>
  </r>
  <r>
    <s v="743"/>
    <s v="Scott"/>
    <s v="Katherine"/>
    <x v="1"/>
    <x v="2"/>
    <x v="54"/>
    <b v="0"/>
    <n v="750"/>
    <n v="750"/>
    <n v="950"/>
    <n v="1030"/>
    <n v="1190"/>
  </r>
  <r>
    <s v="791"/>
    <s v="Thomas"/>
    <s v="Necole"/>
    <x v="1"/>
    <x v="1"/>
    <x v="54"/>
    <b v="0"/>
    <n v="150"/>
    <n v="190"/>
    <n v="350"/>
    <n v="390"/>
    <n v="430"/>
  </r>
  <r>
    <s v="833"/>
    <s v="Washington"/>
    <s v="Chet"/>
    <x v="0"/>
    <x v="1"/>
    <x v="54"/>
    <b v="0"/>
    <n v="600"/>
    <n v="880"/>
    <n v="960"/>
    <n v="1120"/>
    <n v="1280"/>
  </r>
  <r>
    <s v="853"/>
    <s v="Wilson"/>
    <s v="Matthew"/>
    <x v="0"/>
    <x v="0"/>
    <x v="54"/>
    <b v="0"/>
    <n v="600"/>
    <n v="600"/>
    <n v="640"/>
    <n v="680"/>
    <n v="880"/>
  </r>
  <r>
    <s v="118"/>
    <s v="Brown"/>
    <s v="Chantay"/>
    <x v="1"/>
    <x v="1"/>
    <x v="55"/>
    <b v="0"/>
    <n v="160"/>
    <n v="160"/>
    <n v="230"/>
    <n v="190"/>
    <n v="190"/>
  </r>
  <r>
    <s v="213"/>
    <s v="Diaz"/>
    <s v="Bertram"/>
    <x v="0"/>
    <x v="2"/>
    <x v="55"/>
    <b v="0"/>
    <n v="120"/>
    <n v="170"/>
    <n v="180"/>
    <n v="165"/>
    <n v="180"/>
  </r>
  <r>
    <s v="318"/>
    <s v="Henderson"/>
    <s v="Alfred"/>
    <x v="0"/>
    <x v="1"/>
    <x v="55"/>
    <b v="0"/>
    <n v="200"/>
    <n v="190"/>
    <n v="190"/>
    <n v="215"/>
    <n v="275"/>
  </r>
  <r>
    <s v="573"/>
    <s v="Morris"/>
    <s v="Kennedy"/>
    <x v="1"/>
    <x v="1"/>
    <x v="55"/>
    <b v="0"/>
    <n v="120"/>
    <n v="140"/>
    <n v="170"/>
    <n v="165"/>
    <n v="240"/>
  </r>
  <r>
    <s v="605"/>
    <s v="Parker"/>
    <s v="Damian"/>
    <x v="0"/>
    <x v="0"/>
    <x v="55"/>
    <b v="0"/>
    <n v="200"/>
    <n v="250"/>
    <n v="210"/>
    <n v="260"/>
    <n v="275"/>
  </r>
  <r>
    <s v="674"/>
    <s v="Rees"/>
    <s v="Alexandra"/>
    <x v="1"/>
    <x v="1"/>
    <x v="55"/>
    <b v="0"/>
    <n v="120"/>
    <n v="160"/>
    <n v="140"/>
    <n v="180"/>
    <n v="225"/>
  </r>
  <r>
    <s v="689"/>
    <s v="Rivera"/>
    <s v="Chloe"/>
    <x v="1"/>
    <x v="0"/>
    <x v="55"/>
    <b v="0"/>
    <n v="40"/>
    <n v="60"/>
    <n v="100"/>
    <n v="115"/>
    <n v="175"/>
  </r>
  <r>
    <s v="750"/>
    <s v="Shiba"/>
    <s v="Martin"/>
    <x v="0"/>
    <x v="0"/>
    <x v="55"/>
    <b v="0"/>
    <n v="160"/>
    <n v="180"/>
    <n v="200"/>
    <n v="220"/>
    <n v="205"/>
  </r>
  <r>
    <s v="780"/>
    <s v="Swoope"/>
    <s v="David"/>
    <x v="0"/>
    <x v="1"/>
    <x v="55"/>
    <b v="0"/>
    <n v="40"/>
    <n v="40"/>
    <n v="80"/>
    <n v="70"/>
    <n v="85"/>
  </r>
  <r>
    <s v="815"/>
    <s v="Turner"/>
    <s v="Bryson"/>
    <x v="0"/>
    <x v="0"/>
    <x v="55"/>
    <b v="0"/>
    <n v="160"/>
    <n v="210"/>
    <n v="170"/>
    <n v="190"/>
    <n v="250"/>
  </r>
  <r>
    <s v="146"/>
    <s v="Campbell"/>
    <s v="Tyler"/>
    <x v="0"/>
    <x v="2"/>
    <x v="56"/>
    <b v="0"/>
    <n v="80"/>
    <n v="120"/>
    <n v="160"/>
    <n v="110"/>
    <n v="140"/>
  </r>
  <r>
    <s v="158"/>
    <s v="Cator"/>
    <s v="Evan"/>
    <x v="0"/>
    <x v="2"/>
    <x v="56"/>
    <b v="0"/>
    <n v="80"/>
    <n v="130"/>
    <n v="100"/>
    <n v="125"/>
    <n v="155"/>
  </r>
  <r>
    <s v="602"/>
    <s v="Parker"/>
    <s v="Joseph"/>
    <x v="0"/>
    <x v="1"/>
    <x v="56"/>
    <b v="0"/>
    <n v="160"/>
    <n v="190"/>
    <n v="240"/>
    <n v="190"/>
    <n v="235"/>
  </r>
  <r>
    <s v="719"/>
    <s v="Ross"/>
    <s v="Chet"/>
    <x v="0"/>
    <x v="1"/>
    <x v="56"/>
    <b v="0"/>
    <n v="40"/>
    <n v="60"/>
    <n v="70"/>
    <n v="85"/>
    <n v="115"/>
  </r>
  <r>
    <s v="729"/>
    <s v="Russell"/>
    <s v="Jasmine"/>
    <x v="1"/>
    <x v="0"/>
    <x v="56"/>
    <b v="0"/>
    <n v="40"/>
    <n v="60"/>
    <n v="60"/>
    <n v="100"/>
    <n v="145"/>
  </r>
  <r>
    <s v="745"/>
    <s v="Scott"/>
    <s v="Owen"/>
    <x v="0"/>
    <x v="2"/>
    <x v="56"/>
    <b v="0"/>
    <n v="200"/>
    <n v="210"/>
    <n v="260"/>
    <n v="215"/>
    <n v="290"/>
  </r>
  <r>
    <s v="754"/>
    <s v="Simmons"/>
    <s v="Rich"/>
    <x v="0"/>
    <x v="1"/>
    <x v="56"/>
    <b v="0"/>
    <n v="200"/>
    <n v="230"/>
    <n v="240"/>
    <n v="260"/>
    <n v="335"/>
  </r>
  <r>
    <s v="13"/>
    <s v="Alexander"/>
    <s v="Dominic"/>
    <x v="0"/>
    <x v="0"/>
    <x v="57"/>
    <b v="0"/>
    <n v="40"/>
    <n v="90"/>
    <n v="90"/>
    <n v="55"/>
    <n v="100"/>
  </r>
  <r>
    <s v="448"/>
    <s v="Kroner"/>
    <s v="Natalie"/>
    <x v="1"/>
    <x v="2"/>
    <x v="57"/>
    <b v="0"/>
    <n v="80"/>
    <n v="100"/>
    <n v="150"/>
    <n v="110"/>
    <n v="125"/>
  </r>
  <r>
    <s v="662"/>
    <s v="Ramirez"/>
    <s v="Ariana"/>
    <x v="1"/>
    <x v="0"/>
    <x v="57"/>
    <b v="0"/>
    <n v="40"/>
    <n v="70"/>
    <n v="70"/>
    <n v="115"/>
    <n v="175"/>
  </r>
  <r>
    <s v="741"/>
    <s v="Sang"/>
    <s v="Porfirio"/>
    <x v="0"/>
    <x v="0"/>
    <x v="57"/>
    <b v="0"/>
    <n v="120"/>
    <n v="140"/>
    <n v="180"/>
    <n v="195"/>
    <n v="195"/>
  </r>
  <r>
    <s v="100"/>
    <s v="Bowies"/>
    <s v="Michael"/>
    <x v="0"/>
    <x v="2"/>
    <x v="58"/>
    <b v="0"/>
    <n v="40"/>
    <n v="80"/>
    <n v="110"/>
    <n v="100"/>
    <n v="160"/>
  </r>
  <r>
    <s v="739"/>
    <s v="Sanders"/>
    <s v="Lillian"/>
    <x v="1"/>
    <x v="0"/>
    <x v="58"/>
    <b v="0"/>
    <n v="40"/>
    <n v="40"/>
    <n v="20"/>
    <n v="100"/>
    <n v="100"/>
  </r>
  <r>
    <s v="804"/>
    <s v="Tinkle"/>
    <s v="Lydia"/>
    <x v="1"/>
    <x v="2"/>
    <x v="58"/>
    <b v="0"/>
    <n v="200"/>
    <n v="250"/>
    <n v="220"/>
    <n v="275"/>
    <n v="335"/>
  </r>
  <r>
    <s v="172"/>
    <s v="Collins"/>
    <s v="Paulette"/>
    <x v="1"/>
    <x v="1"/>
    <x v="59"/>
    <b v="0"/>
    <n v="120"/>
    <n v="140"/>
    <n v="130"/>
    <n v="180"/>
    <n v="165"/>
  </r>
  <r>
    <s v="374"/>
    <s v="Jackson"/>
    <s v="Gavin"/>
    <x v="0"/>
    <x v="2"/>
    <x v="59"/>
    <b v="0"/>
    <n v="160"/>
    <n v="210"/>
    <n v="190"/>
    <n v="190"/>
    <n v="175"/>
  </r>
  <r>
    <s v="456"/>
    <s v="Kula"/>
    <s v="Osvaldo"/>
    <x v="0"/>
    <x v="1"/>
    <x v="59"/>
    <b v="0"/>
    <n v="80"/>
    <n v="80"/>
    <n v="80"/>
    <n v="155"/>
    <n v="215"/>
  </r>
  <r>
    <s v="472"/>
    <s v="Lewis"/>
    <s v="Makayla"/>
    <x v="1"/>
    <x v="1"/>
    <x v="59"/>
    <b v="0"/>
    <n v="80"/>
    <n v="130"/>
    <n v="110"/>
    <n v="125"/>
    <n v="110"/>
  </r>
  <r>
    <s v="507"/>
    <s v="Lutherland"/>
    <s v="Isaac"/>
    <x v="0"/>
    <x v="0"/>
    <x v="59"/>
    <b v="0"/>
    <n v="40"/>
    <n v="30"/>
    <n v="70"/>
    <n v="85"/>
    <n v="130"/>
  </r>
  <r>
    <s v="137"/>
    <s v="Butler"/>
    <s v="Alfred"/>
    <x v="0"/>
    <x v="0"/>
    <x v="60"/>
    <b v="0"/>
    <n v="120"/>
    <n v="160"/>
    <n v="100"/>
    <n v="135"/>
    <n v="195"/>
  </r>
  <r>
    <s v="152"/>
    <s v="Carter"/>
    <s v="Kayla"/>
    <x v="1"/>
    <x v="1"/>
    <x v="60"/>
    <b v="0"/>
    <n v="80"/>
    <n v="130"/>
    <n v="180"/>
    <n v="125"/>
    <n v="110"/>
  </r>
  <r>
    <s v="23"/>
    <s v="Allen"/>
    <s v="Dylan"/>
    <x v="0"/>
    <x v="2"/>
    <x v="60"/>
    <b v="0"/>
    <n v="160"/>
    <n v="190"/>
    <n v="200"/>
    <n v="190"/>
    <n v="265"/>
  </r>
  <r>
    <s v="697"/>
    <s v="Robinson"/>
    <s v="Ashley"/>
    <x v="1"/>
    <x v="2"/>
    <x v="60"/>
    <b v="0"/>
    <n v="160"/>
    <n v="180"/>
    <n v="250"/>
    <n v="175"/>
    <n v="250"/>
  </r>
  <r>
    <s v="709"/>
    <s v="Rodriguez"/>
    <s v="Morgan"/>
    <x v="1"/>
    <x v="2"/>
    <x v="60"/>
    <b v="0"/>
    <n v="200"/>
    <n v="240"/>
    <n v="220"/>
    <n v="275"/>
    <n v="260"/>
  </r>
  <r>
    <s v="177"/>
    <s v="Cook"/>
    <s v="Jacob"/>
    <x v="0"/>
    <x v="1"/>
    <x v="61"/>
    <b v="0"/>
    <n v="40"/>
    <n v="40"/>
    <n v="100"/>
    <n v="55"/>
    <n v="55"/>
  </r>
  <r>
    <s v="418"/>
    <s v="Jones"/>
    <s v="Cameron"/>
    <x v="0"/>
    <x v="2"/>
    <x v="61"/>
    <b v="0"/>
    <n v="120"/>
    <n v="140"/>
    <n v="190"/>
    <n v="165"/>
    <n v="165"/>
  </r>
  <r>
    <s v="428"/>
    <s v="King"/>
    <s v="Aubree"/>
    <x v="1"/>
    <x v="0"/>
    <x v="61"/>
    <b v="0"/>
    <n v="200"/>
    <n v="190"/>
    <n v="250"/>
    <n v="230"/>
    <n v="230"/>
  </r>
  <r>
    <s v="486"/>
    <s v="Long"/>
    <s v="Layla"/>
    <x v="1"/>
    <x v="0"/>
    <x v="61"/>
    <b v="0"/>
    <n v="40"/>
    <n v="40"/>
    <n v="60"/>
    <n v="55"/>
    <n v="55"/>
  </r>
  <r>
    <s v="497"/>
    <s v="Lopez"/>
    <s v="Kennedy"/>
    <x v="1"/>
    <x v="0"/>
    <x v="61"/>
    <b v="0"/>
    <n v="40"/>
    <n v="90"/>
    <n v="70"/>
    <n v="115"/>
    <n v="100"/>
  </r>
  <r>
    <s v="529"/>
    <s v="Martinez"/>
    <s v="Peyton"/>
    <x v="1"/>
    <x v="2"/>
    <x v="61"/>
    <b v="0"/>
    <n v="160"/>
    <n v="170"/>
    <n v="180"/>
    <n v="220"/>
    <n v="280"/>
  </r>
  <r>
    <s v="70"/>
    <s v="Bell"/>
    <s v="Royce"/>
    <x v="0"/>
    <x v="2"/>
    <x v="61"/>
    <b v="0"/>
    <n v="200"/>
    <n v="230"/>
    <n v="290"/>
    <n v="230"/>
    <n v="290"/>
  </r>
  <r>
    <s v="866"/>
    <s v="Wrightside"/>
    <s v="Xavier"/>
    <x v="0"/>
    <x v="0"/>
    <x v="61"/>
    <b v="0"/>
    <n v="200"/>
    <n v="250"/>
    <n v="240"/>
    <n v="275"/>
    <n v="335"/>
  </r>
  <r>
    <s v="141"/>
    <s v="Cahoon"/>
    <s v="Lily"/>
    <x v="1"/>
    <x v="0"/>
    <x v="62"/>
    <b v="0"/>
    <n v="160"/>
    <n v="160"/>
    <n v="180"/>
    <n v="220"/>
    <n v="205"/>
  </r>
  <r>
    <s v="174"/>
    <s v="Cook"/>
    <s v="Adrian"/>
    <x v="0"/>
    <x v="2"/>
    <x v="62"/>
    <b v="0"/>
    <n v="160"/>
    <n v="170"/>
    <n v="250"/>
    <n v="205"/>
    <n v="280"/>
  </r>
  <r>
    <s v="214"/>
    <s v="Diaz"/>
    <s v="Hiedi"/>
    <x v="1"/>
    <x v="0"/>
    <x v="62"/>
    <b v="0"/>
    <n v="40"/>
    <n v="80"/>
    <n v="60"/>
    <n v="85"/>
    <n v="130"/>
  </r>
  <r>
    <s v="231"/>
    <s v="Ferrel"/>
    <s v="Chet"/>
    <x v="0"/>
    <x v="1"/>
    <x v="62"/>
    <b v="0"/>
    <n v="200"/>
    <n v="210"/>
    <n v="210"/>
    <n v="275"/>
    <n v="320"/>
  </r>
  <r>
    <s v="376"/>
    <s v="Jackson"/>
    <s v="Joshua"/>
    <x v="0"/>
    <x v="2"/>
    <x v="62"/>
    <b v="0"/>
    <n v="120"/>
    <n v="150"/>
    <n v="150"/>
    <n v="150"/>
    <n v="180"/>
  </r>
  <r>
    <s v="431"/>
    <s v="King"/>
    <s v="Isabella"/>
    <x v="1"/>
    <x v="0"/>
    <x v="62"/>
    <b v="0"/>
    <n v="200"/>
    <n v="200"/>
    <n v="210"/>
    <n v="275"/>
    <n v="275"/>
  </r>
  <r>
    <s v="500"/>
    <s v="Lopez"/>
    <s v="Adam"/>
    <x v="0"/>
    <x v="2"/>
    <x v="62"/>
    <b v="0"/>
    <n v="120"/>
    <n v="150"/>
    <n v="120"/>
    <n v="180"/>
    <n v="255"/>
  </r>
  <r>
    <s v="501"/>
    <s v="Lucht"/>
    <s v="Ashley"/>
    <x v="1"/>
    <x v="0"/>
    <x v="62"/>
    <b v="0"/>
    <n v="160"/>
    <n v="190"/>
    <n v="230"/>
    <n v="205"/>
    <n v="265"/>
  </r>
  <r>
    <s v="524"/>
    <s v="Martinez"/>
    <s v="Arianna"/>
    <x v="1"/>
    <x v="1"/>
    <x v="62"/>
    <b v="0"/>
    <n v="160"/>
    <n v="150"/>
    <n v="180"/>
    <n v="205"/>
    <n v="265"/>
  </r>
  <r>
    <s v="546"/>
    <s v="Miller"/>
    <s v="Robert"/>
    <x v="0"/>
    <x v="2"/>
    <x v="62"/>
    <b v="0"/>
    <n v="200"/>
    <n v="250"/>
    <n v="260"/>
    <n v="230"/>
    <n v="215"/>
  </r>
  <r>
    <s v="628"/>
    <s v="Perry"/>
    <s v="Kaylee"/>
    <x v="1"/>
    <x v="1"/>
    <x v="62"/>
    <b v="0"/>
    <n v="40"/>
    <n v="60"/>
    <n v="90"/>
    <n v="85"/>
    <n v="70"/>
  </r>
  <r>
    <s v="129"/>
    <s v="Bullman"/>
    <s v="Tyler"/>
    <x v="0"/>
    <x v="2"/>
    <x v="63"/>
    <b v="0"/>
    <n v="120"/>
    <n v="170"/>
    <n v="200"/>
    <n v="195"/>
    <n v="180"/>
  </r>
  <r>
    <s v="219"/>
    <s v="Edwards"/>
    <s v="Aiden"/>
    <x v="0"/>
    <x v="2"/>
    <x v="63"/>
    <b v="0"/>
    <n v="200"/>
    <n v="240"/>
    <n v="210"/>
    <n v="245"/>
    <n v="245"/>
  </r>
  <r>
    <s v="649"/>
    <s v="Powell"/>
    <s v="Tristan"/>
    <x v="0"/>
    <x v="1"/>
    <x v="63"/>
    <b v="0"/>
    <n v="80"/>
    <n v="110"/>
    <n v="140"/>
    <n v="125"/>
    <n v="125"/>
  </r>
  <r>
    <s v="740"/>
    <s v="Sandquist"/>
    <s v="Joseph"/>
    <x v="0"/>
    <x v="0"/>
    <x v="63"/>
    <b v="0"/>
    <n v="40"/>
    <n v="40"/>
    <n v="90"/>
    <n v="85"/>
    <n v="100"/>
  </r>
  <r>
    <s v="835"/>
    <s v="Washington"/>
    <s v="Alexis"/>
    <x v="1"/>
    <x v="0"/>
    <x v="63"/>
    <b v="0"/>
    <n v="40"/>
    <n v="70"/>
    <n v="60"/>
    <n v="70"/>
    <n v="55"/>
  </r>
  <r>
    <s v="139"/>
    <s v="Butler"/>
    <s v="Kasandra"/>
    <x v="1"/>
    <x v="2"/>
    <x v="64"/>
    <b v="0"/>
    <n v="160"/>
    <n v="170"/>
    <n v="180"/>
    <n v="235"/>
    <n v="265"/>
  </r>
  <r>
    <s v="193"/>
    <s v="Cox"/>
    <s v="London"/>
    <x v="1"/>
    <x v="1"/>
    <x v="64"/>
    <b v="0"/>
    <n v="200"/>
    <n v="210"/>
    <n v="220"/>
    <n v="245"/>
    <n v="3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64">
  <r>
    <x v="0"/>
    <x v="0"/>
    <n v="1930"/>
    <b v="0"/>
    <n v="400"/>
    <n v="475"/>
    <n v="525"/>
    <n v="545"/>
    <n v="635"/>
    <n v="0.16389548693586697"/>
    <n v="1040.7363420427553"/>
    <n v="0.13389548693586698"/>
    <n v="850.23634204275527"/>
  </r>
  <r>
    <x v="1"/>
    <x v="0"/>
    <n v="1930"/>
    <b v="0"/>
    <n v="100"/>
    <n v="150"/>
    <n v="275"/>
    <n v="355"/>
    <n v="460"/>
    <n v="0.1613047697245652"/>
    <n v="742.00194073299997"/>
    <n v="0.1313047697245652"/>
    <n v="604.00194073299986"/>
  </r>
  <r>
    <x v="1"/>
    <x v="0"/>
    <n v="1930"/>
    <b v="0"/>
    <n v="500"/>
    <n v="525"/>
    <n v="650"/>
    <n v="690"/>
    <n v="765"/>
    <n v="0.1613047697245652"/>
    <n v="1233.9814883929239"/>
    <n v="0.1313047697245652"/>
    <n v="1004.4814883929238"/>
  </r>
  <r>
    <x v="1"/>
    <x v="1"/>
    <n v="1930"/>
    <b v="0"/>
    <n v="500"/>
    <n v="550"/>
    <n v="675"/>
    <n v="765"/>
    <n v="855"/>
    <n v="0.13250116814631868"/>
    <n v="1132.8849876510246"/>
    <n v="0.10250116814631868"/>
    <n v="876.38498765102474"/>
  </r>
  <r>
    <x v="0"/>
    <x v="2"/>
    <n v="1931"/>
    <b v="0"/>
    <n v="400"/>
    <n v="425"/>
    <n v="475"/>
    <n v="555"/>
    <n v="585"/>
    <n v="0.15971939812932087"/>
    <n v="934.35847905652713"/>
    <n v="0.12971939812932087"/>
    <n v="758.85847905652713"/>
  </r>
  <r>
    <x v="0"/>
    <x v="0"/>
    <n v="1931"/>
    <b v="0"/>
    <n v="400"/>
    <n v="400"/>
    <n v="500"/>
    <n v="600"/>
    <n v="630"/>
    <n v="0.16389548693586697"/>
    <n v="1032.5415676959619"/>
    <n v="0.13389548693586698"/>
    <n v="843.54156769596193"/>
  </r>
  <r>
    <x v="1"/>
    <x v="1"/>
    <n v="1931"/>
    <b v="0"/>
    <n v="200"/>
    <n v="200"/>
    <n v="325"/>
    <n v="385"/>
    <n v="505"/>
    <n v="0.13250116814631868"/>
    <n v="669.13089913890929"/>
    <n v="0.10250116814631868"/>
    <n v="517.6308991389094"/>
  </r>
  <r>
    <x v="1"/>
    <x v="0"/>
    <n v="1932"/>
    <b v="0"/>
    <n v="400"/>
    <n v="475"/>
    <n v="600"/>
    <n v="680"/>
    <n v="740"/>
    <n v="0.1613047697245652"/>
    <n v="1193.6552959617825"/>
    <n v="0.1313047697245652"/>
    <n v="971.65529596178249"/>
  </r>
  <r>
    <x v="0"/>
    <x v="0"/>
    <n v="1932"/>
    <b v="0"/>
    <n v="500"/>
    <n v="525"/>
    <n v="525"/>
    <n v="575"/>
    <n v="680"/>
    <n v="0.16389548693586697"/>
    <n v="1114.4893111638955"/>
    <n v="0.13389548693586698"/>
    <n v="910.48931116389542"/>
  </r>
  <r>
    <x v="0"/>
    <x v="1"/>
    <n v="1932"/>
    <b v="0"/>
    <n v="100"/>
    <n v="175"/>
    <n v="300"/>
    <n v="360"/>
    <n v="510"/>
    <n v="0.15215332330491949"/>
    <n v="775.9819488550894"/>
    <n v="0.12215332330491949"/>
    <n v="622.9819488550894"/>
  </r>
  <r>
    <x v="0"/>
    <x v="1"/>
    <n v="1933"/>
    <b v="0"/>
    <n v="300"/>
    <n v="325"/>
    <n v="350"/>
    <n v="430"/>
    <n v="535"/>
    <n v="0.15215332330491949"/>
    <n v="814.02027968131927"/>
    <n v="0.12215332330491949"/>
    <n v="653.52027968131927"/>
  </r>
  <r>
    <x v="1"/>
    <x v="1"/>
    <n v="1933"/>
    <b v="0"/>
    <n v="500"/>
    <n v="550"/>
    <n v="650"/>
    <n v="680"/>
    <n v="770"/>
    <n v="0.13250116814631868"/>
    <n v="1020.2589947266538"/>
    <n v="0.10250116814631868"/>
    <n v="789.2589947266539"/>
  </r>
  <r>
    <x v="0"/>
    <x v="2"/>
    <n v="1933"/>
    <b v="0"/>
    <n v="300"/>
    <n v="350"/>
    <n v="475"/>
    <n v="575"/>
    <n v="605"/>
    <n v="0.15971939812932087"/>
    <n v="966.30235868239129"/>
    <n v="0.12971939812932087"/>
    <n v="784.80235868239129"/>
  </r>
  <r>
    <x v="1"/>
    <x v="1"/>
    <n v="1934"/>
    <b v="0"/>
    <n v="300"/>
    <n v="350"/>
    <n v="350"/>
    <n v="370"/>
    <n v="460"/>
    <n v="0.13250116814631868"/>
    <n v="609.5053734730659"/>
    <n v="0.10250116814631868"/>
    <n v="471.50537347306596"/>
  </r>
  <r>
    <x v="1"/>
    <x v="0"/>
    <n v="1935"/>
    <b v="0"/>
    <n v="300"/>
    <n v="325"/>
    <n v="350"/>
    <n v="450"/>
    <n v="510"/>
    <n v="0.1613047697245652"/>
    <n v="822.65432559528256"/>
    <n v="0.1313047697245652"/>
    <n v="669.65432559528244"/>
  </r>
  <r>
    <x v="0"/>
    <x v="0"/>
    <n v="1935"/>
    <b v="0"/>
    <n v="500"/>
    <n v="500"/>
    <n v="525"/>
    <n v="615"/>
    <n v="765"/>
    <n v="0.16389548693586697"/>
    <n v="1253.8004750593823"/>
    <n v="0.13389548693586698"/>
    <n v="1024.3004750593823"/>
  </r>
  <r>
    <x v="0"/>
    <x v="2"/>
    <n v="1935"/>
    <b v="0"/>
    <n v="400"/>
    <n v="475"/>
    <n v="550"/>
    <n v="620"/>
    <n v="680"/>
    <n v="0.15971939812932087"/>
    <n v="1086.091907279382"/>
    <n v="0.12971939812932087"/>
    <n v="882.09190727938199"/>
  </r>
  <r>
    <x v="1"/>
    <x v="0"/>
    <n v="1935"/>
    <b v="0"/>
    <n v="100"/>
    <n v="175"/>
    <n v="175"/>
    <n v="245"/>
    <n v="275"/>
    <n v="0.1613047697245652"/>
    <n v="443.58811674255429"/>
    <n v="0.1313047697245652"/>
    <n v="361.08811674255429"/>
  </r>
  <r>
    <x v="1"/>
    <x v="0"/>
    <n v="1935"/>
    <b v="0"/>
    <n v="100"/>
    <n v="100"/>
    <n v="225"/>
    <n v="315"/>
    <n v="345"/>
    <n v="0.1613047697245652"/>
    <n v="556.50145554974995"/>
    <n v="0.1313047697245652"/>
    <n v="453.00145554974995"/>
  </r>
  <r>
    <x v="0"/>
    <x v="0"/>
    <n v="1936"/>
    <b v="0"/>
    <n v="300"/>
    <n v="325"/>
    <n v="450"/>
    <n v="510"/>
    <n v="600"/>
    <n v="0.16389548693586697"/>
    <n v="983.37292161520179"/>
    <n v="0.13389548693586698"/>
    <n v="803.37292161520179"/>
  </r>
  <r>
    <x v="1"/>
    <x v="2"/>
    <n v="1936"/>
    <b v="0"/>
    <n v="100"/>
    <n v="125"/>
    <n v="125"/>
    <n v="155"/>
    <n v="305"/>
    <n v="0.15082983768010214"/>
    <n v="460.0310049243115"/>
    <n v="0.12082983768010214"/>
    <n v="368.5310049243115"/>
  </r>
  <r>
    <x v="0"/>
    <x v="1"/>
    <n v="1936"/>
    <b v="0"/>
    <n v="300"/>
    <n v="325"/>
    <n v="400"/>
    <n v="500"/>
    <n v="530"/>
    <n v="0.15215332330491949"/>
    <n v="806.41261351607329"/>
    <n v="0.12215332330491949"/>
    <n v="647.41261351607329"/>
  </r>
  <r>
    <x v="0"/>
    <x v="0"/>
    <n v="1936"/>
    <b v="0"/>
    <n v="200"/>
    <n v="275"/>
    <n v="350"/>
    <n v="380"/>
    <n v="455"/>
    <n v="0.16389548693586697"/>
    <n v="745.72446555819477"/>
    <n v="0.13389548693586698"/>
    <n v="609.22446555819477"/>
  </r>
  <r>
    <x v="0"/>
    <x v="1"/>
    <n v="1937"/>
    <b v="0"/>
    <n v="500"/>
    <n v="525"/>
    <n v="625"/>
    <n v="655"/>
    <n v="685"/>
    <n v="0.15215332330491949"/>
    <n v="1042.2502646386986"/>
    <n v="0.12215332330491949"/>
    <n v="836.75026463869847"/>
  </r>
  <r>
    <x v="0"/>
    <x v="2"/>
    <n v="1937"/>
    <b v="0"/>
    <n v="400"/>
    <n v="450"/>
    <n v="450"/>
    <n v="490"/>
    <n v="625"/>
    <n v="0.15971939812932087"/>
    <n v="998.24623830825544"/>
    <n v="0.12971939812932087"/>
    <n v="810.74623830825544"/>
  </r>
  <r>
    <x v="1"/>
    <x v="0"/>
    <n v="1937"/>
    <b v="0"/>
    <n v="400"/>
    <n v="400"/>
    <n v="475"/>
    <n v="525"/>
    <n v="570"/>
    <n v="0.1613047697245652"/>
    <n v="919.43718743002159"/>
    <n v="0.1313047697245652"/>
    <n v="748.43718743002159"/>
  </r>
  <r>
    <x v="0"/>
    <x v="0"/>
    <n v="1937"/>
    <b v="0"/>
    <n v="100"/>
    <n v="100"/>
    <n v="200"/>
    <n v="240"/>
    <n v="375"/>
    <n v="0.16389548693586697"/>
    <n v="614.60807600950113"/>
    <n v="0.13389548693586698"/>
    <n v="502.10807600950113"/>
  </r>
  <r>
    <x v="1"/>
    <x v="1"/>
    <n v="1937"/>
    <b v="0"/>
    <n v="300"/>
    <n v="300"/>
    <n v="375"/>
    <n v="445"/>
    <n v="595"/>
    <n v="0.13250116814631868"/>
    <n v="788.38195047059605"/>
    <n v="0.10250116814631868"/>
    <n v="609.88195047059617"/>
  </r>
  <r>
    <x v="1"/>
    <x v="0"/>
    <n v="1937"/>
    <b v="0"/>
    <n v="300"/>
    <n v="300"/>
    <n v="350"/>
    <n v="430"/>
    <n v="550"/>
    <n v="0.1613047697245652"/>
    <n v="887.17623348510858"/>
    <n v="0.1313047697245652"/>
    <n v="722.17623348510858"/>
  </r>
  <r>
    <x v="1"/>
    <x v="2"/>
    <n v="1937"/>
    <b v="0"/>
    <n v="400"/>
    <n v="400"/>
    <n v="400"/>
    <n v="430"/>
    <n v="475"/>
    <n v="0.15082983768010214"/>
    <n v="716.44172898048521"/>
    <n v="0.12082983768010214"/>
    <n v="573.9417289804851"/>
  </r>
  <r>
    <x v="0"/>
    <x v="2"/>
    <n v="1938"/>
    <b v="0"/>
    <n v="100"/>
    <n v="150"/>
    <n v="150"/>
    <n v="240"/>
    <n v="330"/>
    <n v="0.15971939812932087"/>
    <n v="527.07401382675891"/>
    <n v="0.12971939812932087"/>
    <n v="428.07401382675886"/>
  </r>
  <r>
    <x v="0"/>
    <x v="2"/>
    <n v="1938"/>
    <b v="0"/>
    <n v="300"/>
    <n v="375"/>
    <n v="450"/>
    <n v="500"/>
    <n v="575"/>
    <n v="0.15971939812932087"/>
    <n v="918.38653924359505"/>
    <n v="0.12971939812932087"/>
    <n v="745.88653924359505"/>
  </r>
  <r>
    <x v="1"/>
    <x v="0"/>
    <n v="1938"/>
    <b v="0"/>
    <n v="300"/>
    <n v="350"/>
    <n v="375"/>
    <n v="395"/>
    <n v="455"/>
    <n v="0.1613047697245652"/>
    <n v="733.93670224677169"/>
    <n v="0.1313047697245652"/>
    <n v="597.43670224677169"/>
  </r>
  <r>
    <x v="1"/>
    <x v="1"/>
    <n v="1938"/>
    <b v="0"/>
    <n v="400"/>
    <n v="425"/>
    <n v="475"/>
    <n v="535"/>
    <n v="655"/>
    <n v="0.13250116814631868"/>
    <n v="867.88265135838731"/>
    <n v="0.10250116814631868"/>
    <n v="671.38265135838742"/>
  </r>
  <r>
    <x v="0"/>
    <x v="1"/>
    <n v="1938"/>
    <b v="0"/>
    <n v="200"/>
    <n v="275"/>
    <n v="350"/>
    <n v="420"/>
    <n v="480"/>
    <n v="0.15215332330491949"/>
    <n v="730.33595186361356"/>
    <n v="0.12215332330491949"/>
    <n v="586.33595186361356"/>
  </r>
  <r>
    <x v="1"/>
    <x v="0"/>
    <n v="1938"/>
    <b v="0"/>
    <n v="300"/>
    <n v="375"/>
    <n v="475"/>
    <n v="535"/>
    <n v="625"/>
    <n v="0.1613047697245652"/>
    <n v="1008.1548107785325"/>
    <n v="0.1313047697245652"/>
    <n v="820.65481077853246"/>
  </r>
  <r>
    <x v="0"/>
    <x v="2"/>
    <n v="1939"/>
    <b v="0"/>
    <n v="200"/>
    <n v="200"/>
    <n v="325"/>
    <n v="385"/>
    <n v="415"/>
    <n v="0.15971939812932087"/>
    <n v="662.83550223668169"/>
    <n v="0.12971939812932087"/>
    <n v="538.33550223668158"/>
  </r>
  <r>
    <x v="0"/>
    <x v="1"/>
    <n v="1939"/>
    <b v="0"/>
    <n v="300"/>
    <n v="325"/>
    <n v="425"/>
    <n v="445"/>
    <n v="505"/>
    <n v="0.15215332330491949"/>
    <n v="768.37428268984343"/>
    <n v="0.12215332330491949"/>
    <n v="616.87428268984343"/>
  </r>
  <r>
    <x v="0"/>
    <x v="1"/>
    <n v="1939"/>
    <b v="0"/>
    <n v="500"/>
    <n v="525"/>
    <n v="550"/>
    <n v="600"/>
    <n v="720"/>
    <n v="0.15215332330491949"/>
    <n v="1095.5039277954204"/>
    <n v="0.12215332330491949"/>
    <n v="879.50392779542028"/>
  </r>
  <r>
    <x v="0"/>
    <x v="0"/>
    <n v="1939"/>
    <b v="0"/>
    <n v="300"/>
    <n v="375"/>
    <n v="375"/>
    <n v="435"/>
    <n v="525"/>
    <n v="0.16389548693586697"/>
    <n v="860.45130641330161"/>
    <n v="0.13389548693586698"/>
    <n v="702.95130641330161"/>
  </r>
  <r>
    <x v="1"/>
    <x v="2"/>
    <n v="1939"/>
    <b v="0"/>
    <n v="200"/>
    <n v="225"/>
    <n v="275"/>
    <n v="315"/>
    <n v="420"/>
    <n v="0.15082983768010214"/>
    <n v="633.48531825642897"/>
    <n v="0.12082983768010214"/>
    <n v="507.48531825642897"/>
  </r>
  <r>
    <x v="0"/>
    <x v="0"/>
    <n v="1939"/>
    <b v="0"/>
    <n v="200"/>
    <n v="225"/>
    <n v="250"/>
    <n v="270"/>
    <n v="315"/>
    <n v="0.16389548693586697"/>
    <n v="516.27078384798097"/>
    <n v="0.13389548693586698"/>
    <n v="421.77078384798097"/>
  </r>
  <r>
    <x v="0"/>
    <x v="0"/>
    <n v="1939"/>
    <b v="0"/>
    <n v="200"/>
    <n v="200"/>
    <n v="200"/>
    <n v="260"/>
    <n v="410"/>
    <n v="0.16389548693586697"/>
    <n v="671.97149643705461"/>
    <n v="0.13389548693586698"/>
    <n v="548.97149643705461"/>
  </r>
  <r>
    <x v="0"/>
    <x v="2"/>
    <n v="1940"/>
    <b v="0"/>
    <n v="125"/>
    <n v="195"/>
    <n v="300"/>
    <n v="405"/>
    <n v="440"/>
    <n v="0.15971939812932087"/>
    <n v="702.76535176901189"/>
    <n v="0.12971939812932087"/>
    <n v="570.76535176901189"/>
  </r>
  <r>
    <x v="0"/>
    <x v="2"/>
    <n v="1940"/>
    <b v="0"/>
    <n v="250"/>
    <n v="250"/>
    <n v="285"/>
    <n v="355"/>
    <n v="495"/>
    <n v="0.15971939812932087"/>
    <n v="790.61102074013831"/>
    <n v="0.12971939812932087"/>
    <n v="642.11102074013831"/>
  </r>
  <r>
    <x v="0"/>
    <x v="1"/>
    <n v="1940"/>
    <b v="0"/>
    <n v="625"/>
    <n v="765"/>
    <n v="940"/>
    <n v="1045"/>
    <n v="1220"/>
    <n v="0.15215332330491949"/>
    <n v="1856.2705443200177"/>
    <n v="0.12215332330491949"/>
    <n v="1490.2705443200177"/>
  </r>
  <r>
    <x v="1"/>
    <x v="1"/>
    <n v="1940"/>
    <b v="0"/>
    <n v="625"/>
    <n v="800"/>
    <n v="1010"/>
    <n v="1115"/>
    <n v="1220"/>
    <n v="0.13250116814631868"/>
    <n v="1616.5142513850878"/>
    <n v="0.10250116814631868"/>
    <n v="1250.5142513850881"/>
  </r>
  <r>
    <x v="1"/>
    <x v="2"/>
    <n v="1940"/>
    <b v="0"/>
    <n v="500"/>
    <n v="500"/>
    <n v="535"/>
    <n v="675"/>
    <n v="710"/>
    <n v="0.15082983768010214"/>
    <n v="1070.8918475287253"/>
    <n v="0.12082983768010214"/>
    <n v="857.89184752872518"/>
  </r>
  <r>
    <x v="0"/>
    <x v="1"/>
    <n v="1940"/>
    <b v="0"/>
    <n v="375"/>
    <n v="375"/>
    <n v="410"/>
    <n v="550"/>
    <n v="620"/>
    <n v="0.15215332330491949"/>
    <n v="943.35060449050081"/>
    <n v="0.12215332330491949"/>
    <n v="757.35060449050081"/>
  </r>
  <r>
    <x v="0"/>
    <x v="0"/>
    <n v="1940"/>
    <b v="0"/>
    <n v="625"/>
    <n v="660"/>
    <n v="730"/>
    <n v="765"/>
    <n v="905"/>
    <n v="0.16389548693586697"/>
    <n v="1483.2541567695962"/>
    <n v="0.13389548693586698"/>
    <n v="1211.754156769596"/>
  </r>
  <r>
    <x v="1"/>
    <x v="1"/>
    <n v="1940"/>
    <b v="0"/>
    <n v="625"/>
    <n v="695"/>
    <n v="800"/>
    <n v="905"/>
    <n v="975"/>
    <n v="0.13250116814631868"/>
    <n v="1291.8863894266071"/>
    <n v="0.10250116814631868"/>
    <n v="999.38638942660725"/>
  </r>
  <r>
    <x v="1"/>
    <x v="0"/>
    <n v="1940"/>
    <b v="0"/>
    <n v="125"/>
    <n v="160"/>
    <n v="230"/>
    <n v="335"/>
    <n v="405"/>
    <n v="0.1613047697245652"/>
    <n v="653.2843173844891"/>
    <n v="0.1313047697245652"/>
    <n v="531.78431738448899"/>
  </r>
  <r>
    <x v="1"/>
    <x v="2"/>
    <n v="1940"/>
    <b v="0"/>
    <n v="625"/>
    <n v="660"/>
    <n v="730"/>
    <n v="765"/>
    <n v="940"/>
    <n v="0.15082983768010214"/>
    <n v="1417.8004741929601"/>
    <n v="0.12082983768010214"/>
    <n v="1135.8004741929601"/>
  </r>
  <r>
    <x v="1"/>
    <x v="2"/>
    <n v="1940"/>
    <b v="0"/>
    <n v="625"/>
    <n v="730"/>
    <n v="870"/>
    <n v="1010"/>
    <n v="1185"/>
    <n v="0.15082983768010214"/>
    <n v="1787.3335765092104"/>
    <n v="0.12082983768010214"/>
    <n v="1431.8335765092104"/>
  </r>
  <r>
    <x v="1"/>
    <x v="1"/>
    <n v="1940"/>
    <b v="0"/>
    <n v="250"/>
    <n v="215"/>
    <n v="215"/>
    <n v="355"/>
    <n v="530"/>
    <n v="0.13250116814631868"/>
    <n v="702.25619117548899"/>
    <n v="0.10250116814631868"/>
    <n v="543.25619117548899"/>
  </r>
  <r>
    <x v="1"/>
    <x v="2"/>
    <n v="1940"/>
    <b v="0"/>
    <n v="375"/>
    <n v="480"/>
    <n v="620"/>
    <n v="655"/>
    <n v="795"/>
    <n v="0.15082983768010214"/>
    <n v="1199.097209556812"/>
    <n v="0.12082983768010214"/>
    <n v="960.597209556812"/>
  </r>
  <r>
    <x v="0"/>
    <x v="2"/>
    <n v="1940"/>
    <b v="0"/>
    <n v="125"/>
    <n v="160"/>
    <n v="230"/>
    <n v="335"/>
    <n v="440"/>
    <n v="0.15971939812932087"/>
    <n v="702.76535176901189"/>
    <n v="0.12971939812932087"/>
    <n v="570.76535176901189"/>
  </r>
  <r>
    <x v="0"/>
    <x v="1"/>
    <n v="1940"/>
    <b v="0"/>
    <n v="625"/>
    <n v="695"/>
    <n v="800"/>
    <n v="870"/>
    <n v="940"/>
    <n v="0.15215332330491949"/>
    <n v="1430.2412390662432"/>
    <n v="0.12215332330491949"/>
    <n v="1148.2412390662432"/>
  </r>
  <r>
    <x v="0"/>
    <x v="2"/>
    <n v="1940"/>
    <b v="0"/>
    <n v="625"/>
    <n v="765"/>
    <n v="940"/>
    <n v="1045"/>
    <n v="1115"/>
    <n v="0.15971939812932087"/>
    <n v="1780.8712891419277"/>
    <n v="0.12971939812932087"/>
    <n v="1446.3712891419277"/>
  </r>
  <r>
    <x v="0"/>
    <x v="1"/>
    <n v="1940"/>
    <b v="0"/>
    <n v="125"/>
    <n v="230"/>
    <n v="370"/>
    <n v="440"/>
    <n v="615"/>
    <n v="0.15215332330491949"/>
    <n v="935.74293832525484"/>
    <n v="0.12215332330491949"/>
    <n v="751.24293832525484"/>
  </r>
  <r>
    <x v="1"/>
    <x v="2"/>
    <n v="1940"/>
    <b v="0"/>
    <n v="500"/>
    <n v="535"/>
    <n v="605"/>
    <n v="745"/>
    <n v="920"/>
    <n v="0.15082983768010214"/>
    <n v="1387.6345066569397"/>
    <n v="0.12082983768010214"/>
    <n v="1111.6345066569397"/>
  </r>
  <r>
    <x v="0"/>
    <x v="2"/>
    <n v="1940"/>
    <b v="0"/>
    <n v="625"/>
    <n v="625"/>
    <n v="660"/>
    <n v="765"/>
    <n v="905"/>
    <n v="0.15971939812932087"/>
    <n v="1445.4605530703539"/>
    <n v="0.12971939812932087"/>
    <n v="1173.9605530703539"/>
  </r>
  <r>
    <x v="0"/>
    <x v="0"/>
    <n v="1941"/>
    <b v="0"/>
    <n v="500"/>
    <n v="500"/>
    <n v="535"/>
    <n v="675"/>
    <n v="780"/>
    <n v="0.16389548693586697"/>
    <n v="1278.3847980997623"/>
    <n v="0.13389548693586698"/>
    <n v="1044.3847980997623"/>
  </r>
  <r>
    <x v="0"/>
    <x v="1"/>
    <n v="1941"/>
    <b v="0"/>
    <n v="125"/>
    <n v="195"/>
    <n v="300"/>
    <n v="475"/>
    <n v="650"/>
    <n v="0.15215332330491949"/>
    <n v="988.99660148197665"/>
    <n v="0.12215332330491949"/>
    <n v="793.99660148197665"/>
  </r>
  <r>
    <x v="1"/>
    <x v="0"/>
    <n v="1941"/>
    <b v="0"/>
    <n v="250"/>
    <n v="425"/>
    <n v="635"/>
    <n v="740"/>
    <n v="810"/>
    <n v="0.1613047697245652"/>
    <n v="1306.5686347689782"/>
    <n v="0.1313047697245652"/>
    <n v="1063.568634768978"/>
  </r>
  <r>
    <x v="1"/>
    <x v="1"/>
    <n v="1941"/>
    <b v="0"/>
    <n v="375"/>
    <n v="445"/>
    <n v="550"/>
    <n v="620"/>
    <n v="690"/>
    <n v="0.13250116814631868"/>
    <n v="914.25806020959885"/>
    <n v="0.10250116814631868"/>
    <n v="707.25806020959897"/>
  </r>
  <r>
    <x v="0"/>
    <x v="1"/>
    <n v="1941"/>
    <b v="0"/>
    <n v="375"/>
    <n v="410"/>
    <n v="480"/>
    <n v="655"/>
    <n v="690"/>
    <n v="0.15215332330491949"/>
    <n v="1049.8579308039446"/>
    <n v="0.12215332330491949"/>
    <n v="842.85793080394444"/>
  </r>
  <r>
    <x v="1"/>
    <x v="1"/>
    <n v="1941"/>
    <b v="0"/>
    <n v="500"/>
    <n v="535"/>
    <n v="605"/>
    <n v="640"/>
    <n v="745"/>
    <n v="0.13250116814631868"/>
    <n v="987.13370269007407"/>
    <n v="0.10250116814631868"/>
    <n v="763.63370269007419"/>
  </r>
  <r>
    <x v="1"/>
    <x v="0"/>
    <n v="1941"/>
    <b v="0"/>
    <n v="625"/>
    <n v="730"/>
    <n v="870"/>
    <n v="1010"/>
    <n v="1115"/>
    <n v="0.1613047697245652"/>
    <n v="1798.548182428902"/>
    <n v="0.1313047697245652"/>
    <n v="1464.048182428902"/>
  </r>
  <r>
    <x v="0"/>
    <x v="0"/>
    <n v="1941"/>
    <b v="0"/>
    <n v="500"/>
    <n v="500"/>
    <n v="535"/>
    <n v="675"/>
    <n v="710"/>
    <n v="0.16389548693586697"/>
    <n v="1163.6579572446556"/>
    <n v="0.13389548693586698"/>
    <n v="950.65795724465545"/>
  </r>
  <r>
    <x v="0"/>
    <x v="1"/>
    <n v="1941"/>
    <b v="0"/>
    <n v="500"/>
    <n v="640"/>
    <n v="815"/>
    <n v="955"/>
    <n v="1130"/>
    <n v="0.15215332330491949"/>
    <n v="1719.3325533455902"/>
    <n v="0.12215332330491949"/>
    <n v="1380.3325533455902"/>
  </r>
  <r>
    <x v="1"/>
    <x v="1"/>
    <n v="1941"/>
    <b v="0"/>
    <n v="625"/>
    <n v="800"/>
    <n v="1010"/>
    <n v="1115"/>
    <n v="1255"/>
    <n v="0.13250116814631868"/>
    <n v="1662.8896602362993"/>
    <n v="0.10250116814631868"/>
    <n v="1286.3896602362995"/>
  </r>
  <r>
    <x v="1"/>
    <x v="2"/>
    <n v="1941"/>
    <b v="0"/>
    <n v="125"/>
    <n v="125"/>
    <n v="160"/>
    <n v="300"/>
    <n v="405"/>
    <n v="0.15082983768010214"/>
    <n v="610.86084260441362"/>
    <n v="0.12082983768010214"/>
    <n v="489.36084260441368"/>
  </r>
  <r>
    <x v="1"/>
    <x v="1"/>
    <n v="1941"/>
    <b v="0"/>
    <n v="375"/>
    <n v="480"/>
    <n v="620"/>
    <n v="725"/>
    <n v="795"/>
    <n v="0.13250116814631868"/>
    <n v="1053.3842867632334"/>
    <n v="0.10250116814631868"/>
    <n v="814.8842867632336"/>
  </r>
  <r>
    <x v="0"/>
    <x v="1"/>
    <n v="1942"/>
    <b v="0"/>
    <n v="125"/>
    <n v="90"/>
    <n v="90"/>
    <n v="195"/>
    <n v="300"/>
    <n v="0.15215332330491949"/>
    <n v="456.45996991475846"/>
    <n v="0.12215332330491949"/>
    <n v="366.45996991475846"/>
  </r>
  <r>
    <x v="0"/>
    <x v="0"/>
    <n v="1942"/>
    <b v="0"/>
    <n v="500"/>
    <n v="605"/>
    <n v="745"/>
    <n v="780"/>
    <n v="850"/>
    <n v="0.16389548693586697"/>
    <n v="1393.1116389548692"/>
    <n v="0.13389548693586698"/>
    <n v="1138.1116389548692"/>
  </r>
  <r>
    <x v="0"/>
    <x v="1"/>
    <n v="1942"/>
    <b v="0"/>
    <n v="125"/>
    <n v="265"/>
    <n v="440"/>
    <n v="475"/>
    <n v="615"/>
    <n v="0.15215332330491949"/>
    <n v="935.74293832525484"/>
    <n v="0.12215332330491949"/>
    <n v="751.24293832525484"/>
  </r>
  <r>
    <x v="0"/>
    <x v="1"/>
    <n v="1942"/>
    <b v="0"/>
    <n v="625"/>
    <n v="590"/>
    <n v="590"/>
    <n v="765"/>
    <n v="835"/>
    <n v="0.15215332330491949"/>
    <n v="1270.4802495960778"/>
    <n v="0.12215332330491949"/>
    <n v="1019.9802495960777"/>
  </r>
  <r>
    <x v="1"/>
    <x v="2"/>
    <n v="1942"/>
    <b v="0"/>
    <n v="250"/>
    <n v="355"/>
    <n v="495"/>
    <n v="565"/>
    <n v="670"/>
    <n v="0.15082983768010214"/>
    <n v="1010.5599124566844"/>
    <n v="0.12082983768010214"/>
    <n v="809.55991245668429"/>
  </r>
  <r>
    <x v="1"/>
    <x v="1"/>
    <n v="1942"/>
    <b v="0"/>
    <n v="500"/>
    <n v="500"/>
    <n v="535"/>
    <n v="675"/>
    <n v="745"/>
    <n v="0.13250116814631868"/>
    <n v="987.13370269007407"/>
    <n v="0.10250116814631868"/>
    <n v="763.63370269007419"/>
  </r>
  <r>
    <x v="1"/>
    <x v="2"/>
    <n v="1942"/>
    <b v="0"/>
    <n v="375"/>
    <n v="340"/>
    <n v="340"/>
    <n v="375"/>
    <n v="480"/>
    <n v="0.15082983768010214"/>
    <n v="723.98322086449025"/>
    <n v="0.12082983768010214"/>
    <n v="579.98322086449025"/>
  </r>
  <r>
    <x v="0"/>
    <x v="2"/>
    <n v="1942"/>
    <b v="0"/>
    <n v="375"/>
    <n v="375"/>
    <n v="410"/>
    <n v="480"/>
    <n v="515"/>
    <n v="0.15971939812932087"/>
    <n v="822.55490036600247"/>
    <n v="0.12971939812932087"/>
    <n v="668.05490036600247"/>
  </r>
  <r>
    <x v="0"/>
    <x v="2"/>
    <n v="1942"/>
    <b v="0"/>
    <n v="625"/>
    <n v="660"/>
    <n v="730"/>
    <n v="765"/>
    <n v="940"/>
    <n v="0.15971939812932087"/>
    <n v="1501.3623424156162"/>
    <n v="0.12971939812932087"/>
    <n v="1219.3623424156162"/>
  </r>
  <r>
    <x v="0"/>
    <x v="1"/>
    <n v="1942"/>
    <b v="0"/>
    <n v="375"/>
    <n v="550"/>
    <n v="760"/>
    <n v="900"/>
    <n v="1005"/>
    <n v="0.15215332330491949"/>
    <n v="1529.1408992144409"/>
    <n v="0.12215332330491949"/>
    <n v="1227.6408992144409"/>
  </r>
  <r>
    <x v="1"/>
    <x v="1"/>
    <n v="1942"/>
    <b v="0"/>
    <n v="125"/>
    <n v="230"/>
    <n v="370"/>
    <n v="405"/>
    <n v="440"/>
    <n v="0.13250116814631868"/>
    <n v="583.00513984380211"/>
    <n v="0.10250116814631868"/>
    <n v="451.00513984380223"/>
  </r>
  <r>
    <x v="1"/>
    <x v="2"/>
    <n v="1942"/>
    <b v="0"/>
    <n v="250"/>
    <n v="355"/>
    <n v="495"/>
    <n v="635"/>
    <n v="705"/>
    <n v="0.15082983768010214"/>
    <n v="1063.3503556447201"/>
    <n v="0.12082983768010214"/>
    <n v="851.85035564472003"/>
  </r>
  <r>
    <x v="0"/>
    <x v="0"/>
    <n v="1942"/>
    <b v="0"/>
    <n v="375"/>
    <n v="550"/>
    <n v="760"/>
    <n v="900"/>
    <n v="1075"/>
    <n v="0.16389548693586697"/>
    <n v="1761.8764845605699"/>
    <n v="0.13389548693586698"/>
    <n v="1439.3764845605699"/>
  </r>
  <r>
    <x v="0"/>
    <x v="2"/>
    <n v="1943"/>
    <b v="0"/>
    <n v="125"/>
    <n v="160"/>
    <n v="230"/>
    <n v="405"/>
    <n v="510"/>
    <n v="0.15971939812932087"/>
    <n v="814.56893045953643"/>
    <n v="0.12971939812932087"/>
    <n v="661.56893045953643"/>
  </r>
  <r>
    <x v="1"/>
    <x v="2"/>
    <n v="1943"/>
    <b v="0"/>
    <n v="375"/>
    <n v="410"/>
    <n v="480"/>
    <n v="620"/>
    <n v="655"/>
    <n v="0.15082983768010214"/>
    <n v="987.93543680466905"/>
    <n v="0.12082983768010214"/>
    <n v="791.43543680466905"/>
  </r>
  <r>
    <x v="0"/>
    <x v="0"/>
    <n v="1943"/>
    <b v="0"/>
    <n v="375"/>
    <n v="410"/>
    <n v="480"/>
    <n v="620"/>
    <n v="655"/>
    <n v="0.16389548693586697"/>
    <n v="1073.5154394299286"/>
    <n v="0.13389548693586698"/>
    <n v="877.01543942992862"/>
  </r>
  <r>
    <x v="1"/>
    <x v="0"/>
    <n v="1943"/>
    <b v="0"/>
    <n v="250"/>
    <n v="390"/>
    <n v="565"/>
    <n v="670"/>
    <n v="775"/>
    <n v="0.1613047697245652"/>
    <n v="1250.1119653653802"/>
    <n v="0.1313047697245652"/>
    <n v="1017.6119653653802"/>
  </r>
  <r>
    <x v="0"/>
    <x v="2"/>
    <n v="1943"/>
    <b v="0"/>
    <n v="500"/>
    <n v="500"/>
    <n v="535"/>
    <n v="605"/>
    <n v="640"/>
    <n v="0.15971939812932087"/>
    <n v="1022.2041480276537"/>
    <n v="0.12971939812932087"/>
    <n v="830.20414802765356"/>
  </r>
  <r>
    <x v="1"/>
    <x v="1"/>
    <n v="1943"/>
    <b v="0"/>
    <n v="125"/>
    <n v="90"/>
    <n v="90"/>
    <n v="125"/>
    <n v="300"/>
    <n v="0.13250116814631868"/>
    <n v="397.50350443895599"/>
    <n v="0.10250116814631868"/>
    <n v="307.50350443895604"/>
  </r>
  <r>
    <x v="1"/>
    <x v="2"/>
    <n v="1943"/>
    <b v="0"/>
    <n v="125"/>
    <n v="90"/>
    <n v="90"/>
    <n v="230"/>
    <n v="265"/>
    <n v="0.15082983768010214"/>
    <n v="399.69906985227067"/>
    <n v="0.12082983768010214"/>
    <n v="320.19906985227067"/>
  </r>
  <r>
    <x v="0"/>
    <x v="1"/>
    <n v="1943"/>
    <b v="0"/>
    <n v="625"/>
    <n v="765"/>
    <n v="940"/>
    <n v="975"/>
    <n v="1080"/>
    <n v="0.15215332330491949"/>
    <n v="1643.2558916931305"/>
    <n v="0.12215332330491949"/>
    <n v="1319.2558916931305"/>
  </r>
  <r>
    <x v="1"/>
    <x v="0"/>
    <n v="1943"/>
    <b v="0"/>
    <n v="375"/>
    <n v="410"/>
    <n v="480"/>
    <n v="655"/>
    <n v="690"/>
    <n v="0.1613047697245652"/>
    <n v="1113.0029110994999"/>
    <n v="0.1313047697245652"/>
    <n v="906.0029110994999"/>
  </r>
  <r>
    <x v="0"/>
    <x v="0"/>
    <n v="1943"/>
    <b v="0"/>
    <n v="625"/>
    <n v="660"/>
    <n v="730"/>
    <n v="765"/>
    <n v="870"/>
    <n v="0.16389548693586697"/>
    <n v="1425.8907363420426"/>
    <n v="0.13389548693586698"/>
    <n v="1164.8907363420426"/>
  </r>
  <r>
    <x v="1"/>
    <x v="0"/>
    <n v="1943"/>
    <b v="0"/>
    <n v="500"/>
    <n v="570"/>
    <n v="675"/>
    <n v="815"/>
    <n v="955"/>
    <n v="0.1613047697245652"/>
    <n v="1540.4605508695977"/>
    <n v="0.1313047697245652"/>
    <n v="1253.9605508695977"/>
  </r>
  <r>
    <x v="0"/>
    <x v="2"/>
    <n v="1943"/>
    <b v="0"/>
    <n v="125"/>
    <n v="160"/>
    <n v="230"/>
    <n v="370"/>
    <n v="440"/>
    <n v="0.15971939812932087"/>
    <n v="702.76535176901189"/>
    <n v="0.12971939812932087"/>
    <n v="570.76535176901189"/>
  </r>
  <r>
    <x v="1"/>
    <x v="0"/>
    <n v="1943"/>
    <b v="0"/>
    <n v="375"/>
    <n v="410"/>
    <n v="480"/>
    <n v="550"/>
    <n v="655"/>
    <n v="0.1613047697245652"/>
    <n v="1056.5462416959022"/>
    <n v="0.1313047697245652"/>
    <n v="860.04624169590204"/>
  </r>
  <r>
    <x v="0"/>
    <x v="2"/>
    <n v="1944"/>
    <b v="0"/>
    <n v="125"/>
    <n v="265"/>
    <n v="440"/>
    <n v="615"/>
    <n v="720"/>
    <n v="0.15971939812932087"/>
    <n v="1149.9796665311103"/>
    <n v="0.12971939812932087"/>
    <n v="933.9796665311103"/>
  </r>
  <r>
    <x v="0"/>
    <x v="2"/>
    <n v="1944"/>
    <b v="0"/>
    <n v="250"/>
    <n v="215"/>
    <n v="215"/>
    <n v="250"/>
    <n v="425"/>
    <n v="0.15971939812932087"/>
    <n v="678.80744204961377"/>
    <n v="0.12971939812932087"/>
    <n v="551.30744204961366"/>
  </r>
  <r>
    <x v="1"/>
    <x v="2"/>
    <n v="1944"/>
    <b v="0"/>
    <n v="250"/>
    <n v="320"/>
    <n v="425"/>
    <n v="600"/>
    <n v="670"/>
    <n v="0.15082983768010214"/>
    <n v="1010.5599124566844"/>
    <n v="0.12082983768010214"/>
    <n v="809.55991245668429"/>
  </r>
  <r>
    <x v="0"/>
    <x v="0"/>
    <n v="1944"/>
    <b v="0"/>
    <n v="125"/>
    <n v="230"/>
    <n v="370"/>
    <n v="545"/>
    <n v="720"/>
    <n v="0.16389548693586697"/>
    <n v="1180.0475059382422"/>
    <n v="0.13389548693586698"/>
    <n v="964.04750593824224"/>
  </r>
  <r>
    <x v="0"/>
    <x v="2"/>
    <n v="1944"/>
    <b v="0"/>
    <n v="125"/>
    <n v="230"/>
    <n v="370"/>
    <n v="475"/>
    <n v="580"/>
    <n v="0.15971939812932087"/>
    <n v="926.37250915006109"/>
    <n v="0.12971939812932087"/>
    <n v="752.37250915006109"/>
  </r>
  <r>
    <x v="0"/>
    <x v="2"/>
    <n v="1944"/>
    <b v="0"/>
    <n v="250"/>
    <n v="425"/>
    <n v="635"/>
    <n v="740"/>
    <n v="810"/>
    <n v="0.15971939812932087"/>
    <n v="1293.727124847499"/>
    <n v="0.12971939812932087"/>
    <n v="1050.727124847499"/>
  </r>
  <r>
    <x v="0"/>
    <x v="2"/>
    <n v="1944"/>
    <b v="0"/>
    <n v="500"/>
    <n v="500"/>
    <n v="535"/>
    <n v="640"/>
    <n v="710"/>
    <n v="0.15971939812932087"/>
    <n v="1134.0077267181782"/>
    <n v="0.12971939812932087"/>
    <n v="921.00772671817822"/>
  </r>
  <r>
    <x v="1"/>
    <x v="1"/>
    <n v="1944"/>
    <b v="0"/>
    <n v="375"/>
    <n v="515"/>
    <n v="690"/>
    <n v="830"/>
    <n v="935"/>
    <n v="0.13250116814631868"/>
    <n v="1238.8859221680796"/>
    <n v="0.10250116814631868"/>
    <n v="958.38592216807979"/>
  </r>
  <r>
    <x v="0"/>
    <x v="0"/>
    <n v="1944"/>
    <b v="0"/>
    <n v="250"/>
    <n v="250"/>
    <n v="285"/>
    <n v="460"/>
    <n v="635"/>
    <n v="0.16389548693586697"/>
    <n v="1040.7363420427553"/>
    <n v="0.13389548693586698"/>
    <n v="850.23634204275527"/>
  </r>
  <r>
    <x v="1"/>
    <x v="2"/>
    <n v="1944"/>
    <b v="0"/>
    <n v="500"/>
    <n v="640"/>
    <n v="815"/>
    <n v="990"/>
    <n v="1130"/>
    <n v="0.15082983768010214"/>
    <n v="1704.3771657851541"/>
    <n v="0.12082983768010214"/>
    <n v="1365.3771657851541"/>
  </r>
  <r>
    <x v="1"/>
    <x v="2"/>
    <n v="1944"/>
    <b v="0"/>
    <n v="625"/>
    <n v="660"/>
    <n v="730"/>
    <n v="905"/>
    <n v="1080"/>
    <n v="0.15082983768010214"/>
    <n v="1628.9622469451031"/>
    <n v="0.12082983768010214"/>
    <n v="1304.9622469451031"/>
  </r>
  <r>
    <x v="0"/>
    <x v="0"/>
    <n v="1944"/>
    <b v="0"/>
    <n v="125"/>
    <n v="160"/>
    <n v="230"/>
    <n v="265"/>
    <n v="370"/>
    <n v="0.16389548693586697"/>
    <n v="606.4133016627078"/>
    <n v="0.13389548693586698"/>
    <n v="495.4133016627078"/>
  </r>
  <r>
    <x v="1"/>
    <x v="2"/>
    <n v="1944"/>
    <b v="0"/>
    <n v="500"/>
    <n v="570"/>
    <n v="675"/>
    <n v="710"/>
    <n v="745"/>
    <n v="0.15082983768010214"/>
    <n v="1123.6822907167609"/>
    <n v="0.12082983768010214"/>
    <n v="900.18229071676092"/>
  </r>
  <r>
    <x v="1"/>
    <x v="1"/>
    <n v="1944"/>
    <b v="0"/>
    <n v="625"/>
    <n v="800"/>
    <n v="1010"/>
    <n v="1115"/>
    <n v="1255"/>
    <n v="0.13250116814631868"/>
    <n v="1662.8896602362993"/>
    <n v="0.10250116814631868"/>
    <n v="1286.3896602362995"/>
  </r>
  <r>
    <x v="1"/>
    <x v="2"/>
    <n v="1944"/>
    <b v="0"/>
    <n v="250"/>
    <n v="320"/>
    <n v="425"/>
    <n v="460"/>
    <n v="495"/>
    <n v="0.15082983768010214"/>
    <n v="746.6076965165056"/>
    <n v="0.12082983768010214"/>
    <n v="598.1076965165056"/>
  </r>
  <r>
    <x v="0"/>
    <x v="2"/>
    <n v="1944"/>
    <b v="0"/>
    <n v="375"/>
    <n v="550"/>
    <n v="760"/>
    <n v="935"/>
    <n v="970"/>
    <n v="0.15971939812932087"/>
    <n v="1549.2781618544125"/>
    <n v="0.12971939812932087"/>
    <n v="1258.2781618544125"/>
  </r>
  <r>
    <x v="1"/>
    <x v="0"/>
    <n v="1945"/>
    <b v="0"/>
    <n v="250"/>
    <n v="215"/>
    <n v="215"/>
    <n v="355"/>
    <n v="460"/>
    <n v="0.1613047697245652"/>
    <n v="742.00194073299997"/>
    <n v="0.1313047697245652"/>
    <n v="604.00194073299986"/>
  </r>
  <r>
    <x v="1"/>
    <x v="1"/>
    <n v="1945"/>
    <b v="0"/>
    <n v="250"/>
    <n v="215"/>
    <n v="215"/>
    <n v="320"/>
    <n v="355"/>
    <n v="0.13250116814631868"/>
    <n v="470.37914691943126"/>
    <n v="0.10250116814631868"/>
    <n v="363.87914691943132"/>
  </r>
  <r>
    <x v="0"/>
    <x v="2"/>
    <n v="1945"/>
    <b v="0"/>
    <n v="250"/>
    <n v="215"/>
    <n v="215"/>
    <n v="250"/>
    <n v="320"/>
    <n v="0.15971939812932087"/>
    <n v="511.10207401382684"/>
    <n v="0.12971939812932087"/>
    <n v="415.10207401382678"/>
  </r>
  <r>
    <x v="0"/>
    <x v="0"/>
    <n v="1945"/>
    <b v="0"/>
    <n v="125"/>
    <n v="230"/>
    <n v="370"/>
    <n v="510"/>
    <n v="685"/>
    <n v="0.16389548693586697"/>
    <n v="1122.6840855106889"/>
    <n v="0.13389548693586698"/>
    <n v="917.18408551068876"/>
  </r>
  <r>
    <x v="0"/>
    <x v="2"/>
    <n v="1945"/>
    <b v="0"/>
    <n v="250"/>
    <n v="285"/>
    <n v="355"/>
    <n v="390"/>
    <n v="565"/>
    <n v="0.15971939812932087"/>
    <n v="902.41459943066297"/>
    <n v="0.12971939812932087"/>
    <n v="732.91459943066297"/>
  </r>
  <r>
    <x v="1"/>
    <x v="1"/>
    <n v="1945"/>
    <b v="0"/>
    <n v="375"/>
    <n v="340"/>
    <n v="340"/>
    <n v="480"/>
    <n v="585"/>
    <n v="0.13250116814631868"/>
    <n v="775.13183365596421"/>
    <n v="0.10250116814631868"/>
    <n v="599.63183365596433"/>
  </r>
  <r>
    <x v="1"/>
    <x v="2"/>
    <n v="1945"/>
    <b v="0"/>
    <n v="375"/>
    <n v="550"/>
    <n v="760"/>
    <n v="830"/>
    <n v="970"/>
    <n v="0.15082983768010214"/>
    <n v="1463.0494254969908"/>
    <n v="0.12082983768010214"/>
    <n v="1172.0494254969908"/>
  </r>
  <r>
    <x v="1"/>
    <x v="2"/>
    <n v="1945"/>
    <b v="0"/>
    <n v="375"/>
    <n v="480"/>
    <n v="620"/>
    <n v="725"/>
    <n v="865"/>
    <n v="0.15082983768010214"/>
    <n v="1304.6780959328835"/>
    <n v="0.12082983768010214"/>
    <n v="1045.1780959328835"/>
  </r>
  <r>
    <x v="0"/>
    <x v="2"/>
    <n v="1945"/>
    <b v="0"/>
    <n v="375"/>
    <n v="375"/>
    <n v="410"/>
    <n v="550"/>
    <n v="690"/>
    <n v="0.15971939812932087"/>
    <n v="1102.0638470923141"/>
    <n v="0.12971939812932087"/>
    <n v="895.06384709231406"/>
  </r>
  <r>
    <x v="0"/>
    <x v="1"/>
    <n v="1945"/>
    <b v="0"/>
    <n v="375"/>
    <n v="410"/>
    <n v="480"/>
    <n v="620"/>
    <n v="690"/>
    <n v="0.15215332330491949"/>
    <n v="1049.8579308039446"/>
    <n v="0.12215332330491949"/>
    <n v="842.85793080394444"/>
  </r>
  <r>
    <x v="0"/>
    <x v="0"/>
    <n v="1945"/>
    <b v="0"/>
    <n v="250"/>
    <n v="390"/>
    <n v="565"/>
    <n v="670"/>
    <n v="810"/>
    <n v="0.16389548693586697"/>
    <n v="1327.5534441805225"/>
    <n v="0.13389548693586698"/>
    <n v="1084.5534441805225"/>
  </r>
  <r>
    <x v="1"/>
    <x v="0"/>
    <n v="1945"/>
    <b v="0"/>
    <n v="625"/>
    <n v="590"/>
    <n v="590"/>
    <n v="660"/>
    <n v="695"/>
    <n v="0.1613047697245652"/>
    <n v="1121.0681495857282"/>
    <n v="0.1313047697245652"/>
    <n v="912.56814958572807"/>
  </r>
  <r>
    <x v="1"/>
    <x v="1"/>
    <n v="1945"/>
    <b v="0"/>
    <n v="625"/>
    <n v="765"/>
    <n v="940"/>
    <n v="975"/>
    <n v="1045"/>
    <n v="0.13250116814631868"/>
    <n v="1384.63720712903"/>
    <n v="0.10250116814631868"/>
    <n v="1071.1372071290302"/>
  </r>
  <r>
    <x v="1"/>
    <x v="1"/>
    <n v="1945"/>
    <b v="0"/>
    <n v="625"/>
    <n v="765"/>
    <n v="940"/>
    <n v="1080"/>
    <n v="1220"/>
    <n v="0.13250116814631868"/>
    <n v="1616.5142513850878"/>
    <n v="0.10250116814631868"/>
    <n v="1250.5142513850881"/>
  </r>
  <r>
    <x v="0"/>
    <x v="0"/>
    <n v="1945"/>
    <b v="0"/>
    <n v="500"/>
    <n v="570"/>
    <n v="675"/>
    <n v="815"/>
    <n v="990"/>
    <n v="0.16389548693586697"/>
    <n v="1622.5653206650829"/>
    <n v="0.13389548693586698"/>
    <n v="1325.5653206650829"/>
  </r>
  <r>
    <x v="1"/>
    <x v="2"/>
    <n v="1945"/>
    <b v="0"/>
    <n v="125"/>
    <n v="265"/>
    <n v="440"/>
    <n v="615"/>
    <n v="790"/>
    <n v="0.15082983768010214"/>
    <n v="1191.5557176728068"/>
    <n v="0.12082983768010214"/>
    <n v="954.55571767280685"/>
  </r>
  <r>
    <x v="0"/>
    <x v="1"/>
    <n v="1945"/>
    <b v="0"/>
    <n v="375"/>
    <n v="480"/>
    <n v="620"/>
    <n v="655"/>
    <n v="830"/>
    <n v="0.15215332330491949"/>
    <n v="1262.8725834308318"/>
    <n v="0.12215332330491949"/>
    <n v="1013.8725834308317"/>
  </r>
  <r>
    <x v="1"/>
    <x v="0"/>
    <n v="1945"/>
    <b v="0"/>
    <n v="375"/>
    <n v="445"/>
    <n v="550"/>
    <n v="655"/>
    <n v="690"/>
    <n v="0.1613047697245652"/>
    <n v="1113.0029110994999"/>
    <n v="0.1313047697245652"/>
    <n v="906.0029110994999"/>
  </r>
  <r>
    <x v="1"/>
    <x v="1"/>
    <n v="1946"/>
    <b v="0"/>
    <n v="500"/>
    <n v="605"/>
    <n v="745"/>
    <n v="780"/>
    <n v="885"/>
    <n v="0.13250116814631868"/>
    <n v="1172.6353380949201"/>
    <n v="0.10250116814631868"/>
    <n v="907.13533809492037"/>
  </r>
  <r>
    <x v="1"/>
    <x v="1"/>
    <n v="1946"/>
    <b v="0"/>
    <n v="500"/>
    <n v="675"/>
    <n v="885"/>
    <n v="1060"/>
    <n v="1235"/>
    <n v="0.13250116814631868"/>
    <n v="1636.3894266070356"/>
    <n v="0.10250116814631868"/>
    <n v="1265.8894266070358"/>
  </r>
  <r>
    <x v="1"/>
    <x v="1"/>
    <n v="1946"/>
    <b v="0"/>
    <n v="125"/>
    <n v="265"/>
    <n v="440"/>
    <n v="615"/>
    <n v="685"/>
    <n v="0.13250116814631868"/>
    <n v="907.63300180228293"/>
    <n v="0.10250116814631868"/>
    <n v="702.13300180228305"/>
  </r>
  <r>
    <x v="0"/>
    <x v="0"/>
    <n v="1946"/>
    <b v="0"/>
    <n v="125"/>
    <n v="265"/>
    <n v="440"/>
    <n v="580"/>
    <n v="615"/>
    <n v="0.16389548693586697"/>
    <n v="1007.9572446555819"/>
    <n v="0.13389548693586698"/>
    <n v="823.45724465558192"/>
  </r>
  <r>
    <x v="0"/>
    <x v="1"/>
    <n v="1946"/>
    <b v="0"/>
    <n v="375"/>
    <n v="410"/>
    <n v="480"/>
    <n v="620"/>
    <n v="725"/>
    <n v="0.15215332330491949"/>
    <n v="1103.1115939606664"/>
    <n v="0.12215332330491949"/>
    <n v="885.61159396066626"/>
  </r>
  <r>
    <x v="0"/>
    <x v="0"/>
    <n v="1946"/>
    <b v="0"/>
    <n v="625"/>
    <n v="765"/>
    <n v="940"/>
    <n v="1045"/>
    <n v="1080"/>
    <n v="0.16389548693586697"/>
    <n v="1770.0712589073632"/>
    <n v="0.13389548693586698"/>
    <n v="1446.0712589073632"/>
  </r>
  <r>
    <x v="0"/>
    <x v="2"/>
    <n v="1946"/>
    <b v="0"/>
    <n v="500"/>
    <n v="640"/>
    <n v="815"/>
    <n v="850"/>
    <n v="920"/>
    <n v="0.15971939812932087"/>
    <n v="1469.4184627897521"/>
    <n v="0.12971939812932087"/>
    <n v="1193.4184627897521"/>
  </r>
  <r>
    <x v="0"/>
    <x v="0"/>
    <n v="1946"/>
    <b v="0"/>
    <n v="375"/>
    <n v="515"/>
    <n v="690"/>
    <n v="725"/>
    <n v="900"/>
    <n v="0.16389548693586697"/>
    <n v="1475.0593824228029"/>
    <n v="0.13389548693586698"/>
    <n v="1205.0593824228026"/>
  </r>
  <r>
    <x v="0"/>
    <x v="2"/>
    <n v="1947"/>
    <b v="0"/>
    <n v="250"/>
    <n v="215"/>
    <n v="215"/>
    <n v="390"/>
    <n v="425"/>
    <n v="0.15971939812932087"/>
    <n v="678.80744204961377"/>
    <n v="0.12971939812932087"/>
    <n v="551.30744204961366"/>
  </r>
  <r>
    <x v="0"/>
    <x v="2"/>
    <n v="1947"/>
    <b v="0"/>
    <n v="625"/>
    <n v="695"/>
    <n v="800"/>
    <n v="940"/>
    <n v="975"/>
    <n v="0.15971939812932087"/>
    <n v="1557.2641317608786"/>
    <n v="0.12971939812932087"/>
    <n v="1264.7641317608784"/>
  </r>
  <r>
    <x v="0"/>
    <x v="0"/>
    <n v="1947"/>
    <b v="0"/>
    <n v="250"/>
    <n v="320"/>
    <n v="425"/>
    <n v="600"/>
    <n v="635"/>
    <n v="0.16389548693586697"/>
    <n v="1040.7363420427553"/>
    <n v="0.13389548693586698"/>
    <n v="850.23634204275527"/>
  </r>
  <r>
    <x v="1"/>
    <x v="1"/>
    <n v="1947"/>
    <b v="0"/>
    <n v="250"/>
    <n v="215"/>
    <n v="215"/>
    <n v="250"/>
    <n v="285"/>
    <n v="0.13250116814631868"/>
    <n v="377.62832921700823"/>
    <n v="0.10250116814631868"/>
    <n v="292.12832921700829"/>
  </r>
  <r>
    <x v="1"/>
    <x v="0"/>
    <n v="1947"/>
    <b v="0"/>
    <n v="250"/>
    <n v="215"/>
    <n v="215"/>
    <n v="355"/>
    <n v="530"/>
    <n v="0.1613047697245652"/>
    <n v="854.91527954019557"/>
    <n v="0.1313047697245652"/>
    <n v="695.91527954019557"/>
  </r>
  <r>
    <x v="0"/>
    <x v="1"/>
    <n v="1947"/>
    <b v="0"/>
    <n v="125"/>
    <n v="90"/>
    <n v="90"/>
    <n v="125"/>
    <n v="230"/>
    <n v="0.15215332330491949"/>
    <n v="349.95264360131483"/>
    <n v="0.12215332330491949"/>
    <n v="280.95264360131483"/>
  </r>
  <r>
    <x v="0"/>
    <x v="2"/>
    <n v="1947"/>
    <b v="0"/>
    <n v="125"/>
    <n v="90"/>
    <n v="90"/>
    <n v="160"/>
    <n v="195"/>
    <n v="0.15971939812932087"/>
    <n v="311.45282635217569"/>
    <n v="0.12971939812932087"/>
    <n v="252.95282635217569"/>
  </r>
  <r>
    <x v="0"/>
    <x v="1"/>
    <n v="1947"/>
    <b v="0"/>
    <n v="250"/>
    <n v="215"/>
    <n v="215"/>
    <n v="390"/>
    <n v="425"/>
    <n v="0.15215332330491949"/>
    <n v="646.65162404590785"/>
    <n v="0.12215332330491949"/>
    <n v="519.15162404590774"/>
  </r>
  <r>
    <x v="0"/>
    <x v="1"/>
    <n v="1947"/>
    <b v="0"/>
    <n v="375"/>
    <n v="550"/>
    <n v="760"/>
    <n v="935"/>
    <n v="970"/>
    <n v="0.15215332330491949"/>
    <n v="1475.8872360577191"/>
    <n v="0.12215332330491949"/>
    <n v="1184.8872360577191"/>
  </r>
  <r>
    <x v="1"/>
    <x v="2"/>
    <n v="1947"/>
    <b v="0"/>
    <n v="500"/>
    <n v="675"/>
    <n v="885"/>
    <n v="990"/>
    <n v="1060"/>
    <n v="0.15082983768010214"/>
    <n v="1598.7962794090827"/>
    <n v="0.12082983768010214"/>
    <n v="1280.7962794090827"/>
  </r>
  <r>
    <x v="1"/>
    <x v="1"/>
    <n v="1947"/>
    <b v="0"/>
    <n v="500"/>
    <n v="535"/>
    <n v="605"/>
    <n v="675"/>
    <n v="710"/>
    <n v="0.13250116814631868"/>
    <n v="940.75829383886253"/>
    <n v="0.10250116814631868"/>
    <n v="727.75829383886264"/>
  </r>
  <r>
    <x v="0"/>
    <x v="2"/>
    <n v="1947"/>
    <b v="0"/>
    <n v="500"/>
    <n v="675"/>
    <n v="885"/>
    <n v="1060"/>
    <n v="1235"/>
    <n v="0.15971939812932087"/>
    <n v="1972.5345668971129"/>
    <n v="0.12971939812932087"/>
    <n v="1602.0345668971129"/>
  </r>
  <r>
    <x v="0"/>
    <x v="2"/>
    <n v="1948"/>
    <b v="0"/>
    <n v="375"/>
    <n v="375"/>
    <n v="410"/>
    <n v="445"/>
    <n v="480"/>
    <n v="0.15971939812932087"/>
    <n v="766.6531110207402"/>
    <n v="0.12971939812932087"/>
    <n v="622.6531110207402"/>
  </r>
  <r>
    <x v="1"/>
    <x v="0"/>
    <n v="1948"/>
    <b v="0"/>
    <n v="125"/>
    <n v="300"/>
    <n v="510"/>
    <n v="580"/>
    <n v="755"/>
    <n v="0.1613047697245652"/>
    <n v="1217.8510114204673"/>
    <n v="0.1313047697245652"/>
    <n v="991.35101142046722"/>
  </r>
  <r>
    <x v="0"/>
    <x v="1"/>
    <n v="1948"/>
    <b v="0"/>
    <n v="125"/>
    <n v="90"/>
    <n v="90"/>
    <n v="230"/>
    <n v="265"/>
    <n v="0.15215332330491949"/>
    <n v="403.20630675803665"/>
    <n v="0.12215332330491949"/>
    <n v="323.70630675803665"/>
  </r>
  <r>
    <x v="0"/>
    <x v="0"/>
    <n v="1948"/>
    <b v="0"/>
    <n v="250"/>
    <n v="250"/>
    <n v="285"/>
    <n v="390"/>
    <n v="495"/>
    <n v="0.16389548693586697"/>
    <n v="811.28266033254147"/>
    <n v="0.13389548693586698"/>
    <n v="662.78266033254147"/>
  </r>
  <r>
    <x v="0"/>
    <x v="1"/>
    <n v="1948"/>
    <b v="0"/>
    <n v="625"/>
    <n v="625"/>
    <n v="660"/>
    <n v="800"/>
    <n v="905"/>
    <n v="0.15215332330491949"/>
    <n v="1376.9875759095214"/>
    <n v="0.12215332330491949"/>
    <n v="1105.4875759095214"/>
  </r>
  <r>
    <x v="0"/>
    <x v="1"/>
    <n v="1948"/>
    <b v="0"/>
    <n v="625"/>
    <n v="730"/>
    <n v="870"/>
    <n v="1010"/>
    <n v="1080"/>
    <n v="0.15215332330491949"/>
    <n v="1643.2558916931305"/>
    <n v="0.12215332330491949"/>
    <n v="1319.2558916931305"/>
  </r>
  <r>
    <x v="0"/>
    <x v="2"/>
    <n v="1948"/>
    <b v="0"/>
    <n v="500"/>
    <n v="640"/>
    <n v="815"/>
    <n v="885"/>
    <n v="990"/>
    <n v="0.15971939812932087"/>
    <n v="1581.2220414802766"/>
    <n v="0.12971939812932087"/>
    <n v="1284.2220414802766"/>
  </r>
  <r>
    <x v="0"/>
    <x v="0"/>
    <n v="1948"/>
    <b v="0"/>
    <n v="375"/>
    <n v="445"/>
    <n v="550"/>
    <n v="620"/>
    <n v="795"/>
    <n v="0.16389548693586697"/>
    <n v="1302.9691211401425"/>
    <n v="0.13389548693586698"/>
    <n v="1064.4691211401423"/>
  </r>
  <r>
    <x v="0"/>
    <x v="0"/>
    <n v="1948"/>
    <b v="0"/>
    <n v="625"/>
    <n v="695"/>
    <n v="800"/>
    <n v="975"/>
    <n v="1115"/>
    <n v="0.16389548693586697"/>
    <n v="1827.4346793349168"/>
    <n v="0.13389548693586698"/>
    <n v="1492.9346793349166"/>
  </r>
  <r>
    <x v="1"/>
    <x v="2"/>
    <n v="1948"/>
    <b v="0"/>
    <n v="500"/>
    <n v="500"/>
    <n v="535"/>
    <n v="605"/>
    <n v="640"/>
    <n v="0.15082983768010214"/>
    <n v="965.3109611526537"/>
    <n v="0.12082983768010214"/>
    <n v="773.3109611526537"/>
  </r>
  <r>
    <x v="1"/>
    <x v="2"/>
    <n v="1948"/>
    <b v="0"/>
    <n v="500"/>
    <n v="675"/>
    <n v="885"/>
    <n v="990"/>
    <n v="1060"/>
    <n v="0.15082983768010214"/>
    <n v="1598.7962794090827"/>
    <n v="0.12082983768010214"/>
    <n v="1280.7962794090827"/>
  </r>
  <r>
    <x v="0"/>
    <x v="1"/>
    <n v="1949"/>
    <b v="0"/>
    <n v="375"/>
    <n v="410"/>
    <n v="480"/>
    <n v="620"/>
    <n v="795"/>
    <n v="0.15215332330491949"/>
    <n v="1209.61892027411"/>
    <n v="0.12215332330491949"/>
    <n v="971.11892027410988"/>
  </r>
  <r>
    <x v="1"/>
    <x v="1"/>
    <n v="1949"/>
    <b v="0"/>
    <n v="375"/>
    <n v="340"/>
    <n v="340"/>
    <n v="410"/>
    <n v="480"/>
    <n v="0.13250116814631868"/>
    <n v="636.00560710232958"/>
    <n v="0.10250116814631868"/>
    <n v="492.00560710232969"/>
  </r>
  <r>
    <x v="1"/>
    <x v="0"/>
    <n v="1949"/>
    <b v="0"/>
    <n v="625"/>
    <n v="660"/>
    <n v="730"/>
    <n v="905"/>
    <n v="975"/>
    <n v="0.1613047697245652"/>
    <n v="1572.7215048145108"/>
    <n v="0.1313047697245652"/>
    <n v="1280.2215048145106"/>
  </r>
  <r>
    <x v="0"/>
    <x v="0"/>
    <n v="1949"/>
    <b v="0"/>
    <n v="250"/>
    <n v="355"/>
    <n v="495"/>
    <n v="565"/>
    <n v="705"/>
    <n v="0.16389548693586697"/>
    <n v="1155.4631828978622"/>
    <n v="0.13389548693586698"/>
    <n v="943.96318289786211"/>
  </r>
  <r>
    <x v="0"/>
    <x v="2"/>
    <n v="1949"/>
    <b v="0"/>
    <n v="500"/>
    <n v="675"/>
    <n v="885"/>
    <n v="955"/>
    <n v="990"/>
    <n v="0.15971939812932087"/>
    <n v="1581.2220414802766"/>
    <n v="0.12971939812932087"/>
    <n v="1284.2220414802766"/>
  </r>
  <r>
    <x v="0"/>
    <x v="2"/>
    <n v="1949"/>
    <b v="0"/>
    <n v="250"/>
    <n v="355"/>
    <n v="495"/>
    <n v="565"/>
    <n v="600"/>
    <n v="0.15971939812932087"/>
    <n v="958.31638877592525"/>
    <n v="0.12971939812932087"/>
    <n v="778.31638877592525"/>
  </r>
  <r>
    <x v="0"/>
    <x v="1"/>
    <n v="1949"/>
    <b v="0"/>
    <n v="250"/>
    <n v="250"/>
    <n v="285"/>
    <n v="425"/>
    <n v="600"/>
    <n v="0.15215332330491949"/>
    <n v="912.91993982951692"/>
    <n v="0.12215332330491949"/>
    <n v="732.91993982951692"/>
  </r>
  <r>
    <x v="1"/>
    <x v="0"/>
    <n v="1949"/>
    <b v="0"/>
    <n v="375"/>
    <n v="410"/>
    <n v="480"/>
    <n v="515"/>
    <n v="585"/>
    <n v="0.1613047697245652"/>
    <n v="943.63290288870644"/>
    <n v="0.1313047697245652"/>
    <n v="768.13290288870644"/>
  </r>
  <r>
    <x v="0"/>
    <x v="1"/>
    <n v="1949"/>
    <b v="0"/>
    <n v="125"/>
    <n v="300"/>
    <n v="510"/>
    <n v="685"/>
    <n v="720"/>
    <n v="0.15215332330491949"/>
    <n v="1095.5039277954204"/>
    <n v="0.12215332330491949"/>
    <n v="879.50392779542028"/>
  </r>
  <r>
    <x v="1"/>
    <x v="1"/>
    <n v="1949"/>
    <b v="0"/>
    <n v="250"/>
    <n v="355"/>
    <n v="495"/>
    <n v="670"/>
    <n v="705"/>
    <n v="0.13250116814631868"/>
    <n v="934.13323543154661"/>
    <n v="0.10250116814631868"/>
    <n v="722.63323543154672"/>
  </r>
  <r>
    <x v="0"/>
    <x v="0"/>
    <n v="1949"/>
    <b v="0"/>
    <n v="625"/>
    <n v="625"/>
    <n v="660"/>
    <n v="835"/>
    <n v="870"/>
    <n v="0.16389548693586697"/>
    <n v="1425.8907363420426"/>
    <n v="0.13389548693586698"/>
    <n v="1164.8907363420426"/>
  </r>
  <r>
    <x v="0"/>
    <x v="1"/>
    <n v="1949"/>
    <b v="0"/>
    <n v="500"/>
    <n v="675"/>
    <n v="885"/>
    <n v="1025"/>
    <n v="1060"/>
    <n v="0.15215332330491949"/>
    <n v="1612.8252270321466"/>
    <n v="0.12215332330491949"/>
    <n v="1294.8252270321466"/>
  </r>
  <r>
    <x v="0"/>
    <x v="0"/>
    <n v="1950"/>
    <b v="0"/>
    <n v="625"/>
    <n v="590"/>
    <n v="590"/>
    <n v="625"/>
    <n v="730"/>
    <n v="0.16389548693586697"/>
    <n v="1196.4370546318289"/>
    <n v="0.13389548693586698"/>
    <n v="977.43705463182891"/>
  </r>
  <r>
    <x v="1"/>
    <x v="0"/>
    <n v="1950"/>
    <b v="0"/>
    <n v="500"/>
    <n v="605"/>
    <n v="745"/>
    <n v="815"/>
    <n v="885"/>
    <n v="0.1613047697245652"/>
    <n v="1427.547212062402"/>
    <n v="0.1313047697245652"/>
    <n v="1162.047212062402"/>
  </r>
  <r>
    <x v="1"/>
    <x v="2"/>
    <n v="1950"/>
    <b v="0"/>
    <n v="125"/>
    <n v="160"/>
    <n v="230"/>
    <n v="265"/>
    <n v="335"/>
    <n v="0.15082983768010214"/>
    <n v="505.2799562283422"/>
    <n v="0.12082983768010214"/>
    <n v="404.77995622834214"/>
  </r>
  <r>
    <x v="0"/>
    <x v="1"/>
    <n v="1950"/>
    <b v="0"/>
    <n v="500"/>
    <n v="465"/>
    <n v="465"/>
    <n v="535"/>
    <n v="605"/>
    <n v="0.15215332330491949"/>
    <n v="920.52760599476289"/>
    <n v="0.12215332330491949"/>
    <n v="739.02760599476289"/>
  </r>
  <r>
    <x v="0"/>
    <x v="1"/>
    <n v="1950"/>
    <b v="0"/>
    <n v="500"/>
    <n v="675"/>
    <n v="885"/>
    <n v="920"/>
    <n v="1025"/>
    <n v="0.15215332330491949"/>
    <n v="1559.5715638754248"/>
    <n v="0.12215332330491949"/>
    <n v="1252.0715638754248"/>
  </r>
  <r>
    <x v="0"/>
    <x v="1"/>
    <n v="1950"/>
    <b v="0"/>
    <n v="250"/>
    <n v="390"/>
    <n v="565"/>
    <n v="740"/>
    <n v="775"/>
    <n v="0.15215332330491949"/>
    <n v="1179.1882556131261"/>
    <n v="0.12215332330491949"/>
    <n v="946.68825561312599"/>
  </r>
  <r>
    <x v="0"/>
    <x v="1"/>
    <n v="1950"/>
    <b v="0"/>
    <n v="250"/>
    <n v="355"/>
    <n v="495"/>
    <n v="635"/>
    <n v="740"/>
    <n v="0.15215332330491949"/>
    <n v="1125.9345924564043"/>
    <n v="0.12215332330491949"/>
    <n v="903.93459245640418"/>
  </r>
  <r>
    <x v="0"/>
    <x v="0"/>
    <n v="1950"/>
    <b v="0"/>
    <n v="250"/>
    <n v="285"/>
    <n v="355"/>
    <n v="425"/>
    <n v="460"/>
    <n v="0.16389548693586697"/>
    <n v="753.9192399049881"/>
    <n v="0.13389548693586698"/>
    <n v="615.9192399049881"/>
  </r>
  <r>
    <x v="1"/>
    <x v="2"/>
    <n v="1951"/>
    <b v="0"/>
    <n v="125"/>
    <n v="230"/>
    <n v="370"/>
    <n v="440"/>
    <n v="475"/>
    <n v="0.15082983768010214"/>
    <n v="716.44172898048521"/>
    <n v="0.12082983768010214"/>
    <n v="573.9417289804851"/>
  </r>
  <r>
    <x v="1"/>
    <x v="2"/>
    <n v="1951"/>
    <b v="0"/>
    <n v="500"/>
    <n v="605"/>
    <n v="745"/>
    <n v="850"/>
    <n v="955"/>
    <n v="0.15082983768010214"/>
    <n v="1440.4249498449753"/>
    <n v="0.12082983768010214"/>
    <n v="1153.9249498449753"/>
  </r>
  <r>
    <x v="0"/>
    <x v="1"/>
    <n v="1951"/>
    <b v="0"/>
    <n v="500"/>
    <n v="570"/>
    <n v="675"/>
    <n v="815"/>
    <n v="955"/>
    <n v="0.15215332330491949"/>
    <n v="1453.0642375619811"/>
    <n v="0.12215332330491949"/>
    <n v="1166.5642375619811"/>
  </r>
  <r>
    <x v="0"/>
    <x v="1"/>
    <n v="1951"/>
    <b v="0"/>
    <n v="250"/>
    <n v="355"/>
    <n v="495"/>
    <n v="600"/>
    <n v="670"/>
    <n v="0.15215332330491949"/>
    <n v="1019.4272661429605"/>
    <n v="0.12215332330491949"/>
    <n v="818.42726614296055"/>
  </r>
  <r>
    <x v="0"/>
    <x v="0"/>
    <n v="1951"/>
    <b v="0"/>
    <n v="625"/>
    <n v="800"/>
    <n v="1010"/>
    <n v="1185"/>
    <n v="1290"/>
    <n v="0.16389548693586697"/>
    <n v="2114.2517814726839"/>
    <n v="0.13389548693586698"/>
    <n v="1727.2517814726839"/>
  </r>
  <r>
    <x v="0"/>
    <x v="2"/>
    <n v="1951"/>
    <b v="0"/>
    <n v="500"/>
    <n v="465"/>
    <n v="465"/>
    <n v="570"/>
    <n v="710"/>
    <n v="0.15971939812932087"/>
    <n v="1134.0077267181782"/>
    <n v="0.12971939812932087"/>
    <n v="921.00772671817822"/>
  </r>
  <r>
    <x v="0"/>
    <x v="2"/>
    <n v="1951"/>
    <b v="0"/>
    <n v="500"/>
    <n v="570"/>
    <n v="675"/>
    <n v="745"/>
    <n v="850"/>
    <n v="0.15971939812932087"/>
    <n v="1357.6148840992275"/>
    <n v="0.12971939812932087"/>
    <n v="1102.6148840992273"/>
  </r>
  <r>
    <x v="1"/>
    <x v="2"/>
    <n v="1951"/>
    <b v="0"/>
    <n v="625"/>
    <n v="660"/>
    <n v="730"/>
    <n v="905"/>
    <n v="1045"/>
    <n v="0.15082983768010214"/>
    <n v="1576.1718037570674"/>
    <n v="0.12082983768010214"/>
    <n v="1262.6718037570674"/>
  </r>
  <r>
    <x v="1"/>
    <x v="2"/>
    <n v="1951"/>
    <b v="0"/>
    <n v="375"/>
    <n v="445"/>
    <n v="550"/>
    <n v="585"/>
    <n v="725"/>
    <n v="0.15082983768010214"/>
    <n v="1093.5163231807405"/>
    <n v="0.12082983768010214"/>
    <n v="876.01632318074053"/>
  </r>
  <r>
    <x v="0"/>
    <x v="1"/>
    <n v="1951"/>
    <b v="0"/>
    <n v="125"/>
    <n v="300"/>
    <n v="510"/>
    <n v="580"/>
    <n v="685"/>
    <n v="0.15215332330491949"/>
    <n v="1042.2502646386986"/>
    <n v="0.12215332330491949"/>
    <n v="836.75026463869847"/>
  </r>
  <r>
    <x v="1"/>
    <x v="2"/>
    <n v="1951"/>
    <b v="0"/>
    <n v="500"/>
    <n v="570"/>
    <n v="675"/>
    <n v="780"/>
    <n v="815"/>
    <n v="0.15082983768010214"/>
    <n v="1229.2631770928324"/>
    <n v="0.12082983768010214"/>
    <n v="984.76317709283239"/>
  </r>
  <r>
    <x v="1"/>
    <x v="2"/>
    <n v="1951"/>
    <b v="0"/>
    <n v="625"/>
    <n v="625"/>
    <n v="660"/>
    <n v="800"/>
    <n v="905"/>
    <n v="0.15082983768010214"/>
    <n v="1365.0100310049245"/>
    <n v="0.12082983768010214"/>
    <n v="1093.5100310049243"/>
  </r>
  <r>
    <x v="0"/>
    <x v="2"/>
    <n v="1951"/>
    <b v="0"/>
    <n v="250"/>
    <n v="320"/>
    <n v="425"/>
    <n v="460"/>
    <n v="635"/>
    <n v="0.15971939812932087"/>
    <n v="1014.2181781211875"/>
    <n v="0.12971939812932087"/>
    <n v="823.71817812118752"/>
  </r>
  <r>
    <x v="0"/>
    <x v="0"/>
    <n v="1951"/>
    <b v="0"/>
    <n v="250"/>
    <n v="425"/>
    <n v="635"/>
    <n v="670"/>
    <n v="740"/>
    <n v="0.16389548693586697"/>
    <n v="1212.8266033254156"/>
    <n v="0.13389548693586698"/>
    <n v="990.82660332541559"/>
  </r>
  <r>
    <x v="0"/>
    <x v="1"/>
    <n v="1951"/>
    <b v="0"/>
    <n v="500"/>
    <n v="465"/>
    <n v="465"/>
    <n v="605"/>
    <n v="745"/>
    <n v="0.15215332330491949"/>
    <n v="1133.5422586216503"/>
    <n v="0.12215332330491949"/>
    <n v="910.04225862165015"/>
  </r>
  <r>
    <x v="0"/>
    <x v="2"/>
    <n v="1951"/>
    <b v="0"/>
    <n v="250"/>
    <n v="215"/>
    <n v="215"/>
    <n v="285"/>
    <n v="460"/>
    <n v="0.15971939812932087"/>
    <n v="734.70923139487604"/>
    <n v="0.12971939812932087"/>
    <n v="596.70923139487604"/>
  </r>
  <r>
    <x v="1"/>
    <x v="0"/>
    <n v="1952"/>
    <b v="0"/>
    <n v="500"/>
    <n v="640"/>
    <n v="815"/>
    <n v="885"/>
    <n v="955"/>
    <n v="0.1613047697245652"/>
    <n v="1540.4605508695977"/>
    <n v="0.1313047697245652"/>
    <n v="1253.9605508695977"/>
  </r>
  <r>
    <x v="0"/>
    <x v="2"/>
    <n v="1952"/>
    <b v="0"/>
    <n v="500"/>
    <n v="675"/>
    <n v="885"/>
    <n v="1060"/>
    <n v="1235"/>
    <n v="0.15971939812932087"/>
    <n v="1972.5345668971129"/>
    <n v="0.12971939812932087"/>
    <n v="1602.0345668971129"/>
  </r>
  <r>
    <x v="0"/>
    <x v="2"/>
    <n v="1952"/>
    <b v="0"/>
    <n v="250"/>
    <n v="215"/>
    <n v="215"/>
    <n v="390"/>
    <n v="460"/>
    <n v="0.15971939812932087"/>
    <n v="734.70923139487604"/>
    <n v="0.12971939812932087"/>
    <n v="596.70923139487604"/>
  </r>
  <r>
    <x v="1"/>
    <x v="1"/>
    <n v="1952"/>
    <b v="0"/>
    <n v="625"/>
    <n v="730"/>
    <n v="870"/>
    <n v="1045"/>
    <n v="1080"/>
    <n v="0.13250116814631868"/>
    <n v="1431.0126159802417"/>
    <n v="0.10250116814631868"/>
    <n v="1107.0126159802419"/>
  </r>
  <r>
    <x v="1"/>
    <x v="1"/>
    <n v="1952"/>
    <b v="0"/>
    <n v="500"/>
    <n v="465"/>
    <n v="465"/>
    <n v="535"/>
    <n v="570"/>
    <n v="0.13250116814631868"/>
    <n v="755.25665843401646"/>
    <n v="0.10250116814631868"/>
    <n v="584.25665843401657"/>
  </r>
  <r>
    <x v="1"/>
    <x v="0"/>
    <n v="1952"/>
    <b v="0"/>
    <n v="500"/>
    <n v="675"/>
    <n v="885"/>
    <n v="1060"/>
    <n v="1235"/>
    <n v="0.1613047697245652"/>
    <n v="1992.1139060983803"/>
    <n v="0.1313047697245652"/>
    <n v="1621.6139060983801"/>
  </r>
  <r>
    <x v="0"/>
    <x v="2"/>
    <n v="1952"/>
    <b v="0"/>
    <n v="625"/>
    <n v="695"/>
    <n v="800"/>
    <n v="870"/>
    <n v="1045"/>
    <n v="0.15971939812932087"/>
    <n v="1669.0677104514032"/>
    <n v="0.12971939812932087"/>
    <n v="1355.5677104514032"/>
  </r>
  <r>
    <x v="1"/>
    <x v="1"/>
    <n v="1952"/>
    <b v="0"/>
    <n v="625"/>
    <n v="800"/>
    <n v="1010"/>
    <n v="1115"/>
    <n v="1185"/>
    <n v="0.13250116814631868"/>
    <n v="1570.1388425338762"/>
    <n v="0.10250116814631868"/>
    <n v="1214.6388425338764"/>
  </r>
  <r>
    <x v="0"/>
    <x v="2"/>
    <n v="1953"/>
    <b v="0"/>
    <n v="500"/>
    <n v="535"/>
    <n v="605"/>
    <n v="710"/>
    <n v="780"/>
    <n v="0.15971939812932087"/>
    <n v="1245.8113054087028"/>
    <n v="0.12971939812932087"/>
    <n v="1011.8113054087028"/>
  </r>
  <r>
    <x v="0"/>
    <x v="2"/>
    <n v="1953"/>
    <b v="0"/>
    <n v="500"/>
    <n v="570"/>
    <n v="675"/>
    <n v="780"/>
    <n v="815"/>
    <n v="0.15971939812932087"/>
    <n v="1301.7130947539652"/>
    <n v="0.12971939812932087"/>
    <n v="1057.2130947539652"/>
  </r>
  <r>
    <x v="1"/>
    <x v="2"/>
    <n v="1953"/>
    <b v="0"/>
    <n v="625"/>
    <n v="765"/>
    <n v="940"/>
    <n v="1010"/>
    <n v="1185"/>
    <n v="0.15082983768010214"/>
    <n v="1787.3335765092104"/>
    <n v="0.12082983768010214"/>
    <n v="1431.8335765092104"/>
  </r>
  <r>
    <x v="0"/>
    <x v="1"/>
    <n v="1953"/>
    <b v="0"/>
    <n v="500"/>
    <n v="535"/>
    <n v="605"/>
    <n v="675"/>
    <n v="780"/>
    <n v="0.15215332330491949"/>
    <n v="1186.7959217783721"/>
    <n v="0.12215332330491949"/>
    <n v="952.79592177837196"/>
  </r>
  <r>
    <x v="1"/>
    <x v="0"/>
    <n v="1953"/>
    <b v="0"/>
    <n v="375"/>
    <n v="340"/>
    <n v="340"/>
    <n v="445"/>
    <n v="620"/>
    <n v="0.1613047697245652"/>
    <n v="1000.0895722923043"/>
    <n v="0.1313047697245652"/>
    <n v="814.08957229230418"/>
  </r>
  <r>
    <x v="0"/>
    <x v="1"/>
    <n v="1953"/>
    <b v="0"/>
    <n v="500"/>
    <n v="535"/>
    <n v="605"/>
    <n v="640"/>
    <n v="780"/>
    <n v="0.15215332330491949"/>
    <n v="1186.7959217783721"/>
    <n v="0.12215332330491949"/>
    <n v="952.79592177837196"/>
  </r>
  <r>
    <x v="0"/>
    <x v="0"/>
    <n v="1953"/>
    <b v="0"/>
    <n v="125"/>
    <n v="300"/>
    <n v="510"/>
    <n v="650"/>
    <n v="825"/>
    <n v="0.16389548693586697"/>
    <n v="1352.1377672209026"/>
    <n v="0.13389548693586698"/>
    <n v="1104.6377672209026"/>
  </r>
  <r>
    <x v="0"/>
    <x v="0"/>
    <n v="1953"/>
    <b v="0"/>
    <n v="125"/>
    <n v="230"/>
    <n v="370"/>
    <n v="405"/>
    <n v="475"/>
    <n v="0.16389548693586697"/>
    <n v="778.50356294536812"/>
    <n v="0.13389548693586698"/>
    <n v="636.00356294536812"/>
  </r>
  <r>
    <x v="0"/>
    <x v="2"/>
    <n v="1953"/>
    <b v="0"/>
    <n v="625"/>
    <n v="590"/>
    <n v="590"/>
    <n v="625"/>
    <n v="695"/>
    <n v="0.15971939812932087"/>
    <n v="1110.04981699878"/>
    <n v="0.12971939812932087"/>
    <n v="901.5498169987801"/>
  </r>
  <r>
    <x v="0"/>
    <x v="0"/>
    <n v="1953"/>
    <b v="0"/>
    <n v="125"/>
    <n v="300"/>
    <n v="510"/>
    <n v="580"/>
    <n v="615"/>
    <n v="0.16389548693586697"/>
    <n v="1007.9572446555819"/>
    <n v="0.13389548693586698"/>
    <n v="823.45724465558192"/>
  </r>
  <r>
    <x v="1"/>
    <x v="2"/>
    <n v="1953"/>
    <b v="0"/>
    <n v="375"/>
    <n v="550"/>
    <n v="760"/>
    <n v="865"/>
    <n v="900"/>
    <n v="0.15082983768010214"/>
    <n v="1357.4685391209193"/>
    <n v="0.12082983768010214"/>
    <n v="1087.4685391209193"/>
  </r>
  <r>
    <x v="0"/>
    <x v="2"/>
    <n v="1953"/>
    <b v="0"/>
    <n v="375"/>
    <n v="445"/>
    <n v="550"/>
    <n v="620"/>
    <n v="795"/>
    <n v="0.15971939812932087"/>
    <n v="1269.769215128101"/>
    <n v="0.12971939812932087"/>
    <n v="1031.269215128101"/>
  </r>
  <r>
    <x v="1"/>
    <x v="0"/>
    <n v="1953"/>
    <b v="0"/>
    <n v="125"/>
    <n v="195"/>
    <n v="300"/>
    <n v="440"/>
    <n v="580"/>
    <n v="0.1613047697245652"/>
    <n v="935.56766440247816"/>
    <n v="0.1313047697245652"/>
    <n v="761.56766440247816"/>
  </r>
  <r>
    <x v="0"/>
    <x v="0"/>
    <n v="1953"/>
    <b v="0"/>
    <n v="250"/>
    <n v="355"/>
    <n v="495"/>
    <n v="600"/>
    <n v="635"/>
    <n v="0.16389548693586697"/>
    <n v="1040.7363420427553"/>
    <n v="0.13389548693586698"/>
    <n v="850.23634204275527"/>
  </r>
  <r>
    <x v="0"/>
    <x v="0"/>
    <n v="1953"/>
    <b v="0"/>
    <n v="500"/>
    <n v="500"/>
    <n v="535"/>
    <n v="675"/>
    <n v="850"/>
    <n v="0.16389548693586697"/>
    <n v="1393.1116389548692"/>
    <n v="0.13389548693586698"/>
    <n v="1138.1116389548692"/>
  </r>
  <r>
    <x v="1"/>
    <x v="1"/>
    <n v="1953"/>
    <b v="0"/>
    <n v="625"/>
    <n v="695"/>
    <n v="800"/>
    <n v="905"/>
    <n v="1080"/>
    <n v="0.13250116814631868"/>
    <n v="1431.0126159802417"/>
    <n v="0.10250116814631868"/>
    <n v="1107.0126159802419"/>
  </r>
  <r>
    <x v="0"/>
    <x v="2"/>
    <n v="1953"/>
    <b v="0"/>
    <n v="375"/>
    <n v="445"/>
    <n v="550"/>
    <n v="655"/>
    <n v="725"/>
    <n v="0.15971939812932087"/>
    <n v="1157.9656364375764"/>
    <n v="0.12971939812932087"/>
    <n v="940.46563643757634"/>
  </r>
  <r>
    <x v="1"/>
    <x v="0"/>
    <n v="1954"/>
    <b v="0"/>
    <n v="375"/>
    <n v="445"/>
    <n v="550"/>
    <n v="655"/>
    <n v="690"/>
    <n v="0.1613047697245652"/>
    <n v="1113.0029110994999"/>
    <n v="0.1313047697245652"/>
    <n v="906.0029110994999"/>
  </r>
  <r>
    <x v="1"/>
    <x v="1"/>
    <n v="1954"/>
    <b v="0"/>
    <n v="250"/>
    <n v="390"/>
    <n v="565"/>
    <n v="740"/>
    <n v="775"/>
    <n v="0.13250116814631868"/>
    <n v="1026.8840531339697"/>
    <n v="0.10250116814631868"/>
    <n v="794.38405313396981"/>
  </r>
  <r>
    <x v="1"/>
    <x v="1"/>
    <n v="1954"/>
    <b v="0"/>
    <n v="125"/>
    <n v="300"/>
    <n v="510"/>
    <n v="580"/>
    <n v="685"/>
    <n v="0.13250116814631868"/>
    <n v="907.63300180228293"/>
    <n v="0.10250116814631868"/>
    <n v="702.13300180228305"/>
  </r>
  <r>
    <x v="1"/>
    <x v="2"/>
    <n v="1954"/>
    <b v="0"/>
    <n v="500"/>
    <n v="535"/>
    <n v="605"/>
    <n v="640"/>
    <n v="745"/>
    <n v="0.15082983768010214"/>
    <n v="1123.6822907167609"/>
    <n v="0.12082983768010214"/>
    <n v="900.18229071676092"/>
  </r>
  <r>
    <x v="0"/>
    <x v="1"/>
    <n v="1954"/>
    <b v="0"/>
    <n v="625"/>
    <n v="625"/>
    <n v="660"/>
    <n v="800"/>
    <n v="940"/>
    <n v="0.15215332330491949"/>
    <n v="1430.2412390662432"/>
    <n v="0.12215332330491949"/>
    <n v="1148.2412390662432"/>
  </r>
  <r>
    <x v="0"/>
    <x v="2"/>
    <n v="1954"/>
    <b v="0"/>
    <n v="625"/>
    <n v="765"/>
    <n v="940"/>
    <n v="1010"/>
    <n v="1150"/>
    <n v="0.15971939812932087"/>
    <n v="1836.7730784871901"/>
    <n v="0.12971939812932087"/>
    <n v="1491.7730784871901"/>
  </r>
  <r>
    <x v="0"/>
    <x v="2"/>
    <n v="1954"/>
    <b v="0"/>
    <n v="125"/>
    <n v="125"/>
    <n v="160"/>
    <n v="300"/>
    <n v="440"/>
    <n v="0.15971939812932087"/>
    <n v="702.76535176901189"/>
    <n v="0.12971939812932087"/>
    <n v="570.76535176901189"/>
  </r>
  <r>
    <x v="1"/>
    <x v="2"/>
    <n v="1954"/>
    <b v="0"/>
    <n v="625"/>
    <n v="765"/>
    <n v="940"/>
    <n v="1010"/>
    <n v="1115"/>
    <n v="0.15082983768010214"/>
    <n v="1681.7526901331389"/>
    <n v="0.12082983768010214"/>
    <n v="1347.2526901331389"/>
  </r>
  <r>
    <x v="0"/>
    <x v="2"/>
    <n v="1954"/>
    <b v="0"/>
    <n v="500"/>
    <n v="500"/>
    <n v="535"/>
    <n v="605"/>
    <n v="710"/>
    <n v="0.15971939812932087"/>
    <n v="1134.0077267181782"/>
    <n v="0.12971939812932087"/>
    <n v="921.00772671817822"/>
  </r>
  <r>
    <x v="0"/>
    <x v="2"/>
    <n v="1954"/>
    <b v="0"/>
    <n v="500"/>
    <n v="570"/>
    <n v="675"/>
    <n v="850"/>
    <n v="955"/>
    <n v="0.15971939812932087"/>
    <n v="1525.3202521350145"/>
    <n v="0.12971939812932087"/>
    <n v="1238.8202521350142"/>
  </r>
  <r>
    <x v="0"/>
    <x v="0"/>
    <n v="1954"/>
    <b v="0"/>
    <n v="500"/>
    <n v="570"/>
    <n v="675"/>
    <n v="850"/>
    <n v="885"/>
    <n v="0.16389548693586697"/>
    <n v="1450.4750593824226"/>
    <n v="0.13389548693586698"/>
    <n v="1184.9750593824226"/>
  </r>
  <r>
    <x v="1"/>
    <x v="1"/>
    <n v="1955"/>
    <b v="0"/>
    <n v="375"/>
    <n v="480"/>
    <n v="620"/>
    <n v="725"/>
    <n v="760"/>
    <n v="0.13250116814631868"/>
    <n v="1007.0088779120219"/>
    <n v="0.10250116814631868"/>
    <n v="779.00887791202206"/>
  </r>
  <r>
    <x v="1"/>
    <x v="2"/>
    <n v="1955"/>
    <b v="0"/>
    <n v="375"/>
    <n v="340"/>
    <n v="340"/>
    <n v="410"/>
    <n v="515"/>
    <n v="0.15082983768010214"/>
    <n v="776.77366405252599"/>
    <n v="0.12082983768010214"/>
    <n v="622.27366405252599"/>
  </r>
  <r>
    <x v="0"/>
    <x v="2"/>
    <n v="1955"/>
    <b v="0"/>
    <n v="375"/>
    <n v="340"/>
    <n v="340"/>
    <n v="445"/>
    <n v="550"/>
    <n v="0.15971939812932087"/>
    <n v="878.45668971126486"/>
    <n v="0.12971939812932087"/>
    <n v="713.45668971126486"/>
  </r>
  <r>
    <x v="1"/>
    <x v="1"/>
    <n v="1955"/>
    <b v="0"/>
    <n v="625"/>
    <n v="660"/>
    <n v="730"/>
    <n v="835"/>
    <n v="870"/>
    <n v="0.13250116814631868"/>
    <n v="1152.7601628729724"/>
    <n v="0.10250116814631868"/>
    <n v="891.76016287297261"/>
  </r>
  <r>
    <x v="0"/>
    <x v="0"/>
    <n v="1955"/>
    <b v="0"/>
    <n v="125"/>
    <n v="160"/>
    <n v="230"/>
    <n v="300"/>
    <n v="440"/>
    <n v="0.16389548693586697"/>
    <n v="721.14014251781464"/>
    <n v="0.13389548693586698"/>
    <n v="589.14014251781464"/>
  </r>
  <r>
    <x v="0"/>
    <x v="0"/>
    <n v="1955"/>
    <b v="0"/>
    <n v="250"/>
    <n v="425"/>
    <n v="635"/>
    <n v="670"/>
    <n v="775"/>
    <n v="0.16389548693586697"/>
    <n v="1270.190023752969"/>
    <n v="0.13389548693586698"/>
    <n v="1037.690023752969"/>
  </r>
  <r>
    <x v="0"/>
    <x v="1"/>
    <n v="1955"/>
    <b v="0"/>
    <n v="250"/>
    <n v="355"/>
    <n v="495"/>
    <n v="600"/>
    <n v="635"/>
    <n v="0.15215332330491949"/>
    <n v="966.17360298623873"/>
    <n v="0.12215332330491949"/>
    <n v="775.67360298623873"/>
  </r>
  <r>
    <x v="0"/>
    <x v="0"/>
    <n v="1955"/>
    <b v="0"/>
    <n v="125"/>
    <n v="195"/>
    <n v="300"/>
    <n v="370"/>
    <n v="405"/>
    <n v="0.16389548693586697"/>
    <n v="663.77672209026127"/>
    <n v="0.13389548693586698"/>
    <n v="542.27672209026127"/>
  </r>
  <r>
    <x v="0"/>
    <x v="0"/>
    <n v="1955"/>
    <b v="0"/>
    <n v="375"/>
    <n v="410"/>
    <n v="480"/>
    <n v="585"/>
    <n v="620"/>
    <n v="0.16389548693586697"/>
    <n v="1016.1520190023753"/>
    <n v="0.13389548693586698"/>
    <n v="830.15201900237525"/>
  </r>
  <r>
    <x v="0"/>
    <x v="2"/>
    <n v="1955"/>
    <b v="0"/>
    <n v="625"/>
    <n v="660"/>
    <n v="730"/>
    <n v="800"/>
    <n v="905"/>
    <n v="0.15971939812932087"/>
    <n v="1445.4605530703539"/>
    <n v="0.12971939812932087"/>
    <n v="1173.9605530703539"/>
  </r>
  <r>
    <x v="0"/>
    <x v="0"/>
    <n v="1956"/>
    <b v="0"/>
    <n v="625"/>
    <n v="660"/>
    <n v="730"/>
    <n v="800"/>
    <n v="975"/>
    <n v="0.16389548693586697"/>
    <n v="1597.9809976247029"/>
    <n v="0.13389548693586698"/>
    <n v="1305.4809976247029"/>
  </r>
  <r>
    <x v="0"/>
    <x v="0"/>
    <n v="1956"/>
    <b v="0"/>
    <n v="250"/>
    <n v="250"/>
    <n v="285"/>
    <n v="460"/>
    <n v="600"/>
    <n v="0.16389548693586697"/>
    <n v="983.37292161520179"/>
    <n v="0.13389548693586698"/>
    <n v="803.37292161520179"/>
  </r>
  <r>
    <x v="0"/>
    <x v="0"/>
    <n v="1956"/>
    <b v="0"/>
    <n v="500"/>
    <n v="465"/>
    <n v="465"/>
    <n v="605"/>
    <n v="780"/>
    <n v="0.16389548693586697"/>
    <n v="1278.3847980997623"/>
    <n v="0.13389548693586698"/>
    <n v="1044.3847980997623"/>
  </r>
  <r>
    <x v="0"/>
    <x v="0"/>
    <n v="1956"/>
    <b v="0"/>
    <n v="500"/>
    <n v="605"/>
    <n v="745"/>
    <n v="885"/>
    <n v="1025"/>
    <n v="0.16389548693586697"/>
    <n v="1679.9287410926365"/>
    <n v="0.13389548693586698"/>
    <n v="1372.4287410926365"/>
  </r>
  <r>
    <x v="0"/>
    <x v="1"/>
    <n v="1956"/>
    <b v="0"/>
    <n v="625"/>
    <n v="695"/>
    <n v="800"/>
    <n v="835"/>
    <n v="905"/>
    <n v="0.15215332330491949"/>
    <n v="1376.9875759095214"/>
    <n v="0.12215332330491949"/>
    <n v="1105.4875759095214"/>
  </r>
  <r>
    <x v="0"/>
    <x v="2"/>
    <n v="1956"/>
    <b v="0"/>
    <n v="500"/>
    <n v="675"/>
    <n v="885"/>
    <n v="990"/>
    <n v="1060"/>
    <n v="0.15971939812932087"/>
    <n v="1693.0256201708014"/>
    <n v="0.12971939812932087"/>
    <n v="1375.0256201708012"/>
  </r>
  <r>
    <x v="0"/>
    <x v="2"/>
    <n v="1956"/>
    <b v="0"/>
    <n v="250"/>
    <n v="285"/>
    <n v="355"/>
    <n v="530"/>
    <n v="705"/>
    <n v="0.15971939812932087"/>
    <n v="1126.0217568117123"/>
    <n v="0.12971939812932087"/>
    <n v="914.52175681171218"/>
  </r>
  <r>
    <x v="1"/>
    <x v="2"/>
    <n v="1956"/>
    <b v="0"/>
    <n v="250"/>
    <n v="215"/>
    <n v="215"/>
    <n v="355"/>
    <n v="425"/>
    <n v="0.15082983768010214"/>
    <n v="641.02681014043412"/>
    <n v="0.12082983768010214"/>
    <n v="513.52681014043412"/>
  </r>
  <r>
    <x v="0"/>
    <x v="1"/>
    <n v="1956"/>
    <b v="0"/>
    <n v="500"/>
    <n v="465"/>
    <n v="465"/>
    <n v="640"/>
    <n v="745"/>
    <n v="0.15215332330491949"/>
    <n v="1133.5422586216503"/>
    <n v="0.12215332330491949"/>
    <n v="910.04225862165015"/>
  </r>
  <r>
    <x v="0"/>
    <x v="0"/>
    <n v="1956"/>
    <b v="0"/>
    <n v="375"/>
    <n v="515"/>
    <n v="690"/>
    <n v="795"/>
    <n v="865"/>
    <n v="0.16389548693586697"/>
    <n v="1417.6959619952493"/>
    <n v="0.13389548693586698"/>
    <n v="1158.1959619952493"/>
  </r>
  <r>
    <x v="1"/>
    <x v="1"/>
    <n v="1956"/>
    <b v="0"/>
    <n v="250"/>
    <n v="390"/>
    <n v="565"/>
    <n v="635"/>
    <n v="775"/>
    <n v="0.13250116814631868"/>
    <n v="1026.8840531339697"/>
    <n v="0.10250116814631868"/>
    <n v="794.38405313396981"/>
  </r>
  <r>
    <x v="0"/>
    <x v="0"/>
    <n v="1956"/>
    <b v="0"/>
    <n v="125"/>
    <n v="125"/>
    <n v="160"/>
    <n v="335"/>
    <n v="440"/>
    <n v="0.16389548693586697"/>
    <n v="721.14014251781464"/>
    <n v="0.13389548693586698"/>
    <n v="589.14014251781464"/>
  </r>
  <r>
    <x v="1"/>
    <x v="0"/>
    <n v="1956"/>
    <b v="0"/>
    <n v="625"/>
    <n v="765"/>
    <n v="940"/>
    <n v="1045"/>
    <n v="1080"/>
    <n v="0.1613047697245652"/>
    <n v="1742.0915130253043"/>
    <n v="0.1313047697245652"/>
    <n v="1418.091513025304"/>
  </r>
  <r>
    <x v="0"/>
    <x v="2"/>
    <n v="1956"/>
    <b v="0"/>
    <n v="250"/>
    <n v="215"/>
    <n v="215"/>
    <n v="320"/>
    <n v="390"/>
    <n v="0.15971939812932087"/>
    <n v="622.90565270435138"/>
    <n v="0.12971939812932087"/>
    <n v="505.90565270435138"/>
  </r>
  <r>
    <x v="0"/>
    <x v="0"/>
    <n v="1957"/>
    <b v="0"/>
    <n v="125"/>
    <n v="90"/>
    <n v="90"/>
    <n v="125"/>
    <n v="265"/>
    <n v="0.16389548693586697"/>
    <n v="434.32304038004747"/>
    <n v="0.13389548693586698"/>
    <n v="354.82304038004747"/>
  </r>
  <r>
    <x v="0"/>
    <x v="0"/>
    <n v="1957"/>
    <b v="0"/>
    <n v="125"/>
    <n v="195"/>
    <n v="300"/>
    <n v="405"/>
    <n v="475"/>
    <n v="0.16389548693586697"/>
    <n v="778.50356294536812"/>
    <n v="0.13389548693586698"/>
    <n v="636.00356294536812"/>
  </r>
  <r>
    <x v="0"/>
    <x v="0"/>
    <n v="1957"/>
    <b v="0"/>
    <n v="125"/>
    <n v="265"/>
    <n v="440"/>
    <n v="545"/>
    <n v="615"/>
    <n v="0.16389548693586697"/>
    <n v="1007.9572446555819"/>
    <n v="0.13389548693586698"/>
    <n v="823.45724465558192"/>
  </r>
  <r>
    <x v="1"/>
    <x v="2"/>
    <n v="1957"/>
    <b v="0"/>
    <n v="125"/>
    <n v="90"/>
    <n v="90"/>
    <n v="125"/>
    <n v="230"/>
    <n v="0.15082983768010214"/>
    <n v="346.90862666423493"/>
    <n v="0.12082983768010214"/>
    <n v="277.90862666423493"/>
  </r>
  <r>
    <x v="1"/>
    <x v="1"/>
    <n v="1957"/>
    <b v="0"/>
    <n v="125"/>
    <n v="300"/>
    <n v="510"/>
    <n v="615"/>
    <n v="650"/>
    <n v="0.13250116814631868"/>
    <n v="861.25759295107139"/>
    <n v="0.10250116814631868"/>
    <n v="666.2575929510715"/>
  </r>
  <r>
    <x v="1"/>
    <x v="1"/>
    <n v="1957"/>
    <b v="0"/>
    <n v="375"/>
    <n v="410"/>
    <n v="480"/>
    <n v="515"/>
    <n v="655"/>
    <n v="0.13250116814631868"/>
    <n v="867.88265135838731"/>
    <n v="0.10250116814631868"/>
    <n v="671.38265135838742"/>
  </r>
  <r>
    <x v="1"/>
    <x v="0"/>
    <n v="1957"/>
    <b v="0"/>
    <n v="250"/>
    <n v="390"/>
    <n v="565"/>
    <n v="670"/>
    <n v="740"/>
    <n v="0.1613047697245652"/>
    <n v="1193.6552959617825"/>
    <n v="0.1313047697245652"/>
    <n v="971.65529596178249"/>
  </r>
  <r>
    <x v="1"/>
    <x v="2"/>
    <n v="1957"/>
    <b v="0"/>
    <n v="250"/>
    <n v="215"/>
    <n v="215"/>
    <n v="320"/>
    <n v="460"/>
    <n v="0.15082983768010214"/>
    <n v="693.81725332846986"/>
    <n v="0.12082983768010214"/>
    <n v="555.81725332846986"/>
  </r>
  <r>
    <x v="1"/>
    <x v="0"/>
    <n v="1957"/>
    <b v="0"/>
    <n v="625"/>
    <n v="695"/>
    <n v="800"/>
    <n v="940"/>
    <n v="1115"/>
    <n v="0.1613047697245652"/>
    <n v="1798.548182428902"/>
    <n v="0.1313047697245652"/>
    <n v="1464.048182428902"/>
  </r>
  <r>
    <x v="1"/>
    <x v="1"/>
    <n v="1957"/>
    <b v="0"/>
    <n v="375"/>
    <n v="550"/>
    <n v="760"/>
    <n v="795"/>
    <n v="830"/>
    <n v="0.13250116814631868"/>
    <n v="1099.759695614445"/>
    <n v="0.10250116814631868"/>
    <n v="850.75969561444515"/>
  </r>
  <r>
    <x v="1"/>
    <x v="2"/>
    <n v="1958"/>
    <b v="0"/>
    <n v="375"/>
    <n v="445"/>
    <n v="550"/>
    <n v="655"/>
    <n v="830"/>
    <n v="0.15082983768010214"/>
    <n v="1251.8876527448479"/>
    <n v="0.12082983768010214"/>
    <n v="1002.8876527448477"/>
  </r>
  <r>
    <x v="1"/>
    <x v="2"/>
    <n v="1958"/>
    <b v="0"/>
    <n v="125"/>
    <n v="300"/>
    <n v="510"/>
    <n v="580"/>
    <n v="720"/>
    <n v="0.15082983768010214"/>
    <n v="1085.9748312967354"/>
    <n v="0.12082983768010214"/>
    <n v="869.97483129673537"/>
  </r>
  <r>
    <x v="0"/>
    <x v="1"/>
    <n v="1958"/>
    <b v="0"/>
    <n v="250"/>
    <n v="320"/>
    <n v="425"/>
    <n v="495"/>
    <n v="565"/>
    <n v="0.15215332330491949"/>
    <n v="859.66627667279511"/>
    <n v="0.12215332330491949"/>
    <n v="690.16627667279511"/>
  </r>
  <r>
    <x v="0"/>
    <x v="0"/>
    <n v="1958"/>
    <b v="0"/>
    <n v="250"/>
    <n v="320"/>
    <n v="425"/>
    <n v="495"/>
    <n v="635"/>
    <n v="0.16389548693586697"/>
    <n v="1040.7363420427553"/>
    <n v="0.13389548693586698"/>
    <n v="850.23634204275527"/>
  </r>
  <r>
    <x v="0"/>
    <x v="1"/>
    <n v="1958"/>
    <b v="0"/>
    <n v="125"/>
    <n v="265"/>
    <n v="440"/>
    <n v="615"/>
    <n v="790"/>
    <n v="0.15215332330491949"/>
    <n v="1202.011254108864"/>
    <n v="0.12215332330491949"/>
    <n v="965.01125410886391"/>
  </r>
  <r>
    <x v="1"/>
    <x v="1"/>
    <n v="1958"/>
    <b v="0"/>
    <n v="625"/>
    <n v="590"/>
    <n v="590"/>
    <n v="695"/>
    <n v="835"/>
    <n v="0.13250116814631868"/>
    <n v="1106.384754021761"/>
    <n v="0.10250116814631868"/>
    <n v="855.88475402176107"/>
  </r>
  <r>
    <x v="1"/>
    <x v="2"/>
    <n v="1958"/>
    <b v="0"/>
    <n v="500"/>
    <n v="605"/>
    <n v="745"/>
    <n v="885"/>
    <n v="1025"/>
    <n v="0.15082983768010214"/>
    <n v="1546.005836221047"/>
    <n v="0.12082983768010214"/>
    <n v="1238.5058362210468"/>
  </r>
  <r>
    <x v="0"/>
    <x v="2"/>
    <n v="1958"/>
    <b v="0"/>
    <n v="625"/>
    <n v="765"/>
    <n v="940"/>
    <n v="1080"/>
    <n v="1150"/>
    <n v="0.15971939812932087"/>
    <n v="1836.7730784871901"/>
    <n v="0.12971939812932087"/>
    <n v="1491.7730784871901"/>
  </r>
  <r>
    <x v="1"/>
    <x v="1"/>
    <n v="1958"/>
    <b v="0"/>
    <n v="375"/>
    <n v="550"/>
    <n v="760"/>
    <n v="935"/>
    <n v="1110"/>
    <n v="0.13250116814631868"/>
    <n v="1470.7629664241372"/>
    <n v="0.10250116814631868"/>
    <n v="1137.7629664241374"/>
  </r>
  <r>
    <x v="1"/>
    <x v="2"/>
    <n v="1959"/>
    <b v="0"/>
    <n v="125"/>
    <n v="300"/>
    <n v="510"/>
    <n v="545"/>
    <n v="580"/>
    <n v="0.15082983768010214"/>
    <n v="874.81305854459242"/>
    <n v="0.12082983768010214"/>
    <n v="700.81305854459242"/>
  </r>
  <r>
    <x v="1"/>
    <x v="2"/>
    <n v="1959"/>
    <b v="0"/>
    <n v="125"/>
    <n v="160"/>
    <n v="230"/>
    <n v="300"/>
    <n v="440"/>
    <n v="0.15082983768010214"/>
    <n v="663.65128579244947"/>
    <n v="0.12082983768010214"/>
    <n v="531.65128579244936"/>
  </r>
  <r>
    <x v="0"/>
    <x v="0"/>
    <n v="1959"/>
    <b v="0"/>
    <n v="500"/>
    <n v="500"/>
    <n v="535"/>
    <n v="640"/>
    <n v="815"/>
    <n v="0.16389548693586697"/>
    <n v="1335.7482185273159"/>
    <n v="0.13389548693586698"/>
    <n v="1091.2482185273159"/>
  </r>
  <r>
    <x v="0"/>
    <x v="1"/>
    <n v="1959"/>
    <b v="0"/>
    <n v="250"/>
    <n v="215"/>
    <n v="215"/>
    <n v="285"/>
    <n v="390"/>
    <n v="0.15215332330491949"/>
    <n v="593.39796088918604"/>
    <n v="0.12215332330491949"/>
    <n v="476.39796088918598"/>
  </r>
  <r>
    <x v="0"/>
    <x v="2"/>
    <n v="1959"/>
    <b v="0"/>
    <n v="250"/>
    <n v="425"/>
    <n v="635"/>
    <n v="740"/>
    <n v="880"/>
    <n v="0.15971939812932087"/>
    <n v="1405.5307035380238"/>
    <n v="0.12971939812932087"/>
    <n v="1141.5307035380238"/>
  </r>
  <r>
    <x v="0"/>
    <x v="0"/>
    <n v="1959"/>
    <b v="0"/>
    <n v="500"/>
    <n v="465"/>
    <n v="465"/>
    <n v="570"/>
    <n v="710"/>
    <n v="0.16389548693586697"/>
    <n v="1163.6579572446556"/>
    <n v="0.13389548693586698"/>
    <n v="950.65795724465545"/>
  </r>
  <r>
    <x v="0"/>
    <x v="0"/>
    <n v="1959"/>
    <b v="0"/>
    <n v="375"/>
    <n v="340"/>
    <n v="340"/>
    <n v="410"/>
    <n v="585"/>
    <n v="0.16389548693586697"/>
    <n v="958.78859857482178"/>
    <n v="0.13389548693586698"/>
    <n v="783.28859857482178"/>
  </r>
  <r>
    <x v="0"/>
    <x v="2"/>
    <n v="1959"/>
    <b v="0"/>
    <n v="250"/>
    <n v="425"/>
    <n v="635"/>
    <n v="740"/>
    <n v="845"/>
    <n v="0.15971939812932087"/>
    <n v="1349.6289141927614"/>
    <n v="0.12971939812932087"/>
    <n v="1096.1289141927614"/>
  </r>
  <r>
    <x v="1"/>
    <x v="1"/>
    <n v="1959"/>
    <b v="0"/>
    <n v="375"/>
    <n v="515"/>
    <n v="690"/>
    <n v="865"/>
    <n v="970"/>
    <n v="0.13250116814631868"/>
    <n v="1285.2613310192912"/>
    <n v="0.10250116814631868"/>
    <n v="994.26133101929133"/>
  </r>
  <r>
    <x v="0"/>
    <x v="0"/>
    <n v="1959"/>
    <b v="0"/>
    <n v="625"/>
    <n v="625"/>
    <n v="660"/>
    <n v="765"/>
    <n v="940"/>
    <n v="0.16389548693586697"/>
    <n v="1540.6175771971496"/>
    <n v="0.13389548693586698"/>
    <n v="1258.6175771971496"/>
  </r>
  <r>
    <x v="1"/>
    <x v="0"/>
    <n v="1959"/>
    <b v="0"/>
    <n v="375"/>
    <n v="375"/>
    <n v="410"/>
    <n v="550"/>
    <n v="620"/>
    <n v="0.1613047697245652"/>
    <n v="1000.0895722923043"/>
    <n v="0.1313047697245652"/>
    <n v="814.08957229230418"/>
  </r>
  <r>
    <x v="1"/>
    <x v="2"/>
    <n v="1959"/>
    <b v="0"/>
    <n v="125"/>
    <n v="300"/>
    <n v="510"/>
    <n v="615"/>
    <n v="755"/>
    <n v="0.15082983768010214"/>
    <n v="1138.7652744847712"/>
    <n v="0.12082983768010214"/>
    <n v="912.26527448477111"/>
  </r>
  <r>
    <x v="0"/>
    <x v="2"/>
    <n v="1959"/>
    <b v="0"/>
    <n v="625"/>
    <n v="660"/>
    <n v="730"/>
    <n v="905"/>
    <n v="1010"/>
    <n v="0.15971939812932087"/>
    <n v="1613.1659211061408"/>
    <n v="0.12971939812932087"/>
    <n v="1310.1659211061408"/>
  </r>
  <r>
    <x v="0"/>
    <x v="1"/>
    <n v="1959"/>
    <b v="0"/>
    <n v="625"/>
    <n v="765"/>
    <n v="940"/>
    <n v="1080"/>
    <n v="1220"/>
    <n v="0.15215332330491949"/>
    <n v="1856.2705443200177"/>
    <n v="0.12215332330491949"/>
    <n v="1490.2705443200177"/>
  </r>
  <r>
    <x v="0"/>
    <x v="2"/>
    <n v="1959"/>
    <b v="0"/>
    <n v="250"/>
    <n v="355"/>
    <n v="495"/>
    <n v="670"/>
    <n v="845"/>
    <n v="0.15971939812932087"/>
    <n v="1349.6289141927614"/>
    <n v="0.12971939812932087"/>
    <n v="1096.1289141927614"/>
  </r>
  <r>
    <x v="1"/>
    <x v="0"/>
    <n v="1959"/>
    <b v="0"/>
    <n v="625"/>
    <n v="625"/>
    <n v="660"/>
    <n v="765"/>
    <n v="800"/>
    <n v="0.1613047697245652"/>
    <n v="1290.4381577965216"/>
    <n v="0.1313047697245652"/>
    <n v="1050.4381577965216"/>
  </r>
  <r>
    <x v="0"/>
    <x v="2"/>
    <n v="1960"/>
    <b v="0"/>
    <n v="450"/>
    <n v="690"/>
    <n v="690"/>
    <n v="810"/>
    <n v="970"/>
    <n v="0.15971939812932087"/>
    <n v="1549.2781618544125"/>
    <n v="0.12971939812932087"/>
    <n v="1258.2781618544125"/>
  </r>
  <r>
    <x v="0"/>
    <x v="0"/>
    <n v="1960"/>
    <b v="0"/>
    <n v="300"/>
    <n v="580"/>
    <n v="580"/>
    <n v="660"/>
    <n v="700"/>
    <n v="0.16389548693586697"/>
    <n v="1147.2684085510689"/>
    <n v="0.13389548693586698"/>
    <n v="937.26840855106877"/>
  </r>
  <r>
    <x v="0"/>
    <x v="2"/>
    <n v="1960"/>
    <b v="0"/>
    <n v="600"/>
    <n v="680"/>
    <n v="880"/>
    <n v="960"/>
    <n v="1000"/>
    <n v="0.15971939812932087"/>
    <n v="1597.1939812932087"/>
    <n v="0.12971939812932087"/>
    <n v="1297.1939812932087"/>
  </r>
  <r>
    <x v="0"/>
    <x v="0"/>
    <n v="1960"/>
    <b v="0"/>
    <n v="300"/>
    <n v="380"/>
    <n v="540"/>
    <n v="620"/>
    <n v="820"/>
    <n v="0.16389548693586697"/>
    <n v="1343.9429928741092"/>
    <n v="0.13389548693586698"/>
    <n v="1097.9429928741092"/>
  </r>
  <r>
    <x v="1"/>
    <x v="1"/>
    <n v="1960"/>
    <b v="0"/>
    <n v="450"/>
    <n v="530"/>
    <n v="730"/>
    <n v="810"/>
    <n v="930"/>
    <n v="0.13250116814631868"/>
    <n v="1232.2608637607636"/>
    <n v="0.10250116814631868"/>
    <n v="953.26086376076375"/>
  </r>
  <r>
    <x v="1"/>
    <x v="1"/>
    <n v="1960"/>
    <b v="0"/>
    <n v="150"/>
    <n v="430"/>
    <n v="430"/>
    <n v="590"/>
    <n v="750"/>
    <n v="0.13250116814631868"/>
    <n v="993.75876109738999"/>
    <n v="0.10250116814631868"/>
    <n v="768.75876109739022"/>
  </r>
  <r>
    <x v="1"/>
    <x v="1"/>
    <n v="1960"/>
    <b v="0"/>
    <n v="150"/>
    <n v="430"/>
    <n v="390"/>
    <n v="430"/>
    <n v="510"/>
    <n v="0.13250116814631868"/>
    <n v="675.7559575462252"/>
    <n v="0.10250116814631868"/>
    <n v="522.75595754622532"/>
  </r>
  <r>
    <x v="0"/>
    <x v="1"/>
    <n v="1960"/>
    <b v="0"/>
    <n v="600"/>
    <n v="560"/>
    <n v="680"/>
    <n v="880"/>
    <n v="1080"/>
    <n v="0.15215332330491949"/>
    <n v="1643.2558916931305"/>
    <n v="0.12215332330491949"/>
    <n v="1319.2558916931305"/>
  </r>
  <r>
    <x v="1"/>
    <x v="2"/>
    <n v="1960"/>
    <b v="0"/>
    <n v="600"/>
    <n v="720"/>
    <n v="680"/>
    <n v="840"/>
    <n v="920"/>
    <n v="0.15082983768010214"/>
    <n v="1387.6345066569397"/>
    <n v="0.12082983768010214"/>
    <n v="1111.6345066569397"/>
  </r>
  <r>
    <x v="0"/>
    <x v="1"/>
    <n v="1960"/>
    <b v="0"/>
    <n v="600"/>
    <n v="640"/>
    <n v="720"/>
    <n v="760"/>
    <n v="920"/>
    <n v="0.15215332330491949"/>
    <n v="1399.8105744052593"/>
    <n v="0.12215332330491949"/>
    <n v="1123.8105744052593"/>
  </r>
  <r>
    <x v="1"/>
    <x v="2"/>
    <n v="1960"/>
    <b v="0"/>
    <n v="600"/>
    <n v="560"/>
    <n v="720"/>
    <n v="920"/>
    <n v="960"/>
    <n v="0.15082983768010214"/>
    <n v="1447.9664417289805"/>
    <n v="0.12082983768010214"/>
    <n v="1159.9664417289805"/>
  </r>
  <r>
    <x v="0"/>
    <x v="2"/>
    <n v="1960"/>
    <b v="0"/>
    <n v="600"/>
    <n v="680"/>
    <n v="840"/>
    <n v="1040"/>
    <n v="1120"/>
    <n v="0.15971939812932087"/>
    <n v="1788.8572590483939"/>
    <n v="0.12971939812932087"/>
    <n v="1452.8572590483939"/>
  </r>
  <r>
    <x v="1"/>
    <x v="1"/>
    <n v="1960"/>
    <b v="0"/>
    <n v="750"/>
    <n v="990"/>
    <n v="1030"/>
    <n v="1110"/>
    <n v="1270"/>
    <n v="0.13250116814631868"/>
    <n v="1682.764835458247"/>
    <n v="0.10250116814631868"/>
    <n v="1301.7648354582473"/>
  </r>
  <r>
    <x v="0"/>
    <x v="0"/>
    <n v="1961"/>
    <b v="0"/>
    <n v="750"/>
    <n v="1030"/>
    <n v="1110"/>
    <n v="1150"/>
    <n v="1190"/>
    <n v="0.16389548693586697"/>
    <n v="1950.3562945368169"/>
    <n v="0.13389548693586698"/>
    <n v="1593.3562945368169"/>
  </r>
  <r>
    <x v="1"/>
    <x v="1"/>
    <n v="1961"/>
    <b v="0"/>
    <n v="300"/>
    <n v="420"/>
    <n v="380"/>
    <n v="500"/>
    <n v="580"/>
    <n v="0.13250116814631868"/>
    <n v="768.5067752486483"/>
    <n v="0.10250116814631868"/>
    <n v="594.50677524864841"/>
  </r>
  <r>
    <x v="1"/>
    <x v="2"/>
    <n v="1961"/>
    <b v="0"/>
    <n v="300"/>
    <n v="500"/>
    <n v="580"/>
    <n v="620"/>
    <n v="820"/>
    <n v="0.15082983768010214"/>
    <n v="1236.8046689768375"/>
    <n v="0.12082983768010214"/>
    <n v="990.80466897683755"/>
  </r>
  <r>
    <x v="0"/>
    <x v="0"/>
    <n v="1961"/>
    <b v="0"/>
    <n v="450"/>
    <n v="610"/>
    <n v="730"/>
    <n v="890"/>
    <n v="930"/>
    <n v="0.16389548693586697"/>
    <n v="1524.2280285035629"/>
    <n v="0.13389548693586698"/>
    <n v="1245.2280285035629"/>
  </r>
  <r>
    <x v="1"/>
    <x v="1"/>
    <n v="1961"/>
    <b v="0"/>
    <n v="450"/>
    <n v="650"/>
    <n v="610"/>
    <n v="810"/>
    <n v="850"/>
    <n v="0.13250116814631868"/>
    <n v="1126.2599292437087"/>
    <n v="0.10250116814631868"/>
    <n v="871.25992924370883"/>
  </r>
  <r>
    <x v="0"/>
    <x v="0"/>
    <n v="1961"/>
    <b v="0"/>
    <n v="600"/>
    <n v="640"/>
    <n v="720"/>
    <n v="760"/>
    <n v="920"/>
    <n v="0.16389548693586697"/>
    <n v="1507.8384798099762"/>
    <n v="0.13389548693586698"/>
    <n v="1231.8384798099762"/>
  </r>
  <r>
    <x v="0"/>
    <x v="1"/>
    <n v="1961"/>
    <b v="0"/>
    <n v="750"/>
    <n v="990"/>
    <n v="950"/>
    <n v="1030"/>
    <n v="1150"/>
    <n v="0.15215332330491949"/>
    <n v="1749.7632180065741"/>
    <n v="0.12215332330491949"/>
    <n v="1404.7632180065741"/>
  </r>
  <r>
    <x v="0"/>
    <x v="1"/>
    <n v="1961"/>
    <b v="0"/>
    <n v="600"/>
    <n v="800"/>
    <n v="840"/>
    <n v="880"/>
    <n v="1040"/>
    <n v="0.15215332330491949"/>
    <n v="1582.3945623711627"/>
    <n v="0.12215332330491949"/>
    <n v="1270.3945623711627"/>
  </r>
  <r>
    <x v="1"/>
    <x v="2"/>
    <n v="1961"/>
    <b v="0"/>
    <n v="600"/>
    <n v="640"/>
    <n v="600"/>
    <n v="720"/>
    <n v="880"/>
    <n v="0.15082983768010214"/>
    <n v="1327.3025715848989"/>
    <n v="0.12082983768010214"/>
    <n v="1063.3025715848987"/>
  </r>
  <r>
    <x v="0"/>
    <x v="2"/>
    <n v="1961"/>
    <b v="0"/>
    <n v="150"/>
    <n v="270"/>
    <n v="230"/>
    <n v="310"/>
    <n v="430"/>
    <n v="0.15971939812932087"/>
    <n v="686.79341195607981"/>
    <n v="0.12971939812932087"/>
    <n v="557.79341195607981"/>
  </r>
  <r>
    <x v="0"/>
    <x v="0"/>
    <n v="1961"/>
    <b v="0"/>
    <n v="300"/>
    <n v="260"/>
    <n v="220"/>
    <n v="300"/>
    <n v="340"/>
    <n v="0.16389548693586697"/>
    <n v="557.24465558194777"/>
    <n v="0.13389548693586698"/>
    <n v="455.24465558194771"/>
  </r>
  <r>
    <x v="0"/>
    <x v="0"/>
    <n v="1961"/>
    <b v="0"/>
    <n v="750"/>
    <n v="830"/>
    <n v="1030"/>
    <n v="1230"/>
    <n v="1270"/>
    <n v="0.16389548693586697"/>
    <n v="2081.4726840855105"/>
    <n v="0.13389548693586698"/>
    <n v="1700.4726840855105"/>
  </r>
  <r>
    <x v="0"/>
    <x v="0"/>
    <n v="1961"/>
    <b v="0"/>
    <n v="300"/>
    <n v="460"/>
    <n v="420"/>
    <n v="620"/>
    <n v="740"/>
    <n v="0.16389548693586697"/>
    <n v="1212.8266033254156"/>
    <n v="0.13389548693586698"/>
    <n v="990.82660332541559"/>
  </r>
  <r>
    <x v="1"/>
    <x v="0"/>
    <n v="1961"/>
    <b v="0"/>
    <n v="750"/>
    <n v="750"/>
    <n v="910"/>
    <n v="950"/>
    <n v="990"/>
    <n v="0.1613047697245652"/>
    <n v="1596.9172202731954"/>
    <n v="0.1313047697245652"/>
    <n v="1299.9172202731954"/>
  </r>
  <r>
    <x v="0"/>
    <x v="1"/>
    <n v="1962"/>
    <b v="0"/>
    <n v="600"/>
    <n v="800"/>
    <n v="880"/>
    <n v="920"/>
    <n v="1120"/>
    <n v="0.15215332330491949"/>
    <n v="1704.1172210150983"/>
    <n v="0.12215332330491949"/>
    <n v="1368.1172210150983"/>
  </r>
  <r>
    <x v="0"/>
    <x v="2"/>
    <n v="1962"/>
    <b v="0"/>
    <n v="300"/>
    <n v="420"/>
    <n v="460"/>
    <n v="620"/>
    <n v="820"/>
    <n v="0.15971939812932087"/>
    <n v="1309.6990646604313"/>
    <n v="0.12971939812932087"/>
    <n v="1063.6990646604311"/>
  </r>
  <r>
    <x v="0"/>
    <x v="0"/>
    <n v="1962"/>
    <b v="0"/>
    <n v="150"/>
    <n v="430"/>
    <n v="470"/>
    <n v="550"/>
    <n v="670"/>
    <n v="0.16389548693586697"/>
    <n v="1098.0997624703086"/>
    <n v="0.13389548693586698"/>
    <n v="897.09976247030875"/>
  </r>
  <r>
    <x v="0"/>
    <x v="2"/>
    <n v="1962"/>
    <b v="0"/>
    <n v="750"/>
    <n v="1030"/>
    <n v="1030"/>
    <n v="1110"/>
    <n v="1230"/>
    <n v="0.15971939812932087"/>
    <n v="1964.5485969906467"/>
    <n v="0.12971939812932087"/>
    <n v="1595.5485969906467"/>
  </r>
  <r>
    <x v="0"/>
    <x v="1"/>
    <n v="1962"/>
    <b v="0"/>
    <n v="300"/>
    <n v="420"/>
    <n v="460"/>
    <n v="540"/>
    <n v="660"/>
    <n v="0.15215332330491949"/>
    <n v="1004.2119338124686"/>
    <n v="0.12215332330491949"/>
    <n v="806.2119338124686"/>
  </r>
  <r>
    <x v="0"/>
    <x v="0"/>
    <n v="1962"/>
    <b v="0"/>
    <n v="450"/>
    <n v="730"/>
    <n v="930"/>
    <n v="1130"/>
    <n v="1290"/>
    <n v="0.16389548693586697"/>
    <n v="2114.2517814726839"/>
    <n v="0.13389548693586698"/>
    <n v="1727.2517814726839"/>
  </r>
  <r>
    <x v="1"/>
    <x v="1"/>
    <n v="1962"/>
    <b v="0"/>
    <n v="450"/>
    <n v="490"/>
    <n v="650"/>
    <n v="770"/>
    <n v="850"/>
    <n v="0.13250116814631868"/>
    <n v="1126.2599292437087"/>
    <n v="0.10250116814631868"/>
    <n v="871.25992924370883"/>
  </r>
  <r>
    <x v="0"/>
    <x v="2"/>
    <n v="1962"/>
    <b v="0"/>
    <n v="600"/>
    <n v="720"/>
    <n v="760"/>
    <n v="880"/>
    <n v="1000"/>
    <n v="0.15971939812932087"/>
    <n v="1597.1939812932087"/>
    <n v="0.12971939812932087"/>
    <n v="1297.1939812932087"/>
  </r>
  <r>
    <x v="0"/>
    <x v="1"/>
    <n v="1962"/>
    <b v="0"/>
    <n v="600"/>
    <n v="680"/>
    <n v="720"/>
    <n v="800"/>
    <n v="880"/>
    <n v="0.15215332330491949"/>
    <n v="1338.9492450832915"/>
    <n v="0.12215332330491949"/>
    <n v="1074.9492450832915"/>
  </r>
  <r>
    <x v="0"/>
    <x v="1"/>
    <n v="1962"/>
    <b v="0"/>
    <n v="750"/>
    <n v="750"/>
    <n v="750"/>
    <n v="870"/>
    <n v="1070"/>
    <n v="0.15215332330491949"/>
    <n v="1628.0405593626385"/>
    <n v="0.12215332330491949"/>
    <n v="1307.0405593626385"/>
  </r>
  <r>
    <x v="0"/>
    <x v="2"/>
    <n v="1962"/>
    <b v="0"/>
    <n v="450"/>
    <n v="530"/>
    <n v="570"/>
    <n v="610"/>
    <n v="730"/>
    <n v="0.15971939812932087"/>
    <n v="1165.9516063440424"/>
    <n v="0.12971939812932087"/>
    <n v="946.95160634404237"/>
  </r>
  <r>
    <x v="1"/>
    <x v="0"/>
    <n v="1962"/>
    <b v="0"/>
    <n v="750"/>
    <n v="710"/>
    <n v="790"/>
    <n v="870"/>
    <n v="1030"/>
    <n v="0.1613047697245652"/>
    <n v="1661.4391281630215"/>
    <n v="0.1313047697245652"/>
    <n v="1352.4391281630215"/>
  </r>
  <r>
    <x v="1"/>
    <x v="2"/>
    <n v="1962"/>
    <b v="0"/>
    <n v="150"/>
    <n v="270"/>
    <n v="310"/>
    <n v="430"/>
    <n v="630"/>
    <n v="0.15082983768010214"/>
    <n v="950.22797738464351"/>
    <n v="0.12082983768010214"/>
    <n v="761.22797738464351"/>
  </r>
  <r>
    <x v="0"/>
    <x v="1"/>
    <n v="1962"/>
    <b v="0"/>
    <n v="750"/>
    <n v="910"/>
    <n v="1070"/>
    <n v="1110"/>
    <n v="1190"/>
    <n v="0.15215332330491949"/>
    <n v="1810.6245473285419"/>
    <n v="0.12215332330491949"/>
    <n v="1453.6245473285419"/>
  </r>
  <r>
    <x v="1"/>
    <x v="1"/>
    <n v="1962"/>
    <b v="0"/>
    <n v="300"/>
    <n v="300"/>
    <n v="420"/>
    <n v="500"/>
    <n v="660"/>
    <n v="0.13250116814631868"/>
    <n v="874.50770976570323"/>
    <n v="0.10250116814631868"/>
    <n v="676.50770976570334"/>
  </r>
  <r>
    <x v="1"/>
    <x v="0"/>
    <n v="1962"/>
    <b v="0"/>
    <n v="750"/>
    <n v="1030"/>
    <n v="1190"/>
    <n v="1270"/>
    <n v="1310"/>
    <n v="0.1613047697245652"/>
    <n v="2113.0924833918043"/>
    <n v="0.1313047697245652"/>
    <n v="1720.0924833918041"/>
  </r>
  <r>
    <x v="0"/>
    <x v="0"/>
    <n v="1962"/>
    <b v="0"/>
    <n v="450"/>
    <n v="490"/>
    <n v="570"/>
    <n v="770"/>
    <n v="930"/>
    <n v="0.16389548693586697"/>
    <n v="1524.2280285035629"/>
    <n v="0.13389548693586698"/>
    <n v="1245.2280285035629"/>
  </r>
  <r>
    <x v="1"/>
    <x v="0"/>
    <n v="1963"/>
    <b v="0"/>
    <n v="750"/>
    <n v="910"/>
    <n v="1110"/>
    <n v="1150"/>
    <n v="1190"/>
    <n v="0.1613047697245652"/>
    <n v="1919.5267597223258"/>
    <n v="0.1313047697245652"/>
    <n v="1562.5267597223258"/>
  </r>
  <r>
    <x v="1"/>
    <x v="0"/>
    <n v="1963"/>
    <b v="0"/>
    <n v="450"/>
    <n v="610"/>
    <n v="810"/>
    <n v="1010"/>
    <n v="1210"/>
    <n v="0.1613047697245652"/>
    <n v="1951.7877136672389"/>
    <n v="0.1313047697245652"/>
    <n v="1588.7877136672389"/>
  </r>
  <r>
    <x v="1"/>
    <x v="2"/>
    <n v="1963"/>
    <b v="0"/>
    <n v="150"/>
    <n v="310"/>
    <n v="430"/>
    <n v="630"/>
    <n v="670"/>
    <n v="0.15082983768010214"/>
    <n v="1010.5599124566844"/>
    <n v="0.12082983768010214"/>
    <n v="809.55991245668429"/>
  </r>
  <r>
    <x v="0"/>
    <x v="2"/>
    <n v="1963"/>
    <b v="0"/>
    <n v="750"/>
    <n v="830"/>
    <n v="790"/>
    <n v="910"/>
    <n v="950"/>
    <n v="0.15971939812932087"/>
    <n v="1517.3342822285483"/>
    <n v="0.12971939812932087"/>
    <n v="1232.3342822285483"/>
  </r>
  <r>
    <x v="0"/>
    <x v="1"/>
    <n v="1963"/>
    <b v="0"/>
    <n v="600"/>
    <n v="640"/>
    <n v="760"/>
    <n v="800"/>
    <n v="920"/>
    <n v="0.15215332330491949"/>
    <n v="1399.8105744052593"/>
    <n v="0.12215332330491949"/>
    <n v="1123.8105744052593"/>
  </r>
  <r>
    <x v="1"/>
    <x v="2"/>
    <n v="1963"/>
    <b v="0"/>
    <n v="300"/>
    <n v="580"/>
    <n v="740"/>
    <n v="900"/>
    <n v="940"/>
    <n v="0.15082983768010214"/>
    <n v="1417.8004741929601"/>
    <n v="0.12082983768010214"/>
    <n v="1135.8004741929601"/>
  </r>
  <r>
    <x v="1"/>
    <x v="0"/>
    <n v="1963"/>
    <b v="0"/>
    <n v="450"/>
    <n v="570"/>
    <n v="730"/>
    <n v="890"/>
    <n v="1050"/>
    <n v="0.1613047697245652"/>
    <n v="1693.7000821079346"/>
    <n v="0.1313047697245652"/>
    <n v="1378.7000821079346"/>
  </r>
  <r>
    <x v="1"/>
    <x v="0"/>
    <n v="1963"/>
    <b v="0"/>
    <n v="150"/>
    <n v="310"/>
    <n v="270"/>
    <n v="470"/>
    <n v="670"/>
    <n v="0.1613047697245652"/>
    <n v="1080.7419571545868"/>
    <n v="0.1313047697245652"/>
    <n v="879.74195715458677"/>
  </r>
  <r>
    <x v="0"/>
    <x v="0"/>
    <n v="1963"/>
    <b v="0"/>
    <n v="300"/>
    <n v="380"/>
    <n v="460"/>
    <n v="540"/>
    <n v="620"/>
    <n v="0.16389548693586697"/>
    <n v="1016.1520190023753"/>
    <n v="0.13389548693586698"/>
    <n v="830.15201900237525"/>
  </r>
  <r>
    <x v="1"/>
    <x v="1"/>
    <n v="1963"/>
    <b v="0"/>
    <n v="600"/>
    <n v="600"/>
    <n v="760"/>
    <n v="920"/>
    <n v="1080"/>
    <n v="0.13250116814631868"/>
    <n v="1431.0126159802417"/>
    <n v="0.10250116814631868"/>
    <n v="1107.0126159802419"/>
  </r>
  <r>
    <x v="0"/>
    <x v="1"/>
    <n v="1963"/>
    <b v="0"/>
    <n v="300"/>
    <n v="300"/>
    <n v="380"/>
    <n v="540"/>
    <n v="700"/>
    <n v="0.15215332330491949"/>
    <n v="1065.0732631344365"/>
    <n v="0.12215332330491949"/>
    <n v="855.07326313443639"/>
  </r>
  <r>
    <x v="1"/>
    <x v="1"/>
    <n v="1963"/>
    <b v="0"/>
    <n v="300"/>
    <n v="380"/>
    <n v="340"/>
    <n v="380"/>
    <n v="420"/>
    <n v="0.13250116814631868"/>
    <n v="556.50490621453844"/>
    <n v="0.10250116814631868"/>
    <n v="430.50490621453849"/>
  </r>
  <r>
    <x v="0"/>
    <x v="0"/>
    <n v="1963"/>
    <b v="0"/>
    <n v="150"/>
    <n v="150"/>
    <n v="150"/>
    <n v="190"/>
    <n v="230"/>
    <n v="0.16389548693586697"/>
    <n v="376.95961995249405"/>
    <n v="0.13389548693586698"/>
    <n v="307.95961995249405"/>
  </r>
  <r>
    <x v="0"/>
    <x v="0"/>
    <n v="1963"/>
    <b v="0"/>
    <n v="450"/>
    <n v="410"/>
    <n v="410"/>
    <n v="610"/>
    <n v="810"/>
    <n v="0.16389548693586697"/>
    <n v="1327.5534441805225"/>
    <n v="0.13389548693586698"/>
    <n v="1084.5534441805225"/>
  </r>
  <r>
    <x v="1"/>
    <x v="2"/>
    <n v="1963"/>
    <b v="0"/>
    <n v="150"/>
    <n v="230"/>
    <n v="350"/>
    <n v="390"/>
    <n v="590"/>
    <n v="0.15082983768010214"/>
    <n v="889.89604231260262"/>
    <n v="0.12082983768010214"/>
    <n v="712.89604231260262"/>
  </r>
  <r>
    <x v="0"/>
    <x v="1"/>
    <n v="1963"/>
    <b v="0"/>
    <n v="300"/>
    <n v="540"/>
    <n v="660"/>
    <n v="820"/>
    <n v="1020"/>
    <n v="0.15215332330491949"/>
    <n v="1551.9638977101788"/>
    <n v="0.12215332330491949"/>
    <n v="1245.9638977101788"/>
  </r>
  <r>
    <x v="1"/>
    <x v="2"/>
    <n v="1963"/>
    <b v="0"/>
    <n v="150"/>
    <n v="390"/>
    <n v="590"/>
    <n v="630"/>
    <n v="830"/>
    <n v="0.15082983768010214"/>
    <n v="1251.8876527448479"/>
    <n v="0.12082983768010214"/>
    <n v="1002.8876527448477"/>
  </r>
  <r>
    <x v="0"/>
    <x v="2"/>
    <n v="1964"/>
    <b v="0"/>
    <n v="450"/>
    <n v="450"/>
    <n v="410"/>
    <n v="610"/>
    <n v="690"/>
    <n v="0.15971939812932087"/>
    <n v="1102.0638470923141"/>
    <n v="0.12971939812932087"/>
    <n v="895.06384709231406"/>
  </r>
  <r>
    <x v="0"/>
    <x v="1"/>
    <n v="1964"/>
    <b v="0"/>
    <n v="450"/>
    <n v="690"/>
    <n v="730"/>
    <n v="850"/>
    <n v="1010"/>
    <n v="0.15215332330491949"/>
    <n v="1536.7485653796869"/>
    <n v="0.12215332330491949"/>
    <n v="1233.7485653796869"/>
  </r>
  <r>
    <x v="0"/>
    <x v="1"/>
    <n v="1964"/>
    <b v="0"/>
    <n v="450"/>
    <n v="530"/>
    <n v="730"/>
    <n v="810"/>
    <n v="850"/>
    <n v="0.15215332330491949"/>
    <n v="1293.3032480918157"/>
    <n v="0.12215332330491949"/>
    <n v="1038.3032480918155"/>
  </r>
  <r>
    <x v="1"/>
    <x v="0"/>
    <n v="1964"/>
    <b v="0"/>
    <n v="150"/>
    <n v="390"/>
    <n v="470"/>
    <n v="590"/>
    <n v="670"/>
    <n v="0.1613047697245652"/>
    <n v="1080.7419571545868"/>
    <n v="0.1313047697245652"/>
    <n v="879.74195715458677"/>
  </r>
  <r>
    <x v="0"/>
    <x v="0"/>
    <n v="1964"/>
    <b v="0"/>
    <n v="450"/>
    <n v="450"/>
    <n v="650"/>
    <n v="730"/>
    <n v="850"/>
    <n v="0.16389548693586697"/>
    <n v="1393.1116389548692"/>
    <n v="0.13389548693586698"/>
    <n v="1138.1116389548692"/>
  </r>
  <r>
    <x v="0"/>
    <x v="1"/>
    <n v="1964"/>
    <b v="0"/>
    <n v="450"/>
    <n v="570"/>
    <n v="690"/>
    <n v="730"/>
    <n v="850"/>
    <n v="0.15215332330491949"/>
    <n v="1293.3032480918157"/>
    <n v="0.12215332330491949"/>
    <n v="1038.3032480918155"/>
  </r>
  <r>
    <x v="0"/>
    <x v="1"/>
    <n v="1964"/>
    <b v="0"/>
    <n v="750"/>
    <n v="710"/>
    <n v="870"/>
    <n v="910"/>
    <n v="990"/>
    <n v="0.15215332330491949"/>
    <n v="1506.317900718703"/>
    <n v="0.12215332330491949"/>
    <n v="1209.317900718703"/>
  </r>
  <r>
    <x v="1"/>
    <x v="1"/>
    <n v="1964"/>
    <b v="0"/>
    <n v="750"/>
    <n v="750"/>
    <n v="710"/>
    <n v="830"/>
    <n v="950"/>
    <n v="0.13250116814631868"/>
    <n v="1258.7610973900273"/>
    <n v="0.10250116814631868"/>
    <n v="973.76109739002754"/>
  </r>
  <r>
    <x v="0"/>
    <x v="1"/>
    <n v="1964"/>
    <b v="0"/>
    <n v="300"/>
    <n v="540"/>
    <n v="500"/>
    <n v="540"/>
    <n v="660"/>
    <n v="0.15215332330491949"/>
    <n v="1004.2119338124686"/>
    <n v="0.12215332330491949"/>
    <n v="806.2119338124686"/>
  </r>
  <r>
    <x v="0"/>
    <x v="2"/>
    <n v="1964"/>
    <b v="0"/>
    <n v="450"/>
    <n v="650"/>
    <n v="690"/>
    <n v="890"/>
    <n v="1050"/>
    <n v="0.15971939812932087"/>
    <n v="1677.0536803578693"/>
    <n v="0.12971939812932087"/>
    <n v="1362.0536803578691"/>
  </r>
  <r>
    <x v="1"/>
    <x v="0"/>
    <n v="1964"/>
    <b v="0"/>
    <n v="600"/>
    <n v="600"/>
    <n v="760"/>
    <n v="920"/>
    <n v="1040"/>
    <n v="0.1613047697245652"/>
    <n v="1677.569605135478"/>
    <n v="0.1313047697245652"/>
    <n v="1365.569605135478"/>
  </r>
  <r>
    <x v="0"/>
    <x v="0"/>
    <n v="1964"/>
    <b v="0"/>
    <n v="600"/>
    <n v="800"/>
    <n v="840"/>
    <n v="1040"/>
    <n v="1160"/>
    <n v="0.16389548693586697"/>
    <n v="1901.1876484560569"/>
    <n v="0.13389548693586698"/>
    <n v="1553.1876484560569"/>
  </r>
  <r>
    <x v="0"/>
    <x v="1"/>
    <n v="1964"/>
    <b v="0"/>
    <n v="600"/>
    <n v="680"/>
    <n v="720"/>
    <n v="920"/>
    <n v="1000"/>
    <n v="0.15215332330491949"/>
    <n v="1521.5332330491949"/>
    <n v="0.12215332330491949"/>
    <n v="1221.5332330491949"/>
  </r>
  <r>
    <x v="1"/>
    <x v="0"/>
    <n v="1964"/>
    <b v="0"/>
    <n v="600"/>
    <n v="760"/>
    <n v="920"/>
    <n v="960"/>
    <n v="1120"/>
    <n v="0.1613047697245652"/>
    <n v="1806.6134209151303"/>
    <n v="0.1313047697245652"/>
    <n v="1470.6134209151303"/>
  </r>
  <r>
    <x v="0"/>
    <x v="2"/>
    <n v="1964"/>
    <b v="0"/>
    <n v="150"/>
    <n v="230"/>
    <n v="390"/>
    <n v="430"/>
    <n v="550"/>
    <n v="0.15971939812932087"/>
    <n v="878.45668971126486"/>
    <n v="0.12971939812932087"/>
    <n v="713.45668971126486"/>
  </r>
  <r>
    <x v="0"/>
    <x v="0"/>
    <n v="1964"/>
    <b v="0"/>
    <n v="450"/>
    <n v="610"/>
    <n v="650"/>
    <n v="730"/>
    <n v="890"/>
    <n v="0.16389548693586697"/>
    <n v="1458.6698337292162"/>
    <n v="0.13389548693586698"/>
    <n v="1191.669833729216"/>
  </r>
  <r>
    <x v="0"/>
    <x v="0"/>
    <n v="1964"/>
    <b v="0"/>
    <n v="300"/>
    <n v="460"/>
    <n v="460"/>
    <n v="540"/>
    <n v="660"/>
    <n v="0.16389548693586697"/>
    <n v="1081.710213776722"/>
    <n v="0.13389548693586698"/>
    <n v="883.71021377672196"/>
  </r>
  <r>
    <x v="0"/>
    <x v="0"/>
    <n v="1965"/>
    <b v="0"/>
    <n v="750"/>
    <n v="950"/>
    <n v="990"/>
    <n v="1030"/>
    <n v="1150"/>
    <n v="0.16389548693586697"/>
    <n v="1884.7980997624702"/>
    <n v="0.13389548693586698"/>
    <n v="1539.7980997624702"/>
  </r>
  <r>
    <x v="1"/>
    <x v="2"/>
    <n v="1965"/>
    <b v="0"/>
    <n v="300"/>
    <n v="340"/>
    <n v="300"/>
    <n v="500"/>
    <n v="540"/>
    <n v="0.15082983768010214"/>
    <n v="814.48112347255153"/>
    <n v="0.12082983768010214"/>
    <n v="652.48112347255153"/>
  </r>
  <r>
    <x v="0"/>
    <x v="2"/>
    <n v="1965"/>
    <b v="0"/>
    <n v="150"/>
    <n v="390"/>
    <n v="470"/>
    <n v="630"/>
    <n v="750"/>
    <n v="0.15971939812932087"/>
    <n v="1197.8954859699065"/>
    <n v="0.12971939812932087"/>
    <n v="972.89548596990653"/>
  </r>
  <r>
    <x v="0"/>
    <x v="2"/>
    <n v="1965"/>
    <b v="0"/>
    <n v="750"/>
    <n v="990"/>
    <n v="990"/>
    <n v="1190"/>
    <n v="1230"/>
    <n v="0.15971939812932087"/>
    <n v="1964.5485969906467"/>
    <n v="0.12971939812932087"/>
    <n v="1595.5485969906467"/>
  </r>
  <r>
    <x v="0"/>
    <x v="1"/>
    <n v="1965"/>
    <b v="0"/>
    <n v="600"/>
    <n v="600"/>
    <n v="720"/>
    <n v="800"/>
    <n v="920"/>
    <n v="0.15215332330491949"/>
    <n v="1399.8105744052593"/>
    <n v="0.12215332330491949"/>
    <n v="1123.8105744052593"/>
  </r>
  <r>
    <x v="0"/>
    <x v="0"/>
    <n v="1965"/>
    <b v="0"/>
    <n v="750"/>
    <n v="750"/>
    <n v="790"/>
    <n v="910"/>
    <n v="1070"/>
    <n v="0.16389548693586697"/>
    <n v="1753.6817102137766"/>
    <n v="0.13389548693586698"/>
    <n v="1432.6817102137766"/>
  </r>
  <r>
    <x v="1"/>
    <x v="2"/>
    <n v="1965"/>
    <b v="0"/>
    <n v="600"/>
    <n v="720"/>
    <n v="720"/>
    <n v="800"/>
    <n v="880"/>
    <n v="0.15082983768010214"/>
    <n v="1327.3025715848989"/>
    <n v="0.12082983768010214"/>
    <n v="1063.3025715848987"/>
  </r>
  <r>
    <x v="1"/>
    <x v="1"/>
    <n v="1965"/>
    <b v="0"/>
    <n v="600"/>
    <n v="720"/>
    <n v="840"/>
    <n v="1000"/>
    <n v="1040"/>
    <n v="0.13250116814631868"/>
    <n v="1378.0121487217141"/>
    <n v="0.10250116814631868"/>
    <n v="1066.0121487217143"/>
  </r>
  <r>
    <x v="1"/>
    <x v="2"/>
    <n v="1965"/>
    <b v="0"/>
    <n v="300"/>
    <n v="580"/>
    <n v="540"/>
    <n v="700"/>
    <n v="740"/>
    <n v="0.15082983768010214"/>
    <n v="1116.1407988327558"/>
    <n v="0.12082983768010214"/>
    <n v="894.14079883275576"/>
  </r>
  <r>
    <x v="0"/>
    <x v="1"/>
    <n v="1965"/>
    <b v="0"/>
    <n v="150"/>
    <n v="350"/>
    <n v="430"/>
    <n v="550"/>
    <n v="590"/>
    <n v="0.15215332330491949"/>
    <n v="897.70460749902497"/>
    <n v="0.12215332330491949"/>
    <n v="720.70460749902497"/>
  </r>
  <r>
    <x v="1"/>
    <x v="1"/>
    <n v="1965"/>
    <b v="0"/>
    <n v="300"/>
    <n v="260"/>
    <n v="220"/>
    <n v="380"/>
    <n v="460"/>
    <n v="0.13250116814631868"/>
    <n v="609.5053734730659"/>
    <n v="0.10250116814631868"/>
    <n v="471.50537347306596"/>
  </r>
  <r>
    <x v="1"/>
    <x v="1"/>
    <n v="1965"/>
    <b v="0"/>
    <n v="600"/>
    <n v="840"/>
    <n v="1040"/>
    <n v="1080"/>
    <n v="1200"/>
    <n v="0.13250116814631868"/>
    <n v="1590.0140177558239"/>
    <n v="0.10250116814631868"/>
    <n v="1230.0140177558242"/>
  </r>
  <r>
    <x v="0"/>
    <x v="0"/>
    <n v="1965"/>
    <b v="0"/>
    <n v="450"/>
    <n v="410"/>
    <n v="570"/>
    <n v="650"/>
    <n v="730"/>
    <n v="0.16389548693586697"/>
    <n v="1196.4370546318289"/>
    <n v="0.13389548693586698"/>
    <n v="977.43705463182891"/>
  </r>
  <r>
    <x v="1"/>
    <x v="1"/>
    <n v="1965"/>
    <b v="0"/>
    <n v="600"/>
    <n v="760"/>
    <n v="760"/>
    <n v="840"/>
    <n v="920"/>
    <n v="0.13250116814631868"/>
    <n v="1219.0107469461318"/>
    <n v="0.10250116814631868"/>
    <n v="943.01074694613192"/>
  </r>
  <r>
    <x v="1"/>
    <x v="1"/>
    <n v="1965"/>
    <b v="0"/>
    <n v="450"/>
    <n v="610"/>
    <n v="690"/>
    <n v="890"/>
    <n v="1090"/>
    <n v="0.13250116814631868"/>
    <n v="1444.2627327948735"/>
    <n v="0.10250116814631868"/>
    <n v="1117.2627327948737"/>
  </r>
  <r>
    <x v="0"/>
    <x v="1"/>
    <n v="1965"/>
    <b v="0"/>
    <n v="450"/>
    <n v="490"/>
    <n v="490"/>
    <n v="570"/>
    <n v="650"/>
    <n v="0.15215332330491949"/>
    <n v="988.99660148197665"/>
    <n v="0.12215332330491949"/>
    <n v="793.99660148197665"/>
  </r>
  <r>
    <x v="1"/>
    <x v="1"/>
    <n v="1965"/>
    <b v="0"/>
    <n v="450"/>
    <n v="570"/>
    <n v="610"/>
    <n v="730"/>
    <n v="890"/>
    <n v="0.13250116814631868"/>
    <n v="1179.2603965022361"/>
    <n v="0.10250116814631868"/>
    <n v="912.26039650223629"/>
  </r>
  <r>
    <x v="0"/>
    <x v="2"/>
    <n v="1966"/>
    <b v="0"/>
    <n v="450"/>
    <n v="570"/>
    <n v="650"/>
    <n v="690"/>
    <n v="730"/>
    <n v="0.15971939812932087"/>
    <n v="1165.9516063440424"/>
    <n v="0.12971939812932087"/>
    <n v="946.95160634404237"/>
  </r>
  <r>
    <x v="1"/>
    <x v="1"/>
    <n v="1966"/>
    <b v="0"/>
    <n v="600"/>
    <n v="560"/>
    <n v="560"/>
    <n v="760"/>
    <n v="880"/>
    <n v="0.13250116814631868"/>
    <n v="1166.0102796876042"/>
    <n v="0.10250116814631868"/>
    <n v="902.01027968760445"/>
  </r>
  <r>
    <x v="1"/>
    <x v="1"/>
    <n v="1966"/>
    <b v="0"/>
    <n v="150"/>
    <n v="190"/>
    <n v="310"/>
    <n v="390"/>
    <n v="550"/>
    <n v="0.13250116814631868"/>
    <n v="728.75642480475267"/>
    <n v="0.10250116814631868"/>
    <n v="563.75642480475278"/>
  </r>
  <r>
    <x v="1"/>
    <x v="2"/>
    <n v="1966"/>
    <b v="0"/>
    <n v="150"/>
    <n v="230"/>
    <n v="270"/>
    <n v="430"/>
    <n v="470"/>
    <n v="0.15082983768010214"/>
    <n v="708.90023709648005"/>
    <n v="0.12082983768010214"/>
    <n v="567.90023709648005"/>
  </r>
  <r>
    <x v="0"/>
    <x v="2"/>
    <n v="1966"/>
    <b v="0"/>
    <n v="450"/>
    <n v="530"/>
    <n v="730"/>
    <n v="930"/>
    <n v="970"/>
    <n v="0.15971939812932087"/>
    <n v="1549.2781618544125"/>
    <n v="0.12971939812932087"/>
    <n v="1258.2781618544125"/>
  </r>
  <r>
    <x v="0"/>
    <x v="1"/>
    <n v="1966"/>
    <b v="0"/>
    <n v="150"/>
    <n v="230"/>
    <n v="350"/>
    <n v="550"/>
    <n v="670"/>
    <n v="0.15215332330491949"/>
    <n v="1019.4272661429605"/>
    <n v="0.12215332330491949"/>
    <n v="818.42726614296055"/>
  </r>
  <r>
    <x v="0"/>
    <x v="1"/>
    <n v="1966"/>
    <b v="0"/>
    <n v="600"/>
    <n v="840"/>
    <n v="840"/>
    <n v="1040"/>
    <n v="1120"/>
    <n v="0.15215332330491949"/>
    <n v="1704.1172210150983"/>
    <n v="0.12215332330491949"/>
    <n v="1368.1172210150983"/>
  </r>
  <r>
    <x v="0"/>
    <x v="0"/>
    <n v="1966"/>
    <b v="0"/>
    <n v="600"/>
    <n v="640"/>
    <n v="680"/>
    <n v="800"/>
    <n v="840"/>
    <n v="0.16389548693586697"/>
    <n v="1376.7220902612826"/>
    <n v="0.13389548693586698"/>
    <n v="1124.7220902612826"/>
  </r>
  <r>
    <x v="1"/>
    <x v="1"/>
    <n v="1966"/>
    <b v="0"/>
    <n v="300"/>
    <n v="540"/>
    <n v="580"/>
    <n v="740"/>
    <n v="900"/>
    <n v="0.13250116814631868"/>
    <n v="1192.5105133168681"/>
    <n v="0.10250116814631868"/>
    <n v="922.51051331686824"/>
  </r>
  <r>
    <x v="0"/>
    <x v="0"/>
    <n v="1966"/>
    <b v="0"/>
    <n v="600"/>
    <n v="600"/>
    <n v="640"/>
    <n v="680"/>
    <n v="800"/>
    <n v="0.16389548693586697"/>
    <n v="1311.1638954869359"/>
    <n v="0.13389548693586698"/>
    <n v="1071.1638954869359"/>
  </r>
  <r>
    <x v="1"/>
    <x v="1"/>
    <n v="1966"/>
    <b v="0"/>
    <n v="600"/>
    <n v="760"/>
    <n v="960"/>
    <n v="1120"/>
    <n v="1200"/>
    <n v="0.13250116814631868"/>
    <n v="1590.0140177558239"/>
    <n v="0.10250116814631868"/>
    <n v="1230.0140177558242"/>
  </r>
  <r>
    <x v="0"/>
    <x v="2"/>
    <n v="1966"/>
    <b v="0"/>
    <n v="450"/>
    <n v="730"/>
    <n v="850"/>
    <n v="1010"/>
    <n v="1210"/>
    <n v="0.15971939812932087"/>
    <n v="1932.6047173647826"/>
    <n v="0.12971939812932087"/>
    <n v="1569.6047173647826"/>
  </r>
  <r>
    <x v="0"/>
    <x v="0"/>
    <n v="1966"/>
    <b v="0"/>
    <n v="750"/>
    <n v="830"/>
    <n v="910"/>
    <n v="1070"/>
    <n v="1270"/>
    <n v="0.16389548693586697"/>
    <n v="2081.4726840855105"/>
    <n v="0.13389548693586698"/>
    <n v="1700.4726840855105"/>
  </r>
  <r>
    <x v="1"/>
    <x v="0"/>
    <n v="1966"/>
    <b v="0"/>
    <n v="300"/>
    <n v="420"/>
    <n v="500"/>
    <n v="540"/>
    <n v="740"/>
    <n v="0.1613047697245652"/>
    <n v="1193.6552959617825"/>
    <n v="0.1313047697245652"/>
    <n v="971.65529596178249"/>
  </r>
  <r>
    <x v="1"/>
    <x v="2"/>
    <n v="1966"/>
    <b v="0"/>
    <n v="450"/>
    <n v="690"/>
    <n v="850"/>
    <n v="970"/>
    <n v="1130"/>
    <n v="0.15082983768010214"/>
    <n v="1704.3771657851541"/>
    <n v="0.12082983768010214"/>
    <n v="1365.3771657851541"/>
  </r>
  <r>
    <x v="1"/>
    <x v="2"/>
    <n v="1966"/>
    <b v="0"/>
    <n v="750"/>
    <n v="830"/>
    <n v="1030"/>
    <n v="1190"/>
    <n v="1230"/>
    <n v="0.15082983768010214"/>
    <n v="1855.2070034652563"/>
    <n v="0.12082983768010214"/>
    <n v="1486.2070034652563"/>
  </r>
  <r>
    <x v="1"/>
    <x v="1"/>
    <n v="1966"/>
    <b v="0"/>
    <n v="300"/>
    <n v="580"/>
    <n v="740"/>
    <n v="860"/>
    <n v="980"/>
    <n v="0.13250116814631868"/>
    <n v="1298.5114478339231"/>
    <n v="0.10250116814631868"/>
    <n v="1004.5114478339232"/>
  </r>
  <r>
    <x v="0"/>
    <x v="2"/>
    <n v="1966"/>
    <b v="0"/>
    <n v="600"/>
    <n v="880"/>
    <n v="960"/>
    <n v="1160"/>
    <n v="1280"/>
    <n v="0.15971939812932087"/>
    <n v="2044.4082960553073"/>
    <n v="0.12971939812932087"/>
    <n v="1660.4082960553071"/>
  </r>
  <r>
    <x v="1"/>
    <x v="2"/>
    <n v="1966"/>
    <b v="0"/>
    <n v="450"/>
    <n v="690"/>
    <n v="890"/>
    <n v="1050"/>
    <n v="1130"/>
    <n v="0.15082983768010214"/>
    <n v="1704.3771657851541"/>
    <n v="0.12082983768010214"/>
    <n v="1365.3771657851541"/>
  </r>
  <r>
    <x v="0"/>
    <x v="2"/>
    <n v="1967"/>
    <b v="0"/>
    <n v="750"/>
    <n v="830"/>
    <n v="910"/>
    <n v="990"/>
    <n v="1150"/>
    <n v="0.15971939812932087"/>
    <n v="1836.7730784871901"/>
    <n v="0.12971939812932087"/>
    <n v="1491.7730784871901"/>
  </r>
  <r>
    <x v="0"/>
    <x v="1"/>
    <n v="1967"/>
    <b v="0"/>
    <n v="450"/>
    <n v="570"/>
    <n v="730"/>
    <n v="930"/>
    <n v="1090"/>
    <n v="0.15215332330491949"/>
    <n v="1658.4712240236224"/>
    <n v="0.12215332330491949"/>
    <n v="1331.4712240236224"/>
  </r>
  <r>
    <x v="0"/>
    <x v="0"/>
    <n v="1967"/>
    <b v="0"/>
    <n v="300"/>
    <n v="380"/>
    <n v="540"/>
    <n v="740"/>
    <n v="940"/>
    <n v="0.16389548693586697"/>
    <n v="1540.6175771971496"/>
    <n v="0.13389548693586698"/>
    <n v="1258.6175771971496"/>
  </r>
  <r>
    <x v="1"/>
    <x v="0"/>
    <n v="1967"/>
    <b v="0"/>
    <n v="600"/>
    <n v="720"/>
    <n v="800"/>
    <n v="920"/>
    <n v="960"/>
    <n v="0.1613047697245652"/>
    <n v="1548.525789355826"/>
    <n v="0.1313047697245652"/>
    <n v="1260.525789355826"/>
  </r>
  <r>
    <x v="0"/>
    <x v="2"/>
    <n v="1967"/>
    <b v="0"/>
    <n v="600"/>
    <n v="560"/>
    <n v="680"/>
    <n v="760"/>
    <n v="960"/>
    <n v="0.15971939812932087"/>
    <n v="1533.3062220414804"/>
    <n v="0.12971939812932087"/>
    <n v="1245.3062220414804"/>
  </r>
  <r>
    <x v="0"/>
    <x v="0"/>
    <n v="1967"/>
    <b v="0"/>
    <n v="150"/>
    <n v="110"/>
    <n v="70"/>
    <n v="110"/>
    <n v="310"/>
    <n v="0.16389548693586697"/>
    <n v="508.07600950118763"/>
    <n v="0.13389548693586698"/>
    <n v="415.07600950118763"/>
  </r>
  <r>
    <x v="0"/>
    <x v="0"/>
    <n v="1967"/>
    <b v="0"/>
    <n v="300"/>
    <n v="540"/>
    <n v="540"/>
    <n v="700"/>
    <n v="860"/>
    <n v="0.16389548693586697"/>
    <n v="1409.5011876484559"/>
    <n v="0.13389548693586698"/>
    <n v="1151.5011876484559"/>
  </r>
  <r>
    <x v="1"/>
    <x v="0"/>
    <n v="1967"/>
    <b v="0"/>
    <n v="450"/>
    <n v="610"/>
    <n v="610"/>
    <n v="690"/>
    <n v="770"/>
    <n v="0.1613047697245652"/>
    <n v="1242.0467268791519"/>
    <n v="0.1313047697245652"/>
    <n v="1011.0467268791521"/>
  </r>
  <r>
    <x v="0"/>
    <x v="0"/>
    <n v="1967"/>
    <b v="0"/>
    <n v="750"/>
    <n v="1030"/>
    <n v="1150"/>
    <n v="1310"/>
    <n v="1430"/>
    <n v="0.16389548693586697"/>
    <n v="2343.7054631828978"/>
    <n v="0.13389548693586698"/>
    <n v="1914.7054631828976"/>
  </r>
  <r>
    <x v="0"/>
    <x v="1"/>
    <n v="1967"/>
    <b v="0"/>
    <n v="750"/>
    <n v="870"/>
    <n v="870"/>
    <n v="1070"/>
    <n v="1190"/>
    <n v="0.15215332330491949"/>
    <n v="1810.6245473285419"/>
    <n v="0.12215332330491949"/>
    <n v="1453.6245473285419"/>
  </r>
  <r>
    <x v="0"/>
    <x v="0"/>
    <n v="1967"/>
    <b v="0"/>
    <n v="150"/>
    <n v="110"/>
    <n v="150"/>
    <n v="310"/>
    <n v="390"/>
    <n v="0.16389548693586697"/>
    <n v="639.19239904988115"/>
    <n v="0.13389548693586698"/>
    <n v="522.19239904988115"/>
  </r>
  <r>
    <x v="1"/>
    <x v="2"/>
    <n v="1967"/>
    <b v="0"/>
    <n v="450"/>
    <n v="410"/>
    <n v="610"/>
    <n v="690"/>
    <n v="810"/>
    <n v="0.15082983768010214"/>
    <n v="1221.7216852088272"/>
    <n v="0.12082983768010214"/>
    <n v="978.72168520882735"/>
  </r>
  <r>
    <x v="1"/>
    <x v="0"/>
    <n v="1967"/>
    <b v="0"/>
    <n v="300"/>
    <n v="580"/>
    <n v="780"/>
    <n v="940"/>
    <n v="1100"/>
    <n v="0.1613047697245652"/>
    <n v="1774.3524669702172"/>
    <n v="0.1313047697245652"/>
    <n v="1444.3524669702172"/>
  </r>
  <r>
    <x v="1"/>
    <x v="0"/>
    <n v="1967"/>
    <b v="0"/>
    <n v="300"/>
    <n v="420"/>
    <n v="500"/>
    <n v="700"/>
    <n v="860"/>
    <n v="0.1613047697245652"/>
    <n v="1387.2210196312608"/>
    <n v="0.1313047697245652"/>
    <n v="1129.2210196312608"/>
  </r>
  <r>
    <x v="0"/>
    <x v="0"/>
    <n v="1967"/>
    <b v="0"/>
    <n v="750"/>
    <n v="750"/>
    <n v="950"/>
    <n v="1110"/>
    <n v="1270"/>
    <n v="0.16389548693586697"/>
    <n v="2081.4726840855105"/>
    <n v="0.13389548693586698"/>
    <n v="1700.4726840855105"/>
  </r>
  <r>
    <x v="1"/>
    <x v="2"/>
    <n v="1967"/>
    <b v="0"/>
    <n v="750"/>
    <n v="870"/>
    <n v="990"/>
    <n v="1190"/>
    <n v="1350"/>
    <n v="0.15082983768010214"/>
    <n v="2036.2028086813789"/>
    <n v="0.12082983768010214"/>
    <n v="1631.2028086813789"/>
  </r>
  <r>
    <x v="0"/>
    <x v="2"/>
    <n v="1967"/>
    <b v="0"/>
    <n v="150"/>
    <n v="110"/>
    <n v="190"/>
    <n v="270"/>
    <n v="350"/>
    <n v="0.15971939812932087"/>
    <n v="559.01789345262307"/>
    <n v="0.12971939812932087"/>
    <n v="454.01789345262307"/>
  </r>
  <r>
    <x v="1"/>
    <x v="0"/>
    <n v="1968"/>
    <b v="0"/>
    <n v="300"/>
    <n v="300"/>
    <n v="380"/>
    <n v="460"/>
    <n v="540"/>
    <n v="0.1613047697245652"/>
    <n v="871.04575651265213"/>
    <n v="0.1313047697245652"/>
    <n v="709.04575651265202"/>
  </r>
  <r>
    <x v="0"/>
    <x v="2"/>
    <n v="1968"/>
    <b v="0"/>
    <n v="150"/>
    <n v="230"/>
    <n v="230"/>
    <n v="310"/>
    <n v="350"/>
    <n v="0.15971939812932087"/>
    <n v="559.01789345262307"/>
    <n v="0.12971939812932087"/>
    <n v="454.01789345262307"/>
  </r>
  <r>
    <x v="1"/>
    <x v="1"/>
    <n v="1968"/>
    <b v="0"/>
    <n v="750"/>
    <n v="950"/>
    <n v="950"/>
    <n v="1030"/>
    <n v="1110"/>
    <n v="0.13250116814631868"/>
    <n v="1470.7629664241372"/>
    <n v="0.10250116814631868"/>
    <n v="1137.7629664241374"/>
  </r>
  <r>
    <x v="1"/>
    <x v="1"/>
    <n v="1968"/>
    <b v="0"/>
    <n v="600"/>
    <n v="680"/>
    <n v="760"/>
    <n v="800"/>
    <n v="840"/>
    <n v="0.13250116814631868"/>
    <n v="1113.0098124290769"/>
    <n v="0.10250116814631868"/>
    <n v="861.00981242907699"/>
  </r>
  <r>
    <x v="0"/>
    <x v="0"/>
    <n v="1968"/>
    <b v="0"/>
    <n v="300"/>
    <n v="540"/>
    <n v="500"/>
    <n v="620"/>
    <n v="700"/>
    <n v="0.16389548693586697"/>
    <n v="1147.2684085510689"/>
    <n v="0.13389548693586698"/>
    <n v="937.26840855106877"/>
  </r>
  <r>
    <x v="1"/>
    <x v="1"/>
    <n v="1968"/>
    <b v="0"/>
    <n v="600"/>
    <n v="880"/>
    <n v="880"/>
    <n v="1040"/>
    <n v="1120"/>
    <n v="0.13250116814631868"/>
    <n v="1484.013083238769"/>
    <n v="0.10250116814631868"/>
    <n v="1148.0130832387692"/>
  </r>
  <r>
    <x v="0"/>
    <x v="1"/>
    <n v="1968"/>
    <b v="0"/>
    <n v="450"/>
    <n v="610"/>
    <n v="690"/>
    <n v="770"/>
    <n v="930"/>
    <n v="0.15215332330491949"/>
    <n v="1415.0259067357513"/>
    <n v="0.12215332330491949"/>
    <n v="1136.0259067357513"/>
  </r>
  <r>
    <x v="1"/>
    <x v="0"/>
    <n v="1968"/>
    <b v="0"/>
    <n v="150"/>
    <n v="150"/>
    <n v="110"/>
    <n v="150"/>
    <n v="190"/>
    <n v="0.1613047697245652"/>
    <n v="306.4790624766739"/>
    <n v="0.1313047697245652"/>
    <n v="249.47906247667387"/>
  </r>
  <r>
    <x v="0"/>
    <x v="1"/>
    <n v="1968"/>
    <b v="0"/>
    <n v="150"/>
    <n v="310"/>
    <n v="390"/>
    <n v="510"/>
    <n v="590"/>
    <n v="0.15215332330491949"/>
    <n v="897.70460749902497"/>
    <n v="0.12215332330491949"/>
    <n v="720.70460749902497"/>
  </r>
  <r>
    <x v="0"/>
    <x v="1"/>
    <n v="1968"/>
    <b v="0"/>
    <n v="300"/>
    <n v="420"/>
    <n v="580"/>
    <n v="740"/>
    <n v="820"/>
    <n v="0.15215332330491949"/>
    <n v="1247.6572511003399"/>
    <n v="0.12215332330491949"/>
    <n v="1001.6572511003397"/>
  </r>
  <r>
    <x v="1"/>
    <x v="1"/>
    <n v="1968"/>
    <b v="0"/>
    <n v="450"/>
    <n v="530"/>
    <n v="530"/>
    <n v="730"/>
    <n v="890"/>
    <n v="0.13250116814631868"/>
    <n v="1179.2603965022361"/>
    <n v="0.10250116814631868"/>
    <n v="912.26039650223629"/>
  </r>
  <r>
    <x v="1"/>
    <x v="0"/>
    <n v="1968"/>
    <b v="0"/>
    <n v="450"/>
    <n v="410"/>
    <n v="410"/>
    <n v="450"/>
    <n v="490"/>
    <n v="0.1613047697245652"/>
    <n v="790.39337165036943"/>
    <n v="0.1313047697245652"/>
    <n v="643.39337165036943"/>
  </r>
  <r>
    <x v="1"/>
    <x v="1"/>
    <n v="1968"/>
    <b v="0"/>
    <n v="750"/>
    <n v="950"/>
    <n v="1110"/>
    <n v="1190"/>
    <n v="1270"/>
    <n v="0.13250116814631868"/>
    <n v="1682.764835458247"/>
    <n v="0.10250116814631868"/>
    <n v="1301.7648354582473"/>
  </r>
  <r>
    <x v="1"/>
    <x v="1"/>
    <n v="1968"/>
    <b v="0"/>
    <n v="300"/>
    <n v="260"/>
    <n v="300"/>
    <n v="500"/>
    <n v="660"/>
    <n v="0.13250116814631868"/>
    <n v="874.50770976570323"/>
    <n v="0.10250116814631868"/>
    <n v="676.50770976570334"/>
  </r>
  <r>
    <x v="0"/>
    <x v="2"/>
    <n v="1968"/>
    <b v="0"/>
    <n v="750"/>
    <n v="1030"/>
    <n v="1150"/>
    <n v="1270"/>
    <n v="1350"/>
    <n v="0.15971939812932087"/>
    <n v="2156.2118747458317"/>
    <n v="0.12971939812932087"/>
    <n v="1751.2118747458319"/>
  </r>
  <r>
    <x v="1"/>
    <x v="0"/>
    <n v="1968"/>
    <b v="0"/>
    <n v="300"/>
    <n v="260"/>
    <n v="220"/>
    <n v="340"/>
    <n v="500"/>
    <n v="0.1613047697245652"/>
    <n v="806.52384862282599"/>
    <n v="0.1313047697245652"/>
    <n v="656.52384862282599"/>
  </r>
  <r>
    <x v="0"/>
    <x v="2"/>
    <n v="1968"/>
    <b v="0"/>
    <n v="450"/>
    <n v="450"/>
    <n v="610"/>
    <n v="810"/>
    <n v="930"/>
    <n v="0.15971939812932087"/>
    <n v="1485.3904026026842"/>
    <n v="0.12971939812932087"/>
    <n v="1206.3904026026842"/>
  </r>
  <r>
    <x v="1"/>
    <x v="1"/>
    <n v="1968"/>
    <b v="0"/>
    <n v="150"/>
    <n v="270"/>
    <n v="390"/>
    <n v="510"/>
    <n v="670"/>
    <n v="0.13250116814631868"/>
    <n v="887.75782658033506"/>
    <n v="0.10250116814631868"/>
    <n v="686.75782658033518"/>
  </r>
  <r>
    <x v="1"/>
    <x v="2"/>
    <n v="1968"/>
    <b v="0"/>
    <n v="750"/>
    <n v="830"/>
    <n v="990"/>
    <n v="1030"/>
    <n v="1070"/>
    <n v="0.15082983768010214"/>
    <n v="1613.879263177093"/>
    <n v="0.12082983768010214"/>
    <n v="1292.8792631770928"/>
  </r>
  <r>
    <x v="1"/>
    <x v="0"/>
    <n v="1968"/>
    <b v="0"/>
    <n v="450"/>
    <n v="530"/>
    <n v="490"/>
    <n v="690"/>
    <n v="770"/>
    <n v="0.1613047697245652"/>
    <n v="1242.0467268791519"/>
    <n v="0.1313047697245652"/>
    <n v="1011.0467268791521"/>
  </r>
  <r>
    <x v="0"/>
    <x v="0"/>
    <n v="1968"/>
    <b v="0"/>
    <n v="600"/>
    <n v="760"/>
    <n v="760"/>
    <n v="920"/>
    <n v="1080"/>
    <n v="0.16389548693586697"/>
    <n v="1770.0712589073632"/>
    <n v="0.13389548693586698"/>
    <n v="1446.0712589073632"/>
  </r>
  <r>
    <x v="1"/>
    <x v="0"/>
    <n v="1968"/>
    <b v="0"/>
    <n v="300"/>
    <n v="580"/>
    <n v="780"/>
    <n v="980"/>
    <n v="1140"/>
    <n v="0.1613047697245652"/>
    <n v="1838.8743748600432"/>
    <n v="0.1313047697245652"/>
    <n v="1496.8743748600432"/>
  </r>
  <r>
    <x v="1"/>
    <x v="2"/>
    <n v="1968"/>
    <b v="0"/>
    <n v="300"/>
    <n v="420"/>
    <n v="420"/>
    <n v="580"/>
    <n v="660"/>
    <n v="0.15082983768010214"/>
    <n v="995.47692868867409"/>
    <n v="0.12082983768010214"/>
    <n v="797.47692868867409"/>
  </r>
  <r>
    <x v="1"/>
    <x v="0"/>
    <n v="1968"/>
    <b v="0"/>
    <n v="600"/>
    <n v="720"/>
    <n v="920"/>
    <n v="960"/>
    <n v="1160"/>
    <n v="0.1613047697245652"/>
    <n v="1871.1353288049563"/>
    <n v="0.1313047697245652"/>
    <n v="1523.1353288049563"/>
  </r>
  <r>
    <x v="0"/>
    <x v="1"/>
    <n v="1968"/>
    <b v="0"/>
    <n v="600"/>
    <n v="760"/>
    <n v="760"/>
    <n v="840"/>
    <n v="880"/>
    <n v="0.15215332330491949"/>
    <n v="1338.9492450832915"/>
    <n v="0.12215332330491949"/>
    <n v="1074.9492450832915"/>
  </r>
  <r>
    <x v="0"/>
    <x v="2"/>
    <n v="1968"/>
    <b v="0"/>
    <n v="150"/>
    <n v="230"/>
    <n v="350"/>
    <n v="430"/>
    <n v="510"/>
    <n v="0.15971939812932087"/>
    <n v="814.56893045953643"/>
    <n v="0.12971939812932087"/>
    <n v="661.56893045953643"/>
  </r>
  <r>
    <x v="0"/>
    <x v="0"/>
    <n v="1968"/>
    <b v="0"/>
    <n v="600"/>
    <n v="640"/>
    <n v="640"/>
    <n v="800"/>
    <n v="880"/>
    <n v="0.16389548693586697"/>
    <n v="1442.2802850356293"/>
    <n v="0.13389548693586698"/>
    <n v="1178.2802850356293"/>
  </r>
  <r>
    <x v="1"/>
    <x v="0"/>
    <n v="1968"/>
    <b v="0"/>
    <n v="300"/>
    <n v="460"/>
    <n v="500"/>
    <n v="660"/>
    <n v="820"/>
    <n v="0.1613047697245652"/>
    <n v="1322.6991117414345"/>
    <n v="0.1313047697245652"/>
    <n v="1076.6991117414345"/>
  </r>
  <r>
    <x v="0"/>
    <x v="0"/>
    <n v="1969"/>
    <b v="0"/>
    <n v="750"/>
    <n v="990"/>
    <n v="1150"/>
    <n v="1350"/>
    <n v="1510"/>
    <n v="0.16389548693586697"/>
    <n v="2474.8218527315912"/>
    <n v="0.13389548693586698"/>
    <n v="2021.8218527315912"/>
  </r>
  <r>
    <x v="1"/>
    <x v="1"/>
    <n v="1969"/>
    <b v="0"/>
    <n v="300"/>
    <n v="380"/>
    <n v="540"/>
    <n v="740"/>
    <n v="860"/>
    <n v="0.13250116814631868"/>
    <n v="1139.5100460583405"/>
    <n v="0.10250116814631868"/>
    <n v="881.51004605834078"/>
  </r>
  <r>
    <x v="0"/>
    <x v="1"/>
    <n v="1969"/>
    <b v="0"/>
    <n v="150"/>
    <n v="310"/>
    <n v="470"/>
    <n v="590"/>
    <n v="630"/>
    <n v="0.15215332330491949"/>
    <n v="958.56593682099276"/>
    <n v="0.12215332330491949"/>
    <n v="769.56593682099276"/>
  </r>
  <r>
    <x v="0"/>
    <x v="0"/>
    <n v="1969"/>
    <b v="0"/>
    <n v="150"/>
    <n v="310"/>
    <n v="270"/>
    <n v="470"/>
    <n v="510"/>
    <n v="0.16389548693586697"/>
    <n v="835.8669833729216"/>
    <n v="0.13389548693586698"/>
    <n v="682.8669833729216"/>
  </r>
  <r>
    <x v="0"/>
    <x v="2"/>
    <n v="1969"/>
    <b v="0"/>
    <n v="300"/>
    <n v="300"/>
    <n v="460"/>
    <n v="580"/>
    <n v="740"/>
    <n v="0.15971939812932087"/>
    <n v="1181.9235461569745"/>
    <n v="0.12971939812932087"/>
    <n v="959.92354615697445"/>
  </r>
  <r>
    <x v="0"/>
    <x v="1"/>
    <n v="1969"/>
    <b v="0"/>
    <n v="450"/>
    <n v="610"/>
    <n v="610"/>
    <n v="730"/>
    <n v="850"/>
    <n v="0.15215332330491949"/>
    <n v="1293.3032480918157"/>
    <n v="0.12215332330491949"/>
    <n v="1038.3032480918155"/>
  </r>
  <r>
    <x v="0"/>
    <x v="2"/>
    <n v="1969"/>
    <b v="0"/>
    <n v="750"/>
    <n v="1030"/>
    <n v="1230"/>
    <n v="1430"/>
    <n v="1590"/>
    <n v="0.15971939812932087"/>
    <n v="2539.538430256202"/>
    <n v="0.12971939812932087"/>
    <n v="2062.538430256202"/>
  </r>
  <r>
    <x v="0"/>
    <x v="2"/>
    <n v="1969"/>
    <b v="0"/>
    <n v="150"/>
    <n v="310"/>
    <n v="470"/>
    <n v="670"/>
    <n v="710"/>
    <n v="0.15971939812932087"/>
    <n v="1134.0077267181782"/>
    <n v="0.12971939812932087"/>
    <n v="921.00772671817822"/>
  </r>
  <r>
    <x v="0"/>
    <x v="1"/>
    <n v="1969"/>
    <b v="0"/>
    <n v="150"/>
    <n v="230"/>
    <n v="350"/>
    <n v="550"/>
    <n v="670"/>
    <n v="0.15215332330491949"/>
    <n v="1019.4272661429605"/>
    <n v="0.12215332330491949"/>
    <n v="818.42726614296055"/>
  </r>
  <r>
    <x v="0"/>
    <x v="2"/>
    <n v="1969"/>
    <b v="0"/>
    <n v="300"/>
    <n v="540"/>
    <n v="540"/>
    <n v="660"/>
    <n v="820"/>
    <n v="0.15971939812932087"/>
    <n v="1309.6990646604313"/>
    <n v="0.12971939812932087"/>
    <n v="1063.6990646604311"/>
  </r>
  <r>
    <x v="0"/>
    <x v="1"/>
    <n v="1969"/>
    <b v="0"/>
    <n v="300"/>
    <n v="300"/>
    <n v="380"/>
    <n v="420"/>
    <n v="500"/>
    <n v="0.15215332330491949"/>
    <n v="760.76661652459745"/>
    <n v="0.12215332330491949"/>
    <n v="610.76661652459745"/>
  </r>
  <r>
    <x v="0"/>
    <x v="1"/>
    <n v="1969"/>
    <b v="0"/>
    <n v="450"/>
    <n v="490"/>
    <n v="530"/>
    <n v="690"/>
    <n v="770"/>
    <n v="0.15215332330491949"/>
    <n v="1171.5805894478801"/>
    <n v="0.12215332330491949"/>
    <n v="940.58058944788002"/>
  </r>
  <r>
    <x v="1"/>
    <x v="0"/>
    <n v="1969"/>
    <b v="0"/>
    <n v="600"/>
    <n v="640"/>
    <n v="680"/>
    <n v="760"/>
    <n v="840"/>
    <n v="0.1613047697245652"/>
    <n v="1354.9600656863477"/>
    <n v="0.1313047697245652"/>
    <n v="1102.9600656863477"/>
  </r>
  <r>
    <x v="0"/>
    <x v="1"/>
    <n v="1969"/>
    <b v="0"/>
    <n v="300"/>
    <n v="500"/>
    <n v="540"/>
    <n v="620"/>
    <n v="700"/>
    <n v="0.15215332330491949"/>
    <n v="1065.0732631344365"/>
    <n v="0.12215332330491949"/>
    <n v="855.07326313443639"/>
  </r>
  <r>
    <x v="0"/>
    <x v="0"/>
    <n v="1969"/>
    <b v="0"/>
    <n v="150"/>
    <n v="310"/>
    <n v="430"/>
    <n v="630"/>
    <n v="830"/>
    <n v="0.16389548693586697"/>
    <n v="1360.3325415676959"/>
    <n v="0.13389548693586698"/>
    <n v="1111.3325415676959"/>
  </r>
  <r>
    <x v="0"/>
    <x v="0"/>
    <n v="1969"/>
    <b v="0"/>
    <n v="450"/>
    <n v="730"/>
    <n v="890"/>
    <n v="930"/>
    <n v="1010"/>
    <n v="0.16389548693586697"/>
    <n v="1655.3444180522565"/>
    <n v="0.13389548693586698"/>
    <n v="1352.3444180522563"/>
  </r>
  <r>
    <x v="1"/>
    <x v="2"/>
    <n v="1969"/>
    <b v="0"/>
    <n v="450"/>
    <n v="610"/>
    <n v="570"/>
    <n v="730"/>
    <n v="810"/>
    <n v="0.15082983768010214"/>
    <n v="1221.7216852088272"/>
    <n v="0.12082983768010214"/>
    <n v="978.72168520882735"/>
  </r>
  <r>
    <x v="0"/>
    <x v="1"/>
    <n v="1969"/>
    <b v="0"/>
    <n v="750"/>
    <n v="910"/>
    <n v="990"/>
    <n v="1030"/>
    <n v="1070"/>
    <n v="0.15215332330491949"/>
    <n v="1628.0405593626385"/>
    <n v="0.12215332330491949"/>
    <n v="1307.0405593626385"/>
  </r>
  <r>
    <x v="0"/>
    <x v="0"/>
    <n v="1970"/>
    <b v="0"/>
    <n v="750"/>
    <n v="950"/>
    <n v="950"/>
    <n v="1150"/>
    <n v="1310"/>
    <n v="0.16389548693586697"/>
    <n v="2147.0308788598572"/>
    <n v="0.13389548693586698"/>
    <n v="1754.0308788598572"/>
  </r>
  <r>
    <x v="0"/>
    <x v="2"/>
    <n v="1970"/>
    <b v="0"/>
    <n v="300"/>
    <n v="420"/>
    <n v="580"/>
    <n v="620"/>
    <n v="700"/>
    <n v="0.15971939812932087"/>
    <n v="1118.0357869052461"/>
    <n v="0.12971939812932087"/>
    <n v="908.03578690524614"/>
  </r>
  <r>
    <x v="0"/>
    <x v="0"/>
    <n v="1970"/>
    <b v="0"/>
    <n v="600"/>
    <n v="560"/>
    <n v="680"/>
    <n v="800"/>
    <n v="920"/>
    <n v="0.16389548693586697"/>
    <n v="1507.8384798099762"/>
    <n v="0.13389548693586698"/>
    <n v="1231.8384798099762"/>
  </r>
  <r>
    <x v="0"/>
    <x v="1"/>
    <n v="1970"/>
    <b v="0"/>
    <n v="600"/>
    <n v="600"/>
    <n v="720"/>
    <n v="760"/>
    <n v="840"/>
    <n v="0.15215332330491949"/>
    <n v="1278.0879157613238"/>
    <n v="0.12215332330491949"/>
    <n v="1026.0879157613235"/>
  </r>
  <r>
    <x v="1"/>
    <x v="2"/>
    <n v="1970"/>
    <b v="0"/>
    <n v="450"/>
    <n v="650"/>
    <n v="610"/>
    <n v="650"/>
    <n v="850"/>
    <n v="0.15082983768010214"/>
    <n v="1282.0536202808682"/>
    <n v="0.12082983768010214"/>
    <n v="1027.0536202808682"/>
  </r>
  <r>
    <x v="0"/>
    <x v="2"/>
    <n v="1970"/>
    <b v="0"/>
    <n v="750"/>
    <n v="750"/>
    <n v="790"/>
    <n v="910"/>
    <n v="990"/>
    <n v="0.15971939812932087"/>
    <n v="1581.2220414802766"/>
    <n v="0.12971939812932087"/>
    <n v="1284.2220414802766"/>
  </r>
  <r>
    <x v="0"/>
    <x v="1"/>
    <n v="1970"/>
    <b v="0"/>
    <n v="600"/>
    <n v="720"/>
    <n v="720"/>
    <n v="840"/>
    <n v="1000"/>
    <n v="0.15215332330491949"/>
    <n v="1521.5332330491949"/>
    <n v="0.12215332330491949"/>
    <n v="1221.5332330491949"/>
  </r>
  <r>
    <x v="0"/>
    <x v="1"/>
    <n v="1970"/>
    <b v="0"/>
    <n v="150"/>
    <n v="310"/>
    <n v="350"/>
    <n v="470"/>
    <n v="630"/>
    <n v="0.15215332330491949"/>
    <n v="958.56593682099276"/>
    <n v="0.12215332330491949"/>
    <n v="769.56593682099276"/>
  </r>
  <r>
    <x v="1"/>
    <x v="1"/>
    <n v="1970"/>
    <b v="0"/>
    <n v="450"/>
    <n v="450"/>
    <n v="610"/>
    <n v="730"/>
    <n v="890"/>
    <n v="0.13250116814631868"/>
    <n v="1179.2603965022361"/>
    <n v="0.10250116814631868"/>
    <n v="912.26039650223629"/>
  </r>
  <r>
    <x v="0"/>
    <x v="0"/>
    <n v="1970"/>
    <b v="0"/>
    <n v="750"/>
    <n v="1030"/>
    <n v="1230"/>
    <n v="1270"/>
    <n v="1310"/>
    <n v="0.16389548693586697"/>
    <n v="2147.0308788598572"/>
    <n v="0.13389548693586698"/>
    <n v="1754.0308788598572"/>
  </r>
  <r>
    <x v="0"/>
    <x v="2"/>
    <n v="1970"/>
    <b v="0"/>
    <n v="750"/>
    <n v="1030"/>
    <n v="1230"/>
    <n v="1270"/>
    <n v="1310"/>
    <n v="0.15971939812932087"/>
    <n v="2092.3241154941034"/>
    <n v="0.12971939812932087"/>
    <n v="1699.3241154941034"/>
  </r>
  <r>
    <x v="1"/>
    <x v="0"/>
    <n v="1970"/>
    <b v="0"/>
    <n v="450"/>
    <n v="610"/>
    <n v="730"/>
    <n v="810"/>
    <n v="930"/>
    <n v="0.1613047697245652"/>
    <n v="1500.1343584384563"/>
    <n v="0.1313047697245652"/>
    <n v="1221.1343584384563"/>
  </r>
  <r>
    <x v="0"/>
    <x v="0"/>
    <n v="1970"/>
    <b v="0"/>
    <n v="300"/>
    <n v="460"/>
    <n v="420"/>
    <n v="460"/>
    <n v="620"/>
    <n v="0.16389548693586697"/>
    <n v="1016.1520190023753"/>
    <n v="0.13389548693586698"/>
    <n v="830.15201900237525"/>
  </r>
  <r>
    <x v="1"/>
    <x v="0"/>
    <n v="1970"/>
    <b v="0"/>
    <n v="450"/>
    <n v="450"/>
    <n v="450"/>
    <n v="530"/>
    <n v="730"/>
    <n v="0.1613047697245652"/>
    <n v="1177.5248189893259"/>
    <n v="0.1313047697245652"/>
    <n v="958.52481898932592"/>
  </r>
  <r>
    <x v="1"/>
    <x v="2"/>
    <n v="1970"/>
    <b v="0"/>
    <n v="450"/>
    <n v="410"/>
    <n v="410"/>
    <n v="530"/>
    <n v="570"/>
    <n v="0.15082983768010214"/>
    <n v="859.73007477658223"/>
    <n v="0.12082983768010214"/>
    <n v="688.73007477658223"/>
  </r>
  <r>
    <x v="1"/>
    <x v="0"/>
    <n v="1970"/>
    <b v="0"/>
    <n v="450"/>
    <n v="650"/>
    <n v="650"/>
    <n v="850"/>
    <n v="1010"/>
    <n v="0.1613047697245652"/>
    <n v="1629.1781742181086"/>
    <n v="0.1313047697245652"/>
    <n v="1326.1781742181086"/>
  </r>
  <r>
    <x v="0"/>
    <x v="2"/>
    <n v="1970"/>
    <b v="0"/>
    <n v="600"/>
    <n v="680"/>
    <n v="680"/>
    <n v="800"/>
    <n v="840"/>
    <n v="0.15971939812932087"/>
    <n v="1341.6429442862955"/>
    <n v="0.12971939812932087"/>
    <n v="1089.6429442862952"/>
  </r>
  <r>
    <x v="0"/>
    <x v="1"/>
    <n v="1970"/>
    <b v="0"/>
    <n v="450"/>
    <n v="650"/>
    <n v="690"/>
    <n v="810"/>
    <n v="890"/>
    <n v="0.15215332330491949"/>
    <n v="1354.1645774137835"/>
    <n v="0.12215332330491949"/>
    <n v="1087.1645774137835"/>
  </r>
  <r>
    <x v="1"/>
    <x v="0"/>
    <n v="1971"/>
    <b v="0"/>
    <n v="300"/>
    <n v="380"/>
    <n v="420"/>
    <n v="460"/>
    <n v="620"/>
    <n v="0.1613047697245652"/>
    <n v="1000.0895722923043"/>
    <n v="0.1313047697245652"/>
    <n v="814.08957229230418"/>
  </r>
  <r>
    <x v="1"/>
    <x v="1"/>
    <n v="1971"/>
    <b v="0"/>
    <n v="600"/>
    <n v="760"/>
    <n v="840"/>
    <n v="1040"/>
    <n v="1120"/>
    <n v="0.13250116814631868"/>
    <n v="1484.013083238769"/>
    <n v="0.10250116814631868"/>
    <n v="1148.0130832387692"/>
  </r>
  <r>
    <x v="1"/>
    <x v="2"/>
    <n v="1971"/>
    <b v="0"/>
    <n v="600"/>
    <n v="560"/>
    <n v="560"/>
    <n v="720"/>
    <n v="920"/>
    <n v="0.15082983768010214"/>
    <n v="1387.6345066569397"/>
    <n v="0.12082983768010214"/>
    <n v="1111.6345066569397"/>
  </r>
  <r>
    <x v="0"/>
    <x v="0"/>
    <n v="1971"/>
    <b v="0"/>
    <n v="150"/>
    <n v="190"/>
    <n v="390"/>
    <n v="470"/>
    <n v="590"/>
    <n v="0.16389548693586697"/>
    <n v="966.98337292161511"/>
    <n v="0.13389548693586698"/>
    <n v="789.98337292161511"/>
  </r>
  <r>
    <x v="0"/>
    <x v="1"/>
    <n v="1971"/>
    <b v="0"/>
    <n v="300"/>
    <n v="500"/>
    <n v="500"/>
    <n v="620"/>
    <n v="820"/>
    <n v="0.15215332330491949"/>
    <n v="1247.6572511003399"/>
    <n v="0.12215332330491949"/>
    <n v="1001.6572511003397"/>
  </r>
  <r>
    <x v="1"/>
    <x v="0"/>
    <n v="1971"/>
    <b v="0"/>
    <n v="450"/>
    <n v="610"/>
    <n v="610"/>
    <n v="730"/>
    <n v="890"/>
    <n v="0.1613047697245652"/>
    <n v="1435.6124505486302"/>
    <n v="0.1313047697245652"/>
    <n v="1168.6124505486302"/>
  </r>
  <r>
    <x v="0"/>
    <x v="2"/>
    <n v="1971"/>
    <b v="0"/>
    <n v="150"/>
    <n v="230"/>
    <n v="430"/>
    <n v="470"/>
    <n v="590"/>
    <n v="0.15971939812932087"/>
    <n v="942.34444896299317"/>
    <n v="0.12971939812932087"/>
    <n v="765.34444896299317"/>
  </r>
  <r>
    <x v="0"/>
    <x v="1"/>
    <n v="1971"/>
    <b v="0"/>
    <n v="600"/>
    <n v="680"/>
    <n v="760"/>
    <n v="880"/>
    <n v="1000"/>
    <n v="0.15215332330491949"/>
    <n v="1521.5332330491949"/>
    <n v="0.12215332330491949"/>
    <n v="1221.5332330491949"/>
  </r>
  <r>
    <x v="1"/>
    <x v="1"/>
    <n v="1971"/>
    <b v="0"/>
    <n v="150"/>
    <n v="110"/>
    <n v="110"/>
    <n v="270"/>
    <n v="310"/>
    <n v="0.13250116814631868"/>
    <n v="410.75362125358788"/>
    <n v="0.10250116814631868"/>
    <n v="317.75362125358794"/>
  </r>
  <r>
    <x v="1"/>
    <x v="2"/>
    <n v="1971"/>
    <b v="0"/>
    <n v="300"/>
    <n v="420"/>
    <n v="580"/>
    <n v="660"/>
    <n v="860"/>
    <n v="0.15082983768010214"/>
    <n v="1297.1366040488783"/>
    <n v="0.12082983768010214"/>
    <n v="1039.1366040488783"/>
  </r>
  <r>
    <x v="0"/>
    <x v="0"/>
    <n v="1971"/>
    <b v="0"/>
    <n v="600"/>
    <n v="840"/>
    <n v="1000"/>
    <n v="1080"/>
    <n v="1240"/>
    <n v="0.16389548693586697"/>
    <n v="2032.3040380047505"/>
    <n v="0.13389548693586698"/>
    <n v="1660.3040380047505"/>
  </r>
  <r>
    <x v="0"/>
    <x v="2"/>
    <n v="1971"/>
    <b v="0"/>
    <n v="300"/>
    <n v="540"/>
    <n v="740"/>
    <n v="780"/>
    <n v="900"/>
    <n v="0.15971939812932087"/>
    <n v="1437.4745831638879"/>
    <n v="0.12971939812932087"/>
    <n v="1167.4745831638879"/>
  </r>
  <r>
    <x v="1"/>
    <x v="1"/>
    <n v="1971"/>
    <b v="0"/>
    <n v="750"/>
    <n v="870"/>
    <n v="1030"/>
    <n v="1110"/>
    <n v="1310"/>
    <n v="0.13250116814631868"/>
    <n v="1735.7653027167746"/>
    <n v="0.10250116814631868"/>
    <n v="1342.7653027167748"/>
  </r>
  <r>
    <x v="1"/>
    <x v="2"/>
    <n v="1971"/>
    <b v="0"/>
    <n v="750"/>
    <n v="710"/>
    <n v="750"/>
    <n v="910"/>
    <n v="990"/>
    <n v="0.15082983768010214"/>
    <n v="1493.2153930330112"/>
    <n v="0.12082983768010214"/>
    <n v="1196.2153930330112"/>
  </r>
  <r>
    <x v="0"/>
    <x v="0"/>
    <n v="1971"/>
    <b v="0"/>
    <n v="300"/>
    <n v="260"/>
    <n v="460"/>
    <n v="620"/>
    <n v="660"/>
    <n v="0.16389548693586697"/>
    <n v="1081.710213776722"/>
    <n v="0.13389548693586698"/>
    <n v="883.71021377672196"/>
  </r>
  <r>
    <x v="1"/>
    <x v="0"/>
    <n v="1971"/>
    <b v="0"/>
    <n v="450"/>
    <n v="730"/>
    <n v="730"/>
    <n v="850"/>
    <n v="930"/>
    <n v="0.1613047697245652"/>
    <n v="1500.1343584384563"/>
    <n v="0.1313047697245652"/>
    <n v="1221.1343584384563"/>
  </r>
  <r>
    <x v="1"/>
    <x v="2"/>
    <n v="1971"/>
    <b v="0"/>
    <n v="450"/>
    <n v="450"/>
    <n v="650"/>
    <n v="730"/>
    <n v="810"/>
    <n v="0.15082983768010214"/>
    <n v="1221.7216852088272"/>
    <n v="0.12082983768010214"/>
    <n v="978.72168520882735"/>
  </r>
  <r>
    <x v="1"/>
    <x v="1"/>
    <n v="1972"/>
    <b v="0"/>
    <n v="750"/>
    <n v="870"/>
    <n v="1070"/>
    <n v="1270"/>
    <n v="1310"/>
    <n v="0.13250116814631868"/>
    <n v="1735.7653027167746"/>
    <n v="0.10250116814631868"/>
    <n v="1342.7653027167748"/>
  </r>
  <r>
    <x v="0"/>
    <x v="0"/>
    <n v="1972"/>
    <b v="0"/>
    <n v="450"/>
    <n v="570"/>
    <n v="730"/>
    <n v="770"/>
    <n v="890"/>
    <n v="0.16389548693586697"/>
    <n v="1458.6698337292162"/>
    <n v="0.13389548693586698"/>
    <n v="1191.669833729216"/>
  </r>
  <r>
    <x v="0"/>
    <x v="1"/>
    <n v="1972"/>
    <b v="0"/>
    <n v="150"/>
    <n v="150"/>
    <n v="230"/>
    <n v="310"/>
    <n v="390"/>
    <n v="0.15215332330491949"/>
    <n v="593.39796088918604"/>
    <n v="0.12215332330491949"/>
    <n v="476.39796088918598"/>
  </r>
  <r>
    <x v="1"/>
    <x v="2"/>
    <n v="1972"/>
    <b v="0"/>
    <n v="750"/>
    <n v="910"/>
    <n v="990"/>
    <n v="1190"/>
    <n v="1230"/>
    <n v="0.15082983768010214"/>
    <n v="1855.2070034652563"/>
    <n v="0.12082983768010214"/>
    <n v="1486.2070034652563"/>
  </r>
  <r>
    <x v="1"/>
    <x v="2"/>
    <n v="1972"/>
    <b v="0"/>
    <n v="300"/>
    <n v="300"/>
    <n v="460"/>
    <n v="540"/>
    <n v="660"/>
    <n v="0.15082983768010214"/>
    <n v="995.47692868867409"/>
    <n v="0.12082983768010214"/>
    <n v="797.47692868867409"/>
  </r>
  <r>
    <x v="1"/>
    <x v="0"/>
    <n v="1972"/>
    <b v="0"/>
    <n v="150"/>
    <n v="310"/>
    <n v="390"/>
    <n v="510"/>
    <n v="630"/>
    <n v="0.1613047697245652"/>
    <n v="1016.2200492647607"/>
    <n v="0.1313047697245652"/>
    <n v="827.22004926476075"/>
  </r>
  <r>
    <x v="1"/>
    <x v="1"/>
    <n v="1972"/>
    <b v="0"/>
    <n v="300"/>
    <n v="460"/>
    <n v="420"/>
    <n v="540"/>
    <n v="620"/>
    <n v="0.13250116814631868"/>
    <n v="821.50724250717576"/>
    <n v="0.10250116814631868"/>
    <n v="635.50724250717587"/>
  </r>
  <r>
    <x v="0"/>
    <x v="0"/>
    <n v="1972"/>
    <b v="0"/>
    <n v="600"/>
    <n v="600"/>
    <n v="640"/>
    <n v="760"/>
    <n v="800"/>
    <n v="0.16389548693586697"/>
    <n v="1311.1638954869359"/>
    <n v="0.13389548693586698"/>
    <n v="1071.1638954869359"/>
  </r>
  <r>
    <x v="0"/>
    <x v="2"/>
    <n v="1972"/>
    <b v="0"/>
    <n v="600"/>
    <n v="760"/>
    <n v="800"/>
    <n v="840"/>
    <n v="1040"/>
    <n v="0.15971939812932087"/>
    <n v="1661.081740544937"/>
    <n v="0.12971939812932087"/>
    <n v="1349.081740544937"/>
  </r>
  <r>
    <x v="1"/>
    <x v="1"/>
    <n v="1972"/>
    <b v="0"/>
    <n v="450"/>
    <n v="410"/>
    <n v="450"/>
    <n v="650"/>
    <n v="690"/>
    <n v="0.13250116814631868"/>
    <n v="914.25806020959885"/>
    <n v="0.10250116814631868"/>
    <n v="707.25806020959897"/>
  </r>
  <r>
    <x v="1"/>
    <x v="1"/>
    <n v="1972"/>
    <b v="0"/>
    <n v="150"/>
    <n v="190"/>
    <n v="190"/>
    <n v="310"/>
    <n v="390"/>
    <n v="0.13250116814631868"/>
    <n v="516.75455577064281"/>
    <n v="0.10250116814631868"/>
    <n v="399.75455577064287"/>
  </r>
  <r>
    <x v="0"/>
    <x v="2"/>
    <n v="1972"/>
    <b v="0"/>
    <n v="750"/>
    <n v="990"/>
    <n v="1030"/>
    <n v="1070"/>
    <n v="1230"/>
    <n v="0.15971939812932087"/>
    <n v="1964.5485969906467"/>
    <n v="0.12971939812932087"/>
    <n v="1595.5485969906467"/>
  </r>
  <r>
    <x v="1"/>
    <x v="1"/>
    <n v="1972"/>
    <b v="0"/>
    <n v="150"/>
    <n v="350"/>
    <n v="390"/>
    <n v="590"/>
    <n v="670"/>
    <n v="0.13250116814631868"/>
    <n v="887.75782658033506"/>
    <n v="0.10250116814631868"/>
    <n v="686.75782658033518"/>
  </r>
  <r>
    <x v="0"/>
    <x v="0"/>
    <n v="1972"/>
    <b v="0"/>
    <n v="750"/>
    <n v="950"/>
    <n v="910"/>
    <n v="1110"/>
    <n v="1190"/>
    <n v="0.16389548693586697"/>
    <n v="1950.3562945368169"/>
    <n v="0.13389548693586698"/>
    <n v="1593.3562945368169"/>
  </r>
  <r>
    <x v="1"/>
    <x v="0"/>
    <n v="1972"/>
    <b v="0"/>
    <n v="150"/>
    <n v="150"/>
    <n v="310"/>
    <n v="350"/>
    <n v="430"/>
    <n v="0.1613047697245652"/>
    <n v="693.61050981563039"/>
    <n v="0.1313047697245652"/>
    <n v="564.61050981563039"/>
  </r>
  <r>
    <x v="0"/>
    <x v="1"/>
    <n v="1973"/>
    <b v="0"/>
    <n v="600"/>
    <n v="600"/>
    <n v="640"/>
    <n v="760"/>
    <n v="880"/>
    <n v="0.15215332330491949"/>
    <n v="1338.9492450832915"/>
    <n v="0.12215332330491949"/>
    <n v="1074.9492450832915"/>
  </r>
  <r>
    <x v="0"/>
    <x v="1"/>
    <n v="1973"/>
    <b v="0"/>
    <n v="750"/>
    <n v="1030"/>
    <n v="1030"/>
    <n v="1150"/>
    <n v="1190"/>
    <n v="0.15215332330491949"/>
    <n v="1810.6245473285419"/>
    <n v="0.12215332330491949"/>
    <n v="1453.6245473285419"/>
  </r>
  <r>
    <x v="0"/>
    <x v="0"/>
    <n v="1973"/>
    <b v="0"/>
    <n v="750"/>
    <n v="830"/>
    <n v="950"/>
    <n v="1150"/>
    <n v="1350"/>
    <n v="0.16389548693586697"/>
    <n v="2212.5890736342039"/>
    <n v="0.13389548693586698"/>
    <n v="1807.5890736342042"/>
  </r>
  <r>
    <x v="1"/>
    <x v="2"/>
    <n v="1973"/>
    <b v="0"/>
    <n v="600"/>
    <n v="560"/>
    <n v="760"/>
    <n v="880"/>
    <n v="920"/>
    <n v="0.15082983768010214"/>
    <n v="1387.6345066569397"/>
    <n v="0.12082983768010214"/>
    <n v="1111.6345066569397"/>
  </r>
  <r>
    <x v="1"/>
    <x v="2"/>
    <n v="1973"/>
    <b v="0"/>
    <n v="300"/>
    <n v="380"/>
    <n v="420"/>
    <n v="580"/>
    <n v="700"/>
    <n v="0.15082983768010214"/>
    <n v="1055.808863760715"/>
    <n v="0.12082983768010214"/>
    <n v="845.80886376071498"/>
  </r>
  <r>
    <x v="0"/>
    <x v="0"/>
    <n v="1973"/>
    <b v="0"/>
    <n v="600"/>
    <n v="600"/>
    <n v="640"/>
    <n v="800"/>
    <n v="960"/>
    <n v="0.16389548693586697"/>
    <n v="1573.3966745843229"/>
    <n v="0.13389548693586698"/>
    <n v="1285.3966745843229"/>
  </r>
  <r>
    <x v="1"/>
    <x v="2"/>
    <n v="1973"/>
    <b v="0"/>
    <n v="150"/>
    <n v="110"/>
    <n v="310"/>
    <n v="350"/>
    <n v="430"/>
    <n v="0.15082983768010214"/>
    <n v="648.56830202443916"/>
    <n v="0.12082983768010214"/>
    <n v="519.56830202443916"/>
  </r>
  <r>
    <x v="1"/>
    <x v="1"/>
    <n v="1973"/>
    <b v="0"/>
    <n v="450"/>
    <n v="530"/>
    <n v="610"/>
    <n v="690"/>
    <n v="730"/>
    <n v="0.13250116814631868"/>
    <n v="967.25852746812632"/>
    <n v="0.10250116814631868"/>
    <n v="748.25852746812643"/>
  </r>
  <r>
    <x v="0"/>
    <x v="1"/>
    <n v="1973"/>
    <b v="0"/>
    <n v="300"/>
    <n v="580"/>
    <n v="540"/>
    <n v="580"/>
    <n v="660"/>
    <n v="0.15215332330491949"/>
    <n v="1004.2119338124686"/>
    <n v="0.12215332330491949"/>
    <n v="806.2119338124686"/>
  </r>
  <r>
    <x v="1"/>
    <x v="2"/>
    <n v="1973"/>
    <b v="0"/>
    <n v="450"/>
    <n v="650"/>
    <n v="850"/>
    <n v="1010"/>
    <n v="1050"/>
    <n v="0.15082983768010214"/>
    <n v="1583.7132956410726"/>
    <n v="0.12082983768010214"/>
    <n v="1268.7132956410724"/>
  </r>
  <r>
    <x v="1"/>
    <x v="0"/>
    <n v="1973"/>
    <b v="0"/>
    <n v="450"/>
    <n v="570"/>
    <n v="610"/>
    <n v="770"/>
    <n v="810"/>
    <n v="0.1613047697245652"/>
    <n v="1306.5686347689782"/>
    <n v="0.1313047697245652"/>
    <n v="1063.568634768978"/>
  </r>
  <r>
    <x v="1"/>
    <x v="2"/>
    <n v="1974"/>
    <b v="0"/>
    <n v="750"/>
    <n v="790"/>
    <n v="750"/>
    <n v="910"/>
    <n v="1110"/>
    <n v="0.15082983768010214"/>
    <n v="1674.2111982491338"/>
    <n v="0.12082983768010214"/>
    <n v="1341.2111982491338"/>
  </r>
  <r>
    <x v="1"/>
    <x v="1"/>
    <n v="1974"/>
    <b v="0"/>
    <n v="750"/>
    <n v="790"/>
    <n v="910"/>
    <n v="1110"/>
    <n v="1310"/>
    <n v="0.13250116814631868"/>
    <n v="1735.7653027167746"/>
    <n v="0.10250116814631868"/>
    <n v="1342.7653027167748"/>
  </r>
  <r>
    <x v="0"/>
    <x v="1"/>
    <n v="1974"/>
    <b v="0"/>
    <n v="300"/>
    <n v="260"/>
    <n v="340"/>
    <n v="420"/>
    <n v="620"/>
    <n v="0.15215332330491949"/>
    <n v="943.35060449050081"/>
    <n v="0.12215332330491949"/>
    <n v="757.35060449050081"/>
  </r>
  <r>
    <x v="0"/>
    <x v="2"/>
    <n v="1974"/>
    <b v="0"/>
    <n v="300"/>
    <n v="260"/>
    <n v="260"/>
    <n v="380"/>
    <n v="420"/>
    <n v="0.15971939812932087"/>
    <n v="670.82147214314773"/>
    <n v="0.12971939812932087"/>
    <n v="544.82147214314762"/>
  </r>
  <r>
    <x v="1"/>
    <x v="0"/>
    <n v="1974"/>
    <b v="0"/>
    <n v="300"/>
    <n v="300"/>
    <n v="340"/>
    <n v="380"/>
    <n v="460"/>
    <n v="0.1613047697245652"/>
    <n v="742.00194073299997"/>
    <n v="0.1313047697245652"/>
    <n v="604.00194073299986"/>
  </r>
  <r>
    <x v="0"/>
    <x v="0"/>
    <n v="1974"/>
    <b v="0"/>
    <n v="150"/>
    <n v="230"/>
    <n v="230"/>
    <n v="430"/>
    <n v="510"/>
    <n v="0.16389548693586697"/>
    <n v="835.8669833729216"/>
    <n v="0.13389548693586698"/>
    <n v="682.8669833729216"/>
  </r>
  <r>
    <x v="1"/>
    <x v="0"/>
    <n v="1974"/>
    <b v="0"/>
    <n v="300"/>
    <n v="300"/>
    <n v="500"/>
    <n v="660"/>
    <n v="860"/>
    <n v="0.1613047697245652"/>
    <n v="1387.2210196312608"/>
    <n v="0.1313047697245652"/>
    <n v="1129.2210196312608"/>
  </r>
  <r>
    <x v="1"/>
    <x v="1"/>
    <n v="1974"/>
    <b v="0"/>
    <n v="750"/>
    <n v="990"/>
    <n v="1110"/>
    <n v="1190"/>
    <n v="1270"/>
    <n v="0.13250116814631868"/>
    <n v="1682.764835458247"/>
    <n v="0.10250116814631868"/>
    <n v="1301.7648354582473"/>
  </r>
  <r>
    <x v="1"/>
    <x v="2"/>
    <n v="1974"/>
    <b v="0"/>
    <n v="750"/>
    <n v="910"/>
    <n v="910"/>
    <n v="1110"/>
    <n v="1310"/>
    <n v="0.15082983768010214"/>
    <n v="1975.8708736093381"/>
    <n v="0.12082983768010214"/>
    <n v="1582.8708736093381"/>
  </r>
  <r>
    <x v="0"/>
    <x v="1"/>
    <n v="1974"/>
    <b v="0"/>
    <n v="450"/>
    <n v="610"/>
    <n v="770"/>
    <n v="810"/>
    <n v="930"/>
    <n v="0.15215332330491949"/>
    <n v="1415.0259067357513"/>
    <n v="0.12215332330491949"/>
    <n v="1136.0259067357513"/>
  </r>
  <r>
    <x v="1"/>
    <x v="2"/>
    <n v="1975"/>
    <b v="0"/>
    <n v="750"/>
    <n v="790"/>
    <n v="870"/>
    <n v="910"/>
    <n v="990"/>
    <n v="0.15082983768010214"/>
    <n v="1493.2153930330112"/>
    <n v="0.12082983768010214"/>
    <n v="1196.2153930330112"/>
  </r>
  <r>
    <x v="0"/>
    <x v="0"/>
    <n v="1975"/>
    <b v="0"/>
    <n v="600"/>
    <n v="840"/>
    <n v="960"/>
    <n v="1000"/>
    <n v="1160"/>
    <n v="0.16389548693586697"/>
    <n v="1901.1876484560569"/>
    <n v="0.13389548693586698"/>
    <n v="1553.1876484560569"/>
  </r>
  <r>
    <x v="0"/>
    <x v="1"/>
    <n v="1975"/>
    <b v="0"/>
    <n v="300"/>
    <n v="460"/>
    <n v="580"/>
    <n v="780"/>
    <n v="940"/>
    <n v="0.15215332330491949"/>
    <n v="1430.2412390662432"/>
    <n v="0.12215332330491949"/>
    <n v="1148.2412390662432"/>
  </r>
  <r>
    <x v="1"/>
    <x v="2"/>
    <n v="1975"/>
    <b v="0"/>
    <n v="300"/>
    <n v="260"/>
    <n v="220"/>
    <n v="340"/>
    <n v="380"/>
    <n v="0.15082983768010214"/>
    <n v="573.15338318438819"/>
    <n v="0.12082983768010214"/>
    <n v="459.15338318438813"/>
  </r>
  <r>
    <x v="0"/>
    <x v="0"/>
    <n v="1975"/>
    <b v="0"/>
    <n v="450"/>
    <n v="530"/>
    <n v="690"/>
    <n v="730"/>
    <n v="930"/>
    <n v="0.16389548693586697"/>
    <n v="1524.2280285035629"/>
    <n v="0.13389548693586698"/>
    <n v="1245.2280285035629"/>
  </r>
  <r>
    <x v="1"/>
    <x v="1"/>
    <n v="1975"/>
    <b v="0"/>
    <n v="300"/>
    <n v="540"/>
    <n v="660"/>
    <n v="780"/>
    <n v="900"/>
    <n v="0.13250116814631868"/>
    <n v="1192.5105133168681"/>
    <n v="0.10250116814631868"/>
    <n v="922.51051331686824"/>
  </r>
  <r>
    <x v="0"/>
    <x v="2"/>
    <n v="1975"/>
    <b v="0"/>
    <n v="600"/>
    <n v="800"/>
    <n v="920"/>
    <n v="1120"/>
    <n v="1320"/>
    <n v="0.15971939812932087"/>
    <n v="2108.2960553070357"/>
    <n v="0.12971939812932087"/>
    <n v="1712.2960553070354"/>
  </r>
  <r>
    <x v="1"/>
    <x v="2"/>
    <n v="1975"/>
    <b v="0"/>
    <n v="750"/>
    <n v="870"/>
    <n v="1070"/>
    <n v="1110"/>
    <n v="1270"/>
    <n v="0.15082983768010214"/>
    <n v="1915.5389385372971"/>
    <n v="0.12082983768010214"/>
    <n v="1534.5389385372971"/>
  </r>
  <r>
    <x v="0"/>
    <x v="0"/>
    <n v="1975"/>
    <b v="0"/>
    <n v="150"/>
    <n v="150"/>
    <n v="110"/>
    <n v="230"/>
    <n v="430"/>
    <n v="0.16389548693586697"/>
    <n v="704.75059382422796"/>
    <n v="0.13389548693586698"/>
    <n v="575.75059382422796"/>
  </r>
  <r>
    <x v="0"/>
    <x v="2"/>
    <n v="1976"/>
    <b v="0"/>
    <n v="300"/>
    <n v="340"/>
    <n v="500"/>
    <n v="660"/>
    <n v="860"/>
    <n v="0.15971939812932087"/>
    <n v="1373.5868239121596"/>
    <n v="0.12971939812932087"/>
    <n v="1115.5868239121596"/>
  </r>
  <r>
    <x v="0"/>
    <x v="2"/>
    <n v="1976"/>
    <b v="0"/>
    <n v="150"/>
    <n v="430"/>
    <n v="630"/>
    <n v="750"/>
    <n v="950"/>
    <n v="0.15971939812932087"/>
    <n v="1517.3342822285483"/>
    <n v="0.12971939812932087"/>
    <n v="1232.3342822285483"/>
  </r>
  <r>
    <x v="1"/>
    <x v="0"/>
    <n v="1976"/>
    <b v="0"/>
    <n v="150"/>
    <n v="150"/>
    <n v="350"/>
    <n v="550"/>
    <n v="670"/>
    <n v="0.1613047697245652"/>
    <n v="1080.7419571545868"/>
    <n v="0.1313047697245652"/>
    <n v="879.74195715458677"/>
  </r>
  <r>
    <x v="0"/>
    <x v="0"/>
    <n v="1976"/>
    <b v="0"/>
    <n v="450"/>
    <n v="730"/>
    <n v="890"/>
    <n v="1090"/>
    <n v="1170"/>
    <n v="0.16389548693586697"/>
    <n v="1917.5771971496436"/>
    <n v="0.13389548693586698"/>
    <n v="1566.5771971496436"/>
  </r>
  <r>
    <x v="1"/>
    <x v="2"/>
    <n v="1976"/>
    <b v="0"/>
    <n v="600"/>
    <n v="760"/>
    <n v="800"/>
    <n v="920"/>
    <n v="960"/>
    <n v="0.15082983768010214"/>
    <n v="1447.9664417289805"/>
    <n v="0.12082983768010214"/>
    <n v="1159.9664417289805"/>
  </r>
  <r>
    <x v="0"/>
    <x v="2"/>
    <n v="1976"/>
    <b v="0"/>
    <n v="150"/>
    <n v="110"/>
    <n v="150"/>
    <n v="190"/>
    <n v="350"/>
    <n v="0.15971939812932087"/>
    <n v="559.01789345262307"/>
    <n v="0.12971939812932087"/>
    <n v="454.01789345262307"/>
  </r>
  <r>
    <x v="1"/>
    <x v="2"/>
    <n v="1976"/>
    <b v="0"/>
    <n v="600"/>
    <n v="720"/>
    <n v="680"/>
    <n v="880"/>
    <n v="1040"/>
    <n v="0.15082983768010214"/>
    <n v="1568.6303118730623"/>
    <n v="0.12082983768010214"/>
    <n v="1256.6303118730623"/>
  </r>
  <r>
    <x v="0"/>
    <x v="0"/>
    <n v="1976"/>
    <b v="0"/>
    <n v="600"/>
    <n v="680"/>
    <n v="840"/>
    <n v="920"/>
    <n v="1080"/>
    <n v="0.16389548693586697"/>
    <n v="1770.0712589073632"/>
    <n v="0.13389548693586698"/>
    <n v="1446.0712589073632"/>
  </r>
  <r>
    <x v="1"/>
    <x v="1"/>
    <n v="1976"/>
    <b v="0"/>
    <n v="750"/>
    <n v="950"/>
    <n v="1030"/>
    <n v="1190"/>
    <n v="1310"/>
    <n v="0.13250116814631868"/>
    <n v="1735.7653027167746"/>
    <n v="0.10250116814631868"/>
    <n v="1342.7653027167748"/>
  </r>
  <r>
    <x v="1"/>
    <x v="0"/>
    <n v="1976"/>
    <b v="0"/>
    <n v="150"/>
    <n v="350"/>
    <n v="550"/>
    <n v="670"/>
    <n v="710"/>
    <n v="0.1613047697245652"/>
    <n v="1145.263865044413"/>
    <n v="0.1313047697245652"/>
    <n v="932.26386504441291"/>
  </r>
  <r>
    <x v="0"/>
    <x v="0"/>
    <n v="1976"/>
    <b v="0"/>
    <n v="450"/>
    <n v="650"/>
    <n v="650"/>
    <n v="810"/>
    <n v="930"/>
    <n v="0.16389548693586697"/>
    <n v="1524.2280285035629"/>
    <n v="0.13389548693586698"/>
    <n v="1245.2280285035629"/>
  </r>
  <r>
    <x v="0"/>
    <x v="1"/>
    <n v="1976"/>
    <b v="0"/>
    <n v="450"/>
    <n v="570"/>
    <n v="530"/>
    <n v="650"/>
    <n v="730"/>
    <n v="0.15215332330491949"/>
    <n v="1110.7192601259123"/>
    <n v="0.12215332330491949"/>
    <n v="891.71926012591223"/>
  </r>
  <r>
    <x v="0"/>
    <x v="0"/>
    <n v="1976"/>
    <b v="0"/>
    <n v="300"/>
    <n v="420"/>
    <n v="460"/>
    <n v="620"/>
    <n v="660"/>
    <n v="0.16389548693586697"/>
    <n v="1081.710213776722"/>
    <n v="0.13389548693586698"/>
    <n v="883.71021377672196"/>
  </r>
  <r>
    <x v="0"/>
    <x v="0"/>
    <n v="1976"/>
    <b v="0"/>
    <n v="600"/>
    <n v="760"/>
    <n v="720"/>
    <n v="920"/>
    <n v="1120"/>
    <n v="0.16389548693586697"/>
    <n v="1835.6294536817102"/>
    <n v="0.13389548693586698"/>
    <n v="1499.6294536817099"/>
  </r>
  <r>
    <x v="0"/>
    <x v="1"/>
    <n v="1976"/>
    <b v="0"/>
    <n v="600"/>
    <n v="840"/>
    <n v="920"/>
    <n v="1000"/>
    <n v="1080"/>
    <n v="0.15215332330491949"/>
    <n v="1643.2558916931305"/>
    <n v="0.12215332330491949"/>
    <n v="1319.2558916931305"/>
  </r>
  <r>
    <x v="1"/>
    <x v="0"/>
    <n v="1976"/>
    <b v="0"/>
    <n v="300"/>
    <n v="500"/>
    <n v="700"/>
    <n v="740"/>
    <n v="940"/>
    <n v="0.1613047697245652"/>
    <n v="1516.2648354109128"/>
    <n v="0.1313047697245652"/>
    <n v="1234.2648354109128"/>
  </r>
  <r>
    <x v="1"/>
    <x v="0"/>
    <n v="1976"/>
    <b v="0"/>
    <n v="600"/>
    <n v="680"/>
    <n v="640"/>
    <n v="720"/>
    <n v="840"/>
    <n v="0.1613047697245652"/>
    <n v="1354.9600656863477"/>
    <n v="0.1313047697245652"/>
    <n v="1102.9600656863477"/>
  </r>
  <r>
    <x v="1"/>
    <x v="1"/>
    <n v="1977"/>
    <b v="0"/>
    <n v="750"/>
    <n v="950"/>
    <n v="910"/>
    <n v="1070"/>
    <n v="1190"/>
    <n v="0.13250116814631868"/>
    <n v="1576.7639009411921"/>
    <n v="0.10250116814631868"/>
    <n v="1219.7639009411923"/>
  </r>
  <r>
    <x v="0"/>
    <x v="1"/>
    <n v="1977"/>
    <b v="0"/>
    <n v="150"/>
    <n v="230"/>
    <n v="310"/>
    <n v="510"/>
    <n v="710"/>
    <n v="0.15215332330491949"/>
    <n v="1080.2885954649284"/>
    <n v="0.12215332330491949"/>
    <n v="867.28859546492833"/>
  </r>
  <r>
    <x v="1"/>
    <x v="2"/>
    <n v="1977"/>
    <b v="0"/>
    <n v="450"/>
    <n v="490"/>
    <n v="530"/>
    <n v="690"/>
    <n v="770"/>
    <n v="0.15082983768010214"/>
    <n v="1161.3897501367865"/>
    <n v="0.12082983768010214"/>
    <n v="930.38975013678646"/>
  </r>
  <r>
    <x v="0"/>
    <x v="2"/>
    <n v="1977"/>
    <b v="0"/>
    <n v="300"/>
    <n v="500"/>
    <n v="460"/>
    <n v="660"/>
    <n v="700"/>
    <n v="0.15971939812932087"/>
    <n v="1118.0357869052461"/>
    <n v="0.12971939812932087"/>
    <n v="908.03578690524614"/>
  </r>
  <r>
    <x v="1"/>
    <x v="0"/>
    <n v="1977"/>
    <b v="0"/>
    <n v="150"/>
    <n v="430"/>
    <n v="590"/>
    <n v="710"/>
    <n v="910"/>
    <n v="0.1613047697245652"/>
    <n v="1467.8734044935434"/>
    <n v="0.1313047697245652"/>
    <n v="1194.8734044935434"/>
  </r>
  <r>
    <x v="0"/>
    <x v="0"/>
    <n v="1977"/>
    <b v="0"/>
    <n v="600"/>
    <n v="760"/>
    <n v="960"/>
    <n v="1120"/>
    <n v="1320"/>
    <n v="0.16389548693586697"/>
    <n v="2163.4204275534439"/>
    <n v="0.13389548693586698"/>
    <n v="1767.4204275534439"/>
  </r>
  <r>
    <x v="1"/>
    <x v="1"/>
    <n v="1977"/>
    <b v="0"/>
    <n v="600"/>
    <n v="600"/>
    <n v="680"/>
    <n v="880"/>
    <n v="920"/>
    <n v="0.13250116814631868"/>
    <n v="1219.0107469461318"/>
    <n v="0.10250116814631868"/>
    <n v="943.01074694613192"/>
  </r>
  <r>
    <x v="1"/>
    <x v="0"/>
    <n v="1977"/>
    <b v="0"/>
    <n v="450"/>
    <n v="570"/>
    <n v="690"/>
    <n v="850"/>
    <n v="1010"/>
    <n v="0.1613047697245652"/>
    <n v="1629.1781742181086"/>
    <n v="0.1313047697245652"/>
    <n v="1326.1781742181086"/>
  </r>
  <r>
    <x v="0"/>
    <x v="2"/>
    <n v="1977"/>
    <b v="0"/>
    <n v="150"/>
    <n v="430"/>
    <n v="630"/>
    <n v="710"/>
    <n v="870"/>
    <n v="0.15971939812932087"/>
    <n v="1389.5587637250917"/>
    <n v="0.12971939812932087"/>
    <n v="1128.5587637250917"/>
  </r>
  <r>
    <x v="0"/>
    <x v="1"/>
    <n v="1977"/>
    <b v="0"/>
    <n v="150"/>
    <n v="110"/>
    <n v="70"/>
    <n v="190"/>
    <n v="310"/>
    <n v="0.15215332330491949"/>
    <n v="471.67530224525041"/>
    <n v="0.12215332330491949"/>
    <n v="378.67530224525041"/>
  </r>
  <r>
    <x v="0"/>
    <x v="0"/>
    <n v="1977"/>
    <b v="0"/>
    <n v="150"/>
    <n v="390"/>
    <n v="470"/>
    <n v="550"/>
    <n v="630"/>
    <n v="0.16389548693586697"/>
    <n v="1032.5415676959619"/>
    <n v="0.13389548693586698"/>
    <n v="843.54156769596193"/>
  </r>
  <r>
    <x v="0"/>
    <x v="2"/>
    <n v="1977"/>
    <b v="0"/>
    <n v="600"/>
    <n v="640"/>
    <n v="680"/>
    <n v="880"/>
    <n v="1000"/>
    <n v="0.15971939812932087"/>
    <n v="1597.1939812932087"/>
    <n v="0.12971939812932087"/>
    <n v="1297.1939812932087"/>
  </r>
  <r>
    <x v="1"/>
    <x v="2"/>
    <n v="1977"/>
    <b v="0"/>
    <n v="450"/>
    <n v="450"/>
    <n v="530"/>
    <n v="730"/>
    <n v="810"/>
    <n v="0.15082983768010214"/>
    <n v="1221.7216852088272"/>
    <n v="0.12082983768010214"/>
    <n v="978.72168520882735"/>
  </r>
  <r>
    <x v="1"/>
    <x v="2"/>
    <n v="1978"/>
    <b v="0"/>
    <n v="450"/>
    <n v="530"/>
    <n v="650"/>
    <n v="850"/>
    <n v="1050"/>
    <n v="0.15082983768010214"/>
    <n v="1583.7132956410726"/>
    <n v="0.12082983768010214"/>
    <n v="1268.7132956410724"/>
  </r>
  <r>
    <x v="1"/>
    <x v="1"/>
    <n v="1978"/>
    <b v="0"/>
    <n v="300"/>
    <n v="340"/>
    <n v="420"/>
    <n v="580"/>
    <n v="620"/>
    <n v="0.13250116814631868"/>
    <n v="821.50724250717576"/>
    <n v="0.10250116814631868"/>
    <n v="635.50724250717587"/>
  </r>
  <r>
    <x v="0"/>
    <x v="1"/>
    <n v="1978"/>
    <b v="0"/>
    <n v="450"/>
    <n v="530"/>
    <n v="610"/>
    <n v="650"/>
    <n v="690"/>
    <n v="0.15215332330491949"/>
    <n v="1049.8579308039446"/>
    <n v="0.12215332330491949"/>
    <n v="842.85793080394444"/>
  </r>
  <r>
    <x v="1"/>
    <x v="0"/>
    <n v="1978"/>
    <b v="0"/>
    <n v="300"/>
    <n v="500"/>
    <n v="700"/>
    <n v="780"/>
    <n v="860"/>
    <n v="0.1613047697245652"/>
    <n v="1387.2210196312608"/>
    <n v="0.1313047697245652"/>
    <n v="1129.2210196312608"/>
  </r>
  <r>
    <x v="1"/>
    <x v="0"/>
    <n v="1978"/>
    <b v="0"/>
    <n v="150"/>
    <n v="190"/>
    <n v="230"/>
    <n v="350"/>
    <n v="390"/>
    <n v="0.1613047697245652"/>
    <n v="629.08860192580426"/>
    <n v="0.1313047697245652"/>
    <n v="512.08860192580426"/>
  </r>
  <r>
    <x v="1"/>
    <x v="2"/>
    <n v="1978"/>
    <b v="0"/>
    <n v="600"/>
    <n v="880"/>
    <n v="920"/>
    <n v="960"/>
    <n v="1080"/>
    <n v="0.15082983768010214"/>
    <n v="1628.9622469451031"/>
    <n v="0.12082983768010214"/>
    <n v="1304.9622469451031"/>
  </r>
  <r>
    <x v="1"/>
    <x v="0"/>
    <n v="1978"/>
    <b v="0"/>
    <n v="300"/>
    <n v="460"/>
    <n v="540"/>
    <n v="740"/>
    <n v="940"/>
    <n v="0.1613047697245652"/>
    <n v="1516.2648354109128"/>
    <n v="0.1313047697245652"/>
    <n v="1234.2648354109128"/>
  </r>
  <r>
    <x v="1"/>
    <x v="2"/>
    <n v="1978"/>
    <b v="0"/>
    <n v="150"/>
    <n v="190"/>
    <n v="310"/>
    <n v="430"/>
    <n v="550"/>
    <n v="0.15082983768010214"/>
    <n v="829.56410724056173"/>
    <n v="0.12082983768010214"/>
    <n v="664.56410724056173"/>
  </r>
  <r>
    <x v="0"/>
    <x v="2"/>
    <n v="1978"/>
    <b v="0"/>
    <n v="300"/>
    <n v="380"/>
    <n v="540"/>
    <n v="700"/>
    <n v="740"/>
    <n v="0.15971939812932087"/>
    <n v="1181.9235461569745"/>
    <n v="0.12971939812932087"/>
    <n v="959.92354615697445"/>
  </r>
  <r>
    <x v="1"/>
    <x v="2"/>
    <n v="1978"/>
    <b v="0"/>
    <n v="750"/>
    <n v="950"/>
    <n v="1070"/>
    <n v="1230"/>
    <n v="1390"/>
    <n v="0.15082983768010214"/>
    <n v="2096.5347437534197"/>
    <n v="0.12082983768010214"/>
    <n v="1679.5347437534197"/>
  </r>
  <r>
    <x v="0"/>
    <x v="1"/>
    <n v="1978"/>
    <b v="0"/>
    <n v="750"/>
    <n v="1030"/>
    <n v="1030"/>
    <n v="1230"/>
    <n v="1350"/>
    <n v="0.15215332330491949"/>
    <n v="2054.0698646164133"/>
    <n v="0.12215332330491949"/>
    <n v="1649.069864616413"/>
  </r>
  <r>
    <x v="0"/>
    <x v="0"/>
    <n v="1978"/>
    <b v="0"/>
    <n v="300"/>
    <n v="420"/>
    <n v="500"/>
    <n v="580"/>
    <n v="700"/>
    <n v="0.16389548693586697"/>
    <n v="1147.2684085510689"/>
    <n v="0.13389548693586698"/>
    <n v="937.26840855106877"/>
  </r>
  <r>
    <x v="1"/>
    <x v="2"/>
    <n v="1978"/>
    <b v="0"/>
    <n v="450"/>
    <n v="650"/>
    <n v="730"/>
    <n v="850"/>
    <n v="890"/>
    <n v="0.15082983768010214"/>
    <n v="1342.385555352909"/>
    <n v="0.12082983768010214"/>
    <n v="1075.385555352909"/>
  </r>
  <r>
    <x v="0"/>
    <x v="1"/>
    <n v="1978"/>
    <b v="0"/>
    <n v="600"/>
    <n v="600"/>
    <n v="760"/>
    <n v="840"/>
    <n v="1000"/>
    <n v="0.15215332330491949"/>
    <n v="1521.5332330491949"/>
    <n v="0.12215332330491949"/>
    <n v="1221.5332330491949"/>
  </r>
  <r>
    <x v="1"/>
    <x v="0"/>
    <n v="1979"/>
    <b v="0"/>
    <n v="150"/>
    <n v="270"/>
    <n v="470"/>
    <n v="550"/>
    <n v="710"/>
    <n v="0.1613047697245652"/>
    <n v="1145.263865044413"/>
    <n v="0.1313047697245652"/>
    <n v="932.26386504441291"/>
  </r>
  <r>
    <x v="1"/>
    <x v="1"/>
    <n v="1979"/>
    <b v="0"/>
    <n v="300"/>
    <n v="300"/>
    <n v="460"/>
    <n v="620"/>
    <n v="820"/>
    <n v="0.13250116814631868"/>
    <n v="1086.5095787998132"/>
    <n v="0.10250116814631868"/>
    <n v="840.5095787998132"/>
  </r>
  <r>
    <x v="0"/>
    <x v="2"/>
    <n v="1979"/>
    <b v="0"/>
    <n v="600"/>
    <n v="800"/>
    <n v="880"/>
    <n v="1080"/>
    <n v="1240"/>
    <n v="0.15971939812932087"/>
    <n v="1980.5205368035788"/>
    <n v="0.12971939812932087"/>
    <n v="1608.5205368035788"/>
  </r>
  <r>
    <x v="1"/>
    <x v="0"/>
    <n v="1979"/>
    <b v="0"/>
    <n v="450"/>
    <n v="610"/>
    <n v="730"/>
    <n v="890"/>
    <n v="1010"/>
    <n v="0.1613047697245652"/>
    <n v="1629.1781742181086"/>
    <n v="0.1313047697245652"/>
    <n v="1326.1781742181086"/>
  </r>
  <r>
    <x v="1"/>
    <x v="0"/>
    <n v="1979"/>
    <b v="0"/>
    <n v="300"/>
    <n v="340"/>
    <n v="300"/>
    <n v="380"/>
    <n v="540"/>
    <n v="0.1613047697245652"/>
    <n v="871.04575651265213"/>
    <n v="0.1313047697245652"/>
    <n v="709.04575651265202"/>
  </r>
  <r>
    <x v="0"/>
    <x v="1"/>
    <n v="1979"/>
    <b v="0"/>
    <n v="300"/>
    <n v="420"/>
    <n v="420"/>
    <n v="460"/>
    <n v="580"/>
    <n v="0.15215332330491949"/>
    <n v="882.48927516853303"/>
    <n v="0.12215332330491949"/>
    <n v="708.48927516853303"/>
  </r>
  <r>
    <x v="0"/>
    <x v="1"/>
    <n v="1979"/>
    <b v="0"/>
    <n v="750"/>
    <n v="830"/>
    <n v="830"/>
    <n v="990"/>
    <n v="1030"/>
    <n v="0.15215332330491949"/>
    <n v="1567.1792300406707"/>
    <n v="0.12215332330491949"/>
    <n v="1258.1792300406707"/>
  </r>
  <r>
    <x v="0"/>
    <x v="0"/>
    <n v="1979"/>
    <b v="0"/>
    <n v="750"/>
    <n v="870"/>
    <n v="1070"/>
    <n v="1270"/>
    <n v="1350"/>
    <n v="0.16389548693586697"/>
    <n v="2212.5890736342039"/>
    <n v="0.13389548693586698"/>
    <n v="1807.5890736342042"/>
  </r>
  <r>
    <x v="0"/>
    <x v="0"/>
    <n v="1979"/>
    <b v="0"/>
    <n v="300"/>
    <n v="260"/>
    <n v="420"/>
    <n v="620"/>
    <n v="660"/>
    <n v="0.16389548693586697"/>
    <n v="1081.710213776722"/>
    <n v="0.13389548693586698"/>
    <n v="883.71021377672196"/>
  </r>
  <r>
    <x v="0"/>
    <x v="2"/>
    <n v="1979"/>
    <b v="0"/>
    <n v="300"/>
    <n v="300"/>
    <n v="340"/>
    <n v="460"/>
    <n v="620"/>
    <n v="0.15971939812932087"/>
    <n v="990.2602684017894"/>
    <n v="0.12971939812932087"/>
    <n v="804.2602684017894"/>
  </r>
  <r>
    <x v="0"/>
    <x v="0"/>
    <n v="1979"/>
    <b v="0"/>
    <n v="600"/>
    <n v="760"/>
    <n v="720"/>
    <n v="880"/>
    <n v="1080"/>
    <n v="0.16389548693586697"/>
    <n v="1770.0712589073632"/>
    <n v="0.13389548693586698"/>
    <n v="1446.0712589073632"/>
  </r>
  <r>
    <x v="1"/>
    <x v="0"/>
    <n v="1979"/>
    <b v="0"/>
    <n v="600"/>
    <n v="600"/>
    <n v="800"/>
    <n v="920"/>
    <n v="1080"/>
    <n v="0.1613047697245652"/>
    <n v="1742.0915130253043"/>
    <n v="0.1313047697245652"/>
    <n v="1418.091513025304"/>
  </r>
  <r>
    <x v="1"/>
    <x v="1"/>
    <n v="1979"/>
    <b v="0"/>
    <n v="450"/>
    <n v="730"/>
    <n v="690"/>
    <n v="850"/>
    <n v="1010"/>
    <n v="0.13250116814631868"/>
    <n v="1338.2617982778186"/>
    <n v="0.10250116814631868"/>
    <n v="1035.2617982778188"/>
  </r>
  <r>
    <x v="1"/>
    <x v="2"/>
    <n v="1979"/>
    <b v="0"/>
    <n v="150"/>
    <n v="190"/>
    <n v="150"/>
    <n v="230"/>
    <n v="390"/>
    <n v="0.15082983768010214"/>
    <n v="588.23636695239838"/>
    <n v="0.12082983768010214"/>
    <n v="471.23636695239833"/>
  </r>
  <r>
    <x v="0"/>
    <x v="1"/>
    <n v="1979"/>
    <b v="0"/>
    <n v="750"/>
    <n v="790"/>
    <n v="750"/>
    <n v="950"/>
    <n v="990"/>
    <n v="0.15215332330491949"/>
    <n v="1506.317900718703"/>
    <n v="0.12215332330491949"/>
    <n v="1209.317900718703"/>
  </r>
  <r>
    <x v="0"/>
    <x v="2"/>
    <n v="1979"/>
    <b v="0"/>
    <n v="300"/>
    <n v="460"/>
    <n v="460"/>
    <n v="580"/>
    <n v="740"/>
    <n v="0.15971939812932087"/>
    <n v="1181.9235461569745"/>
    <n v="0.12971939812932087"/>
    <n v="959.92354615697445"/>
  </r>
  <r>
    <x v="0"/>
    <x v="0"/>
    <n v="1979"/>
    <b v="0"/>
    <n v="750"/>
    <n v="710"/>
    <n v="750"/>
    <n v="870"/>
    <n v="950"/>
    <n v="0.16389548693586697"/>
    <n v="1557.0071258907362"/>
    <n v="0.13389548693586698"/>
    <n v="1272.0071258907362"/>
  </r>
  <r>
    <x v="1"/>
    <x v="0"/>
    <n v="1979"/>
    <b v="0"/>
    <n v="300"/>
    <n v="540"/>
    <n v="660"/>
    <n v="700"/>
    <n v="900"/>
    <n v="0.1613047697245652"/>
    <n v="1451.7429275210868"/>
    <n v="0.1313047697245652"/>
    <n v="1181.7429275210868"/>
  </r>
  <r>
    <x v="0"/>
    <x v="0"/>
    <n v="1979"/>
    <b v="0"/>
    <n v="150"/>
    <n v="230"/>
    <n v="190"/>
    <n v="390"/>
    <n v="430"/>
    <n v="0.16389548693586697"/>
    <n v="704.75059382422796"/>
    <n v="0.13389548693586698"/>
    <n v="575.75059382422796"/>
  </r>
  <r>
    <x v="1"/>
    <x v="2"/>
    <n v="1980"/>
    <b v="0"/>
    <n v="600"/>
    <n v="640"/>
    <n v="720"/>
    <n v="840"/>
    <n v="920"/>
    <n v="0.15082983768010214"/>
    <n v="1387.6345066569397"/>
    <n v="0.12082983768010214"/>
    <n v="1111.6345066569397"/>
  </r>
  <r>
    <x v="0"/>
    <x v="1"/>
    <n v="1980"/>
    <b v="0"/>
    <n v="750"/>
    <n v="830"/>
    <n v="1030"/>
    <n v="1230"/>
    <n v="1270"/>
    <n v="0.15215332330491949"/>
    <n v="1932.3472059724775"/>
    <n v="0.12215332330491949"/>
    <n v="1551.3472059724775"/>
  </r>
  <r>
    <x v="0"/>
    <x v="1"/>
    <n v="1980"/>
    <b v="0"/>
    <n v="750"/>
    <n v="750"/>
    <n v="950"/>
    <n v="1110"/>
    <n v="1150"/>
    <n v="0.15215332330491949"/>
    <n v="1749.7632180065741"/>
    <n v="0.12215332330491949"/>
    <n v="1404.7632180065741"/>
  </r>
  <r>
    <x v="0"/>
    <x v="2"/>
    <n v="1980"/>
    <b v="0"/>
    <n v="300"/>
    <n v="540"/>
    <n v="660"/>
    <n v="820"/>
    <n v="860"/>
    <n v="0.15971939812932087"/>
    <n v="1373.5868239121596"/>
    <n v="0.12971939812932087"/>
    <n v="1115.5868239121596"/>
  </r>
  <r>
    <x v="1"/>
    <x v="0"/>
    <n v="1980"/>
    <b v="0"/>
    <n v="600"/>
    <n v="760"/>
    <n v="880"/>
    <n v="1080"/>
    <n v="1200"/>
    <n v="0.1613047697245652"/>
    <n v="1935.6572366947823"/>
    <n v="0.1313047697245652"/>
    <n v="1575.6572366947823"/>
  </r>
  <r>
    <x v="0"/>
    <x v="1"/>
    <n v="1980"/>
    <b v="0"/>
    <n v="450"/>
    <n v="650"/>
    <n v="650"/>
    <n v="810"/>
    <n v="970"/>
    <n v="0.15215332330491949"/>
    <n v="1475.8872360577191"/>
    <n v="0.12215332330491949"/>
    <n v="1184.8872360577191"/>
  </r>
  <r>
    <x v="0"/>
    <x v="2"/>
    <n v="1980"/>
    <b v="0"/>
    <n v="150"/>
    <n v="150"/>
    <n v="230"/>
    <n v="270"/>
    <n v="470"/>
    <n v="0.15971939812932087"/>
    <n v="750.68117120780812"/>
    <n v="0.12971939812932087"/>
    <n v="609.68117120780812"/>
  </r>
  <r>
    <x v="0"/>
    <x v="2"/>
    <n v="1980"/>
    <b v="0"/>
    <n v="600"/>
    <n v="560"/>
    <n v="600"/>
    <n v="640"/>
    <n v="720"/>
    <n v="0.15971939812932087"/>
    <n v="1149.9796665311103"/>
    <n v="0.12971939812932087"/>
    <n v="933.9796665311103"/>
  </r>
  <r>
    <x v="0"/>
    <x v="1"/>
    <n v="1980"/>
    <b v="0"/>
    <n v="300"/>
    <n v="260"/>
    <n v="340"/>
    <n v="540"/>
    <n v="620"/>
    <n v="0.15215332330491949"/>
    <n v="943.35060449050081"/>
    <n v="0.12215332330491949"/>
    <n v="757.35060449050081"/>
  </r>
  <r>
    <x v="0"/>
    <x v="0"/>
    <n v="1980"/>
    <b v="0"/>
    <n v="450"/>
    <n v="690"/>
    <n v="730"/>
    <n v="850"/>
    <n v="970"/>
    <n v="0.16389548693586697"/>
    <n v="1589.7862232779096"/>
    <n v="0.13389548693586698"/>
    <n v="1298.7862232779096"/>
  </r>
  <r>
    <x v="0"/>
    <x v="2"/>
    <n v="1980"/>
    <b v="0"/>
    <n v="600"/>
    <n v="800"/>
    <n v="960"/>
    <n v="1160"/>
    <n v="1360"/>
    <n v="0.15971939812932087"/>
    <n v="2172.183814558764"/>
    <n v="0.12971939812932087"/>
    <n v="1764.183814558764"/>
  </r>
  <r>
    <x v="0"/>
    <x v="2"/>
    <n v="1980"/>
    <b v="0"/>
    <n v="600"/>
    <n v="560"/>
    <n v="640"/>
    <n v="840"/>
    <n v="1000"/>
    <n v="0.15971939812932087"/>
    <n v="1597.1939812932087"/>
    <n v="0.12971939812932087"/>
    <n v="1297.1939812932087"/>
  </r>
  <r>
    <x v="0"/>
    <x v="2"/>
    <n v="1980"/>
    <b v="0"/>
    <n v="150"/>
    <n v="430"/>
    <n v="630"/>
    <n v="710"/>
    <n v="830"/>
    <n v="0.15971939812932087"/>
    <n v="1325.6710044733634"/>
    <n v="0.12971939812932087"/>
    <n v="1076.6710044733632"/>
  </r>
  <r>
    <x v="0"/>
    <x v="0"/>
    <n v="1980"/>
    <b v="0"/>
    <n v="300"/>
    <n v="500"/>
    <n v="620"/>
    <n v="780"/>
    <n v="860"/>
    <n v="0.16389548693586697"/>
    <n v="1409.5011876484559"/>
    <n v="0.13389548693586698"/>
    <n v="1151.5011876484559"/>
  </r>
  <r>
    <x v="0"/>
    <x v="2"/>
    <n v="1980"/>
    <b v="0"/>
    <n v="150"/>
    <n v="110"/>
    <n v="110"/>
    <n v="230"/>
    <n v="310"/>
    <n v="0.15971939812932087"/>
    <n v="495.1301342008947"/>
    <n v="0.12971939812932087"/>
    <n v="402.1301342008947"/>
  </r>
  <r>
    <x v="1"/>
    <x v="2"/>
    <n v="1980"/>
    <b v="0"/>
    <n v="300"/>
    <n v="380"/>
    <n v="380"/>
    <n v="580"/>
    <n v="700"/>
    <n v="0.15082983768010214"/>
    <n v="1055.808863760715"/>
    <n v="0.12082983768010214"/>
    <n v="845.80886376071498"/>
  </r>
  <r>
    <x v="1"/>
    <x v="0"/>
    <n v="1981"/>
    <b v="0"/>
    <n v="300"/>
    <n v="540"/>
    <n v="540"/>
    <n v="580"/>
    <n v="620"/>
    <n v="0.1613047697245652"/>
    <n v="1000.0895722923043"/>
    <n v="0.1313047697245652"/>
    <n v="814.08957229230418"/>
  </r>
  <r>
    <x v="0"/>
    <x v="0"/>
    <n v="1981"/>
    <b v="0"/>
    <n v="600"/>
    <n v="600"/>
    <n v="560"/>
    <n v="720"/>
    <n v="920"/>
    <n v="0.16389548693586697"/>
    <n v="1507.8384798099762"/>
    <n v="0.13389548693586698"/>
    <n v="1231.8384798099762"/>
  </r>
  <r>
    <x v="1"/>
    <x v="2"/>
    <n v="1981"/>
    <b v="0"/>
    <n v="750"/>
    <n v="870"/>
    <n v="1030"/>
    <n v="1230"/>
    <n v="1430"/>
    <n v="0.15082983768010214"/>
    <n v="2156.8666788254604"/>
    <n v="0.12082983768010214"/>
    <n v="1727.8666788254607"/>
  </r>
  <r>
    <x v="0"/>
    <x v="2"/>
    <n v="1981"/>
    <b v="0"/>
    <n v="600"/>
    <n v="640"/>
    <n v="840"/>
    <n v="920"/>
    <n v="1040"/>
    <n v="0.15971939812932087"/>
    <n v="1661.081740544937"/>
    <n v="0.12971939812932087"/>
    <n v="1349.081740544937"/>
  </r>
  <r>
    <x v="0"/>
    <x v="2"/>
    <n v="1981"/>
    <b v="0"/>
    <n v="300"/>
    <n v="420"/>
    <n v="420"/>
    <n v="540"/>
    <n v="700"/>
    <n v="0.15971939812932087"/>
    <n v="1118.0357869052461"/>
    <n v="0.12971939812932087"/>
    <n v="908.03578690524614"/>
  </r>
  <r>
    <x v="0"/>
    <x v="1"/>
    <n v="1981"/>
    <b v="0"/>
    <n v="300"/>
    <n v="500"/>
    <n v="620"/>
    <n v="660"/>
    <n v="780"/>
    <n v="0.15215332330491949"/>
    <n v="1186.7959217783721"/>
    <n v="0.12215332330491949"/>
    <n v="952.79592177837196"/>
  </r>
  <r>
    <x v="0"/>
    <x v="1"/>
    <n v="1981"/>
    <b v="0"/>
    <n v="450"/>
    <n v="730"/>
    <n v="770"/>
    <n v="810"/>
    <n v="930"/>
    <n v="0.15215332330491949"/>
    <n v="1415.0259067357513"/>
    <n v="0.12215332330491949"/>
    <n v="1136.0259067357513"/>
  </r>
  <r>
    <x v="1"/>
    <x v="0"/>
    <n v="1981"/>
    <b v="0"/>
    <n v="300"/>
    <n v="260"/>
    <n v="420"/>
    <n v="580"/>
    <n v="660"/>
    <n v="0.1613047697245652"/>
    <n v="1064.6114801821302"/>
    <n v="0.1313047697245652"/>
    <n v="866.61148018213032"/>
  </r>
  <r>
    <x v="1"/>
    <x v="2"/>
    <n v="1981"/>
    <b v="0"/>
    <n v="750"/>
    <n v="830"/>
    <n v="790"/>
    <n v="830"/>
    <n v="1030"/>
    <n v="0.15082983768010214"/>
    <n v="1553.547328105052"/>
    <n v="0.12082983768010214"/>
    <n v="1244.547328105052"/>
  </r>
  <r>
    <x v="1"/>
    <x v="2"/>
    <n v="1981"/>
    <b v="0"/>
    <n v="450"/>
    <n v="570"/>
    <n v="690"/>
    <n v="810"/>
    <n v="850"/>
    <n v="0.15082983768010214"/>
    <n v="1282.0536202808682"/>
    <n v="0.12082983768010214"/>
    <n v="1027.0536202808682"/>
  </r>
  <r>
    <x v="0"/>
    <x v="1"/>
    <n v="1981"/>
    <b v="0"/>
    <n v="600"/>
    <n v="680"/>
    <n v="880"/>
    <n v="1040"/>
    <n v="1160"/>
    <n v="0.15215332330491949"/>
    <n v="1764.9785503370661"/>
    <n v="0.12215332330491949"/>
    <n v="1416.9785503370661"/>
  </r>
  <r>
    <x v="1"/>
    <x v="0"/>
    <n v="1981"/>
    <b v="0"/>
    <n v="150"/>
    <n v="350"/>
    <n v="350"/>
    <n v="550"/>
    <n v="670"/>
    <n v="0.1613047697245652"/>
    <n v="1080.7419571545868"/>
    <n v="0.1313047697245652"/>
    <n v="879.74195715458677"/>
  </r>
  <r>
    <x v="1"/>
    <x v="1"/>
    <n v="1981"/>
    <b v="0"/>
    <n v="150"/>
    <n v="430"/>
    <n v="630"/>
    <n v="750"/>
    <n v="790"/>
    <n v="0.13250116814631868"/>
    <n v="1046.7592283559175"/>
    <n v="0.10250116814631868"/>
    <n v="809.75922835591768"/>
  </r>
  <r>
    <x v="0"/>
    <x v="1"/>
    <n v="1981"/>
    <b v="0"/>
    <n v="300"/>
    <n v="380"/>
    <n v="420"/>
    <n v="540"/>
    <n v="740"/>
    <n v="0.15215332330491949"/>
    <n v="1125.9345924564043"/>
    <n v="0.12215332330491949"/>
    <n v="903.93459245640418"/>
  </r>
  <r>
    <x v="0"/>
    <x v="2"/>
    <n v="1981"/>
    <b v="0"/>
    <n v="750"/>
    <n v="710"/>
    <n v="710"/>
    <n v="870"/>
    <n v="1070"/>
    <n v="0.15971939812932087"/>
    <n v="1708.9975599837335"/>
    <n v="0.12971939812932087"/>
    <n v="1387.9975599837333"/>
  </r>
  <r>
    <x v="0"/>
    <x v="0"/>
    <n v="1981"/>
    <b v="0"/>
    <n v="150"/>
    <n v="150"/>
    <n v="150"/>
    <n v="270"/>
    <n v="350"/>
    <n v="0.16389548693586697"/>
    <n v="573.63420427553444"/>
    <n v="0.13389548693586698"/>
    <n v="468.63420427553439"/>
  </r>
  <r>
    <x v="0"/>
    <x v="0"/>
    <n v="1981"/>
    <b v="0"/>
    <n v="150"/>
    <n v="150"/>
    <n v="230"/>
    <n v="310"/>
    <n v="510"/>
    <n v="0.16389548693586697"/>
    <n v="835.8669833729216"/>
    <n v="0.13389548693586698"/>
    <n v="682.8669833729216"/>
  </r>
  <r>
    <x v="1"/>
    <x v="0"/>
    <n v="1981"/>
    <b v="0"/>
    <n v="150"/>
    <n v="110"/>
    <n v="230"/>
    <n v="390"/>
    <n v="510"/>
    <n v="0.1613047697245652"/>
    <n v="822.65432559528256"/>
    <n v="0.1313047697245652"/>
    <n v="669.65432559528244"/>
  </r>
  <r>
    <x v="1"/>
    <x v="0"/>
    <n v="1982"/>
    <b v="0"/>
    <n v="750"/>
    <n v="750"/>
    <n v="870"/>
    <n v="990"/>
    <n v="1150"/>
    <n v="0.1613047697245652"/>
    <n v="1855.0048518324998"/>
    <n v="0.1313047697245652"/>
    <n v="1510.0048518324998"/>
  </r>
  <r>
    <x v="1"/>
    <x v="1"/>
    <n v="1982"/>
    <b v="0"/>
    <n v="600"/>
    <n v="800"/>
    <n v="800"/>
    <n v="920"/>
    <n v="960"/>
    <n v="0.13250116814631868"/>
    <n v="1272.0112142046592"/>
    <n v="0.10250116814631868"/>
    <n v="984.01121420465938"/>
  </r>
  <r>
    <x v="0"/>
    <x v="1"/>
    <n v="1982"/>
    <b v="0"/>
    <n v="600"/>
    <n v="800"/>
    <n v="1000"/>
    <n v="1040"/>
    <n v="1200"/>
    <n v="0.15215332330491949"/>
    <n v="1825.8398796590338"/>
    <n v="0.12215332330491949"/>
    <n v="1465.8398796590338"/>
  </r>
  <r>
    <x v="1"/>
    <x v="1"/>
    <n v="1982"/>
    <b v="0"/>
    <n v="300"/>
    <n v="460"/>
    <n v="660"/>
    <n v="780"/>
    <n v="820"/>
    <n v="0.13250116814631868"/>
    <n v="1086.5095787998132"/>
    <n v="0.10250116814631868"/>
    <n v="840.5095787998132"/>
  </r>
  <r>
    <x v="0"/>
    <x v="2"/>
    <n v="1982"/>
    <b v="0"/>
    <n v="150"/>
    <n v="150"/>
    <n v="150"/>
    <n v="350"/>
    <n v="470"/>
    <n v="0.15971939812932087"/>
    <n v="750.68117120780812"/>
    <n v="0.12971939812932087"/>
    <n v="609.68117120780812"/>
  </r>
  <r>
    <x v="0"/>
    <x v="0"/>
    <n v="1982"/>
    <b v="0"/>
    <n v="450"/>
    <n v="530"/>
    <n v="690"/>
    <n v="810"/>
    <n v="850"/>
    <n v="0.16389548693586697"/>
    <n v="1393.1116389548692"/>
    <n v="0.13389548693586698"/>
    <n v="1138.1116389548692"/>
  </r>
  <r>
    <x v="0"/>
    <x v="2"/>
    <n v="1982"/>
    <b v="0"/>
    <n v="300"/>
    <n v="420"/>
    <n v="460"/>
    <n v="620"/>
    <n v="780"/>
    <n v="0.15971939812932087"/>
    <n v="1245.8113054087028"/>
    <n v="0.12971939812932087"/>
    <n v="1011.8113054087028"/>
  </r>
  <r>
    <x v="0"/>
    <x v="0"/>
    <n v="1982"/>
    <b v="0"/>
    <n v="300"/>
    <n v="460"/>
    <n v="540"/>
    <n v="580"/>
    <n v="620"/>
    <n v="0.16389548693586697"/>
    <n v="1016.1520190023753"/>
    <n v="0.13389548693586698"/>
    <n v="830.15201900237525"/>
  </r>
  <r>
    <x v="0"/>
    <x v="2"/>
    <n v="1982"/>
    <b v="0"/>
    <n v="450"/>
    <n v="690"/>
    <n v="690"/>
    <n v="770"/>
    <n v="930"/>
    <n v="0.15971939812932087"/>
    <n v="1485.3904026026842"/>
    <n v="0.12971939812932087"/>
    <n v="1206.3904026026842"/>
  </r>
  <r>
    <x v="1"/>
    <x v="0"/>
    <n v="1982"/>
    <b v="0"/>
    <n v="750"/>
    <n v="950"/>
    <n v="1070"/>
    <n v="1150"/>
    <n v="1350"/>
    <n v="0.1613047697245652"/>
    <n v="2177.6143912816301"/>
    <n v="0.1313047697245652"/>
    <n v="1772.6143912816301"/>
  </r>
  <r>
    <x v="1"/>
    <x v="2"/>
    <n v="1982"/>
    <b v="0"/>
    <n v="450"/>
    <n v="610"/>
    <n v="770"/>
    <n v="810"/>
    <n v="930"/>
    <n v="0.15082983768010214"/>
    <n v="1402.7174904249498"/>
    <n v="0.12082983768010214"/>
    <n v="1123.7174904249498"/>
  </r>
  <r>
    <x v="0"/>
    <x v="0"/>
    <n v="1982"/>
    <b v="0"/>
    <n v="450"/>
    <n v="450"/>
    <n v="570"/>
    <n v="730"/>
    <n v="890"/>
    <n v="0.16389548693586697"/>
    <n v="1458.6698337292162"/>
    <n v="0.13389548693586698"/>
    <n v="1191.669833729216"/>
  </r>
  <r>
    <x v="0"/>
    <x v="0"/>
    <n v="1982"/>
    <b v="0"/>
    <n v="750"/>
    <n v="870"/>
    <n v="950"/>
    <n v="1030"/>
    <n v="1190"/>
    <n v="0.16389548693586697"/>
    <n v="1950.3562945368169"/>
    <n v="0.13389548693586698"/>
    <n v="1593.3562945368169"/>
  </r>
  <r>
    <x v="0"/>
    <x v="2"/>
    <n v="1982"/>
    <b v="0"/>
    <n v="750"/>
    <n v="870"/>
    <n v="950"/>
    <n v="1030"/>
    <n v="1190"/>
    <n v="0.15971939812932087"/>
    <n v="1900.6608377389184"/>
    <n v="0.12971939812932087"/>
    <n v="1543.6608377389184"/>
  </r>
  <r>
    <x v="1"/>
    <x v="1"/>
    <n v="1982"/>
    <b v="0"/>
    <n v="750"/>
    <n v="870"/>
    <n v="910"/>
    <n v="1070"/>
    <n v="1110"/>
    <n v="0.13250116814631868"/>
    <n v="1470.7629664241372"/>
    <n v="0.10250116814631868"/>
    <n v="1137.7629664241374"/>
  </r>
  <r>
    <x v="1"/>
    <x v="2"/>
    <n v="1982"/>
    <b v="0"/>
    <n v="450"/>
    <n v="570"/>
    <n v="770"/>
    <n v="930"/>
    <n v="1050"/>
    <n v="0.15082983768010214"/>
    <n v="1583.7132956410726"/>
    <n v="0.12082983768010214"/>
    <n v="1268.7132956410724"/>
  </r>
  <r>
    <x v="1"/>
    <x v="1"/>
    <n v="1982"/>
    <b v="0"/>
    <n v="150"/>
    <n v="270"/>
    <n v="350"/>
    <n v="390"/>
    <n v="510"/>
    <n v="0.13250116814631868"/>
    <n v="675.7559575462252"/>
    <n v="0.10250116814631868"/>
    <n v="522.75595754622532"/>
  </r>
  <r>
    <x v="0"/>
    <x v="2"/>
    <n v="1982"/>
    <b v="0"/>
    <n v="750"/>
    <n v="710"/>
    <n v="830"/>
    <n v="1030"/>
    <n v="1150"/>
    <n v="0.15971939812932087"/>
    <n v="1836.7730784871901"/>
    <n v="0.12971939812932087"/>
    <n v="1491.7730784871901"/>
  </r>
  <r>
    <x v="1"/>
    <x v="2"/>
    <n v="1982"/>
    <b v="0"/>
    <n v="750"/>
    <n v="830"/>
    <n v="830"/>
    <n v="990"/>
    <n v="1190"/>
    <n v="0.15082983768010214"/>
    <n v="1794.8750683932155"/>
    <n v="0.12082983768010214"/>
    <n v="1437.8750683932153"/>
  </r>
  <r>
    <x v="0"/>
    <x v="0"/>
    <n v="1983"/>
    <b v="0"/>
    <n v="750"/>
    <n v="830"/>
    <n v="830"/>
    <n v="950"/>
    <n v="990"/>
    <n v="0.16389548693586697"/>
    <n v="1622.5653206650829"/>
    <n v="0.13389548693586698"/>
    <n v="1325.5653206650829"/>
  </r>
  <r>
    <x v="0"/>
    <x v="2"/>
    <n v="1983"/>
    <b v="0"/>
    <n v="300"/>
    <n v="580"/>
    <n v="580"/>
    <n v="700"/>
    <n v="900"/>
    <n v="0.15971939812932087"/>
    <n v="1437.4745831638879"/>
    <n v="0.12971939812932087"/>
    <n v="1167.4745831638879"/>
  </r>
  <r>
    <x v="1"/>
    <x v="2"/>
    <n v="1983"/>
    <b v="0"/>
    <n v="450"/>
    <n v="730"/>
    <n v="730"/>
    <n v="810"/>
    <n v="970"/>
    <n v="0.15082983768010214"/>
    <n v="1463.0494254969908"/>
    <n v="0.12082983768010214"/>
    <n v="1172.0494254969908"/>
  </r>
  <r>
    <x v="0"/>
    <x v="1"/>
    <n v="1983"/>
    <b v="0"/>
    <n v="600"/>
    <n v="880"/>
    <n v="1080"/>
    <n v="1200"/>
    <n v="1280"/>
    <n v="0.15215332330491949"/>
    <n v="1947.5625383029694"/>
    <n v="0.12215332330491949"/>
    <n v="1563.5625383029694"/>
  </r>
  <r>
    <x v="0"/>
    <x v="2"/>
    <n v="1983"/>
    <b v="0"/>
    <n v="600"/>
    <n v="800"/>
    <n v="1000"/>
    <n v="1080"/>
    <n v="1120"/>
    <n v="0.15971939812932087"/>
    <n v="1788.8572590483939"/>
    <n v="0.12971939812932087"/>
    <n v="1452.8572590483939"/>
  </r>
  <r>
    <x v="0"/>
    <x v="1"/>
    <n v="1983"/>
    <b v="0"/>
    <n v="600"/>
    <n v="560"/>
    <n v="560"/>
    <n v="600"/>
    <n v="800"/>
    <n v="0.15215332330491949"/>
    <n v="1217.226586439356"/>
    <n v="0.12215332330491949"/>
    <n v="977.22658643935586"/>
  </r>
  <r>
    <x v="1"/>
    <x v="2"/>
    <n v="1983"/>
    <b v="0"/>
    <n v="450"/>
    <n v="570"/>
    <n v="650"/>
    <n v="730"/>
    <n v="850"/>
    <n v="0.15082983768010214"/>
    <n v="1282.0536202808682"/>
    <n v="0.12082983768010214"/>
    <n v="1027.0536202808682"/>
  </r>
  <r>
    <x v="0"/>
    <x v="0"/>
    <n v="1983"/>
    <b v="0"/>
    <n v="600"/>
    <n v="800"/>
    <n v="760"/>
    <n v="920"/>
    <n v="1000"/>
    <n v="0.16389548693586697"/>
    <n v="1638.9548693586698"/>
    <n v="0.13389548693586698"/>
    <n v="1338.9548693586696"/>
  </r>
  <r>
    <x v="0"/>
    <x v="0"/>
    <n v="1983"/>
    <b v="0"/>
    <n v="300"/>
    <n v="340"/>
    <n v="540"/>
    <n v="660"/>
    <n v="740"/>
    <n v="0.16389548693586697"/>
    <n v="1212.8266033254156"/>
    <n v="0.13389548693586698"/>
    <n v="990.82660332541559"/>
  </r>
  <r>
    <x v="0"/>
    <x v="2"/>
    <n v="1983"/>
    <b v="0"/>
    <n v="600"/>
    <n v="840"/>
    <n v="1040"/>
    <n v="1120"/>
    <n v="1320"/>
    <n v="0.15971939812932087"/>
    <n v="2108.2960553070357"/>
    <n v="0.12971939812932087"/>
    <n v="1712.2960553070354"/>
  </r>
  <r>
    <x v="1"/>
    <x v="0"/>
    <n v="1983"/>
    <b v="0"/>
    <n v="600"/>
    <n v="800"/>
    <n v="800"/>
    <n v="840"/>
    <n v="1040"/>
    <n v="0.1613047697245652"/>
    <n v="1677.569605135478"/>
    <n v="0.1313047697245652"/>
    <n v="1365.569605135478"/>
  </r>
  <r>
    <x v="0"/>
    <x v="2"/>
    <n v="1983"/>
    <b v="0"/>
    <n v="600"/>
    <n v="760"/>
    <n v="960"/>
    <n v="1120"/>
    <n v="1320"/>
    <n v="0.15971939812932087"/>
    <n v="2108.2960553070357"/>
    <n v="0.12971939812932087"/>
    <n v="1712.2960553070354"/>
  </r>
  <r>
    <x v="1"/>
    <x v="2"/>
    <n v="1983"/>
    <b v="0"/>
    <n v="750"/>
    <n v="870"/>
    <n v="1030"/>
    <n v="1190"/>
    <n v="1230"/>
    <n v="0.15082983768010214"/>
    <n v="1855.2070034652563"/>
    <n v="0.12082983768010214"/>
    <n v="1486.2070034652563"/>
  </r>
  <r>
    <x v="1"/>
    <x v="2"/>
    <n v="1983"/>
    <b v="0"/>
    <n v="600"/>
    <n v="880"/>
    <n v="840"/>
    <n v="880"/>
    <n v="960"/>
    <n v="0.15082983768010214"/>
    <n v="1447.9664417289805"/>
    <n v="0.12082983768010214"/>
    <n v="1159.9664417289805"/>
  </r>
  <r>
    <x v="1"/>
    <x v="2"/>
    <n v="1983"/>
    <b v="0"/>
    <n v="600"/>
    <n v="720"/>
    <n v="720"/>
    <n v="760"/>
    <n v="920"/>
    <n v="0.15082983768010214"/>
    <n v="1387.6345066569397"/>
    <n v="0.12082983768010214"/>
    <n v="1111.6345066569397"/>
  </r>
  <r>
    <x v="0"/>
    <x v="1"/>
    <n v="1983"/>
    <b v="0"/>
    <n v="600"/>
    <n v="560"/>
    <n v="680"/>
    <n v="760"/>
    <n v="800"/>
    <n v="0.15215332330491949"/>
    <n v="1217.226586439356"/>
    <n v="0.12215332330491949"/>
    <n v="977.22658643935586"/>
  </r>
  <r>
    <x v="0"/>
    <x v="1"/>
    <n v="1983"/>
    <b v="0"/>
    <n v="300"/>
    <n v="460"/>
    <n v="500"/>
    <n v="540"/>
    <n v="740"/>
    <n v="0.15215332330491949"/>
    <n v="1125.9345924564043"/>
    <n v="0.12215332330491949"/>
    <n v="903.93459245640418"/>
  </r>
  <r>
    <x v="0"/>
    <x v="2"/>
    <n v="1983"/>
    <b v="0"/>
    <n v="600"/>
    <n v="880"/>
    <n v="920"/>
    <n v="1040"/>
    <n v="1240"/>
    <n v="0.15971939812932087"/>
    <n v="1980.5205368035788"/>
    <n v="0.12971939812932087"/>
    <n v="1608.5205368035788"/>
  </r>
  <r>
    <x v="0"/>
    <x v="0"/>
    <n v="1984"/>
    <b v="0"/>
    <n v="600"/>
    <n v="720"/>
    <n v="720"/>
    <n v="840"/>
    <n v="920"/>
    <n v="0.16389548693586697"/>
    <n v="1507.8384798099762"/>
    <n v="0.13389548693586698"/>
    <n v="1231.8384798099762"/>
  </r>
  <r>
    <x v="1"/>
    <x v="2"/>
    <n v="1984"/>
    <b v="0"/>
    <n v="150"/>
    <n v="110"/>
    <n v="230"/>
    <n v="310"/>
    <n v="350"/>
    <n v="0.15082983768010214"/>
    <n v="527.90443188035749"/>
    <n v="0.12082983768010214"/>
    <n v="422.90443188035749"/>
  </r>
  <r>
    <x v="0"/>
    <x v="2"/>
    <n v="1984"/>
    <b v="0"/>
    <n v="450"/>
    <n v="730"/>
    <n v="770"/>
    <n v="810"/>
    <n v="850"/>
    <n v="0.15971939812932087"/>
    <n v="1357.6148840992275"/>
    <n v="0.12971939812932087"/>
    <n v="1102.6148840992273"/>
  </r>
  <r>
    <x v="0"/>
    <x v="2"/>
    <n v="1984"/>
    <b v="0"/>
    <n v="450"/>
    <n v="690"/>
    <n v="890"/>
    <n v="970"/>
    <n v="1130"/>
    <n v="0.15971939812932087"/>
    <n v="1804.8291988613259"/>
    <n v="0.12971939812932087"/>
    <n v="1465.8291988613259"/>
  </r>
  <r>
    <x v="1"/>
    <x v="0"/>
    <n v="1984"/>
    <b v="0"/>
    <n v="300"/>
    <n v="420"/>
    <n v="420"/>
    <n v="500"/>
    <n v="660"/>
    <n v="0.1613047697245652"/>
    <n v="1064.6114801821302"/>
    <n v="0.1313047697245652"/>
    <n v="866.61148018213032"/>
  </r>
  <r>
    <x v="1"/>
    <x v="0"/>
    <n v="1984"/>
    <b v="0"/>
    <n v="750"/>
    <n v="790"/>
    <n v="830"/>
    <n v="870"/>
    <n v="910"/>
    <n v="0.1613047697245652"/>
    <n v="1467.8734044935434"/>
    <n v="0.1313047697245652"/>
    <n v="1194.8734044935434"/>
  </r>
  <r>
    <x v="1"/>
    <x v="0"/>
    <n v="1984"/>
    <b v="0"/>
    <n v="750"/>
    <n v="990"/>
    <n v="1190"/>
    <n v="1310"/>
    <n v="1430"/>
    <n v="0.1613047697245652"/>
    <n v="2306.6582070612822"/>
    <n v="0.1313047697245652"/>
    <n v="1877.6582070612824"/>
  </r>
  <r>
    <x v="0"/>
    <x v="2"/>
    <n v="1984"/>
    <b v="0"/>
    <n v="450"/>
    <n v="570"/>
    <n v="530"/>
    <n v="610"/>
    <n v="810"/>
    <n v="0.15971939812932087"/>
    <n v="1293.727124847499"/>
    <n v="0.12971939812932087"/>
    <n v="1050.727124847499"/>
  </r>
  <r>
    <x v="0"/>
    <x v="2"/>
    <n v="1984"/>
    <b v="0"/>
    <n v="600"/>
    <n v="680"/>
    <n v="760"/>
    <n v="840"/>
    <n v="1040"/>
    <n v="0.15971939812932087"/>
    <n v="1661.081740544937"/>
    <n v="0.12971939812932087"/>
    <n v="1349.081740544937"/>
  </r>
  <r>
    <x v="1"/>
    <x v="2"/>
    <n v="1984"/>
    <b v="0"/>
    <n v="600"/>
    <n v="840"/>
    <n v="1040"/>
    <n v="1200"/>
    <n v="1320"/>
    <n v="0.15082983768010214"/>
    <n v="1990.9538573773482"/>
    <n v="0.12082983768010214"/>
    <n v="1594.9538573773482"/>
  </r>
  <r>
    <x v="1"/>
    <x v="2"/>
    <n v="1984"/>
    <b v="0"/>
    <n v="300"/>
    <n v="500"/>
    <n v="460"/>
    <n v="500"/>
    <n v="540"/>
    <n v="0.15082983768010214"/>
    <n v="814.48112347255153"/>
    <n v="0.12082983768010214"/>
    <n v="652.48112347255153"/>
  </r>
  <r>
    <x v="1"/>
    <x v="2"/>
    <n v="1984"/>
    <b v="0"/>
    <n v="450"/>
    <n v="690"/>
    <n v="730"/>
    <n v="850"/>
    <n v="1050"/>
    <n v="0.15082983768010214"/>
    <n v="1583.7132956410726"/>
    <n v="0.12082983768010214"/>
    <n v="1268.7132956410724"/>
  </r>
  <r>
    <x v="0"/>
    <x v="2"/>
    <n v="1984"/>
    <b v="0"/>
    <n v="450"/>
    <n v="690"/>
    <n v="730"/>
    <n v="930"/>
    <n v="1050"/>
    <n v="0.15971939812932087"/>
    <n v="1677.0536803578693"/>
    <n v="0.12971939812932087"/>
    <n v="1362.0536803578691"/>
  </r>
  <r>
    <x v="1"/>
    <x v="2"/>
    <n v="1984"/>
    <b v="0"/>
    <n v="750"/>
    <n v="750"/>
    <n v="950"/>
    <n v="1030"/>
    <n v="1190"/>
    <n v="0.15082983768010214"/>
    <n v="1794.8750683932155"/>
    <n v="0.12082983768010214"/>
    <n v="1437.8750683932153"/>
  </r>
  <r>
    <x v="1"/>
    <x v="1"/>
    <n v="1984"/>
    <b v="0"/>
    <n v="150"/>
    <n v="190"/>
    <n v="350"/>
    <n v="390"/>
    <n v="430"/>
    <n v="0.13250116814631868"/>
    <n v="569.75502302917027"/>
    <n v="0.10250116814631868"/>
    <n v="440.75502302917039"/>
  </r>
  <r>
    <x v="0"/>
    <x v="1"/>
    <n v="1984"/>
    <b v="0"/>
    <n v="600"/>
    <n v="880"/>
    <n v="960"/>
    <n v="1120"/>
    <n v="1280"/>
    <n v="0.15215332330491949"/>
    <n v="1947.5625383029694"/>
    <n v="0.12215332330491949"/>
    <n v="1563.5625383029694"/>
  </r>
  <r>
    <x v="0"/>
    <x v="0"/>
    <n v="1984"/>
    <b v="0"/>
    <n v="600"/>
    <n v="600"/>
    <n v="640"/>
    <n v="680"/>
    <n v="880"/>
    <n v="0.16389548693586697"/>
    <n v="1442.2802850356293"/>
    <n v="0.13389548693586698"/>
    <n v="1178.2802850356293"/>
  </r>
  <r>
    <x v="1"/>
    <x v="1"/>
    <n v="1985"/>
    <b v="0"/>
    <n v="160"/>
    <n v="160"/>
    <n v="230"/>
    <n v="190"/>
    <n v="190"/>
    <n v="0.13250116814631868"/>
    <n v="251.75221947800549"/>
    <n v="0.10250116814631868"/>
    <n v="194.75221947800551"/>
  </r>
  <r>
    <x v="0"/>
    <x v="2"/>
    <n v="1985"/>
    <b v="0"/>
    <n v="120"/>
    <n v="170"/>
    <n v="180"/>
    <n v="165"/>
    <n v="180"/>
    <n v="0.15971939812932087"/>
    <n v="287.49491663277757"/>
    <n v="0.12971939812932087"/>
    <n v="233.49491663277757"/>
  </r>
  <r>
    <x v="0"/>
    <x v="1"/>
    <n v="1985"/>
    <b v="0"/>
    <n v="200"/>
    <n v="190"/>
    <n v="190"/>
    <n v="215"/>
    <n v="275"/>
    <n v="0.15215332330491949"/>
    <n v="418.42163908852859"/>
    <n v="0.12215332330491949"/>
    <n v="335.92163908852859"/>
  </r>
  <r>
    <x v="1"/>
    <x v="1"/>
    <n v="1985"/>
    <b v="0"/>
    <n v="120"/>
    <n v="140"/>
    <n v="170"/>
    <n v="165"/>
    <n v="240"/>
    <n v="0.13250116814631868"/>
    <n v="318.00280355116479"/>
    <n v="0.10250116814631868"/>
    <n v="246.00280355116485"/>
  </r>
  <r>
    <x v="0"/>
    <x v="0"/>
    <n v="1985"/>
    <b v="0"/>
    <n v="200"/>
    <n v="250"/>
    <n v="210"/>
    <n v="260"/>
    <n v="275"/>
    <n v="0.16389548693586697"/>
    <n v="450.71258907363421"/>
    <n v="0.13389548693586698"/>
    <n v="368.21258907363415"/>
  </r>
  <r>
    <x v="1"/>
    <x v="1"/>
    <n v="1985"/>
    <b v="0"/>
    <n v="120"/>
    <n v="160"/>
    <n v="140"/>
    <n v="180"/>
    <n v="225"/>
    <n v="0.13250116814631868"/>
    <n v="298.12762832921703"/>
    <n v="0.10250116814631868"/>
    <n v="230.62762832921706"/>
  </r>
  <r>
    <x v="1"/>
    <x v="0"/>
    <n v="1985"/>
    <b v="0"/>
    <n v="40"/>
    <n v="60"/>
    <n v="100"/>
    <n v="115"/>
    <n v="175"/>
    <n v="0.1613047697245652"/>
    <n v="282.28334701798912"/>
    <n v="0.1313047697245652"/>
    <n v="229.78334701798909"/>
  </r>
  <r>
    <x v="0"/>
    <x v="0"/>
    <n v="1985"/>
    <b v="0"/>
    <n v="160"/>
    <n v="180"/>
    <n v="200"/>
    <n v="220"/>
    <n v="205"/>
    <n v="0.16389548693586697"/>
    <n v="335.98574821852731"/>
    <n v="0.13389548693586698"/>
    <n v="274.48574821852731"/>
  </r>
  <r>
    <x v="0"/>
    <x v="1"/>
    <n v="1985"/>
    <b v="0"/>
    <n v="40"/>
    <n v="40"/>
    <n v="80"/>
    <n v="70"/>
    <n v="85"/>
    <n v="0.15215332330491949"/>
    <n v="129.33032480918158"/>
    <n v="0.12215332330491949"/>
    <n v="103.83032480918156"/>
  </r>
  <r>
    <x v="0"/>
    <x v="0"/>
    <n v="1985"/>
    <b v="0"/>
    <n v="160"/>
    <n v="210"/>
    <n v="170"/>
    <n v="190"/>
    <n v="250"/>
    <n v="0.16389548693586697"/>
    <n v="409.73871733966746"/>
    <n v="0.13389548693586698"/>
    <n v="334.7387173396674"/>
  </r>
  <r>
    <x v="0"/>
    <x v="2"/>
    <n v="1986"/>
    <b v="0"/>
    <n v="80"/>
    <n v="120"/>
    <n v="160"/>
    <n v="110"/>
    <n v="140"/>
    <n v="0.15971939812932087"/>
    <n v="223.60715738104923"/>
    <n v="0.12971939812932087"/>
    <n v="181.60715738104923"/>
  </r>
  <r>
    <x v="0"/>
    <x v="2"/>
    <n v="1986"/>
    <b v="0"/>
    <n v="80"/>
    <n v="130"/>
    <n v="100"/>
    <n v="125"/>
    <n v="155"/>
    <n v="0.15971939812932087"/>
    <n v="247.56506710044735"/>
    <n v="0.12971939812932087"/>
    <n v="201.06506710044735"/>
  </r>
  <r>
    <x v="0"/>
    <x v="1"/>
    <n v="1986"/>
    <b v="0"/>
    <n v="160"/>
    <n v="190"/>
    <n v="240"/>
    <n v="190"/>
    <n v="235"/>
    <n v="0.15215332330491949"/>
    <n v="357.56030976656081"/>
    <n v="0.12215332330491949"/>
    <n v="287.06030976656081"/>
  </r>
  <r>
    <x v="0"/>
    <x v="1"/>
    <n v="1986"/>
    <b v="0"/>
    <n v="40"/>
    <n v="60"/>
    <n v="70"/>
    <n v="85"/>
    <n v="115"/>
    <n v="0.15215332330491949"/>
    <n v="174.97632180065742"/>
    <n v="0.12215332330491949"/>
    <n v="140.47632180065742"/>
  </r>
  <r>
    <x v="1"/>
    <x v="0"/>
    <n v="1986"/>
    <b v="0"/>
    <n v="40"/>
    <n v="60"/>
    <n v="60"/>
    <n v="100"/>
    <n v="145"/>
    <n v="0.1613047697245652"/>
    <n v="233.89191610061954"/>
    <n v="0.1313047697245652"/>
    <n v="190.39191610061954"/>
  </r>
  <r>
    <x v="0"/>
    <x v="2"/>
    <n v="1986"/>
    <b v="0"/>
    <n v="200"/>
    <n v="210"/>
    <n v="260"/>
    <n v="215"/>
    <n v="290"/>
    <n v="0.15971939812932087"/>
    <n v="463.18625457503055"/>
    <n v="0.12971939812932087"/>
    <n v="376.18625457503055"/>
  </r>
  <r>
    <x v="0"/>
    <x v="1"/>
    <n v="1986"/>
    <b v="0"/>
    <n v="200"/>
    <n v="230"/>
    <n v="240"/>
    <n v="260"/>
    <n v="335"/>
    <n v="0.15215332330491949"/>
    <n v="509.71363307148027"/>
    <n v="0.12215332330491949"/>
    <n v="409.21363307148027"/>
  </r>
  <r>
    <x v="0"/>
    <x v="0"/>
    <n v="1987"/>
    <b v="0"/>
    <n v="40"/>
    <n v="90"/>
    <n v="90"/>
    <n v="55"/>
    <n v="100"/>
    <n v="0.16389548693586697"/>
    <n v="163.89548693586698"/>
    <n v="0.13389548693586698"/>
    <n v="133.89548693586698"/>
  </r>
  <r>
    <x v="1"/>
    <x v="2"/>
    <n v="1987"/>
    <b v="0"/>
    <n v="80"/>
    <n v="100"/>
    <n v="150"/>
    <n v="110"/>
    <n v="125"/>
    <n v="0.15082983768010214"/>
    <n v="188.53729710012769"/>
    <n v="0.12082983768010214"/>
    <n v="151.03729710012766"/>
  </r>
  <r>
    <x v="1"/>
    <x v="0"/>
    <n v="1987"/>
    <b v="0"/>
    <n v="40"/>
    <n v="70"/>
    <n v="70"/>
    <n v="115"/>
    <n v="175"/>
    <n v="0.1613047697245652"/>
    <n v="282.28334701798912"/>
    <n v="0.1313047697245652"/>
    <n v="229.78334701798909"/>
  </r>
  <r>
    <x v="0"/>
    <x v="0"/>
    <n v="1987"/>
    <b v="0"/>
    <n v="120"/>
    <n v="140"/>
    <n v="180"/>
    <n v="195"/>
    <n v="195"/>
    <n v="0.16389548693586697"/>
    <n v="319.59619952494057"/>
    <n v="0.13389548693586698"/>
    <n v="261.09619952494057"/>
  </r>
  <r>
    <x v="0"/>
    <x v="2"/>
    <n v="1988"/>
    <b v="0"/>
    <n v="40"/>
    <n v="80"/>
    <n v="110"/>
    <n v="100"/>
    <n v="160"/>
    <n v="0.15971939812932087"/>
    <n v="255.55103700691342"/>
    <n v="0.12971939812932087"/>
    <n v="207.55103700691339"/>
  </r>
  <r>
    <x v="1"/>
    <x v="0"/>
    <n v="1988"/>
    <b v="0"/>
    <n v="40"/>
    <n v="40"/>
    <n v="20"/>
    <n v="100"/>
    <n v="100"/>
    <n v="0.1613047697245652"/>
    <n v="161.3047697245652"/>
    <n v="0.1313047697245652"/>
    <n v="131.3047697245652"/>
  </r>
  <r>
    <x v="1"/>
    <x v="2"/>
    <n v="1988"/>
    <b v="0"/>
    <n v="200"/>
    <n v="250"/>
    <n v="220"/>
    <n v="275"/>
    <n v="335"/>
    <n v="0.15082983768010214"/>
    <n v="505.2799562283422"/>
    <n v="0.12082983768010214"/>
    <n v="404.77995622834214"/>
  </r>
  <r>
    <x v="1"/>
    <x v="1"/>
    <n v="1989"/>
    <b v="0"/>
    <n v="120"/>
    <n v="140"/>
    <n v="130"/>
    <n v="180"/>
    <n v="165"/>
    <n v="0.13250116814631868"/>
    <n v="218.62692744142581"/>
    <n v="0.10250116814631868"/>
    <n v="169.12692744142583"/>
  </r>
  <r>
    <x v="0"/>
    <x v="2"/>
    <n v="1989"/>
    <b v="0"/>
    <n v="160"/>
    <n v="210"/>
    <n v="190"/>
    <n v="190"/>
    <n v="175"/>
    <n v="0.15971939812932087"/>
    <n v="279.50894672631154"/>
    <n v="0.12971939812932087"/>
    <n v="227.00894672631154"/>
  </r>
  <r>
    <x v="0"/>
    <x v="1"/>
    <n v="1989"/>
    <b v="0"/>
    <n v="80"/>
    <n v="80"/>
    <n v="80"/>
    <n v="155"/>
    <n v="215"/>
    <n v="0.15215332330491949"/>
    <n v="327.12964510557691"/>
    <n v="0.12215332330491949"/>
    <n v="262.62964510557691"/>
  </r>
  <r>
    <x v="1"/>
    <x v="1"/>
    <n v="1989"/>
    <b v="0"/>
    <n v="80"/>
    <n v="130"/>
    <n v="110"/>
    <n v="125"/>
    <n v="110"/>
    <n v="0.13250116814631868"/>
    <n v="145.75128496095053"/>
    <n v="0.10250116814631868"/>
    <n v="112.75128496095056"/>
  </r>
  <r>
    <x v="0"/>
    <x v="0"/>
    <n v="1989"/>
    <b v="0"/>
    <n v="40"/>
    <n v="30"/>
    <n v="70"/>
    <n v="85"/>
    <n v="130"/>
    <n v="0.16389548693586697"/>
    <n v="213.06413301662707"/>
    <n v="0.13389548693586698"/>
    <n v="174.06413301662707"/>
  </r>
  <r>
    <x v="0"/>
    <x v="0"/>
    <n v="1990"/>
    <b v="0"/>
    <n v="120"/>
    <n v="160"/>
    <n v="100"/>
    <n v="135"/>
    <n v="195"/>
    <n v="0.16389548693586697"/>
    <n v="319.59619952494057"/>
    <n v="0.13389548693586698"/>
    <n v="261.09619952494057"/>
  </r>
  <r>
    <x v="1"/>
    <x v="1"/>
    <n v="1990"/>
    <b v="0"/>
    <n v="80"/>
    <n v="130"/>
    <n v="180"/>
    <n v="125"/>
    <n v="110"/>
    <n v="0.13250116814631868"/>
    <n v="145.75128496095053"/>
    <n v="0.10250116814631868"/>
    <n v="112.75128496095056"/>
  </r>
  <r>
    <x v="0"/>
    <x v="2"/>
    <n v="1990"/>
    <b v="0"/>
    <n v="160"/>
    <n v="190"/>
    <n v="200"/>
    <n v="190"/>
    <n v="265"/>
    <n v="0.15971939812932087"/>
    <n v="423.25640504270035"/>
    <n v="0.12971939812932087"/>
    <n v="343.75640504270029"/>
  </r>
  <r>
    <x v="1"/>
    <x v="2"/>
    <n v="1990"/>
    <b v="0"/>
    <n v="160"/>
    <n v="180"/>
    <n v="250"/>
    <n v="175"/>
    <n v="250"/>
    <n v="0.15082983768010214"/>
    <n v="377.07459420025538"/>
    <n v="0.12082983768010214"/>
    <n v="302.07459420025532"/>
  </r>
  <r>
    <x v="1"/>
    <x v="2"/>
    <n v="1990"/>
    <b v="0"/>
    <n v="200"/>
    <n v="240"/>
    <n v="220"/>
    <n v="275"/>
    <n v="260"/>
    <n v="0.15082983768010214"/>
    <n v="392.15757796826557"/>
    <n v="0.12082983768010214"/>
    <n v="314.15757796826557"/>
  </r>
  <r>
    <x v="0"/>
    <x v="1"/>
    <n v="1991"/>
    <b v="0"/>
    <n v="40"/>
    <n v="40"/>
    <n v="100"/>
    <n v="55"/>
    <n v="55"/>
    <n v="0.15215332330491949"/>
    <n v="83.684327817705721"/>
    <n v="0.12215332330491949"/>
    <n v="67.184327817705721"/>
  </r>
  <r>
    <x v="0"/>
    <x v="2"/>
    <n v="1991"/>
    <b v="0"/>
    <n v="120"/>
    <n v="140"/>
    <n v="190"/>
    <n v="165"/>
    <n v="165"/>
    <n v="0.15971939812932087"/>
    <n v="263.53700691337946"/>
    <n v="0.12971939812932087"/>
    <n v="214.03700691337943"/>
  </r>
  <r>
    <x v="1"/>
    <x v="0"/>
    <n v="1991"/>
    <b v="0"/>
    <n v="200"/>
    <n v="190"/>
    <n v="250"/>
    <n v="230"/>
    <n v="230"/>
    <n v="0.1613047697245652"/>
    <n v="371.00097036649998"/>
    <n v="0.1313047697245652"/>
    <n v="302.00097036649993"/>
  </r>
  <r>
    <x v="1"/>
    <x v="0"/>
    <n v="1991"/>
    <b v="0"/>
    <n v="40"/>
    <n v="40"/>
    <n v="60"/>
    <n v="55"/>
    <n v="55"/>
    <n v="0.1613047697245652"/>
    <n v="88.717623348510855"/>
    <n v="0.1313047697245652"/>
    <n v="72.217623348510855"/>
  </r>
  <r>
    <x v="1"/>
    <x v="0"/>
    <n v="1991"/>
    <b v="0"/>
    <n v="40"/>
    <n v="90"/>
    <n v="70"/>
    <n v="115"/>
    <n v="100"/>
    <n v="0.1613047697245652"/>
    <n v="161.3047697245652"/>
    <n v="0.1313047697245652"/>
    <n v="131.3047697245652"/>
  </r>
  <r>
    <x v="1"/>
    <x v="2"/>
    <n v="1991"/>
    <b v="0"/>
    <n v="160"/>
    <n v="170"/>
    <n v="180"/>
    <n v="220"/>
    <n v="280"/>
    <n v="0.15082983768010214"/>
    <n v="422.32354550428602"/>
    <n v="0.12082983768010214"/>
    <n v="338.32354550428596"/>
  </r>
  <r>
    <x v="0"/>
    <x v="2"/>
    <n v="1991"/>
    <b v="0"/>
    <n v="200"/>
    <n v="230"/>
    <n v="290"/>
    <n v="230"/>
    <n v="290"/>
    <n v="0.15971939812932087"/>
    <n v="463.18625457503055"/>
    <n v="0.12971939812932087"/>
    <n v="376.18625457503055"/>
  </r>
  <r>
    <x v="0"/>
    <x v="0"/>
    <n v="1991"/>
    <b v="0"/>
    <n v="200"/>
    <n v="250"/>
    <n v="240"/>
    <n v="275"/>
    <n v="335"/>
    <n v="0.16389548693586697"/>
    <n v="549.04988123515432"/>
    <n v="0.13389548693586698"/>
    <n v="448.54988123515437"/>
  </r>
  <r>
    <x v="1"/>
    <x v="0"/>
    <n v="1992"/>
    <b v="0"/>
    <n v="160"/>
    <n v="160"/>
    <n v="180"/>
    <n v="220"/>
    <n v="205"/>
    <n v="0.1613047697245652"/>
    <n v="330.67477793535863"/>
    <n v="0.1313047697245652"/>
    <n v="269.17477793535863"/>
  </r>
  <r>
    <x v="0"/>
    <x v="2"/>
    <n v="1992"/>
    <b v="0"/>
    <n v="160"/>
    <n v="170"/>
    <n v="250"/>
    <n v="205"/>
    <n v="280"/>
    <n v="0.15971939812932087"/>
    <n v="447.21431476209847"/>
    <n v="0.12971939812932087"/>
    <n v="363.21431476209847"/>
  </r>
  <r>
    <x v="1"/>
    <x v="0"/>
    <n v="1992"/>
    <b v="0"/>
    <n v="40"/>
    <n v="80"/>
    <n v="60"/>
    <n v="85"/>
    <n v="130"/>
    <n v="0.1613047697245652"/>
    <n v="209.69620064193475"/>
    <n v="0.1313047697245652"/>
    <n v="170.69620064193475"/>
  </r>
  <r>
    <x v="0"/>
    <x v="1"/>
    <n v="1992"/>
    <b v="0"/>
    <n v="200"/>
    <n v="210"/>
    <n v="210"/>
    <n v="275"/>
    <n v="320"/>
    <n v="0.15215332330491949"/>
    <n v="486.89063457574235"/>
    <n v="0.12215332330491949"/>
    <n v="390.89063457574235"/>
  </r>
  <r>
    <x v="0"/>
    <x v="2"/>
    <n v="1992"/>
    <b v="0"/>
    <n v="120"/>
    <n v="150"/>
    <n v="150"/>
    <n v="150"/>
    <n v="180"/>
    <n v="0.15971939812932087"/>
    <n v="287.49491663277757"/>
    <n v="0.12971939812932087"/>
    <n v="233.49491663277757"/>
  </r>
  <r>
    <x v="1"/>
    <x v="0"/>
    <n v="1992"/>
    <b v="0"/>
    <n v="200"/>
    <n v="200"/>
    <n v="210"/>
    <n v="275"/>
    <n v="275"/>
    <n v="0.1613047697245652"/>
    <n v="443.58811674255429"/>
    <n v="0.1313047697245652"/>
    <n v="361.08811674255429"/>
  </r>
  <r>
    <x v="0"/>
    <x v="2"/>
    <n v="1992"/>
    <b v="0"/>
    <n v="120"/>
    <n v="150"/>
    <n v="120"/>
    <n v="180"/>
    <n v="255"/>
    <n v="0.15971939812932087"/>
    <n v="407.28446522976822"/>
    <n v="0.12971939812932087"/>
    <n v="330.78446522976822"/>
  </r>
  <r>
    <x v="1"/>
    <x v="0"/>
    <n v="1992"/>
    <b v="0"/>
    <n v="160"/>
    <n v="190"/>
    <n v="230"/>
    <n v="205"/>
    <n v="265"/>
    <n v="0.1613047697245652"/>
    <n v="427.45763977009779"/>
    <n v="0.1313047697245652"/>
    <n v="347.95763977009779"/>
  </r>
  <r>
    <x v="1"/>
    <x v="1"/>
    <n v="1992"/>
    <b v="0"/>
    <n v="160"/>
    <n v="150"/>
    <n v="180"/>
    <n v="205"/>
    <n v="265"/>
    <n v="0.13250116814631868"/>
    <n v="351.1280955877445"/>
    <n v="0.10250116814631868"/>
    <n v="271.6280955877445"/>
  </r>
  <r>
    <x v="0"/>
    <x v="2"/>
    <n v="1992"/>
    <b v="0"/>
    <n v="200"/>
    <n v="250"/>
    <n v="260"/>
    <n v="230"/>
    <n v="215"/>
    <n v="0.15971939812932087"/>
    <n v="343.3967059780399"/>
    <n v="0.12971939812932087"/>
    <n v="278.8967059780399"/>
  </r>
  <r>
    <x v="1"/>
    <x v="1"/>
    <n v="1992"/>
    <b v="0"/>
    <n v="40"/>
    <n v="60"/>
    <n v="90"/>
    <n v="85"/>
    <n v="70"/>
    <n v="0.13250116814631868"/>
    <n v="92.750817702423063"/>
    <n v="0.10250116814631868"/>
    <n v="71.750817702423078"/>
  </r>
  <r>
    <x v="0"/>
    <x v="2"/>
    <n v="1993"/>
    <b v="0"/>
    <n v="120"/>
    <n v="170"/>
    <n v="200"/>
    <n v="195"/>
    <n v="180"/>
    <n v="0.15971939812932087"/>
    <n v="287.49491663277757"/>
    <n v="0.12971939812932087"/>
    <n v="233.49491663277757"/>
  </r>
  <r>
    <x v="0"/>
    <x v="2"/>
    <n v="1993"/>
    <b v="0"/>
    <n v="200"/>
    <n v="240"/>
    <n v="210"/>
    <n v="245"/>
    <n v="245"/>
    <n v="0.15971939812932087"/>
    <n v="391.31252541683614"/>
    <n v="0.12971939812932087"/>
    <n v="317.81252541683614"/>
  </r>
  <r>
    <x v="0"/>
    <x v="1"/>
    <n v="1993"/>
    <b v="0"/>
    <n v="80"/>
    <n v="110"/>
    <n v="140"/>
    <n v="125"/>
    <n v="125"/>
    <n v="0.15215332330491949"/>
    <n v="190.19165413114936"/>
    <n v="0.12215332330491949"/>
    <n v="152.69165413114936"/>
  </r>
  <r>
    <x v="0"/>
    <x v="0"/>
    <n v="1993"/>
    <b v="0"/>
    <n v="40"/>
    <n v="40"/>
    <n v="90"/>
    <n v="85"/>
    <n v="100"/>
    <n v="0.16389548693586697"/>
    <n v="163.89548693586698"/>
    <n v="0.13389548693586698"/>
    <n v="133.89548693586698"/>
  </r>
  <r>
    <x v="1"/>
    <x v="0"/>
    <n v="1993"/>
    <b v="0"/>
    <n v="40"/>
    <n v="70"/>
    <n v="60"/>
    <n v="70"/>
    <n v="55"/>
    <n v="0.1613047697245652"/>
    <n v="88.717623348510855"/>
    <n v="0.1313047697245652"/>
    <n v="72.217623348510855"/>
  </r>
  <r>
    <x v="1"/>
    <x v="2"/>
    <n v="1994"/>
    <b v="0"/>
    <n v="160"/>
    <n v="170"/>
    <n v="180"/>
    <n v="235"/>
    <n v="265"/>
    <n v="0.15082983768010214"/>
    <n v="399.69906985227067"/>
    <n v="0.12082983768010214"/>
    <n v="320.19906985227067"/>
  </r>
  <r>
    <x v="1"/>
    <x v="1"/>
    <n v="1994"/>
    <b v="0"/>
    <n v="200"/>
    <n v="210"/>
    <n v="220"/>
    <n v="245"/>
    <n v="320"/>
    <n v="0.13250116814631868"/>
    <n v="424.00373806821972"/>
    <n v="0.10250116814631868"/>
    <n v="328.003738068219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N13:P79" firstHeaderRow="0" firstDataRow="1" firstDataCol="1"/>
  <pivotFields count="12">
    <pivotField showAll="0"/>
    <pivotField showAll="0"/>
    <pivotField showAll="0"/>
    <pivotField showAll="0"/>
    <pivotField showAll="0"/>
    <pivotField axis="axisRow" showAll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1">
    <field x="5"/>
  </rowFields>
  <row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2013" fld="10" baseField="0" baseItem="0" numFmtId="164"/>
    <dataField name="Sum of 2014" fld="11" baseField="0" baseItem="0" numFmtId="164"/>
  </dataFields>
  <formats count="4">
    <format dxfId="1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N83:P92" firstHeaderRow="0" firstDataRow="1" firstDataCol="1"/>
  <pivotFields count="12"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</pivotFields>
  <rowFields count="2">
    <field x="3"/>
    <field x="4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2013" fld="10" baseField="0" baseItem="0"/>
    <dataField name="Sum of 2014" fld="11" baseField="0" baseItem="0"/>
  </dataFields>
  <formats count="1">
    <format dxfId="1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N2:P5" firstHeaderRow="0" firstDataRow="1" firstDataCol="1"/>
  <pivotFields count="12"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2013" fld="10" baseField="0" baseItem="0" numFmtId="164"/>
    <dataField name="Sum of 2014" fld="11" baseField="0" baseItem="0" numFmtId="164"/>
  </dataFields>
  <formats count="4">
    <format dxfId="2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N7:P11" firstHeaderRow="0" firstDataRow="1" firstDataCol="1"/>
  <pivotFields count="12"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2013" fld="10" baseField="0" baseItem="0" numFmtId="164"/>
    <dataField name="Sum of 2014" fld="11" baseField="0" baseItem="0" numFmtId="164"/>
  </dataFields>
  <formats count="4">
    <format dxfId="2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4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769:C778" firstHeaderRow="0" firstDataRow="1" firstDataCol="1"/>
  <pivotFields count="13">
    <pivotField axis="axisRow" showAll="0">
      <items count="3">
        <item x="1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7" showAll="0"/>
    <pivotField dataField="1" numFmtId="164" showAll="0"/>
    <pivotField numFmtId="167" showAll="0"/>
    <pivotField dataField="1" numFmtId="164" showAll="0"/>
  </pivotFields>
  <rowFields count="2">
    <field x="0"/>
    <field x="1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edicted" fld="10" baseField="0" baseItem="0"/>
    <dataField name="Sum of Pessimisic" fld="12" baseField="0" baseItem="0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evelopment.accdb" connectionId="1" autoFormatId="16" applyNumberFormats="0" applyBorderFormats="0" applyFontFormats="0" applyPatternFormats="0" applyAlignmentFormats="0" applyWidthHeightFormats="0">
  <queryTableRefresh nextId="13">
    <queryTableFields count="12">
      <queryTableField id="1" name="Donor Num" tableColumnId="1"/>
      <queryTableField id="2" name="Last Name" tableColumnId="2"/>
      <queryTableField id="3" name="First Name" tableColumnId="3"/>
      <queryTableField id="4" name="Gender" tableColumnId="4"/>
      <queryTableField id="5" name="Zip" tableColumnId="5"/>
      <queryTableField id="6" name="YOB" tableColumnId="6"/>
      <queryTableField id="7" name="Deceased" tableColumnId="7"/>
      <queryTableField id="8" name="2010" tableColumnId="8"/>
      <queryTableField id="9" name="2011" tableColumnId="9"/>
      <queryTableField id="10" name="2012" tableColumnId="10"/>
      <queryTableField id="11" name="2013" tableColumnId="11"/>
      <queryTableField id="12" name="2014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Development.accdb" displayName="Table_Development.accdb" ref="A1:L766" tableType="queryTable" totalsRowCount="1">
  <autoFilter ref="A1:L765"/>
  <sortState ref="A2:L765">
    <sortCondition ref="F1:F765"/>
  </sortState>
  <tableColumns count="12">
    <tableColumn id="1" uniqueName="1" name="Donor Num" totalsRowLabel="Total" queryTableFieldId="1"/>
    <tableColumn id="2" uniqueName="2" name="Last Name" queryTableFieldId="2"/>
    <tableColumn id="3" uniqueName="3" name="First Name" queryTableFieldId="3"/>
    <tableColumn id="4" uniqueName="4" name="Gender" queryTableFieldId="4"/>
    <tableColumn id="5" uniqueName="5" name="Zip" queryTableFieldId="5"/>
    <tableColumn id="6" uniqueName="6" name="YOB" queryTableFieldId="6"/>
    <tableColumn id="7" uniqueName="7" name="Deceased" queryTableFieldId="7"/>
    <tableColumn id="8" uniqueName="8" name="2010" totalsRowFunction="custom" queryTableFieldId="8" totalsRowDxfId="14" dataCellStyle="Currency">
      <totalsRowFormula>SUM(Table_Development.accdb[2010])</totalsRowFormula>
    </tableColumn>
    <tableColumn id="9" uniqueName="9" name="2011" totalsRowFunction="custom" queryTableFieldId="9" totalsRowDxfId="13" dataCellStyle="Currency">
      <totalsRowFormula>SUM(Table_Development.accdb[2011])</totalsRowFormula>
    </tableColumn>
    <tableColumn id="10" uniqueName="10" name="2012" totalsRowFunction="custom" queryTableFieldId="10" totalsRowDxfId="12" dataCellStyle="Currency">
      <totalsRowFormula>SUM(Table_Development.accdb[2012])</totalsRowFormula>
    </tableColumn>
    <tableColumn id="11" uniqueName="11" name="2013" totalsRowFunction="custom" queryTableFieldId="11" totalsRowDxfId="11" dataCellStyle="Currency">
      <totalsRowFormula>SUM(Table_Development.accdb[2013])</totalsRowFormula>
    </tableColumn>
    <tableColumn id="12" uniqueName="12" name="2014" totalsRowFunction="custom" queryTableFieldId="12" totalsRowDxfId="10" dataCellStyle="Currency">
      <totalsRowFormula>SUM(Table_Development.accdb[2014])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M765" totalsRowShown="0">
  <autoFilter ref="A1:M765"/>
  <tableColumns count="13">
    <tableColumn id="1" name="Gender"/>
    <tableColumn id="2" name="Zip"/>
    <tableColumn id="3" name="YOB"/>
    <tableColumn id="4" name="Deceased"/>
    <tableColumn id="5" name="2010" dataDxfId="8" dataCellStyle="Currency"/>
    <tableColumn id="6" name="2011" dataDxfId="7" dataCellStyle="Currency"/>
    <tableColumn id="7" name="2012" dataDxfId="6" dataCellStyle="Currency"/>
    <tableColumn id="8" name="2013" dataDxfId="5" dataCellStyle="Currency"/>
    <tableColumn id="9" name="2014" dataDxfId="4" dataCellStyle="Currency"/>
    <tableColumn id="10" name="Rate" dataDxfId="3">
      <calculatedColumnFormula>IF(AND(A2="m",B2=19603),Possibles!Q$91,(IF(AND(A2="m",B2=19601),Possibles!Q$90,IF(AND(A2="m",B2=19600),Possibles!Q$89,IF(AND(A2="f",B2=19603),Possibles!Q$87,IF(AND(A2="f",B2=19601),Possibles!Q$86,Possibles!Q$85))))))</calculatedColumnFormula>
    </tableColumn>
    <tableColumn id="11" name="Predicted" dataDxfId="2" dataCellStyle="Currency">
      <calculatedColumnFormula>((10*J2)*I2)</calculatedColumnFormula>
    </tableColumn>
    <tableColumn id="12" name="Rate 2" dataDxfId="1">
      <calculatedColumnFormula>J2-0.03</calculatedColumnFormula>
    </tableColumn>
    <tableColumn id="13" name="Pessimisic" dataDxfId="0">
      <calculatedColumnFormula>(10*L2)*I2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76"/>
  <sheetViews>
    <sheetView tabSelected="1" topLeftCell="D1" workbookViewId="0">
      <selection activeCell="D2" sqref="D2"/>
    </sheetView>
  </sheetViews>
  <sheetFormatPr defaultRowHeight="15" x14ac:dyDescent="0.25"/>
  <cols>
    <col min="1" max="2" width="13.42578125" bestFit="1" customWidth="1"/>
    <col min="3" max="3" width="12.85546875" bestFit="1" customWidth="1"/>
    <col min="4" max="4" width="10" bestFit="1" customWidth="1"/>
    <col min="5" max="5" width="6" bestFit="1" customWidth="1"/>
    <col min="6" max="6" width="7" bestFit="1" customWidth="1"/>
    <col min="7" max="7" width="11.85546875" bestFit="1" customWidth="1"/>
    <col min="8" max="12" width="12.5703125" bestFit="1" customWidth="1"/>
    <col min="14" max="14" width="13.140625" customWidth="1"/>
    <col min="15" max="16" width="11.5703125" style="2" customWidth="1"/>
    <col min="17" max="17" width="10.28515625" bestFit="1" customWidth="1"/>
    <col min="18" max="18" width="11.28515625" customWidth="1"/>
    <col min="19" max="19" width="13.140625" customWidth="1"/>
    <col min="20" max="20" width="11.5703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20" x14ac:dyDescent="0.25">
      <c r="A2" t="s">
        <v>500</v>
      </c>
      <c r="B2" t="s">
        <v>499</v>
      </c>
      <c r="C2" t="s">
        <v>501</v>
      </c>
      <c r="D2" t="s">
        <v>15</v>
      </c>
      <c r="E2">
        <v>19603</v>
      </c>
      <c r="F2">
        <v>1930</v>
      </c>
      <c r="G2" t="b">
        <v>0</v>
      </c>
      <c r="H2">
        <v>400</v>
      </c>
      <c r="I2">
        <v>475</v>
      </c>
      <c r="J2">
        <v>525</v>
      </c>
      <c r="K2">
        <v>545</v>
      </c>
      <c r="L2">
        <v>635</v>
      </c>
      <c r="N2" s="7" t="s">
        <v>1303</v>
      </c>
      <c r="O2" s="2" t="s">
        <v>1305</v>
      </c>
      <c r="P2" s="2" t="s">
        <v>1306</v>
      </c>
      <c r="Q2" t="s">
        <v>1307</v>
      </c>
    </row>
    <row r="3" spans="1:20" x14ac:dyDescent="0.25">
      <c r="A3" t="s">
        <v>676</v>
      </c>
      <c r="B3" t="s">
        <v>279</v>
      </c>
      <c r="C3" t="s">
        <v>677</v>
      </c>
      <c r="D3" t="s">
        <v>25</v>
      </c>
      <c r="E3">
        <v>19603</v>
      </c>
      <c r="F3">
        <v>1930</v>
      </c>
      <c r="G3" t="b">
        <v>0</v>
      </c>
      <c r="H3">
        <v>100</v>
      </c>
      <c r="I3">
        <v>150</v>
      </c>
      <c r="J3">
        <v>275</v>
      </c>
      <c r="K3">
        <v>355</v>
      </c>
      <c r="L3">
        <v>460</v>
      </c>
      <c r="N3" s="8" t="s">
        <v>25</v>
      </c>
      <c r="O3" s="2">
        <v>224135</v>
      </c>
      <c r="P3" s="2">
        <v>257270</v>
      </c>
      <c r="Q3" s="10">
        <f>(P3-O3)/O3</f>
        <v>0.14783501015013273</v>
      </c>
      <c r="R3" t="str">
        <f>IF(Q3&lt;((O3-189700)/189700),"Y","N")</f>
        <v>Y</v>
      </c>
      <c r="S3" s="8"/>
      <c r="T3" s="9"/>
    </row>
    <row r="4" spans="1:20" x14ac:dyDescent="0.25">
      <c r="A4" t="s">
        <v>1218</v>
      </c>
      <c r="B4" t="s">
        <v>1219</v>
      </c>
      <c r="C4" t="s">
        <v>974</v>
      </c>
      <c r="D4" t="s">
        <v>25</v>
      </c>
      <c r="E4">
        <v>19603</v>
      </c>
      <c r="F4">
        <v>1930</v>
      </c>
      <c r="G4" t="b">
        <v>0</v>
      </c>
      <c r="H4">
        <v>500</v>
      </c>
      <c r="I4">
        <v>525</v>
      </c>
      <c r="J4">
        <v>650</v>
      </c>
      <c r="K4">
        <v>690</v>
      </c>
      <c r="L4">
        <v>765</v>
      </c>
      <c r="N4" s="8" t="s">
        <v>15</v>
      </c>
      <c r="O4" s="2">
        <v>287040</v>
      </c>
      <c r="P4" s="2">
        <v>332620</v>
      </c>
      <c r="Q4" s="10">
        <f>(P4-O4)/O4</f>
        <v>0.15879319955406912</v>
      </c>
      <c r="R4" t="str">
        <f>IF(Q4&lt;((O4-242770)/242770),"Y","N")</f>
        <v>Y</v>
      </c>
      <c r="S4" s="8"/>
      <c r="T4" s="9"/>
    </row>
    <row r="5" spans="1:20" x14ac:dyDescent="0.25">
      <c r="A5" t="s">
        <v>1280</v>
      </c>
      <c r="B5" t="s">
        <v>1277</v>
      </c>
      <c r="C5" t="s">
        <v>1281</v>
      </c>
      <c r="D5" t="s">
        <v>25</v>
      </c>
      <c r="E5">
        <v>19601</v>
      </c>
      <c r="F5">
        <v>1930</v>
      </c>
      <c r="G5" t="b">
        <v>0</v>
      </c>
      <c r="H5">
        <v>500</v>
      </c>
      <c r="I5">
        <v>550</v>
      </c>
      <c r="J5">
        <v>675</v>
      </c>
      <c r="K5">
        <v>765</v>
      </c>
      <c r="L5">
        <v>855</v>
      </c>
      <c r="N5" s="8" t="s">
        <v>1304</v>
      </c>
      <c r="O5" s="2">
        <v>511175</v>
      </c>
      <c r="P5" s="2">
        <v>589890</v>
      </c>
      <c r="S5" s="8"/>
      <c r="T5" s="9"/>
    </row>
    <row r="6" spans="1:20" x14ac:dyDescent="0.25">
      <c r="A6" t="s">
        <v>323</v>
      </c>
      <c r="B6" t="s">
        <v>317</v>
      </c>
      <c r="C6" t="s">
        <v>116</v>
      </c>
      <c r="D6" t="s">
        <v>15</v>
      </c>
      <c r="E6">
        <v>19600</v>
      </c>
      <c r="F6">
        <v>1931</v>
      </c>
      <c r="G6" t="b">
        <v>0</v>
      </c>
      <c r="H6">
        <v>400</v>
      </c>
      <c r="I6">
        <v>425</v>
      </c>
      <c r="J6">
        <v>475</v>
      </c>
      <c r="K6">
        <v>555</v>
      </c>
      <c r="L6">
        <v>585</v>
      </c>
    </row>
    <row r="7" spans="1:20" x14ac:dyDescent="0.25">
      <c r="A7" t="s">
        <v>542</v>
      </c>
      <c r="B7" t="s">
        <v>533</v>
      </c>
      <c r="C7" t="s">
        <v>137</v>
      </c>
      <c r="D7" t="s">
        <v>15</v>
      </c>
      <c r="E7">
        <v>19603</v>
      </c>
      <c r="F7">
        <v>1931</v>
      </c>
      <c r="G7" t="b">
        <v>0</v>
      </c>
      <c r="H7">
        <v>400</v>
      </c>
      <c r="I7">
        <v>400</v>
      </c>
      <c r="J7">
        <v>500</v>
      </c>
      <c r="K7">
        <v>600</v>
      </c>
      <c r="L7">
        <v>630</v>
      </c>
      <c r="N7" s="7" t="s">
        <v>1303</v>
      </c>
      <c r="O7" s="2" t="s">
        <v>1305</v>
      </c>
      <c r="P7" s="2" t="s">
        <v>1306</v>
      </c>
      <c r="Q7" t="s">
        <v>1307</v>
      </c>
    </row>
    <row r="8" spans="1:20" x14ac:dyDescent="0.25">
      <c r="A8" t="s">
        <v>965</v>
      </c>
      <c r="B8" t="s">
        <v>966</v>
      </c>
      <c r="C8" t="s">
        <v>967</v>
      </c>
      <c r="D8" t="s">
        <v>25</v>
      </c>
      <c r="E8">
        <v>19601</v>
      </c>
      <c r="F8">
        <v>1931</v>
      </c>
      <c r="G8" t="b">
        <v>0</v>
      </c>
      <c r="H8">
        <v>200</v>
      </c>
      <c r="I8">
        <v>200</v>
      </c>
      <c r="J8">
        <v>325</v>
      </c>
      <c r="K8">
        <v>385</v>
      </c>
      <c r="L8">
        <v>505</v>
      </c>
      <c r="N8" s="8">
        <v>19600</v>
      </c>
      <c r="O8" s="2">
        <v>180605</v>
      </c>
      <c r="P8" s="2">
        <v>208720</v>
      </c>
      <c r="Q8" s="10">
        <f>(GETPIVOTDATA("Sum of 2014",$N$7,"Zip",19600)-GETPIVOTDATA("Sum of 2013",$N$7,"Zip",19600))/GETPIVOTDATA("Sum of 2013",$N$7,"Zip",19600)</f>
        <v>0.15567121619002797</v>
      </c>
      <c r="R8" s="11" t="str">
        <f>IF(Q8&lt;((O8-153375)/153375),"Y","N")</f>
        <v>Y</v>
      </c>
    </row>
    <row r="9" spans="1:20" x14ac:dyDescent="0.25">
      <c r="A9" t="s">
        <v>86</v>
      </c>
      <c r="B9" t="s">
        <v>87</v>
      </c>
      <c r="C9" t="s">
        <v>88</v>
      </c>
      <c r="D9" t="s">
        <v>25</v>
      </c>
      <c r="E9">
        <v>19603</v>
      </c>
      <c r="F9">
        <v>1932</v>
      </c>
      <c r="G9" t="b">
        <v>0</v>
      </c>
      <c r="H9">
        <v>400</v>
      </c>
      <c r="I9">
        <v>475</v>
      </c>
      <c r="J9">
        <v>600</v>
      </c>
      <c r="K9">
        <v>680</v>
      </c>
      <c r="L9">
        <v>740</v>
      </c>
      <c r="N9" s="8">
        <v>19601</v>
      </c>
      <c r="O9" s="2">
        <v>164650</v>
      </c>
      <c r="P9" s="2">
        <v>188230</v>
      </c>
      <c r="Q9" s="10">
        <f>(GETPIVOTDATA("Sum of 2014",$N$7,"Zip",19601)-GETPIVOTDATA("Sum of 2013",$N$7,"Zip",19601))/GETPIVOTDATA("Sum of 2013",$N$7,"Zip",19601)</f>
        <v>0.14321287579714545</v>
      </c>
      <c r="R9" s="11" t="str">
        <f>IF(Q9&lt;((O9-139685)/139685),"Y","N")</f>
        <v>Y</v>
      </c>
    </row>
    <row r="10" spans="1:20" x14ac:dyDescent="0.25">
      <c r="A10" t="s">
        <v>680</v>
      </c>
      <c r="B10" t="s">
        <v>674</v>
      </c>
      <c r="C10" t="s">
        <v>681</v>
      </c>
      <c r="D10" t="s">
        <v>15</v>
      </c>
      <c r="E10">
        <v>19603</v>
      </c>
      <c r="F10">
        <v>1932</v>
      </c>
      <c r="G10" t="b">
        <v>0</v>
      </c>
      <c r="H10">
        <v>500</v>
      </c>
      <c r="I10">
        <v>525</v>
      </c>
      <c r="J10">
        <v>525</v>
      </c>
      <c r="K10">
        <v>575</v>
      </c>
      <c r="L10">
        <v>680</v>
      </c>
      <c r="N10" s="8">
        <v>19603</v>
      </c>
      <c r="O10" s="2">
        <v>165920</v>
      </c>
      <c r="P10" s="2">
        <v>192940</v>
      </c>
      <c r="Q10" s="10">
        <f>(GETPIVOTDATA("Sum of 2014",$N$7,"Zip",19603)-GETPIVOTDATA("Sum of 2013",$N$7,"Zip",19603))/GETPIVOTDATA("Sum of 2013",$N$7,"Zip",19603)</f>
        <v>0.16284956605593057</v>
      </c>
      <c r="R10" s="11" t="str">
        <f>IF(Q10&lt;((O10-139410)/139410),"Y","N")</f>
        <v>Y</v>
      </c>
    </row>
    <row r="11" spans="1:20" x14ac:dyDescent="0.25">
      <c r="A11" t="s">
        <v>854</v>
      </c>
      <c r="B11" t="s">
        <v>855</v>
      </c>
      <c r="C11" t="s">
        <v>195</v>
      </c>
      <c r="D11" t="s">
        <v>15</v>
      </c>
      <c r="E11">
        <v>19601</v>
      </c>
      <c r="F11">
        <v>1932</v>
      </c>
      <c r="G11" t="b">
        <v>0</v>
      </c>
      <c r="H11">
        <v>100</v>
      </c>
      <c r="I11">
        <v>175</v>
      </c>
      <c r="J11">
        <v>300</v>
      </c>
      <c r="K11">
        <v>360</v>
      </c>
      <c r="L11">
        <v>510</v>
      </c>
      <c r="N11" s="8" t="s">
        <v>1304</v>
      </c>
      <c r="O11" s="2">
        <v>511175</v>
      </c>
      <c r="P11" s="2">
        <v>589890</v>
      </c>
      <c r="R11" s="8"/>
    </row>
    <row r="12" spans="1:20" x14ac:dyDescent="0.25">
      <c r="A12" t="s">
        <v>215</v>
      </c>
      <c r="B12" t="s">
        <v>216</v>
      </c>
      <c r="C12" t="s">
        <v>217</v>
      </c>
      <c r="D12" t="s">
        <v>15</v>
      </c>
      <c r="E12">
        <v>19601</v>
      </c>
      <c r="F12">
        <v>1933</v>
      </c>
      <c r="G12" t="b">
        <v>0</v>
      </c>
      <c r="H12">
        <v>300</v>
      </c>
      <c r="I12">
        <v>325</v>
      </c>
      <c r="J12">
        <v>350</v>
      </c>
      <c r="K12">
        <v>430</v>
      </c>
      <c r="L12">
        <v>535</v>
      </c>
    </row>
    <row r="13" spans="1:20" x14ac:dyDescent="0.25">
      <c r="A13" t="s">
        <v>892</v>
      </c>
      <c r="B13" t="s">
        <v>560</v>
      </c>
      <c r="C13" t="s">
        <v>187</v>
      </c>
      <c r="D13" t="s">
        <v>25</v>
      </c>
      <c r="E13">
        <v>19601</v>
      </c>
      <c r="F13">
        <v>1933</v>
      </c>
      <c r="G13" t="b">
        <v>0</v>
      </c>
      <c r="H13">
        <v>500</v>
      </c>
      <c r="I13">
        <v>550</v>
      </c>
      <c r="J13">
        <v>650</v>
      </c>
      <c r="K13">
        <v>680</v>
      </c>
      <c r="L13">
        <v>770</v>
      </c>
      <c r="N13" s="7" t="s">
        <v>1303</v>
      </c>
      <c r="O13" s="2" t="s">
        <v>1305</v>
      </c>
      <c r="P13" s="2" t="s">
        <v>1306</v>
      </c>
      <c r="Q13" t="s">
        <v>1307</v>
      </c>
    </row>
    <row r="14" spans="1:20" x14ac:dyDescent="0.25">
      <c r="A14" t="s">
        <v>1276</v>
      </c>
      <c r="B14" t="s">
        <v>1277</v>
      </c>
      <c r="C14" t="s">
        <v>518</v>
      </c>
      <c r="D14" t="s">
        <v>15</v>
      </c>
      <c r="E14">
        <v>19600</v>
      </c>
      <c r="F14">
        <v>1933</v>
      </c>
      <c r="G14" t="b">
        <v>0</v>
      </c>
      <c r="H14">
        <v>300</v>
      </c>
      <c r="I14">
        <v>350</v>
      </c>
      <c r="J14">
        <v>475</v>
      </c>
      <c r="K14">
        <v>575</v>
      </c>
      <c r="L14">
        <v>605</v>
      </c>
      <c r="N14" s="8">
        <v>1930</v>
      </c>
      <c r="O14" s="2">
        <v>2355</v>
      </c>
      <c r="P14" s="2">
        <v>2715</v>
      </c>
      <c r="Q14" s="10">
        <f>(P14-O14)/P14</f>
        <v>0.13259668508287292</v>
      </c>
      <c r="R14" s="10" t="str">
        <f>IF(Q14&lt;((O14-2125)/2125),"Y","N")</f>
        <v>N</v>
      </c>
    </row>
    <row r="15" spans="1:20" x14ac:dyDescent="0.25">
      <c r="A15" t="s">
        <v>1267</v>
      </c>
      <c r="B15" t="s">
        <v>1262</v>
      </c>
      <c r="C15" t="s">
        <v>47</v>
      </c>
      <c r="D15" t="s">
        <v>25</v>
      </c>
      <c r="E15">
        <v>19601</v>
      </c>
      <c r="F15">
        <v>1934</v>
      </c>
      <c r="G15" t="b">
        <v>0</v>
      </c>
      <c r="H15">
        <v>300</v>
      </c>
      <c r="I15">
        <v>350</v>
      </c>
      <c r="J15">
        <v>350</v>
      </c>
      <c r="K15">
        <v>370</v>
      </c>
      <c r="L15">
        <v>460</v>
      </c>
      <c r="N15" s="8">
        <v>1931</v>
      </c>
      <c r="O15" s="2">
        <v>1540</v>
      </c>
      <c r="P15" s="2">
        <v>1720</v>
      </c>
      <c r="Q15" s="10">
        <f t="shared" ref="Q15:Q78" si="0">(P15-O15)/P15</f>
        <v>0.10465116279069768</v>
      </c>
      <c r="R15" s="10" t="str">
        <f>IF(Q15&lt;((O15-1300)/1300),"Y","N")</f>
        <v>Y</v>
      </c>
    </row>
    <row r="16" spans="1:20" x14ac:dyDescent="0.25">
      <c r="A16" t="s">
        <v>141</v>
      </c>
      <c r="B16" t="s">
        <v>142</v>
      </c>
      <c r="C16" t="s">
        <v>143</v>
      </c>
      <c r="D16" t="s">
        <v>25</v>
      </c>
      <c r="E16">
        <v>19603</v>
      </c>
      <c r="F16">
        <v>1935</v>
      </c>
      <c r="G16" t="b">
        <v>0</v>
      </c>
      <c r="H16">
        <v>300</v>
      </c>
      <c r="I16">
        <v>325</v>
      </c>
      <c r="J16">
        <v>350</v>
      </c>
      <c r="K16">
        <v>450</v>
      </c>
      <c r="L16">
        <v>510</v>
      </c>
      <c r="N16" s="8">
        <v>1932</v>
      </c>
      <c r="O16" s="2">
        <v>1615</v>
      </c>
      <c r="P16" s="2">
        <v>1930</v>
      </c>
      <c r="Q16" s="10">
        <f t="shared" si="0"/>
        <v>0.16321243523316062</v>
      </c>
      <c r="R16" s="10" t="str">
        <f>IF(Q16&lt;((O16-1425)/1425),"Y","N")</f>
        <v>N</v>
      </c>
    </row>
    <row r="17" spans="1:20" x14ac:dyDescent="0.25">
      <c r="A17" t="s">
        <v>211</v>
      </c>
      <c r="B17" t="s">
        <v>207</v>
      </c>
      <c r="C17" t="s">
        <v>212</v>
      </c>
      <c r="D17" t="s">
        <v>15</v>
      </c>
      <c r="E17">
        <v>19603</v>
      </c>
      <c r="F17">
        <v>1935</v>
      </c>
      <c r="G17" t="b">
        <v>0</v>
      </c>
      <c r="H17">
        <v>500</v>
      </c>
      <c r="I17">
        <v>500</v>
      </c>
      <c r="J17">
        <v>525</v>
      </c>
      <c r="K17">
        <v>615</v>
      </c>
      <c r="L17">
        <v>765</v>
      </c>
      <c r="N17" s="8">
        <v>1933</v>
      </c>
      <c r="O17" s="2">
        <v>1685</v>
      </c>
      <c r="P17" s="2">
        <v>1910</v>
      </c>
      <c r="Q17" s="10">
        <f t="shared" si="0"/>
        <v>0.11780104712041885</v>
      </c>
      <c r="R17" s="10" t="str">
        <f>IF(Q17&lt;((O17-1475)/1475),"Y","N")</f>
        <v>Y</v>
      </c>
    </row>
    <row r="18" spans="1:20" x14ac:dyDescent="0.25">
      <c r="A18" t="s">
        <v>303</v>
      </c>
      <c r="B18" t="s">
        <v>300</v>
      </c>
      <c r="C18" t="s">
        <v>156</v>
      </c>
      <c r="D18" t="s">
        <v>15</v>
      </c>
      <c r="E18">
        <v>19600</v>
      </c>
      <c r="F18">
        <v>1935</v>
      </c>
      <c r="G18" t="b">
        <v>0</v>
      </c>
      <c r="H18">
        <v>400</v>
      </c>
      <c r="I18">
        <v>475</v>
      </c>
      <c r="J18">
        <v>550</v>
      </c>
      <c r="K18">
        <v>620</v>
      </c>
      <c r="L18">
        <v>680</v>
      </c>
      <c r="N18" s="8">
        <v>1934</v>
      </c>
      <c r="O18" s="2">
        <v>370</v>
      </c>
      <c r="P18" s="2">
        <v>460</v>
      </c>
      <c r="Q18" s="10">
        <f t="shared" si="0"/>
        <v>0.19565217391304349</v>
      </c>
      <c r="R18" s="10" t="str">
        <f>IF(Q18&lt;((O18-350)/350),"Y","N")</f>
        <v>N</v>
      </c>
    </row>
    <row r="19" spans="1:20" x14ac:dyDescent="0.25">
      <c r="A19" t="s">
        <v>624</v>
      </c>
      <c r="B19" t="s">
        <v>611</v>
      </c>
      <c r="C19" t="s">
        <v>625</v>
      </c>
      <c r="D19" t="s">
        <v>25</v>
      </c>
      <c r="E19">
        <v>19603</v>
      </c>
      <c r="F19">
        <v>1935</v>
      </c>
      <c r="G19" t="b">
        <v>0</v>
      </c>
      <c r="H19">
        <v>100</v>
      </c>
      <c r="I19">
        <v>175</v>
      </c>
      <c r="J19">
        <v>175</v>
      </c>
      <c r="K19">
        <v>245</v>
      </c>
      <c r="L19">
        <v>275</v>
      </c>
      <c r="N19" s="8">
        <v>1935</v>
      </c>
      <c r="O19" s="2">
        <v>2245</v>
      </c>
      <c r="P19" s="2">
        <v>2575</v>
      </c>
      <c r="Q19" s="10">
        <f t="shared" si="0"/>
        <v>0.12815533980582525</v>
      </c>
      <c r="R19" s="10" t="str">
        <f>IF(Q19&lt;((O19-1825)/1825),"Y","N")</f>
        <v>Y</v>
      </c>
    </row>
    <row r="20" spans="1:20" x14ac:dyDescent="0.25">
      <c r="A20" t="s">
        <v>1250</v>
      </c>
      <c r="B20" t="s">
        <v>1251</v>
      </c>
      <c r="C20" t="s">
        <v>1252</v>
      </c>
      <c r="D20" t="s">
        <v>25</v>
      </c>
      <c r="E20">
        <v>19603</v>
      </c>
      <c r="F20">
        <v>1935</v>
      </c>
      <c r="G20" t="b">
        <v>0</v>
      </c>
      <c r="H20">
        <v>100</v>
      </c>
      <c r="I20">
        <v>100</v>
      </c>
      <c r="J20">
        <v>225</v>
      </c>
      <c r="K20">
        <v>315</v>
      </c>
      <c r="L20">
        <v>345</v>
      </c>
      <c r="N20" s="8">
        <v>1936</v>
      </c>
      <c r="O20" s="2">
        <v>1545</v>
      </c>
      <c r="P20" s="2">
        <v>1890</v>
      </c>
      <c r="Q20" s="10">
        <f t="shared" si="0"/>
        <v>0.18253968253968253</v>
      </c>
      <c r="R20" s="10" t="str">
        <f>IF(Q20&lt;((O20-1325)/1325),"Y","N")</f>
        <v>N</v>
      </c>
      <c r="S20" s="8"/>
      <c r="T20" s="9"/>
    </row>
    <row r="21" spans="1:20" x14ac:dyDescent="0.25">
      <c r="A21" t="s">
        <v>162</v>
      </c>
      <c r="B21" t="s">
        <v>158</v>
      </c>
      <c r="C21" t="s">
        <v>163</v>
      </c>
      <c r="D21" t="s">
        <v>15</v>
      </c>
      <c r="E21">
        <v>19603</v>
      </c>
      <c r="F21">
        <v>1936</v>
      </c>
      <c r="G21" t="b">
        <v>0</v>
      </c>
      <c r="H21">
        <v>300</v>
      </c>
      <c r="I21">
        <v>325</v>
      </c>
      <c r="J21">
        <v>450</v>
      </c>
      <c r="K21">
        <v>510</v>
      </c>
      <c r="L21">
        <v>600</v>
      </c>
      <c r="N21" s="8">
        <v>1937</v>
      </c>
      <c r="O21" s="2">
        <v>3215</v>
      </c>
      <c r="P21" s="2">
        <v>3875</v>
      </c>
      <c r="Q21" s="10">
        <f t="shared" si="0"/>
        <v>0.17032258064516129</v>
      </c>
      <c r="R21" s="10" t="str">
        <f>IF(Q21&lt;((O21-2875)/2875),"Y","N")</f>
        <v>N</v>
      </c>
      <c r="S21" s="8"/>
      <c r="T21" s="9"/>
    </row>
    <row r="22" spans="1:20" x14ac:dyDescent="0.25">
      <c r="A22" t="s">
        <v>1105</v>
      </c>
      <c r="B22" t="s">
        <v>1106</v>
      </c>
      <c r="C22" t="s">
        <v>203</v>
      </c>
      <c r="D22" t="s">
        <v>25</v>
      </c>
      <c r="E22">
        <v>19600</v>
      </c>
      <c r="F22">
        <v>1936</v>
      </c>
      <c r="G22" t="b">
        <v>0</v>
      </c>
      <c r="H22">
        <v>100</v>
      </c>
      <c r="I22">
        <v>125</v>
      </c>
      <c r="J22">
        <v>125</v>
      </c>
      <c r="K22">
        <v>155</v>
      </c>
      <c r="L22">
        <v>305</v>
      </c>
      <c r="N22" s="8">
        <v>1938</v>
      </c>
      <c r="O22" s="2">
        <v>2625</v>
      </c>
      <c r="P22" s="2">
        <v>3120</v>
      </c>
      <c r="Q22" s="10">
        <f t="shared" si="0"/>
        <v>0.15865384615384615</v>
      </c>
      <c r="R22" s="10" t="str">
        <f>IF(Q22&lt;((O22-2275)/2275),"Y","N")</f>
        <v>N</v>
      </c>
      <c r="S22" s="8"/>
      <c r="T22" s="9"/>
    </row>
    <row r="23" spans="1:20" x14ac:dyDescent="0.25">
      <c r="A23" t="s">
        <v>1209</v>
      </c>
      <c r="B23" t="s">
        <v>1210</v>
      </c>
      <c r="C23" t="s">
        <v>1061</v>
      </c>
      <c r="D23" t="s">
        <v>15</v>
      </c>
      <c r="E23">
        <v>19601</v>
      </c>
      <c r="F23">
        <v>1936</v>
      </c>
      <c r="G23" t="b">
        <v>0</v>
      </c>
      <c r="H23">
        <v>300</v>
      </c>
      <c r="I23">
        <v>325</v>
      </c>
      <c r="J23">
        <v>400</v>
      </c>
      <c r="K23">
        <v>500</v>
      </c>
      <c r="L23">
        <v>530</v>
      </c>
      <c r="N23" s="8">
        <v>1939</v>
      </c>
      <c r="O23" s="2">
        <v>2710</v>
      </c>
      <c r="P23" s="2">
        <v>3310</v>
      </c>
      <c r="Q23" s="10">
        <f t="shared" si="0"/>
        <v>0.18126888217522658</v>
      </c>
      <c r="R23" s="10" t="str">
        <f>IF(Q23&lt;((O23-2400)/2400),"Y","N")</f>
        <v>N</v>
      </c>
      <c r="S23" s="8"/>
      <c r="T23" s="9"/>
    </row>
    <row r="24" spans="1:20" x14ac:dyDescent="0.25">
      <c r="A24" t="s">
        <v>1235</v>
      </c>
      <c r="B24" t="s">
        <v>1233</v>
      </c>
      <c r="C24" t="s">
        <v>592</v>
      </c>
      <c r="D24" t="s">
        <v>15</v>
      </c>
      <c r="E24">
        <v>19603</v>
      </c>
      <c r="F24">
        <v>1936</v>
      </c>
      <c r="G24" t="b">
        <v>0</v>
      </c>
      <c r="H24">
        <v>200</v>
      </c>
      <c r="I24">
        <v>275</v>
      </c>
      <c r="J24">
        <v>350</v>
      </c>
      <c r="K24">
        <v>380</v>
      </c>
      <c r="L24">
        <v>455</v>
      </c>
      <c r="N24" s="8">
        <v>1940</v>
      </c>
      <c r="O24" s="2">
        <v>13135</v>
      </c>
      <c r="P24" s="2">
        <v>15375</v>
      </c>
      <c r="Q24" s="10">
        <f t="shared" si="0"/>
        <v>0.14569105691056911</v>
      </c>
      <c r="R24" s="10" t="str">
        <f>IF(Q24&lt;((O24-11280)/11280),"Y","N")</f>
        <v>Y</v>
      </c>
      <c r="S24" s="8"/>
      <c r="T24" s="9"/>
    </row>
    <row r="25" spans="1:20" x14ac:dyDescent="0.25">
      <c r="A25" t="s">
        <v>78</v>
      </c>
      <c r="B25" t="s">
        <v>76</v>
      </c>
      <c r="C25" t="s">
        <v>27</v>
      </c>
      <c r="D25" t="s">
        <v>15</v>
      </c>
      <c r="E25">
        <v>19601</v>
      </c>
      <c r="F25">
        <v>1937</v>
      </c>
      <c r="G25" t="b">
        <v>0</v>
      </c>
      <c r="H25">
        <v>500</v>
      </c>
      <c r="I25">
        <v>525</v>
      </c>
      <c r="J25">
        <v>625</v>
      </c>
      <c r="K25">
        <v>655</v>
      </c>
      <c r="L25">
        <v>685</v>
      </c>
      <c r="N25" s="8">
        <v>1941</v>
      </c>
      <c r="O25" s="2">
        <v>8585</v>
      </c>
      <c r="P25" s="2">
        <v>9775</v>
      </c>
      <c r="Q25" s="10">
        <f t="shared" si="0"/>
        <v>0.12173913043478261</v>
      </c>
      <c r="R25" s="10" t="str">
        <f>IF(Q25&lt;((O25-7115)/7115),"Y","N")</f>
        <v>Y</v>
      </c>
      <c r="S25" s="8"/>
      <c r="T25" s="9"/>
    </row>
    <row r="26" spans="1:20" x14ac:dyDescent="0.25">
      <c r="A26" t="s">
        <v>356</v>
      </c>
      <c r="B26" t="s">
        <v>355</v>
      </c>
      <c r="C26" t="s">
        <v>85</v>
      </c>
      <c r="D26" t="s">
        <v>15</v>
      </c>
      <c r="E26">
        <v>19600</v>
      </c>
      <c r="F26">
        <v>1937</v>
      </c>
      <c r="G26" t="b">
        <v>0</v>
      </c>
      <c r="H26">
        <v>400</v>
      </c>
      <c r="I26">
        <v>450</v>
      </c>
      <c r="J26">
        <v>450</v>
      </c>
      <c r="K26">
        <v>490</v>
      </c>
      <c r="L26">
        <v>625</v>
      </c>
      <c r="N26" s="8">
        <v>1942</v>
      </c>
      <c r="O26" s="2">
        <v>7915</v>
      </c>
      <c r="P26" s="2">
        <v>9175</v>
      </c>
      <c r="Q26" s="10">
        <f t="shared" si="0"/>
        <v>0.13732970027247957</v>
      </c>
      <c r="R26" s="10" t="str">
        <f>IF(Q26&lt;((O26-6760)/6760),"Y","N")</f>
        <v>Y</v>
      </c>
      <c r="S26" s="8"/>
      <c r="T26" s="9"/>
    </row>
    <row r="27" spans="1:20" x14ac:dyDescent="0.25">
      <c r="A27" t="s">
        <v>405</v>
      </c>
      <c r="B27" t="s">
        <v>401</v>
      </c>
      <c r="C27" t="s">
        <v>406</v>
      </c>
      <c r="D27" t="s">
        <v>25</v>
      </c>
      <c r="E27">
        <v>19603</v>
      </c>
      <c r="F27">
        <v>1937</v>
      </c>
      <c r="G27" t="b">
        <v>0</v>
      </c>
      <c r="H27">
        <v>400</v>
      </c>
      <c r="I27">
        <v>400</v>
      </c>
      <c r="J27">
        <v>475</v>
      </c>
      <c r="K27">
        <v>525</v>
      </c>
      <c r="L27">
        <v>570</v>
      </c>
      <c r="N27" s="8">
        <v>1943</v>
      </c>
      <c r="O27" s="2">
        <v>7405</v>
      </c>
      <c r="P27" s="2">
        <v>8490</v>
      </c>
      <c r="Q27" s="10">
        <f t="shared" si="0"/>
        <v>0.12779740871613662</v>
      </c>
      <c r="R27" s="10" t="str">
        <f>IF(Q27&lt;((O27-6005)/6005),"Y","N")</f>
        <v>Y</v>
      </c>
      <c r="S27" s="8"/>
      <c r="T27" s="9"/>
    </row>
    <row r="28" spans="1:20" x14ac:dyDescent="0.25">
      <c r="A28" t="s">
        <v>621</v>
      </c>
      <c r="B28" t="s">
        <v>611</v>
      </c>
      <c r="C28" t="s">
        <v>622</v>
      </c>
      <c r="D28" t="s">
        <v>15</v>
      </c>
      <c r="E28">
        <v>19603</v>
      </c>
      <c r="F28">
        <v>1937</v>
      </c>
      <c r="G28" t="b">
        <v>0</v>
      </c>
      <c r="H28">
        <v>100</v>
      </c>
      <c r="I28">
        <v>100</v>
      </c>
      <c r="J28">
        <v>200</v>
      </c>
      <c r="K28">
        <v>240</v>
      </c>
      <c r="L28">
        <v>375</v>
      </c>
      <c r="N28" s="8">
        <v>1944</v>
      </c>
      <c r="O28" s="2">
        <v>10535</v>
      </c>
      <c r="P28" s="2">
        <v>12250</v>
      </c>
      <c r="Q28" s="10">
        <f t="shared" si="0"/>
        <v>0.14000000000000001</v>
      </c>
      <c r="R28" s="10" t="str">
        <f>IF(Q28&lt;((O28-8610)/8610),"Y","N")</f>
        <v>Y</v>
      </c>
      <c r="S28" s="8"/>
      <c r="T28" s="9"/>
    </row>
    <row r="29" spans="1:20" x14ac:dyDescent="0.25">
      <c r="A29" t="s">
        <v>852</v>
      </c>
      <c r="B29" t="s">
        <v>851</v>
      </c>
      <c r="C29" t="s">
        <v>197</v>
      </c>
      <c r="D29" t="s">
        <v>25</v>
      </c>
      <c r="E29">
        <v>19601</v>
      </c>
      <c r="F29">
        <v>1937</v>
      </c>
      <c r="G29" t="b">
        <v>0</v>
      </c>
      <c r="H29">
        <v>300</v>
      </c>
      <c r="I29">
        <v>300</v>
      </c>
      <c r="J29">
        <v>375</v>
      </c>
      <c r="K29">
        <v>445</v>
      </c>
      <c r="L29">
        <v>595</v>
      </c>
      <c r="N29" s="8">
        <v>1945</v>
      </c>
      <c r="O29" s="2">
        <v>11155</v>
      </c>
      <c r="P29" s="2">
        <v>13255</v>
      </c>
      <c r="Q29" s="10">
        <f t="shared" si="0"/>
        <v>0.15843078083741985</v>
      </c>
      <c r="R29" s="10" t="str">
        <f>IF(Q29&lt;((O29-9300)/9300),"Y","N")</f>
        <v>Y</v>
      </c>
      <c r="S29" s="8"/>
      <c r="T29" s="9"/>
    </row>
    <row r="30" spans="1:20" x14ac:dyDescent="0.25">
      <c r="A30" t="s">
        <v>919</v>
      </c>
      <c r="B30" t="s">
        <v>917</v>
      </c>
      <c r="C30" t="s">
        <v>739</v>
      </c>
      <c r="D30" t="s">
        <v>25</v>
      </c>
      <c r="E30">
        <v>19603</v>
      </c>
      <c r="F30">
        <v>1937</v>
      </c>
      <c r="G30" t="b">
        <v>0</v>
      </c>
      <c r="H30">
        <v>300</v>
      </c>
      <c r="I30">
        <v>300</v>
      </c>
      <c r="J30">
        <v>350</v>
      </c>
      <c r="K30">
        <v>430</v>
      </c>
      <c r="L30">
        <v>550</v>
      </c>
      <c r="N30" s="8">
        <v>1946</v>
      </c>
      <c r="O30" s="2">
        <v>6275</v>
      </c>
      <c r="P30" s="2">
        <v>7045</v>
      </c>
      <c r="Q30" s="10">
        <f t="shared" si="0"/>
        <v>0.10929737402413059</v>
      </c>
      <c r="R30" s="10" t="str">
        <f>IF(Q30&lt;((O30-5435)/5435),"Y","N")</f>
        <v>Y</v>
      </c>
      <c r="S30" s="8"/>
      <c r="T30" s="9"/>
    </row>
    <row r="31" spans="1:20" x14ac:dyDescent="0.25">
      <c r="A31" t="s">
        <v>927</v>
      </c>
      <c r="B31" t="s">
        <v>925</v>
      </c>
      <c r="C31" t="s">
        <v>334</v>
      </c>
      <c r="D31" t="s">
        <v>25</v>
      </c>
      <c r="E31">
        <v>19600</v>
      </c>
      <c r="F31">
        <v>1937</v>
      </c>
      <c r="G31" t="b">
        <v>0</v>
      </c>
      <c r="H31">
        <v>400</v>
      </c>
      <c r="I31">
        <v>400</v>
      </c>
      <c r="J31">
        <v>400</v>
      </c>
      <c r="K31">
        <v>430</v>
      </c>
      <c r="L31">
        <v>475</v>
      </c>
      <c r="N31" s="8">
        <v>1947</v>
      </c>
      <c r="O31" s="2">
        <v>6870</v>
      </c>
      <c r="P31" s="2">
        <v>7675</v>
      </c>
      <c r="Q31" s="10">
        <f t="shared" si="0"/>
        <v>0.10488599348534201</v>
      </c>
      <c r="R31" s="10" t="str">
        <f>IF(Q31&lt;((O31-5400)/5400),"Y","N")</f>
        <v>Y</v>
      </c>
      <c r="S31" s="8"/>
      <c r="T31" s="9"/>
    </row>
    <row r="32" spans="1:20" x14ac:dyDescent="0.25">
      <c r="A32" t="s">
        <v>125</v>
      </c>
      <c r="B32" t="s">
        <v>104</v>
      </c>
      <c r="C32" t="s">
        <v>126</v>
      </c>
      <c r="D32" t="s">
        <v>15</v>
      </c>
      <c r="E32">
        <v>19600</v>
      </c>
      <c r="F32">
        <v>1938</v>
      </c>
      <c r="G32" t="b">
        <v>0</v>
      </c>
      <c r="H32">
        <v>100</v>
      </c>
      <c r="I32">
        <v>150</v>
      </c>
      <c r="J32">
        <v>150</v>
      </c>
      <c r="K32">
        <v>240</v>
      </c>
      <c r="L32">
        <v>330</v>
      </c>
      <c r="N32" s="8">
        <v>1948</v>
      </c>
      <c r="O32" s="2">
        <v>7530</v>
      </c>
      <c r="P32" s="2">
        <v>8580</v>
      </c>
      <c r="Q32" s="10">
        <f t="shared" si="0"/>
        <v>0.12237762237762238</v>
      </c>
      <c r="R32" s="10" t="str">
        <f>IF(Q32&lt;((O32-6410)/6410),"Y","N")</f>
        <v>Y</v>
      </c>
      <c r="S32" s="8"/>
      <c r="T32" s="9"/>
    </row>
    <row r="33" spans="1:20" x14ac:dyDescent="0.25">
      <c r="A33" t="s">
        <v>442</v>
      </c>
      <c r="B33" t="s">
        <v>281</v>
      </c>
      <c r="C33" t="s">
        <v>404</v>
      </c>
      <c r="D33" t="s">
        <v>15</v>
      </c>
      <c r="E33">
        <v>19600</v>
      </c>
      <c r="F33">
        <v>1938</v>
      </c>
      <c r="G33" t="b">
        <v>0</v>
      </c>
      <c r="H33">
        <v>300</v>
      </c>
      <c r="I33">
        <v>375</v>
      </c>
      <c r="J33">
        <v>450</v>
      </c>
      <c r="K33">
        <v>500</v>
      </c>
      <c r="L33">
        <v>575</v>
      </c>
      <c r="N33" s="8">
        <v>1949</v>
      </c>
      <c r="O33" s="2">
        <v>8175</v>
      </c>
      <c r="P33" s="2">
        <v>9085</v>
      </c>
      <c r="Q33" s="10">
        <f t="shared" si="0"/>
        <v>0.10016510731975785</v>
      </c>
      <c r="R33" s="10" t="str">
        <f>IF(Q33&lt;((O33-6740)/6740),"Y","N")</f>
        <v>Y</v>
      </c>
      <c r="S33" s="8"/>
      <c r="T33" s="9"/>
    </row>
    <row r="34" spans="1:20" x14ac:dyDescent="0.25">
      <c r="A34" t="s">
        <v>511</v>
      </c>
      <c r="B34" t="s">
        <v>512</v>
      </c>
      <c r="C34" t="s">
        <v>513</v>
      </c>
      <c r="D34" t="s">
        <v>25</v>
      </c>
      <c r="E34">
        <v>19603</v>
      </c>
      <c r="F34">
        <v>1938</v>
      </c>
      <c r="G34" t="b">
        <v>0</v>
      </c>
      <c r="H34">
        <v>300</v>
      </c>
      <c r="I34">
        <v>350</v>
      </c>
      <c r="J34">
        <v>375</v>
      </c>
      <c r="K34">
        <v>395</v>
      </c>
      <c r="L34">
        <v>455</v>
      </c>
      <c r="N34" s="8">
        <v>1950</v>
      </c>
      <c r="O34" s="2">
        <v>4960</v>
      </c>
      <c r="P34" s="2">
        <v>5555</v>
      </c>
      <c r="Q34" s="10">
        <f t="shared" si="0"/>
        <v>0.10711071107110712</v>
      </c>
      <c r="R34" s="10" t="str">
        <f>IF(Q34&lt;((O34-4330)/4330),"Y","N")</f>
        <v>Y</v>
      </c>
      <c r="S34" s="8"/>
      <c r="T34" s="9"/>
    </row>
    <row r="35" spans="1:20" x14ac:dyDescent="0.25">
      <c r="A35" t="s">
        <v>569</v>
      </c>
      <c r="B35" t="s">
        <v>116</v>
      </c>
      <c r="C35" t="s">
        <v>165</v>
      </c>
      <c r="D35" t="s">
        <v>25</v>
      </c>
      <c r="E35">
        <v>19601</v>
      </c>
      <c r="F35">
        <v>1938</v>
      </c>
      <c r="G35" t="b">
        <v>0</v>
      </c>
      <c r="H35">
        <v>400</v>
      </c>
      <c r="I35">
        <v>425</v>
      </c>
      <c r="J35">
        <v>475</v>
      </c>
      <c r="K35">
        <v>535</v>
      </c>
      <c r="L35">
        <v>655</v>
      </c>
      <c r="N35" s="8">
        <v>1951</v>
      </c>
      <c r="O35" s="2">
        <v>10875</v>
      </c>
      <c r="P35" s="2">
        <v>12660</v>
      </c>
      <c r="Q35" s="10">
        <f t="shared" si="0"/>
        <v>0.14099526066350712</v>
      </c>
      <c r="R35" s="10" t="str">
        <f>IF(Q35&lt;((O35-9300)/9300),"Y","N")</f>
        <v>Y</v>
      </c>
      <c r="S35" s="8"/>
      <c r="T35" s="9"/>
    </row>
    <row r="36" spans="1:20" x14ac:dyDescent="0.25">
      <c r="A36" t="s">
        <v>899</v>
      </c>
      <c r="B36" t="s">
        <v>898</v>
      </c>
      <c r="C36" t="s">
        <v>74</v>
      </c>
      <c r="D36" t="s">
        <v>15</v>
      </c>
      <c r="E36">
        <v>19601</v>
      </c>
      <c r="F36">
        <v>1938</v>
      </c>
      <c r="G36" t="b">
        <v>0</v>
      </c>
      <c r="H36">
        <v>200</v>
      </c>
      <c r="I36">
        <v>275</v>
      </c>
      <c r="J36">
        <v>350</v>
      </c>
      <c r="K36">
        <v>420</v>
      </c>
      <c r="L36">
        <v>480</v>
      </c>
      <c r="N36" s="8">
        <v>1952</v>
      </c>
      <c r="O36" s="2">
        <v>6960</v>
      </c>
      <c r="P36" s="2">
        <v>7765</v>
      </c>
      <c r="Q36" s="10">
        <f t="shared" si="0"/>
        <v>0.10367031551835158</v>
      </c>
      <c r="R36" s="10" t="str">
        <f>IF(Q36&lt;((O36-5945)/5945),"Y","N")</f>
        <v>Y</v>
      </c>
      <c r="S36" s="8"/>
      <c r="T36" s="9"/>
    </row>
    <row r="37" spans="1:20" x14ac:dyDescent="0.25">
      <c r="A37" t="s">
        <v>1195</v>
      </c>
      <c r="B37" t="s">
        <v>1189</v>
      </c>
      <c r="C37" t="s">
        <v>415</v>
      </c>
      <c r="D37" t="s">
        <v>25</v>
      </c>
      <c r="E37">
        <v>19603</v>
      </c>
      <c r="F37">
        <v>1938</v>
      </c>
      <c r="G37" t="b">
        <v>0</v>
      </c>
      <c r="H37">
        <v>300</v>
      </c>
      <c r="I37">
        <v>375</v>
      </c>
      <c r="J37">
        <v>475</v>
      </c>
      <c r="K37">
        <v>535</v>
      </c>
      <c r="L37">
        <v>625</v>
      </c>
      <c r="N37" s="8">
        <v>1953</v>
      </c>
      <c r="O37" s="2">
        <v>11280</v>
      </c>
      <c r="P37" s="2">
        <v>13135</v>
      </c>
      <c r="Q37" s="10">
        <f t="shared" si="0"/>
        <v>0.14122573277502856</v>
      </c>
      <c r="R37" s="10" t="str">
        <f>IF(Q37&lt;((O37-9740)/9740),"Y","N")</f>
        <v>Y</v>
      </c>
      <c r="S37" s="8"/>
      <c r="T37" s="9"/>
    </row>
    <row r="38" spans="1:20" x14ac:dyDescent="0.25">
      <c r="A38" t="s">
        <v>257</v>
      </c>
      <c r="B38" t="s">
        <v>248</v>
      </c>
      <c r="C38" t="s">
        <v>258</v>
      </c>
      <c r="D38" t="s">
        <v>15</v>
      </c>
      <c r="E38">
        <v>19600</v>
      </c>
      <c r="F38">
        <v>1939</v>
      </c>
      <c r="G38" t="b">
        <v>0</v>
      </c>
      <c r="H38">
        <v>200</v>
      </c>
      <c r="I38">
        <v>200</v>
      </c>
      <c r="J38">
        <v>325</v>
      </c>
      <c r="K38">
        <v>385</v>
      </c>
      <c r="L38">
        <v>415</v>
      </c>
      <c r="N38" s="8">
        <v>1954</v>
      </c>
      <c r="O38" s="2">
        <v>8040</v>
      </c>
      <c r="P38" s="2">
        <v>9090</v>
      </c>
      <c r="Q38" s="10">
        <f t="shared" si="0"/>
        <v>0.11551155115511551</v>
      </c>
      <c r="R38" s="10" t="str">
        <f>IF(Q38&lt;((O38-6815)/6815),"Y","N")</f>
        <v>Y</v>
      </c>
      <c r="S38" s="8"/>
      <c r="T38" s="9"/>
    </row>
    <row r="39" spans="1:20" x14ac:dyDescent="0.25">
      <c r="A39" t="s">
        <v>491</v>
      </c>
      <c r="B39" t="s">
        <v>486</v>
      </c>
      <c r="C39" t="s">
        <v>376</v>
      </c>
      <c r="D39" t="s">
        <v>15</v>
      </c>
      <c r="E39">
        <v>19601</v>
      </c>
      <c r="F39">
        <v>1939</v>
      </c>
      <c r="G39" t="b">
        <v>0</v>
      </c>
      <c r="H39">
        <v>300</v>
      </c>
      <c r="I39">
        <v>325</v>
      </c>
      <c r="J39">
        <v>425</v>
      </c>
      <c r="K39">
        <v>445</v>
      </c>
      <c r="L39">
        <v>505</v>
      </c>
      <c r="N39" s="8">
        <v>1955</v>
      </c>
      <c r="O39" s="2">
        <v>5740</v>
      </c>
      <c r="P39" s="2">
        <v>6475</v>
      </c>
      <c r="Q39" s="10">
        <f t="shared" si="0"/>
        <v>0.11351351351351352</v>
      </c>
      <c r="R39" s="10" t="str">
        <f>IF(Q39&lt;((O39-4900)/4900),"Y","N")</f>
        <v>Y</v>
      </c>
      <c r="S39" s="8"/>
      <c r="T39" s="9"/>
    </row>
    <row r="40" spans="1:20" x14ac:dyDescent="0.25">
      <c r="A40" t="s">
        <v>889</v>
      </c>
      <c r="B40" t="s">
        <v>560</v>
      </c>
      <c r="C40" t="s">
        <v>654</v>
      </c>
      <c r="D40" t="s">
        <v>15</v>
      </c>
      <c r="E40">
        <v>19601</v>
      </c>
      <c r="F40">
        <v>1939</v>
      </c>
      <c r="G40" t="b">
        <v>0</v>
      </c>
      <c r="H40">
        <v>500</v>
      </c>
      <c r="I40">
        <v>525</v>
      </c>
      <c r="J40">
        <v>550</v>
      </c>
      <c r="K40">
        <v>600</v>
      </c>
      <c r="L40">
        <v>720</v>
      </c>
      <c r="N40" s="8">
        <v>1956</v>
      </c>
      <c r="O40" s="2">
        <v>9230</v>
      </c>
      <c r="P40" s="2">
        <v>10770</v>
      </c>
      <c r="Q40" s="10">
        <f t="shared" si="0"/>
        <v>0.14298978644382543</v>
      </c>
      <c r="R40" s="10" t="str">
        <f>IF(Q40&lt;((O40-7515)/7515),"Y","N")</f>
        <v>Y</v>
      </c>
      <c r="S40" s="8"/>
      <c r="T40" s="9"/>
    </row>
    <row r="41" spans="1:20" x14ac:dyDescent="0.25">
      <c r="A41" t="s">
        <v>1001</v>
      </c>
      <c r="B41" t="s">
        <v>1002</v>
      </c>
      <c r="C41" t="s">
        <v>43</v>
      </c>
      <c r="D41" t="s">
        <v>15</v>
      </c>
      <c r="E41">
        <v>19603</v>
      </c>
      <c r="F41">
        <v>1939</v>
      </c>
      <c r="G41" t="b">
        <v>0</v>
      </c>
      <c r="H41">
        <v>300</v>
      </c>
      <c r="I41">
        <v>375</v>
      </c>
      <c r="J41">
        <v>375</v>
      </c>
      <c r="K41">
        <v>435</v>
      </c>
      <c r="L41">
        <v>525</v>
      </c>
      <c r="N41" s="8">
        <v>1957</v>
      </c>
      <c r="O41" s="2">
        <v>5055</v>
      </c>
      <c r="P41" s="2">
        <v>6035</v>
      </c>
      <c r="Q41" s="10">
        <f t="shared" si="0"/>
        <v>0.1623860811930406</v>
      </c>
      <c r="R41" s="10" t="str">
        <f>IF(Q41&lt;((O41-4250)/4250),"Y","N")</f>
        <v>Y</v>
      </c>
      <c r="S41" s="8"/>
      <c r="T41" s="9"/>
    </row>
    <row r="42" spans="1:20" x14ac:dyDescent="0.25">
      <c r="A42" t="s">
        <v>1020</v>
      </c>
      <c r="B42" t="s">
        <v>1019</v>
      </c>
      <c r="C42" t="s">
        <v>1021</v>
      </c>
      <c r="D42" t="s">
        <v>25</v>
      </c>
      <c r="E42">
        <v>19600</v>
      </c>
      <c r="F42">
        <v>1939</v>
      </c>
      <c r="G42" t="b">
        <v>0</v>
      </c>
      <c r="H42">
        <v>200</v>
      </c>
      <c r="I42">
        <v>225</v>
      </c>
      <c r="J42">
        <v>275</v>
      </c>
      <c r="K42">
        <v>315</v>
      </c>
      <c r="L42">
        <v>420</v>
      </c>
      <c r="N42" s="8">
        <v>1958</v>
      </c>
      <c r="O42" s="2">
        <v>6435</v>
      </c>
      <c r="P42" s="2">
        <v>7660</v>
      </c>
      <c r="Q42" s="10">
        <f t="shared" si="0"/>
        <v>0.15992167101827676</v>
      </c>
      <c r="R42" s="10" t="str">
        <f>IF(Q42&lt;((O42-5385)/5385),"Y","N")</f>
        <v>Y</v>
      </c>
      <c r="S42" s="8"/>
      <c r="T42" s="9"/>
    </row>
    <row r="43" spans="1:20" x14ac:dyDescent="0.25">
      <c r="A43" t="s">
        <v>1236</v>
      </c>
      <c r="B43" t="s">
        <v>1233</v>
      </c>
      <c r="C43" t="s">
        <v>267</v>
      </c>
      <c r="D43" t="s">
        <v>15</v>
      </c>
      <c r="E43">
        <v>19603</v>
      </c>
      <c r="F43">
        <v>1939</v>
      </c>
      <c r="G43" t="b">
        <v>0</v>
      </c>
      <c r="H43">
        <v>200</v>
      </c>
      <c r="I43">
        <v>225</v>
      </c>
      <c r="J43">
        <v>250</v>
      </c>
      <c r="K43">
        <v>270</v>
      </c>
      <c r="L43">
        <v>315</v>
      </c>
      <c r="N43" s="8">
        <v>1959</v>
      </c>
      <c r="O43" s="2">
        <v>10445</v>
      </c>
      <c r="P43" s="2">
        <v>12405</v>
      </c>
      <c r="Q43" s="10">
        <f t="shared" si="0"/>
        <v>0.15800080612656187</v>
      </c>
      <c r="R43" s="10" t="str">
        <f>IF(Q43&lt;((O43-8660)/8660),"Y","N")</f>
        <v>Y</v>
      </c>
      <c r="S43" s="8"/>
      <c r="T43" s="9"/>
    </row>
    <row r="44" spans="1:20" x14ac:dyDescent="0.25">
      <c r="A44" t="s">
        <v>1282</v>
      </c>
      <c r="B44" t="s">
        <v>1283</v>
      </c>
      <c r="C44" t="s">
        <v>1284</v>
      </c>
      <c r="D44" t="s">
        <v>15</v>
      </c>
      <c r="E44">
        <v>19603</v>
      </c>
      <c r="F44">
        <v>1939</v>
      </c>
      <c r="G44" t="b">
        <v>0</v>
      </c>
      <c r="H44">
        <v>200</v>
      </c>
      <c r="I44">
        <v>200</v>
      </c>
      <c r="J44">
        <v>200</v>
      </c>
      <c r="K44">
        <v>260</v>
      </c>
      <c r="L44">
        <v>410</v>
      </c>
      <c r="N44" s="8">
        <v>1960</v>
      </c>
      <c r="O44" s="2">
        <v>10430</v>
      </c>
      <c r="P44" s="2">
        <v>11950</v>
      </c>
      <c r="Q44" s="10">
        <f t="shared" si="0"/>
        <v>0.12719665271966527</v>
      </c>
      <c r="R44" s="10" t="str">
        <f>IF(Q44&lt;((O44-8910)/8910),"Y","N")</f>
        <v>Y</v>
      </c>
      <c r="S44" s="8"/>
      <c r="T44" s="9"/>
    </row>
    <row r="45" spans="1:20" x14ac:dyDescent="0.25">
      <c r="A45" t="s">
        <v>194</v>
      </c>
      <c r="B45" t="s">
        <v>192</v>
      </c>
      <c r="C45" t="s">
        <v>195</v>
      </c>
      <c r="D45" t="s">
        <v>15</v>
      </c>
      <c r="E45">
        <v>19600</v>
      </c>
      <c r="F45">
        <v>1940</v>
      </c>
      <c r="G45" t="b">
        <v>0</v>
      </c>
      <c r="H45">
        <v>125</v>
      </c>
      <c r="I45">
        <v>195</v>
      </c>
      <c r="J45">
        <v>300</v>
      </c>
      <c r="K45">
        <v>405</v>
      </c>
      <c r="L45">
        <v>440</v>
      </c>
      <c r="N45" s="8">
        <v>1961</v>
      </c>
      <c r="O45" s="2">
        <v>10770</v>
      </c>
      <c r="P45" s="2">
        <v>12130</v>
      </c>
      <c r="Q45" s="10">
        <f t="shared" si="0"/>
        <v>0.11211871393239901</v>
      </c>
      <c r="R45" s="10" t="str">
        <f>IF(Q45&lt;((O45-9330)/9330),"Y","N")</f>
        <v>Y</v>
      </c>
      <c r="S45" s="8"/>
      <c r="T45" s="9"/>
    </row>
    <row r="46" spans="1:20" x14ac:dyDescent="0.25">
      <c r="A46" t="s">
        <v>244</v>
      </c>
      <c r="B46" t="s">
        <v>245</v>
      </c>
      <c r="C46" t="s">
        <v>246</v>
      </c>
      <c r="D46" t="s">
        <v>15</v>
      </c>
      <c r="E46">
        <v>19600</v>
      </c>
      <c r="F46">
        <v>1940</v>
      </c>
      <c r="G46" t="b">
        <v>0</v>
      </c>
      <c r="H46">
        <v>250</v>
      </c>
      <c r="I46">
        <v>250</v>
      </c>
      <c r="J46">
        <v>285</v>
      </c>
      <c r="K46">
        <v>355</v>
      </c>
      <c r="L46">
        <v>495</v>
      </c>
      <c r="N46" s="8">
        <v>1962</v>
      </c>
      <c r="O46" s="2">
        <v>13750</v>
      </c>
      <c r="P46" s="2">
        <v>16070</v>
      </c>
      <c r="Q46" s="10">
        <f t="shared" si="0"/>
        <v>0.14436838830118232</v>
      </c>
      <c r="R46" s="10" t="str">
        <f>IF(Q46&lt;((O46-12030)/12030),"Y","N")</f>
        <v>N</v>
      </c>
      <c r="S46" s="8"/>
      <c r="T46" s="9"/>
    </row>
    <row r="47" spans="1:20" x14ac:dyDescent="0.25">
      <c r="A47" t="s">
        <v>505</v>
      </c>
      <c r="B47" t="s">
        <v>499</v>
      </c>
      <c r="C47" t="s">
        <v>419</v>
      </c>
      <c r="D47" t="s">
        <v>15</v>
      </c>
      <c r="E47">
        <v>19601</v>
      </c>
      <c r="F47">
        <v>1940</v>
      </c>
      <c r="G47" t="b">
        <v>0</v>
      </c>
      <c r="H47">
        <v>625</v>
      </c>
      <c r="I47">
        <v>765</v>
      </c>
      <c r="J47">
        <v>940</v>
      </c>
      <c r="K47">
        <v>1045</v>
      </c>
      <c r="L47">
        <v>1220</v>
      </c>
      <c r="N47" s="8">
        <v>1963</v>
      </c>
      <c r="O47" s="2">
        <v>11780</v>
      </c>
      <c r="P47" s="2">
        <v>13900</v>
      </c>
      <c r="Q47" s="10">
        <f t="shared" si="0"/>
        <v>0.15251798561151078</v>
      </c>
      <c r="R47" s="10" t="str">
        <f>IF(Q47&lt;((O47-9740)/9740),"Y","N")</f>
        <v>Y</v>
      </c>
      <c r="S47" s="8"/>
      <c r="T47" s="9"/>
    </row>
    <row r="48" spans="1:20" x14ac:dyDescent="0.25">
      <c r="A48" t="s">
        <v>602</v>
      </c>
      <c r="B48" t="s">
        <v>599</v>
      </c>
      <c r="C48" t="s">
        <v>521</v>
      </c>
      <c r="D48" t="s">
        <v>25</v>
      </c>
      <c r="E48">
        <v>19601</v>
      </c>
      <c r="F48">
        <v>1940</v>
      </c>
      <c r="G48" t="b">
        <v>0</v>
      </c>
      <c r="H48">
        <v>625</v>
      </c>
      <c r="I48">
        <v>800</v>
      </c>
      <c r="J48">
        <v>1010</v>
      </c>
      <c r="K48">
        <v>1115</v>
      </c>
      <c r="L48">
        <v>1220</v>
      </c>
      <c r="N48" s="8">
        <v>1964</v>
      </c>
      <c r="O48" s="2">
        <v>13030</v>
      </c>
      <c r="P48" s="2">
        <v>14990</v>
      </c>
      <c r="Q48" s="10">
        <f t="shared" si="0"/>
        <v>0.13075383589059372</v>
      </c>
      <c r="R48" s="10" t="str">
        <f>IF(Q48&lt;((O48-11190)/11190),"Y","N")</f>
        <v>Y</v>
      </c>
      <c r="S48" s="8"/>
      <c r="T48" s="9"/>
    </row>
    <row r="49" spans="1:20" x14ac:dyDescent="0.25">
      <c r="A49" t="s">
        <v>614</v>
      </c>
      <c r="B49" t="s">
        <v>611</v>
      </c>
      <c r="C49" t="s">
        <v>615</v>
      </c>
      <c r="D49" t="s">
        <v>25</v>
      </c>
      <c r="E49">
        <v>19600</v>
      </c>
      <c r="F49">
        <v>1940</v>
      </c>
      <c r="G49" t="b">
        <v>0</v>
      </c>
      <c r="H49">
        <v>500</v>
      </c>
      <c r="I49">
        <v>500</v>
      </c>
      <c r="J49">
        <v>535</v>
      </c>
      <c r="K49">
        <v>675</v>
      </c>
      <c r="L49">
        <v>710</v>
      </c>
      <c r="N49" s="8">
        <v>1965</v>
      </c>
      <c r="O49" s="2">
        <v>13250</v>
      </c>
      <c r="P49" s="2">
        <v>14850</v>
      </c>
      <c r="Q49" s="10">
        <f t="shared" si="0"/>
        <v>0.10774410774410774</v>
      </c>
      <c r="R49" s="10" t="str">
        <f>IF(Q49&lt;((O49-11170)/11170),"Y","N")</f>
        <v>Y</v>
      </c>
      <c r="S49" s="8"/>
      <c r="T49" s="9"/>
    </row>
    <row r="50" spans="1:20" x14ac:dyDescent="0.25">
      <c r="A50" t="s">
        <v>653</v>
      </c>
      <c r="B50" t="s">
        <v>649</v>
      </c>
      <c r="C50" t="s">
        <v>654</v>
      </c>
      <c r="D50" t="s">
        <v>15</v>
      </c>
      <c r="E50">
        <v>19601</v>
      </c>
      <c r="F50">
        <v>1940</v>
      </c>
      <c r="G50" t="b">
        <v>0</v>
      </c>
      <c r="H50">
        <v>375</v>
      </c>
      <c r="I50">
        <v>375</v>
      </c>
      <c r="J50">
        <v>410</v>
      </c>
      <c r="K50">
        <v>550</v>
      </c>
      <c r="L50">
        <v>620</v>
      </c>
      <c r="N50" s="8">
        <v>1966</v>
      </c>
      <c r="O50" s="2">
        <v>15980</v>
      </c>
      <c r="P50" s="2">
        <v>18100</v>
      </c>
      <c r="Q50" s="10">
        <f t="shared" si="0"/>
        <v>0.11712707182320442</v>
      </c>
      <c r="R50" s="10" t="str">
        <f>IF(Q50&lt;((O50-13300)/13300),"Y","N")</f>
        <v>Y</v>
      </c>
      <c r="S50" s="8"/>
      <c r="T50" s="9"/>
    </row>
    <row r="51" spans="1:20" x14ac:dyDescent="0.25">
      <c r="A51" t="s">
        <v>684</v>
      </c>
      <c r="B51" t="s">
        <v>685</v>
      </c>
      <c r="C51" t="s">
        <v>686</v>
      </c>
      <c r="D51" t="s">
        <v>15</v>
      </c>
      <c r="E51">
        <v>19603</v>
      </c>
      <c r="F51">
        <v>1940</v>
      </c>
      <c r="G51" t="b">
        <v>0</v>
      </c>
      <c r="H51">
        <v>625</v>
      </c>
      <c r="I51">
        <v>660</v>
      </c>
      <c r="J51">
        <v>730</v>
      </c>
      <c r="K51">
        <v>765</v>
      </c>
      <c r="L51">
        <v>905</v>
      </c>
      <c r="N51" s="8">
        <v>1967</v>
      </c>
      <c r="O51" s="2">
        <v>13430</v>
      </c>
      <c r="P51" s="2">
        <v>15790</v>
      </c>
      <c r="Q51" s="10">
        <f t="shared" si="0"/>
        <v>0.14946168461051298</v>
      </c>
      <c r="R51" s="10" t="str">
        <f>IF(Q51&lt;((O51-11070)/11070),"Y","N")</f>
        <v>Y</v>
      </c>
      <c r="S51" s="8"/>
      <c r="T51" s="9"/>
    </row>
    <row r="52" spans="1:20" x14ac:dyDescent="0.25">
      <c r="A52" t="s">
        <v>747</v>
      </c>
      <c r="B52" t="s">
        <v>742</v>
      </c>
      <c r="C52" t="s">
        <v>748</v>
      </c>
      <c r="D52" t="s">
        <v>25</v>
      </c>
      <c r="E52">
        <v>19601</v>
      </c>
      <c r="F52">
        <v>1940</v>
      </c>
      <c r="G52" t="b">
        <v>0</v>
      </c>
      <c r="H52">
        <v>625</v>
      </c>
      <c r="I52">
        <v>695</v>
      </c>
      <c r="J52">
        <v>800</v>
      </c>
      <c r="K52">
        <v>905</v>
      </c>
      <c r="L52">
        <v>975</v>
      </c>
      <c r="N52" s="8">
        <v>1968</v>
      </c>
      <c r="O52" s="2">
        <v>20120</v>
      </c>
      <c r="P52" s="2">
        <v>22920</v>
      </c>
      <c r="Q52" s="10">
        <f t="shared" si="0"/>
        <v>0.12216404886561955</v>
      </c>
      <c r="R52" s="10" t="str">
        <f>IF(Q52&lt;((O52-16800)/16800),"Y","N")</f>
        <v>Y</v>
      </c>
      <c r="S52" s="8"/>
      <c r="T52" s="9"/>
    </row>
    <row r="53" spans="1:20" x14ac:dyDescent="0.25">
      <c r="A53" t="s">
        <v>772</v>
      </c>
      <c r="B53" t="s">
        <v>767</v>
      </c>
      <c r="C53" t="s">
        <v>583</v>
      </c>
      <c r="D53" t="s">
        <v>25</v>
      </c>
      <c r="E53">
        <v>19603</v>
      </c>
      <c r="F53">
        <v>1940</v>
      </c>
      <c r="G53" t="b">
        <v>0</v>
      </c>
      <c r="H53">
        <v>125</v>
      </c>
      <c r="I53">
        <v>160</v>
      </c>
      <c r="J53">
        <v>230</v>
      </c>
      <c r="K53">
        <v>335</v>
      </c>
      <c r="L53">
        <v>405</v>
      </c>
      <c r="N53" s="8">
        <v>1969</v>
      </c>
      <c r="O53" s="2">
        <v>13580</v>
      </c>
      <c r="P53" s="2">
        <v>15420</v>
      </c>
      <c r="Q53" s="10">
        <f t="shared" si="0"/>
        <v>0.11932555123216602</v>
      </c>
      <c r="R53" s="10" t="str">
        <f>IF(Q53&lt;((O53-11100)/11100),"Y","N")</f>
        <v>Y</v>
      </c>
      <c r="S53" s="8"/>
      <c r="T53" s="9"/>
    </row>
    <row r="54" spans="1:20" x14ac:dyDescent="0.25">
      <c r="A54" t="s">
        <v>774</v>
      </c>
      <c r="B54" t="s">
        <v>775</v>
      </c>
      <c r="C54" t="s">
        <v>776</v>
      </c>
      <c r="D54" t="s">
        <v>25</v>
      </c>
      <c r="E54">
        <v>19600</v>
      </c>
      <c r="F54">
        <v>1940</v>
      </c>
      <c r="G54" t="b">
        <v>0</v>
      </c>
      <c r="H54">
        <v>625</v>
      </c>
      <c r="I54">
        <v>660</v>
      </c>
      <c r="J54">
        <v>730</v>
      </c>
      <c r="K54">
        <v>765</v>
      </c>
      <c r="L54">
        <v>940</v>
      </c>
      <c r="N54" s="8">
        <v>1970</v>
      </c>
      <c r="O54" s="2">
        <v>14260</v>
      </c>
      <c r="P54" s="2">
        <v>16340</v>
      </c>
      <c r="Q54" s="10">
        <f t="shared" si="0"/>
        <v>0.12729498164014688</v>
      </c>
      <c r="R54" s="10" t="str">
        <f>IF(Q54&lt;((O54-12500)/12500),"Y","N")</f>
        <v>Y</v>
      </c>
      <c r="S54" s="8"/>
      <c r="T54" s="9"/>
    </row>
    <row r="55" spans="1:20" x14ac:dyDescent="0.25">
      <c r="A55" t="s">
        <v>859</v>
      </c>
      <c r="B55" t="s">
        <v>855</v>
      </c>
      <c r="C55" t="s">
        <v>860</v>
      </c>
      <c r="D55" t="s">
        <v>25</v>
      </c>
      <c r="E55">
        <v>19600</v>
      </c>
      <c r="F55">
        <v>1940</v>
      </c>
      <c r="G55" t="b">
        <v>0</v>
      </c>
      <c r="H55">
        <v>625</v>
      </c>
      <c r="I55">
        <v>730</v>
      </c>
      <c r="J55">
        <v>870</v>
      </c>
      <c r="K55">
        <v>1010</v>
      </c>
      <c r="L55">
        <v>1185</v>
      </c>
      <c r="N55" s="8">
        <v>1971</v>
      </c>
      <c r="O55" s="2">
        <v>12400</v>
      </c>
      <c r="P55" s="2">
        <v>14560</v>
      </c>
      <c r="Q55" s="10">
        <f t="shared" si="0"/>
        <v>0.14835164835164835</v>
      </c>
      <c r="R55" s="10" t="str">
        <f>IF(Q55&lt;((O55-10560)/10560),"Y","N")</f>
        <v>Y</v>
      </c>
      <c r="S55" s="8"/>
      <c r="T55" s="9"/>
    </row>
    <row r="56" spans="1:20" x14ac:dyDescent="0.25">
      <c r="A56" t="s">
        <v>1004</v>
      </c>
      <c r="B56" t="s">
        <v>1002</v>
      </c>
      <c r="C56" t="s">
        <v>187</v>
      </c>
      <c r="D56" t="s">
        <v>25</v>
      </c>
      <c r="E56">
        <v>19601</v>
      </c>
      <c r="F56">
        <v>1940</v>
      </c>
      <c r="G56" t="b">
        <v>0</v>
      </c>
      <c r="H56">
        <v>250</v>
      </c>
      <c r="I56">
        <v>215</v>
      </c>
      <c r="J56">
        <v>215</v>
      </c>
      <c r="K56">
        <v>355</v>
      </c>
      <c r="L56">
        <v>530</v>
      </c>
      <c r="N56" s="8">
        <v>1972</v>
      </c>
      <c r="O56" s="2">
        <v>10810</v>
      </c>
      <c r="P56" s="2">
        <v>12170</v>
      </c>
      <c r="Q56" s="10">
        <f t="shared" si="0"/>
        <v>0.11175020542317174</v>
      </c>
      <c r="R56" s="10" t="str">
        <f>IF(Q56&lt;((O56-9010)/9010),"Y","N")</f>
        <v>Y</v>
      </c>
      <c r="S56" s="8"/>
      <c r="T56" s="9"/>
    </row>
    <row r="57" spans="1:20" x14ac:dyDescent="0.25">
      <c r="A57" t="s">
        <v>1005</v>
      </c>
      <c r="B57" t="s">
        <v>1002</v>
      </c>
      <c r="C57" t="s">
        <v>1006</v>
      </c>
      <c r="D57" t="s">
        <v>25</v>
      </c>
      <c r="E57">
        <v>19600</v>
      </c>
      <c r="F57">
        <v>1940</v>
      </c>
      <c r="G57" t="b">
        <v>0</v>
      </c>
      <c r="H57">
        <v>375</v>
      </c>
      <c r="I57">
        <v>480</v>
      </c>
      <c r="J57">
        <v>620</v>
      </c>
      <c r="K57">
        <v>655</v>
      </c>
      <c r="L57">
        <v>795</v>
      </c>
      <c r="N57" s="8">
        <v>1973</v>
      </c>
      <c r="O57" s="2">
        <v>8720</v>
      </c>
      <c r="P57" s="2">
        <v>9680</v>
      </c>
      <c r="Q57" s="10">
        <f t="shared" si="0"/>
        <v>9.9173553719008267E-2</v>
      </c>
      <c r="R57" s="10" t="str">
        <f>IF(Q57&lt;((O57-7360)/7360),"Y","N")</f>
        <v>Y</v>
      </c>
      <c r="S57" s="8"/>
      <c r="T57" s="9"/>
    </row>
    <row r="58" spans="1:20" x14ac:dyDescent="0.25">
      <c r="A58" t="s">
        <v>1054</v>
      </c>
      <c r="B58" t="s">
        <v>1047</v>
      </c>
      <c r="C58" t="s">
        <v>918</v>
      </c>
      <c r="D58" t="s">
        <v>15</v>
      </c>
      <c r="E58">
        <v>19600</v>
      </c>
      <c r="F58">
        <v>1940</v>
      </c>
      <c r="G58" t="b">
        <v>0</v>
      </c>
      <c r="H58">
        <v>125</v>
      </c>
      <c r="I58">
        <v>160</v>
      </c>
      <c r="J58">
        <v>230</v>
      </c>
      <c r="K58">
        <v>335</v>
      </c>
      <c r="L58">
        <v>440</v>
      </c>
      <c r="N58" s="8">
        <v>1974</v>
      </c>
      <c r="O58" s="2">
        <v>7400</v>
      </c>
      <c r="P58" s="2">
        <v>8800</v>
      </c>
      <c r="Q58" s="10">
        <f t="shared" si="0"/>
        <v>0.15909090909090909</v>
      </c>
      <c r="R58" s="10" t="str">
        <f>IF(Q58&lt;((O58-6120)/6120),"Y","N")</f>
        <v>Y</v>
      </c>
      <c r="S58" s="8"/>
      <c r="T58" s="9"/>
    </row>
    <row r="59" spans="1:20" x14ac:dyDescent="0.25">
      <c r="A59" t="s">
        <v>1060</v>
      </c>
      <c r="B59" t="s">
        <v>1056</v>
      </c>
      <c r="C59" t="s">
        <v>1061</v>
      </c>
      <c r="D59" t="s">
        <v>15</v>
      </c>
      <c r="E59">
        <v>19601</v>
      </c>
      <c r="F59">
        <v>1940</v>
      </c>
      <c r="G59" t="b">
        <v>0</v>
      </c>
      <c r="H59">
        <v>625</v>
      </c>
      <c r="I59">
        <v>695</v>
      </c>
      <c r="J59">
        <v>800</v>
      </c>
      <c r="K59">
        <v>870</v>
      </c>
      <c r="L59">
        <v>940</v>
      </c>
      <c r="N59" s="8">
        <v>1975</v>
      </c>
      <c r="O59" s="2">
        <v>7000</v>
      </c>
      <c r="P59" s="2">
        <v>8320</v>
      </c>
      <c r="Q59" s="10">
        <f t="shared" si="0"/>
        <v>0.15865384615384615</v>
      </c>
      <c r="R59" s="10" t="str">
        <f>IF(Q59&lt;((O59-6080)/6080),"Y","N")</f>
        <v>N</v>
      </c>
      <c r="S59" s="8"/>
      <c r="T59" s="9"/>
    </row>
    <row r="60" spans="1:20" x14ac:dyDescent="0.25">
      <c r="A60" t="s">
        <v>1107</v>
      </c>
      <c r="B60" t="s">
        <v>1106</v>
      </c>
      <c r="C60" t="s">
        <v>43</v>
      </c>
      <c r="D60" t="s">
        <v>15</v>
      </c>
      <c r="E60">
        <v>19600</v>
      </c>
      <c r="F60">
        <v>1940</v>
      </c>
      <c r="G60" t="b">
        <v>0</v>
      </c>
      <c r="H60">
        <v>625</v>
      </c>
      <c r="I60">
        <v>765</v>
      </c>
      <c r="J60">
        <v>940</v>
      </c>
      <c r="K60">
        <v>1045</v>
      </c>
      <c r="L60">
        <v>1115</v>
      </c>
      <c r="N60" s="8">
        <v>1976</v>
      </c>
      <c r="O60" s="2">
        <v>13280</v>
      </c>
      <c r="P60" s="2">
        <v>15400</v>
      </c>
      <c r="Q60" s="10">
        <f t="shared" si="0"/>
        <v>0.13766233766233765</v>
      </c>
      <c r="R60" s="10" t="str">
        <f>IF(Q60&lt;((O60-11040)/11040),"Y","N")</f>
        <v>Y</v>
      </c>
      <c r="S60" s="8"/>
      <c r="T60" s="9"/>
    </row>
    <row r="61" spans="1:20" x14ac:dyDescent="0.25">
      <c r="A61" t="s">
        <v>1135</v>
      </c>
      <c r="B61" t="s">
        <v>1136</v>
      </c>
      <c r="C61" t="s">
        <v>1137</v>
      </c>
      <c r="D61" t="s">
        <v>15</v>
      </c>
      <c r="E61">
        <v>19601</v>
      </c>
      <c r="F61">
        <v>1940</v>
      </c>
      <c r="G61" t="b">
        <v>0</v>
      </c>
      <c r="H61">
        <v>125</v>
      </c>
      <c r="I61">
        <v>230</v>
      </c>
      <c r="J61">
        <v>370</v>
      </c>
      <c r="K61">
        <v>440</v>
      </c>
      <c r="L61">
        <v>615</v>
      </c>
      <c r="N61" s="8">
        <v>1977</v>
      </c>
      <c r="O61" s="2">
        <v>9550</v>
      </c>
      <c r="P61" s="2">
        <v>11150</v>
      </c>
      <c r="Q61" s="10">
        <f t="shared" si="0"/>
        <v>0.14349775784753363</v>
      </c>
      <c r="R61" s="10" t="str">
        <f>IF(Q61&lt;((O61-7510)/7510),"Y","N")</f>
        <v>Y</v>
      </c>
      <c r="S61" s="8"/>
      <c r="T61" s="9"/>
    </row>
    <row r="62" spans="1:20" x14ac:dyDescent="0.25">
      <c r="A62" t="s">
        <v>1169</v>
      </c>
      <c r="B62" t="s">
        <v>565</v>
      </c>
      <c r="C62" t="s">
        <v>1121</v>
      </c>
      <c r="D62" t="s">
        <v>25</v>
      </c>
      <c r="E62">
        <v>19600</v>
      </c>
      <c r="F62">
        <v>1940</v>
      </c>
      <c r="G62" t="b">
        <v>0</v>
      </c>
      <c r="H62">
        <v>500</v>
      </c>
      <c r="I62">
        <v>535</v>
      </c>
      <c r="J62">
        <v>605</v>
      </c>
      <c r="K62">
        <v>745</v>
      </c>
      <c r="L62">
        <v>920</v>
      </c>
      <c r="N62" s="8">
        <v>1978</v>
      </c>
      <c r="O62" s="2">
        <v>10770</v>
      </c>
      <c r="P62" s="2">
        <v>12250</v>
      </c>
      <c r="Q62" s="10">
        <f t="shared" si="0"/>
        <v>0.12081632653061225</v>
      </c>
      <c r="R62" s="10" t="str">
        <f>IF(Q62&lt;((O62-9010)/9010),"Y","N")</f>
        <v>Y</v>
      </c>
      <c r="S62" s="8"/>
      <c r="T62" s="9"/>
    </row>
    <row r="63" spans="1:20" x14ac:dyDescent="0.25">
      <c r="A63" t="s">
        <v>1271</v>
      </c>
      <c r="B63" t="s">
        <v>1269</v>
      </c>
      <c r="C63" t="s">
        <v>246</v>
      </c>
      <c r="D63" t="s">
        <v>15</v>
      </c>
      <c r="E63">
        <v>19600</v>
      </c>
      <c r="F63">
        <v>1940</v>
      </c>
      <c r="G63" t="b">
        <v>0</v>
      </c>
      <c r="H63">
        <v>625</v>
      </c>
      <c r="I63">
        <v>625</v>
      </c>
      <c r="J63">
        <v>660</v>
      </c>
      <c r="K63">
        <v>765</v>
      </c>
      <c r="L63">
        <v>905</v>
      </c>
      <c r="N63" s="8">
        <v>1979</v>
      </c>
      <c r="O63" s="2">
        <v>13690</v>
      </c>
      <c r="P63" s="2">
        <v>16130</v>
      </c>
      <c r="Q63" s="10">
        <f t="shared" si="0"/>
        <v>0.15127092374457532</v>
      </c>
      <c r="R63" s="10" t="str">
        <f>IF(Q63&lt;((O63-11090)/11090),"Y","N")</f>
        <v>Y</v>
      </c>
      <c r="S63" s="8"/>
      <c r="T63" s="9"/>
    </row>
    <row r="64" spans="1:20" x14ac:dyDescent="0.25">
      <c r="A64" t="s">
        <v>57</v>
      </c>
      <c r="B64" t="s">
        <v>51</v>
      </c>
      <c r="C64" t="s">
        <v>58</v>
      </c>
      <c r="D64" t="s">
        <v>15</v>
      </c>
      <c r="E64">
        <v>19603</v>
      </c>
      <c r="F64">
        <v>1941</v>
      </c>
      <c r="G64" t="b">
        <v>0</v>
      </c>
      <c r="H64">
        <v>500</v>
      </c>
      <c r="I64">
        <v>500</v>
      </c>
      <c r="J64">
        <v>535</v>
      </c>
      <c r="K64">
        <v>675</v>
      </c>
      <c r="L64">
        <v>780</v>
      </c>
      <c r="N64" s="8">
        <v>1980</v>
      </c>
      <c r="O64" s="2">
        <v>12490</v>
      </c>
      <c r="P64" s="2">
        <v>14210</v>
      </c>
      <c r="Q64" s="10">
        <f t="shared" si="0"/>
        <v>0.12104152005629838</v>
      </c>
      <c r="R64" s="10" t="str">
        <f>IF(Q64&lt;((O64-10130)/10130),"Y","N")</f>
        <v>Y</v>
      </c>
      <c r="S64" s="8"/>
      <c r="T64" s="9"/>
    </row>
    <row r="65" spans="1:20" x14ac:dyDescent="0.25">
      <c r="A65" t="s">
        <v>131</v>
      </c>
      <c r="B65" t="s">
        <v>104</v>
      </c>
      <c r="C65" t="s">
        <v>132</v>
      </c>
      <c r="D65" t="s">
        <v>15</v>
      </c>
      <c r="E65">
        <v>19601</v>
      </c>
      <c r="F65">
        <v>1941</v>
      </c>
      <c r="G65" t="b">
        <v>0</v>
      </c>
      <c r="H65">
        <v>125</v>
      </c>
      <c r="I65">
        <v>195</v>
      </c>
      <c r="J65">
        <v>300</v>
      </c>
      <c r="K65">
        <v>475</v>
      </c>
      <c r="L65">
        <v>650</v>
      </c>
      <c r="N65" s="8">
        <v>1981</v>
      </c>
      <c r="O65" s="2">
        <v>12400</v>
      </c>
      <c r="P65" s="2">
        <v>14760</v>
      </c>
      <c r="Q65" s="10">
        <f t="shared" si="0"/>
        <v>0.15989159891598917</v>
      </c>
      <c r="R65" s="10" t="str">
        <f>IF(Q65&lt;((O65-10280)/10280),"Y","N")</f>
        <v>Y</v>
      </c>
      <c r="S65" s="8"/>
      <c r="T65" s="9"/>
    </row>
    <row r="66" spans="1:20" x14ac:dyDescent="0.25">
      <c r="A66" t="s">
        <v>293</v>
      </c>
      <c r="B66" t="s">
        <v>287</v>
      </c>
      <c r="C66" t="s">
        <v>294</v>
      </c>
      <c r="D66" t="s">
        <v>25</v>
      </c>
      <c r="E66">
        <v>19603</v>
      </c>
      <c r="F66">
        <v>1941</v>
      </c>
      <c r="G66" t="b">
        <v>0</v>
      </c>
      <c r="H66">
        <v>250</v>
      </c>
      <c r="I66">
        <v>425</v>
      </c>
      <c r="J66">
        <v>635</v>
      </c>
      <c r="K66">
        <v>740</v>
      </c>
      <c r="L66">
        <v>810</v>
      </c>
      <c r="N66" s="8">
        <v>1982</v>
      </c>
      <c r="O66" s="2">
        <v>16020</v>
      </c>
      <c r="P66" s="2">
        <v>18340</v>
      </c>
      <c r="Q66" s="10">
        <f t="shared" si="0"/>
        <v>0.12649945474372956</v>
      </c>
      <c r="R66" s="10" t="str">
        <f>IF(Q66&lt;((O66-13860)/13860),"Y","N")</f>
        <v>Y</v>
      </c>
      <c r="S66" s="8"/>
      <c r="T66" s="9"/>
    </row>
    <row r="67" spans="1:20" x14ac:dyDescent="0.25">
      <c r="A67" t="s">
        <v>504</v>
      </c>
      <c r="B67" t="s">
        <v>499</v>
      </c>
      <c r="C67" t="s">
        <v>128</v>
      </c>
      <c r="D67" t="s">
        <v>25</v>
      </c>
      <c r="E67">
        <v>19601</v>
      </c>
      <c r="F67">
        <v>1941</v>
      </c>
      <c r="G67" t="b">
        <v>0</v>
      </c>
      <c r="H67">
        <v>375</v>
      </c>
      <c r="I67">
        <v>445</v>
      </c>
      <c r="J67">
        <v>550</v>
      </c>
      <c r="K67">
        <v>620</v>
      </c>
      <c r="L67">
        <v>690</v>
      </c>
      <c r="N67" s="8">
        <v>1983</v>
      </c>
      <c r="O67" s="2">
        <v>15900</v>
      </c>
      <c r="P67" s="2">
        <v>18220</v>
      </c>
      <c r="Q67" s="10">
        <f t="shared" si="0"/>
        <v>0.12733260153677278</v>
      </c>
      <c r="R67" s="10" t="str">
        <f>IF(Q67&lt;((O67-14220)/14220),"Y","N")</f>
        <v>N</v>
      </c>
      <c r="S67" s="8"/>
      <c r="T67" s="9"/>
    </row>
    <row r="68" spans="1:20" x14ac:dyDescent="0.25">
      <c r="A68" t="s">
        <v>591</v>
      </c>
      <c r="B68" t="s">
        <v>589</v>
      </c>
      <c r="C68" t="s">
        <v>592</v>
      </c>
      <c r="D68" t="s">
        <v>15</v>
      </c>
      <c r="E68">
        <v>19601</v>
      </c>
      <c r="F68">
        <v>1941</v>
      </c>
      <c r="G68" t="b">
        <v>0</v>
      </c>
      <c r="H68">
        <v>375</v>
      </c>
      <c r="I68">
        <v>410</v>
      </c>
      <c r="J68">
        <v>480</v>
      </c>
      <c r="K68">
        <v>655</v>
      </c>
      <c r="L68">
        <v>690</v>
      </c>
      <c r="N68" s="8">
        <v>1984</v>
      </c>
      <c r="O68" s="2">
        <v>13760</v>
      </c>
      <c r="P68" s="2">
        <v>15840</v>
      </c>
      <c r="Q68" s="10">
        <f t="shared" si="0"/>
        <v>0.13131313131313133</v>
      </c>
      <c r="R68" s="10" t="str">
        <f>IF(Q68&lt;((O68-12200)/12200),"Y","N")</f>
        <v>N</v>
      </c>
      <c r="S68" s="8"/>
      <c r="T68" s="9"/>
    </row>
    <row r="69" spans="1:20" x14ac:dyDescent="0.25">
      <c r="A69" t="s">
        <v>708</v>
      </c>
      <c r="B69" t="s">
        <v>704</v>
      </c>
      <c r="C69" t="s">
        <v>423</v>
      </c>
      <c r="D69" t="s">
        <v>25</v>
      </c>
      <c r="E69">
        <v>19601</v>
      </c>
      <c r="F69">
        <v>1941</v>
      </c>
      <c r="G69" t="b">
        <v>0</v>
      </c>
      <c r="H69">
        <v>500</v>
      </c>
      <c r="I69">
        <v>535</v>
      </c>
      <c r="J69">
        <v>605</v>
      </c>
      <c r="K69">
        <v>640</v>
      </c>
      <c r="L69">
        <v>745</v>
      </c>
      <c r="N69" s="8">
        <v>1985</v>
      </c>
      <c r="O69" s="2">
        <v>1770</v>
      </c>
      <c r="P69" s="2">
        <v>2100</v>
      </c>
      <c r="Q69" s="10">
        <f t="shared" si="0"/>
        <v>0.15714285714285714</v>
      </c>
      <c r="R69" s="10" t="str">
        <f>IF(Q69&lt;((O69-1670)/1670),"Y","N")</f>
        <v>N</v>
      </c>
      <c r="S69" s="8"/>
      <c r="T69" s="9"/>
    </row>
    <row r="70" spans="1:20" x14ac:dyDescent="0.25">
      <c r="A70" t="s">
        <v>844</v>
      </c>
      <c r="B70" t="s">
        <v>814</v>
      </c>
      <c r="C70" t="s">
        <v>823</v>
      </c>
      <c r="D70" t="s">
        <v>25</v>
      </c>
      <c r="E70">
        <v>19603</v>
      </c>
      <c r="F70">
        <v>1941</v>
      </c>
      <c r="G70" t="b">
        <v>0</v>
      </c>
      <c r="H70">
        <v>625</v>
      </c>
      <c r="I70">
        <v>730</v>
      </c>
      <c r="J70">
        <v>870</v>
      </c>
      <c r="K70">
        <v>1010</v>
      </c>
      <c r="L70">
        <v>1115</v>
      </c>
      <c r="N70" s="8">
        <v>1986</v>
      </c>
      <c r="O70" s="2">
        <v>1085</v>
      </c>
      <c r="P70" s="2">
        <v>1415</v>
      </c>
      <c r="Q70" s="10">
        <f t="shared" si="0"/>
        <v>0.2332155477031802</v>
      </c>
      <c r="R70" s="10" t="str">
        <f>IF(Q70&lt;((O70-1130)/1130),"Y","N")</f>
        <v>N</v>
      </c>
      <c r="S70" s="8"/>
      <c r="T70" s="9"/>
    </row>
    <row r="71" spans="1:20" x14ac:dyDescent="0.25">
      <c r="A71" t="s">
        <v>902</v>
      </c>
      <c r="B71" t="s">
        <v>898</v>
      </c>
      <c r="C71" t="s">
        <v>353</v>
      </c>
      <c r="D71" t="s">
        <v>15</v>
      </c>
      <c r="E71">
        <v>19603</v>
      </c>
      <c r="F71">
        <v>1941</v>
      </c>
      <c r="G71" t="b">
        <v>0</v>
      </c>
      <c r="H71">
        <v>500</v>
      </c>
      <c r="I71">
        <v>500</v>
      </c>
      <c r="J71">
        <v>535</v>
      </c>
      <c r="K71">
        <v>675</v>
      </c>
      <c r="L71">
        <v>710</v>
      </c>
      <c r="N71" s="8">
        <v>1987</v>
      </c>
      <c r="O71" s="2">
        <v>475</v>
      </c>
      <c r="P71" s="2">
        <v>595</v>
      </c>
      <c r="Q71" s="10">
        <f t="shared" si="0"/>
        <v>0.20168067226890757</v>
      </c>
      <c r="R71" s="10" t="str">
        <f>IF(Q71&lt;((O71-490)/490),"Y","N")</f>
        <v>N</v>
      </c>
      <c r="S71" s="8"/>
      <c r="T71" s="9"/>
    </row>
    <row r="72" spans="1:20" x14ac:dyDescent="0.25">
      <c r="A72" t="s">
        <v>997</v>
      </c>
      <c r="B72" t="s">
        <v>994</v>
      </c>
      <c r="C72" t="s">
        <v>132</v>
      </c>
      <c r="D72" t="s">
        <v>15</v>
      </c>
      <c r="E72">
        <v>19601</v>
      </c>
      <c r="F72">
        <v>1941</v>
      </c>
      <c r="G72" t="b">
        <v>0</v>
      </c>
      <c r="H72">
        <v>500</v>
      </c>
      <c r="I72">
        <v>640</v>
      </c>
      <c r="J72">
        <v>815</v>
      </c>
      <c r="K72">
        <v>955</v>
      </c>
      <c r="L72">
        <v>1130</v>
      </c>
      <c r="N72" s="8">
        <v>1988</v>
      </c>
      <c r="O72" s="2">
        <v>475</v>
      </c>
      <c r="P72" s="2">
        <v>595</v>
      </c>
      <c r="Q72" s="10">
        <f t="shared" si="0"/>
        <v>0.20168067226890757</v>
      </c>
      <c r="R72" s="10" t="str">
        <f>IF(Q72&lt;((O72-350)/350),"Y","N")</f>
        <v>Y</v>
      </c>
      <c r="S72" s="8"/>
      <c r="T72" s="9"/>
    </row>
    <row r="73" spans="1:20" x14ac:dyDescent="0.25">
      <c r="A73" t="s">
        <v>1067</v>
      </c>
      <c r="B73" t="s">
        <v>1064</v>
      </c>
      <c r="C73" t="s">
        <v>876</v>
      </c>
      <c r="D73" t="s">
        <v>25</v>
      </c>
      <c r="E73">
        <v>19601</v>
      </c>
      <c r="F73">
        <v>1941</v>
      </c>
      <c r="G73" t="b">
        <v>0</v>
      </c>
      <c r="H73">
        <v>625</v>
      </c>
      <c r="I73">
        <v>800</v>
      </c>
      <c r="J73">
        <v>1010</v>
      </c>
      <c r="K73">
        <v>1115</v>
      </c>
      <c r="L73">
        <v>1255</v>
      </c>
      <c r="N73" s="8">
        <v>1989</v>
      </c>
      <c r="O73" s="2">
        <v>735</v>
      </c>
      <c r="P73" s="2">
        <v>795</v>
      </c>
      <c r="Q73" s="10">
        <f t="shared" si="0"/>
        <v>7.5471698113207544E-2</v>
      </c>
      <c r="R73" s="10" t="str">
        <f>IF(Q73&lt;((O73-580)/580),"Y","N")</f>
        <v>Y</v>
      </c>
      <c r="S73" s="8"/>
      <c r="T73" s="9"/>
    </row>
    <row r="74" spans="1:20" x14ac:dyDescent="0.25">
      <c r="A74" t="s">
        <v>1164</v>
      </c>
      <c r="B74" t="s">
        <v>190</v>
      </c>
      <c r="C74" t="s">
        <v>94</v>
      </c>
      <c r="D74" t="s">
        <v>25</v>
      </c>
      <c r="E74">
        <v>19600</v>
      </c>
      <c r="F74">
        <v>1941</v>
      </c>
      <c r="G74" t="b">
        <v>0</v>
      </c>
      <c r="H74">
        <v>125</v>
      </c>
      <c r="I74">
        <v>125</v>
      </c>
      <c r="J74">
        <v>160</v>
      </c>
      <c r="K74">
        <v>300</v>
      </c>
      <c r="L74">
        <v>405</v>
      </c>
      <c r="N74" s="8">
        <v>1990</v>
      </c>
      <c r="O74" s="2">
        <v>900</v>
      </c>
      <c r="P74" s="2">
        <v>1080</v>
      </c>
      <c r="Q74" s="10">
        <f t="shared" si="0"/>
        <v>0.16666666666666666</v>
      </c>
      <c r="R74" s="10" t="str">
        <f>IF(Q74&lt;((O74-950)/950),"Y","N")</f>
        <v>N</v>
      </c>
      <c r="S74" s="8"/>
      <c r="T74" s="9"/>
    </row>
    <row r="75" spans="1:20" x14ac:dyDescent="0.25">
      <c r="A75" t="s">
        <v>1177</v>
      </c>
      <c r="B75" t="s">
        <v>1176</v>
      </c>
      <c r="C75" t="s">
        <v>392</v>
      </c>
      <c r="D75" t="s">
        <v>25</v>
      </c>
      <c r="E75">
        <v>19601</v>
      </c>
      <c r="F75">
        <v>1941</v>
      </c>
      <c r="G75" t="b">
        <v>0</v>
      </c>
      <c r="H75">
        <v>375</v>
      </c>
      <c r="I75">
        <v>480</v>
      </c>
      <c r="J75">
        <v>620</v>
      </c>
      <c r="K75">
        <v>725</v>
      </c>
      <c r="L75">
        <v>795</v>
      </c>
      <c r="N75" s="8">
        <v>1991</v>
      </c>
      <c r="O75" s="2">
        <v>1345</v>
      </c>
      <c r="P75" s="2">
        <v>1510</v>
      </c>
      <c r="Q75" s="10">
        <f t="shared" si="0"/>
        <v>0.10927152317880795</v>
      </c>
      <c r="R75" s="10" t="str">
        <f>IF(Q75&lt;((O75-1380)/1380),"Y","N")</f>
        <v>N</v>
      </c>
      <c r="S75" s="8"/>
      <c r="T75" s="9"/>
    </row>
    <row r="76" spans="1:20" x14ac:dyDescent="0.25">
      <c r="A76" t="s">
        <v>40</v>
      </c>
      <c r="B76" t="s">
        <v>38</v>
      </c>
      <c r="C76" t="s">
        <v>41</v>
      </c>
      <c r="D76" t="s">
        <v>15</v>
      </c>
      <c r="E76">
        <v>19601</v>
      </c>
      <c r="F76">
        <v>1942</v>
      </c>
      <c r="G76" t="b">
        <v>0</v>
      </c>
      <c r="H76">
        <v>125</v>
      </c>
      <c r="I76">
        <v>90</v>
      </c>
      <c r="J76">
        <v>90</v>
      </c>
      <c r="K76">
        <v>195</v>
      </c>
      <c r="L76">
        <v>300</v>
      </c>
      <c r="N76" s="8">
        <v>1992</v>
      </c>
      <c r="O76" s="2">
        <v>2115</v>
      </c>
      <c r="P76" s="2">
        <v>2460</v>
      </c>
      <c r="Q76" s="10">
        <f t="shared" si="0"/>
        <v>0.1402439024390244</v>
      </c>
      <c r="R76" s="10" t="str">
        <f>IF(Q76&lt;((O76-1940)/1940),"Y","N")</f>
        <v>N</v>
      </c>
      <c r="S76" s="8"/>
      <c r="T76" s="9"/>
    </row>
    <row r="77" spans="1:20" x14ac:dyDescent="0.25">
      <c r="A77" t="s">
        <v>50</v>
      </c>
      <c r="B77" t="s">
        <v>51</v>
      </c>
      <c r="C77" t="s">
        <v>52</v>
      </c>
      <c r="D77" t="s">
        <v>15</v>
      </c>
      <c r="E77">
        <v>19603</v>
      </c>
      <c r="F77">
        <v>1942</v>
      </c>
      <c r="G77" t="b">
        <v>0</v>
      </c>
      <c r="H77">
        <v>500</v>
      </c>
      <c r="I77">
        <v>605</v>
      </c>
      <c r="J77">
        <v>745</v>
      </c>
      <c r="K77">
        <v>780</v>
      </c>
      <c r="L77">
        <v>850</v>
      </c>
      <c r="N77" s="8">
        <v>1993</v>
      </c>
      <c r="O77" s="2">
        <v>720</v>
      </c>
      <c r="P77" s="2">
        <v>705</v>
      </c>
      <c r="Q77" s="10">
        <f t="shared" si="0"/>
        <v>-2.1276595744680851E-2</v>
      </c>
      <c r="R77" s="10" t="str">
        <f>IF(Q77&lt;((O77-700)/700),"Y","N")</f>
        <v>Y</v>
      </c>
      <c r="S77" s="8"/>
      <c r="T77" s="9"/>
    </row>
    <row r="78" spans="1:20" x14ac:dyDescent="0.25">
      <c r="A78" t="s">
        <v>147</v>
      </c>
      <c r="B78" t="s">
        <v>142</v>
      </c>
      <c r="C78" t="s">
        <v>148</v>
      </c>
      <c r="D78" t="s">
        <v>15</v>
      </c>
      <c r="E78">
        <v>19601</v>
      </c>
      <c r="F78">
        <v>1942</v>
      </c>
      <c r="G78" t="b">
        <v>0</v>
      </c>
      <c r="H78">
        <v>125</v>
      </c>
      <c r="I78">
        <v>265</v>
      </c>
      <c r="J78">
        <v>440</v>
      </c>
      <c r="K78">
        <v>475</v>
      </c>
      <c r="L78">
        <v>615</v>
      </c>
      <c r="N78" s="8">
        <v>1994</v>
      </c>
      <c r="O78" s="2">
        <v>480</v>
      </c>
      <c r="P78" s="2">
        <v>585</v>
      </c>
      <c r="Q78" s="10">
        <f t="shared" si="0"/>
        <v>0.17948717948717949</v>
      </c>
      <c r="R78" s="10" t="str">
        <f>IF(Q78&lt;((O78-400)/400),"Y","N")</f>
        <v>Y</v>
      </c>
      <c r="S78" s="8"/>
      <c r="T78" s="9"/>
    </row>
    <row r="79" spans="1:20" x14ac:dyDescent="0.25">
      <c r="A79" t="s">
        <v>430</v>
      </c>
      <c r="B79" t="s">
        <v>431</v>
      </c>
      <c r="C79" t="s">
        <v>394</v>
      </c>
      <c r="D79" t="s">
        <v>15</v>
      </c>
      <c r="E79">
        <v>19601</v>
      </c>
      <c r="F79">
        <v>1942</v>
      </c>
      <c r="G79" t="b">
        <v>0</v>
      </c>
      <c r="H79">
        <v>625</v>
      </c>
      <c r="I79">
        <v>590</v>
      </c>
      <c r="J79">
        <v>590</v>
      </c>
      <c r="K79">
        <v>765</v>
      </c>
      <c r="L79">
        <v>835</v>
      </c>
      <c r="N79" s="8" t="s">
        <v>1304</v>
      </c>
      <c r="O79" s="2">
        <v>511175</v>
      </c>
      <c r="P79" s="2">
        <v>589890</v>
      </c>
      <c r="S79" s="8"/>
      <c r="T79" s="9"/>
    </row>
    <row r="80" spans="1:20" x14ac:dyDescent="0.25">
      <c r="A80" t="s">
        <v>520</v>
      </c>
      <c r="B80" t="s">
        <v>515</v>
      </c>
      <c r="C80" t="s">
        <v>521</v>
      </c>
      <c r="D80" t="s">
        <v>25</v>
      </c>
      <c r="E80">
        <v>19600</v>
      </c>
      <c r="F80">
        <v>1942</v>
      </c>
      <c r="G80" t="b">
        <v>0</v>
      </c>
      <c r="H80">
        <v>250</v>
      </c>
      <c r="I80">
        <v>355</v>
      </c>
      <c r="J80">
        <v>495</v>
      </c>
      <c r="K80">
        <v>565</v>
      </c>
      <c r="L80">
        <v>670</v>
      </c>
      <c r="N80" t="s">
        <v>1308</v>
      </c>
      <c r="Q80" s="12" t="s">
        <v>1309</v>
      </c>
      <c r="R80" s="12">
        <f>COUNTIF(R13:R78,"Y")</f>
        <v>48</v>
      </c>
    </row>
    <row r="81" spans="1:19" x14ac:dyDescent="0.25">
      <c r="A81" t="s">
        <v>541</v>
      </c>
      <c r="B81" t="s">
        <v>533</v>
      </c>
      <c r="C81" t="s">
        <v>337</v>
      </c>
      <c r="D81" t="s">
        <v>25</v>
      </c>
      <c r="E81">
        <v>19601</v>
      </c>
      <c r="F81">
        <v>1942</v>
      </c>
      <c r="G81" t="b">
        <v>0</v>
      </c>
      <c r="H81">
        <v>500</v>
      </c>
      <c r="I81">
        <v>500</v>
      </c>
      <c r="J81">
        <v>535</v>
      </c>
      <c r="K81">
        <v>675</v>
      </c>
      <c r="L81">
        <v>745</v>
      </c>
      <c r="Q81" s="12" t="s">
        <v>1310</v>
      </c>
      <c r="R81" s="12">
        <f>COUNTIF(R14:R78,"N")</f>
        <v>17</v>
      </c>
    </row>
    <row r="82" spans="1:19" x14ac:dyDescent="0.25">
      <c r="A82" t="s">
        <v>578</v>
      </c>
      <c r="B82" t="s">
        <v>579</v>
      </c>
      <c r="C82" t="s">
        <v>580</v>
      </c>
      <c r="D82" t="s">
        <v>25</v>
      </c>
      <c r="E82">
        <v>19600</v>
      </c>
      <c r="F82">
        <v>1942</v>
      </c>
      <c r="G82" t="b">
        <v>0</v>
      </c>
      <c r="H82">
        <v>375</v>
      </c>
      <c r="I82">
        <v>340</v>
      </c>
      <c r="J82">
        <v>340</v>
      </c>
      <c r="K82">
        <v>375</v>
      </c>
      <c r="L82">
        <v>480</v>
      </c>
    </row>
    <row r="83" spans="1:19" x14ac:dyDescent="0.25">
      <c r="A83" t="s">
        <v>760</v>
      </c>
      <c r="B83" t="s">
        <v>759</v>
      </c>
      <c r="C83" t="s">
        <v>216</v>
      </c>
      <c r="D83" t="s">
        <v>15</v>
      </c>
      <c r="E83">
        <v>19600</v>
      </c>
      <c r="F83">
        <v>1942</v>
      </c>
      <c r="G83" t="b">
        <v>0</v>
      </c>
      <c r="H83">
        <v>375</v>
      </c>
      <c r="I83">
        <v>375</v>
      </c>
      <c r="J83">
        <v>410</v>
      </c>
      <c r="K83">
        <v>480</v>
      </c>
      <c r="L83">
        <v>515</v>
      </c>
      <c r="N83" s="7" t="s">
        <v>1303</v>
      </c>
      <c r="O83" t="s">
        <v>1305</v>
      </c>
      <c r="P83" t="s">
        <v>1306</v>
      </c>
      <c r="Q83" t="s">
        <v>1311</v>
      </c>
    </row>
    <row r="84" spans="1:19" x14ac:dyDescent="0.25">
      <c r="A84" t="s">
        <v>761</v>
      </c>
      <c r="B84" t="s">
        <v>759</v>
      </c>
      <c r="C84" t="s">
        <v>686</v>
      </c>
      <c r="D84" t="s">
        <v>15</v>
      </c>
      <c r="E84">
        <v>19600</v>
      </c>
      <c r="F84">
        <v>1942</v>
      </c>
      <c r="G84" t="b">
        <v>0</v>
      </c>
      <c r="H84">
        <v>625</v>
      </c>
      <c r="I84">
        <v>660</v>
      </c>
      <c r="J84">
        <v>730</v>
      </c>
      <c r="K84">
        <v>765</v>
      </c>
      <c r="L84">
        <v>940</v>
      </c>
      <c r="N84" s="8" t="s">
        <v>25</v>
      </c>
      <c r="O84" s="14">
        <v>224135</v>
      </c>
      <c r="P84" s="14">
        <v>257270</v>
      </c>
      <c r="Q84" s="17">
        <f t="shared" ref="Q84:Q92" si="1">(P84-O84)/O84</f>
        <v>0.14783501015013273</v>
      </c>
    </row>
    <row r="85" spans="1:19" x14ac:dyDescent="0.25">
      <c r="A85" t="s">
        <v>805</v>
      </c>
      <c r="B85" t="s">
        <v>806</v>
      </c>
      <c r="C85" t="s">
        <v>592</v>
      </c>
      <c r="D85" t="s">
        <v>15</v>
      </c>
      <c r="E85">
        <v>19601</v>
      </c>
      <c r="F85">
        <v>1942</v>
      </c>
      <c r="G85" t="b">
        <v>0</v>
      </c>
      <c r="H85">
        <v>375</v>
      </c>
      <c r="I85">
        <v>550</v>
      </c>
      <c r="J85">
        <v>760</v>
      </c>
      <c r="K85">
        <v>900</v>
      </c>
      <c r="L85">
        <v>1005</v>
      </c>
      <c r="N85" s="13">
        <v>19600</v>
      </c>
      <c r="O85" s="14">
        <v>82245</v>
      </c>
      <c r="P85" s="14">
        <v>94650</v>
      </c>
      <c r="Q85" s="17">
        <f t="shared" si="1"/>
        <v>0.15082983768010214</v>
      </c>
    </row>
    <row r="86" spans="1:19" x14ac:dyDescent="0.25">
      <c r="A86" t="s">
        <v>955</v>
      </c>
      <c r="B86" t="s">
        <v>949</v>
      </c>
      <c r="C86" t="s">
        <v>54</v>
      </c>
      <c r="D86" t="s">
        <v>25</v>
      </c>
      <c r="E86">
        <v>19601</v>
      </c>
      <c r="F86">
        <v>1942</v>
      </c>
      <c r="G86" t="b">
        <v>0</v>
      </c>
      <c r="H86">
        <v>125</v>
      </c>
      <c r="I86">
        <v>230</v>
      </c>
      <c r="J86">
        <v>370</v>
      </c>
      <c r="K86">
        <v>405</v>
      </c>
      <c r="L86">
        <v>440</v>
      </c>
      <c r="N86" s="13">
        <v>19601</v>
      </c>
      <c r="O86" s="14">
        <v>74905</v>
      </c>
      <c r="P86" s="14">
        <v>84830</v>
      </c>
      <c r="Q86" s="17">
        <f t="shared" si="1"/>
        <v>0.13250116814631868</v>
      </c>
      <c r="R86" s="10"/>
      <c r="S86" s="10"/>
    </row>
    <row r="87" spans="1:19" x14ac:dyDescent="0.25">
      <c r="A87" t="s">
        <v>1200</v>
      </c>
      <c r="B87" t="s">
        <v>1197</v>
      </c>
      <c r="C87" t="s">
        <v>36</v>
      </c>
      <c r="D87" t="s">
        <v>25</v>
      </c>
      <c r="E87">
        <v>19600</v>
      </c>
      <c r="F87">
        <v>1942</v>
      </c>
      <c r="G87" t="b">
        <v>0</v>
      </c>
      <c r="H87">
        <v>250</v>
      </c>
      <c r="I87">
        <v>355</v>
      </c>
      <c r="J87">
        <v>495</v>
      </c>
      <c r="K87">
        <v>635</v>
      </c>
      <c r="L87">
        <v>705</v>
      </c>
      <c r="N87" s="13">
        <v>19603</v>
      </c>
      <c r="O87" s="14">
        <v>66985</v>
      </c>
      <c r="P87" s="14">
        <v>77790</v>
      </c>
      <c r="Q87" s="17">
        <f t="shared" si="1"/>
        <v>0.1613047697245652</v>
      </c>
    </row>
    <row r="88" spans="1:19" x14ac:dyDescent="0.25">
      <c r="A88" t="s">
        <v>1261</v>
      </c>
      <c r="B88" t="s">
        <v>1262</v>
      </c>
      <c r="C88" t="s">
        <v>692</v>
      </c>
      <c r="D88" t="s">
        <v>15</v>
      </c>
      <c r="E88">
        <v>19603</v>
      </c>
      <c r="F88">
        <v>1942</v>
      </c>
      <c r="G88" t="b">
        <v>0</v>
      </c>
      <c r="H88">
        <v>375</v>
      </c>
      <c r="I88">
        <v>550</v>
      </c>
      <c r="J88">
        <v>760</v>
      </c>
      <c r="K88">
        <v>900</v>
      </c>
      <c r="L88">
        <v>1075</v>
      </c>
      <c r="N88" s="8" t="s">
        <v>15</v>
      </c>
      <c r="O88" s="14">
        <v>287040</v>
      </c>
      <c r="P88" s="14">
        <v>332620</v>
      </c>
      <c r="Q88" s="17">
        <f t="shared" si="1"/>
        <v>0.15879319955406912</v>
      </c>
    </row>
    <row r="89" spans="1:19" x14ac:dyDescent="0.25">
      <c r="A89" t="s">
        <v>42</v>
      </c>
      <c r="B89" t="s">
        <v>38</v>
      </c>
      <c r="C89" t="s">
        <v>43</v>
      </c>
      <c r="D89" t="s">
        <v>15</v>
      </c>
      <c r="E89">
        <v>19600</v>
      </c>
      <c r="F89">
        <v>1943</v>
      </c>
      <c r="G89" t="b">
        <v>0</v>
      </c>
      <c r="H89">
        <v>125</v>
      </c>
      <c r="I89">
        <v>160</v>
      </c>
      <c r="J89">
        <v>230</v>
      </c>
      <c r="K89">
        <v>405</v>
      </c>
      <c r="L89">
        <v>510</v>
      </c>
      <c r="N89" s="13">
        <v>19600</v>
      </c>
      <c r="O89" s="14">
        <v>98360</v>
      </c>
      <c r="P89" s="14">
        <v>114070</v>
      </c>
      <c r="Q89" s="17">
        <f t="shared" si="1"/>
        <v>0.15971939812932087</v>
      </c>
    </row>
    <row r="90" spans="1:19" x14ac:dyDescent="0.25">
      <c r="A90" t="s">
        <v>62</v>
      </c>
      <c r="B90" t="s">
        <v>63</v>
      </c>
      <c r="C90" t="s">
        <v>64</v>
      </c>
      <c r="D90" t="s">
        <v>25</v>
      </c>
      <c r="E90">
        <v>19600</v>
      </c>
      <c r="F90">
        <v>1943</v>
      </c>
      <c r="G90" t="b">
        <v>0</v>
      </c>
      <c r="H90">
        <v>375</v>
      </c>
      <c r="I90">
        <v>410</v>
      </c>
      <c r="J90">
        <v>480</v>
      </c>
      <c r="K90">
        <v>620</v>
      </c>
      <c r="L90">
        <v>655</v>
      </c>
      <c r="N90" s="13">
        <v>19601</v>
      </c>
      <c r="O90" s="14">
        <v>89745</v>
      </c>
      <c r="P90" s="14">
        <v>103400</v>
      </c>
      <c r="Q90" s="17">
        <f t="shared" si="1"/>
        <v>0.15215332330491949</v>
      </c>
    </row>
    <row r="91" spans="1:19" x14ac:dyDescent="0.25">
      <c r="A91" t="s">
        <v>407</v>
      </c>
      <c r="B91" t="s">
        <v>384</v>
      </c>
      <c r="C91" t="s">
        <v>408</v>
      </c>
      <c r="D91" t="s">
        <v>15</v>
      </c>
      <c r="E91">
        <v>19603</v>
      </c>
      <c r="F91">
        <v>1943</v>
      </c>
      <c r="G91" t="b">
        <v>0</v>
      </c>
      <c r="H91">
        <v>375</v>
      </c>
      <c r="I91">
        <v>410</v>
      </c>
      <c r="J91">
        <v>480</v>
      </c>
      <c r="K91">
        <v>620</v>
      </c>
      <c r="L91">
        <v>655</v>
      </c>
      <c r="N91" s="13">
        <v>19603</v>
      </c>
      <c r="O91" s="14">
        <v>98935</v>
      </c>
      <c r="P91" s="14">
        <v>115150</v>
      </c>
      <c r="Q91" s="17">
        <f t="shared" si="1"/>
        <v>0.16389548693586697</v>
      </c>
    </row>
    <row r="92" spans="1:19" x14ac:dyDescent="0.25">
      <c r="A92" t="s">
        <v>426</v>
      </c>
      <c r="B92" t="s">
        <v>427</v>
      </c>
      <c r="C92" t="s">
        <v>230</v>
      </c>
      <c r="D92" t="s">
        <v>25</v>
      </c>
      <c r="E92">
        <v>19603</v>
      </c>
      <c r="F92">
        <v>1943</v>
      </c>
      <c r="G92" t="b">
        <v>0</v>
      </c>
      <c r="H92">
        <v>250</v>
      </c>
      <c r="I92">
        <v>390</v>
      </c>
      <c r="J92">
        <v>565</v>
      </c>
      <c r="K92">
        <v>670</v>
      </c>
      <c r="L92">
        <v>775</v>
      </c>
      <c r="N92" s="8" t="s">
        <v>1304</v>
      </c>
      <c r="O92" s="14">
        <v>511175</v>
      </c>
      <c r="P92" s="14">
        <v>589890</v>
      </c>
      <c r="Q92" s="17">
        <f t="shared" si="1"/>
        <v>0.15398836015063336</v>
      </c>
    </row>
    <row r="93" spans="1:19" x14ac:dyDescent="0.25">
      <c r="A93" t="s">
        <v>455</v>
      </c>
      <c r="B93" t="s">
        <v>453</v>
      </c>
      <c r="C93" t="s">
        <v>456</v>
      </c>
      <c r="D93" t="s">
        <v>15</v>
      </c>
      <c r="E93">
        <v>19600</v>
      </c>
      <c r="F93">
        <v>1943</v>
      </c>
      <c r="G93" t="b">
        <v>0</v>
      </c>
      <c r="H93">
        <v>500</v>
      </c>
      <c r="I93">
        <v>500</v>
      </c>
      <c r="J93">
        <v>535</v>
      </c>
      <c r="K93">
        <v>605</v>
      </c>
      <c r="L93">
        <v>640</v>
      </c>
      <c r="O93"/>
      <c r="P93"/>
    </row>
    <row r="94" spans="1:19" x14ac:dyDescent="0.25">
      <c r="A94" t="s">
        <v>469</v>
      </c>
      <c r="B94" t="s">
        <v>464</v>
      </c>
      <c r="C94" t="s">
        <v>80</v>
      </c>
      <c r="D94" t="s">
        <v>25</v>
      </c>
      <c r="E94">
        <v>19601</v>
      </c>
      <c r="F94">
        <v>1943</v>
      </c>
      <c r="G94" t="b">
        <v>0</v>
      </c>
      <c r="H94">
        <v>125</v>
      </c>
      <c r="I94">
        <v>90</v>
      </c>
      <c r="J94">
        <v>90</v>
      </c>
      <c r="K94">
        <v>125</v>
      </c>
      <c r="L94">
        <v>300</v>
      </c>
      <c r="O94"/>
      <c r="P94"/>
    </row>
    <row r="95" spans="1:19" x14ac:dyDescent="0.25">
      <c r="A95" t="s">
        <v>738</v>
      </c>
      <c r="B95" t="s">
        <v>691</v>
      </c>
      <c r="C95" t="s">
        <v>739</v>
      </c>
      <c r="D95" t="s">
        <v>25</v>
      </c>
      <c r="E95">
        <v>19600</v>
      </c>
      <c r="F95">
        <v>1943</v>
      </c>
      <c r="G95" t="b">
        <v>0</v>
      </c>
      <c r="H95">
        <v>125</v>
      </c>
      <c r="I95">
        <v>90</v>
      </c>
      <c r="J95">
        <v>90</v>
      </c>
      <c r="K95">
        <v>230</v>
      </c>
      <c r="L95">
        <v>265</v>
      </c>
      <c r="O95"/>
      <c r="P95"/>
    </row>
    <row r="96" spans="1:19" x14ac:dyDescent="0.25">
      <c r="A96" t="s">
        <v>779</v>
      </c>
      <c r="B96" t="s">
        <v>778</v>
      </c>
      <c r="C96" t="s">
        <v>780</v>
      </c>
      <c r="D96" t="s">
        <v>15</v>
      </c>
      <c r="E96">
        <v>19601</v>
      </c>
      <c r="F96">
        <v>1943</v>
      </c>
      <c r="G96" t="b">
        <v>0</v>
      </c>
      <c r="H96">
        <v>625</v>
      </c>
      <c r="I96">
        <v>765</v>
      </c>
      <c r="J96">
        <v>940</v>
      </c>
      <c r="K96">
        <v>975</v>
      </c>
      <c r="L96">
        <v>1080</v>
      </c>
      <c r="O96"/>
      <c r="P96"/>
    </row>
    <row r="97" spans="1:16" x14ac:dyDescent="0.25">
      <c r="A97" t="s">
        <v>831</v>
      </c>
      <c r="B97" t="s">
        <v>828</v>
      </c>
      <c r="C97" t="s">
        <v>832</v>
      </c>
      <c r="D97" t="s">
        <v>25</v>
      </c>
      <c r="E97">
        <v>19603</v>
      </c>
      <c r="F97">
        <v>1943</v>
      </c>
      <c r="G97" t="b">
        <v>0</v>
      </c>
      <c r="H97">
        <v>375</v>
      </c>
      <c r="I97">
        <v>410</v>
      </c>
      <c r="J97">
        <v>480</v>
      </c>
      <c r="K97">
        <v>655</v>
      </c>
      <c r="L97">
        <v>690</v>
      </c>
      <c r="O97"/>
      <c r="P97"/>
    </row>
    <row r="98" spans="1:16" x14ac:dyDescent="0.25">
      <c r="A98" t="s">
        <v>873</v>
      </c>
      <c r="B98" t="s">
        <v>874</v>
      </c>
      <c r="C98" t="s">
        <v>359</v>
      </c>
      <c r="D98" t="s">
        <v>15</v>
      </c>
      <c r="E98">
        <v>19603</v>
      </c>
      <c r="F98">
        <v>1943</v>
      </c>
      <c r="G98" t="b">
        <v>0</v>
      </c>
      <c r="H98">
        <v>625</v>
      </c>
      <c r="I98">
        <v>660</v>
      </c>
      <c r="J98">
        <v>730</v>
      </c>
      <c r="K98">
        <v>765</v>
      </c>
      <c r="L98">
        <v>870</v>
      </c>
      <c r="O98"/>
      <c r="P98"/>
    </row>
    <row r="99" spans="1:16" x14ac:dyDescent="0.25">
      <c r="A99" t="s">
        <v>885</v>
      </c>
      <c r="B99" t="s">
        <v>886</v>
      </c>
      <c r="C99" t="s">
        <v>168</v>
      </c>
      <c r="D99" t="s">
        <v>25</v>
      </c>
      <c r="E99">
        <v>19603</v>
      </c>
      <c r="F99">
        <v>1943</v>
      </c>
      <c r="G99" t="b">
        <v>0</v>
      </c>
      <c r="H99">
        <v>500</v>
      </c>
      <c r="I99">
        <v>570</v>
      </c>
      <c r="J99">
        <v>675</v>
      </c>
      <c r="K99">
        <v>815</v>
      </c>
      <c r="L99">
        <v>955</v>
      </c>
      <c r="O99"/>
      <c r="P99"/>
    </row>
    <row r="100" spans="1:16" x14ac:dyDescent="0.25">
      <c r="A100" t="s">
        <v>1083</v>
      </c>
      <c r="B100" t="s">
        <v>1084</v>
      </c>
      <c r="C100" t="s">
        <v>281</v>
      </c>
      <c r="D100" t="s">
        <v>15</v>
      </c>
      <c r="E100">
        <v>19600</v>
      </c>
      <c r="F100">
        <v>1943</v>
      </c>
      <c r="G100" t="b">
        <v>0</v>
      </c>
      <c r="H100">
        <v>125</v>
      </c>
      <c r="I100">
        <v>160</v>
      </c>
      <c r="J100">
        <v>230</v>
      </c>
      <c r="K100">
        <v>370</v>
      </c>
      <c r="L100">
        <v>440</v>
      </c>
      <c r="O100"/>
      <c r="P100"/>
    </row>
    <row r="101" spans="1:16" x14ac:dyDescent="0.25">
      <c r="A101" t="s">
        <v>1206</v>
      </c>
      <c r="B101" t="s">
        <v>1203</v>
      </c>
      <c r="C101" t="s">
        <v>210</v>
      </c>
      <c r="D101" t="s">
        <v>25</v>
      </c>
      <c r="E101">
        <v>19603</v>
      </c>
      <c r="F101">
        <v>1943</v>
      </c>
      <c r="G101" t="b">
        <v>0</v>
      </c>
      <c r="H101">
        <v>375</v>
      </c>
      <c r="I101">
        <v>410</v>
      </c>
      <c r="J101">
        <v>480</v>
      </c>
      <c r="K101">
        <v>550</v>
      </c>
      <c r="L101">
        <v>655</v>
      </c>
    </row>
    <row r="102" spans="1:16" x14ac:dyDescent="0.25">
      <c r="A102" t="s">
        <v>91</v>
      </c>
      <c r="B102" t="s">
        <v>90</v>
      </c>
      <c r="C102" t="s">
        <v>92</v>
      </c>
      <c r="D102" t="s">
        <v>15</v>
      </c>
      <c r="E102">
        <v>19600</v>
      </c>
      <c r="F102">
        <v>1944</v>
      </c>
      <c r="G102" t="b">
        <v>0</v>
      </c>
      <c r="H102">
        <v>125</v>
      </c>
      <c r="I102">
        <v>265</v>
      </c>
      <c r="J102">
        <v>440</v>
      </c>
      <c r="K102">
        <v>615</v>
      </c>
      <c r="L102">
        <v>720</v>
      </c>
    </row>
    <row r="103" spans="1:16" x14ac:dyDescent="0.25">
      <c r="A103" t="s">
        <v>289</v>
      </c>
      <c r="B103" t="s">
        <v>287</v>
      </c>
      <c r="C103" t="s">
        <v>290</v>
      </c>
      <c r="D103" t="s">
        <v>15</v>
      </c>
      <c r="E103">
        <v>19600</v>
      </c>
      <c r="F103">
        <v>1944</v>
      </c>
      <c r="G103" t="b">
        <v>0</v>
      </c>
      <c r="H103">
        <v>250</v>
      </c>
      <c r="I103">
        <v>215</v>
      </c>
      <c r="J103">
        <v>215</v>
      </c>
      <c r="K103">
        <v>250</v>
      </c>
      <c r="L103">
        <v>425</v>
      </c>
    </row>
    <row r="104" spans="1:16" x14ac:dyDescent="0.25">
      <c r="A104" t="s">
        <v>344</v>
      </c>
      <c r="B104" t="s">
        <v>341</v>
      </c>
      <c r="C104" t="s">
        <v>345</v>
      </c>
      <c r="D104" t="s">
        <v>25</v>
      </c>
      <c r="E104">
        <v>19600</v>
      </c>
      <c r="F104">
        <v>1944</v>
      </c>
      <c r="G104" t="b">
        <v>0</v>
      </c>
      <c r="H104">
        <v>250</v>
      </c>
      <c r="I104">
        <v>320</v>
      </c>
      <c r="J104">
        <v>425</v>
      </c>
      <c r="K104">
        <v>600</v>
      </c>
      <c r="L104">
        <v>670</v>
      </c>
    </row>
    <row r="105" spans="1:16" x14ac:dyDescent="0.25">
      <c r="A105" t="s">
        <v>485</v>
      </c>
      <c r="B105" t="s">
        <v>486</v>
      </c>
      <c r="C105" t="s">
        <v>104</v>
      </c>
      <c r="D105" t="s">
        <v>15</v>
      </c>
      <c r="E105">
        <v>19603</v>
      </c>
      <c r="F105">
        <v>1944</v>
      </c>
      <c r="G105" t="b">
        <v>0</v>
      </c>
      <c r="H105">
        <v>125</v>
      </c>
      <c r="I105">
        <v>230</v>
      </c>
      <c r="J105">
        <v>370</v>
      </c>
      <c r="K105">
        <v>545</v>
      </c>
      <c r="L105">
        <v>720</v>
      </c>
    </row>
    <row r="106" spans="1:16" x14ac:dyDescent="0.25">
      <c r="A106" t="s">
        <v>528</v>
      </c>
      <c r="B106" t="s">
        <v>515</v>
      </c>
      <c r="C106" t="s">
        <v>238</v>
      </c>
      <c r="D106" t="s">
        <v>15</v>
      </c>
      <c r="E106">
        <v>19600</v>
      </c>
      <c r="F106">
        <v>1944</v>
      </c>
      <c r="G106" t="b">
        <v>0</v>
      </c>
      <c r="H106">
        <v>125</v>
      </c>
      <c r="I106">
        <v>230</v>
      </c>
      <c r="J106">
        <v>370</v>
      </c>
      <c r="K106">
        <v>475</v>
      </c>
      <c r="L106">
        <v>580</v>
      </c>
    </row>
    <row r="107" spans="1:16" x14ac:dyDescent="0.25">
      <c r="A107" t="s">
        <v>552</v>
      </c>
      <c r="B107" t="s">
        <v>347</v>
      </c>
      <c r="C107" t="s">
        <v>330</v>
      </c>
      <c r="D107" t="s">
        <v>15</v>
      </c>
      <c r="E107">
        <v>19600</v>
      </c>
      <c r="F107">
        <v>1944</v>
      </c>
      <c r="G107" t="b">
        <v>0</v>
      </c>
      <c r="H107">
        <v>250</v>
      </c>
      <c r="I107">
        <v>425</v>
      </c>
      <c r="J107">
        <v>635</v>
      </c>
      <c r="K107">
        <v>740</v>
      </c>
      <c r="L107">
        <v>810</v>
      </c>
    </row>
    <row r="108" spans="1:16" x14ac:dyDescent="0.25">
      <c r="A108" t="s">
        <v>586</v>
      </c>
      <c r="B108" t="s">
        <v>579</v>
      </c>
      <c r="C108" t="s">
        <v>408</v>
      </c>
      <c r="D108" t="s">
        <v>15</v>
      </c>
      <c r="E108">
        <v>19600</v>
      </c>
      <c r="F108">
        <v>1944</v>
      </c>
      <c r="G108" t="b">
        <v>0</v>
      </c>
      <c r="H108">
        <v>500</v>
      </c>
      <c r="I108">
        <v>500</v>
      </c>
      <c r="J108">
        <v>535</v>
      </c>
      <c r="K108">
        <v>640</v>
      </c>
      <c r="L108">
        <v>710</v>
      </c>
    </row>
    <row r="109" spans="1:16" x14ac:dyDescent="0.25">
      <c r="A109" t="s">
        <v>631</v>
      </c>
      <c r="B109" t="s">
        <v>627</v>
      </c>
      <c r="C109" t="s">
        <v>632</v>
      </c>
      <c r="D109" t="s">
        <v>25</v>
      </c>
      <c r="E109">
        <v>19601</v>
      </c>
      <c r="F109">
        <v>1944</v>
      </c>
      <c r="G109" t="b">
        <v>0</v>
      </c>
      <c r="H109">
        <v>375</v>
      </c>
      <c r="I109">
        <v>515</v>
      </c>
      <c r="J109">
        <v>690</v>
      </c>
      <c r="K109">
        <v>830</v>
      </c>
      <c r="L109">
        <v>935</v>
      </c>
    </row>
    <row r="110" spans="1:16" x14ac:dyDescent="0.25">
      <c r="A110" t="s">
        <v>727</v>
      </c>
      <c r="B110" t="s">
        <v>725</v>
      </c>
      <c r="C110" t="s">
        <v>104</v>
      </c>
      <c r="D110" t="s">
        <v>15</v>
      </c>
      <c r="E110">
        <v>19603</v>
      </c>
      <c r="F110">
        <v>1944</v>
      </c>
      <c r="G110" t="b">
        <v>0</v>
      </c>
      <c r="H110">
        <v>250</v>
      </c>
      <c r="I110">
        <v>250</v>
      </c>
      <c r="J110">
        <v>285</v>
      </c>
      <c r="K110">
        <v>460</v>
      </c>
      <c r="L110">
        <v>635</v>
      </c>
    </row>
    <row r="111" spans="1:16" x14ac:dyDescent="0.25">
      <c r="A111" t="s">
        <v>757</v>
      </c>
      <c r="B111" t="s">
        <v>691</v>
      </c>
      <c r="C111" t="s">
        <v>415</v>
      </c>
      <c r="D111" t="s">
        <v>25</v>
      </c>
      <c r="E111">
        <v>19600</v>
      </c>
      <c r="F111">
        <v>1944</v>
      </c>
      <c r="G111" t="b">
        <v>0</v>
      </c>
      <c r="H111">
        <v>500</v>
      </c>
      <c r="I111">
        <v>640</v>
      </c>
      <c r="J111">
        <v>815</v>
      </c>
      <c r="K111">
        <v>990</v>
      </c>
      <c r="L111">
        <v>1130</v>
      </c>
    </row>
    <row r="112" spans="1:16" x14ac:dyDescent="0.25">
      <c r="A112" t="s">
        <v>791</v>
      </c>
      <c r="B112" t="s">
        <v>792</v>
      </c>
      <c r="C112" t="s">
        <v>793</v>
      </c>
      <c r="D112" t="s">
        <v>25</v>
      </c>
      <c r="E112">
        <v>19600</v>
      </c>
      <c r="F112">
        <v>1944</v>
      </c>
      <c r="G112" t="b">
        <v>0</v>
      </c>
      <c r="H112">
        <v>625</v>
      </c>
      <c r="I112">
        <v>660</v>
      </c>
      <c r="J112">
        <v>730</v>
      </c>
      <c r="K112">
        <v>905</v>
      </c>
      <c r="L112">
        <v>1080</v>
      </c>
    </row>
    <row r="113" spans="1:12" x14ac:dyDescent="0.25">
      <c r="A113" t="s">
        <v>801</v>
      </c>
      <c r="B113" t="s">
        <v>799</v>
      </c>
      <c r="C113" t="s">
        <v>281</v>
      </c>
      <c r="D113" t="s">
        <v>15</v>
      </c>
      <c r="E113">
        <v>19603</v>
      </c>
      <c r="F113">
        <v>1944</v>
      </c>
      <c r="G113" t="b">
        <v>0</v>
      </c>
      <c r="H113">
        <v>125</v>
      </c>
      <c r="I113">
        <v>160</v>
      </c>
      <c r="J113">
        <v>230</v>
      </c>
      <c r="K113">
        <v>265</v>
      </c>
      <c r="L113">
        <v>370</v>
      </c>
    </row>
    <row r="114" spans="1:12" x14ac:dyDescent="0.25">
      <c r="A114" t="s">
        <v>903</v>
      </c>
      <c r="B114" t="s">
        <v>898</v>
      </c>
      <c r="C114" t="s">
        <v>392</v>
      </c>
      <c r="D114" t="s">
        <v>25</v>
      </c>
      <c r="E114">
        <v>19600</v>
      </c>
      <c r="F114">
        <v>1944</v>
      </c>
      <c r="G114" t="b">
        <v>0</v>
      </c>
      <c r="H114">
        <v>500</v>
      </c>
      <c r="I114">
        <v>570</v>
      </c>
      <c r="J114">
        <v>675</v>
      </c>
      <c r="K114">
        <v>710</v>
      </c>
      <c r="L114">
        <v>745</v>
      </c>
    </row>
    <row r="115" spans="1:12" x14ac:dyDescent="0.25">
      <c r="A115" t="s">
        <v>939</v>
      </c>
      <c r="B115" t="s">
        <v>934</v>
      </c>
      <c r="C115" t="s">
        <v>697</v>
      </c>
      <c r="D115" t="s">
        <v>25</v>
      </c>
      <c r="E115">
        <v>19601</v>
      </c>
      <c r="F115">
        <v>1944</v>
      </c>
      <c r="G115" t="b">
        <v>0</v>
      </c>
      <c r="H115">
        <v>625</v>
      </c>
      <c r="I115">
        <v>800</v>
      </c>
      <c r="J115">
        <v>1010</v>
      </c>
      <c r="K115">
        <v>1115</v>
      </c>
      <c r="L115">
        <v>1255</v>
      </c>
    </row>
    <row r="116" spans="1:12" x14ac:dyDescent="0.25">
      <c r="A116" t="s">
        <v>1119</v>
      </c>
      <c r="B116" t="s">
        <v>1117</v>
      </c>
      <c r="C116" t="s">
        <v>385</v>
      </c>
      <c r="D116" t="s">
        <v>25</v>
      </c>
      <c r="E116">
        <v>19600</v>
      </c>
      <c r="F116">
        <v>1944</v>
      </c>
      <c r="G116" t="b">
        <v>0</v>
      </c>
      <c r="H116">
        <v>250</v>
      </c>
      <c r="I116">
        <v>320</v>
      </c>
      <c r="J116">
        <v>425</v>
      </c>
      <c r="K116">
        <v>460</v>
      </c>
      <c r="L116">
        <v>495</v>
      </c>
    </row>
    <row r="117" spans="1:12" x14ac:dyDescent="0.25">
      <c r="A117" t="s">
        <v>1149</v>
      </c>
      <c r="B117" t="s">
        <v>1150</v>
      </c>
      <c r="C117" t="s">
        <v>745</v>
      </c>
      <c r="D117" t="s">
        <v>15</v>
      </c>
      <c r="E117">
        <v>19600</v>
      </c>
      <c r="F117">
        <v>1944</v>
      </c>
      <c r="G117" t="b">
        <v>0</v>
      </c>
      <c r="H117">
        <v>375</v>
      </c>
      <c r="I117">
        <v>550</v>
      </c>
      <c r="J117">
        <v>760</v>
      </c>
      <c r="K117">
        <v>935</v>
      </c>
      <c r="L117">
        <v>970</v>
      </c>
    </row>
    <row r="118" spans="1:12" x14ac:dyDescent="0.25">
      <c r="A118" t="s">
        <v>186</v>
      </c>
      <c r="B118" t="s">
        <v>178</v>
      </c>
      <c r="C118" t="s">
        <v>187</v>
      </c>
      <c r="D118" t="s">
        <v>25</v>
      </c>
      <c r="E118">
        <v>19603</v>
      </c>
      <c r="F118">
        <v>1945</v>
      </c>
      <c r="G118" t="b">
        <v>0</v>
      </c>
      <c r="H118">
        <v>250</v>
      </c>
      <c r="I118">
        <v>215</v>
      </c>
      <c r="J118">
        <v>215</v>
      </c>
      <c r="K118">
        <v>355</v>
      </c>
      <c r="L118">
        <v>460</v>
      </c>
    </row>
    <row r="119" spans="1:12" x14ac:dyDescent="0.25">
      <c r="A119" t="s">
        <v>200</v>
      </c>
      <c r="B119" t="s">
        <v>192</v>
      </c>
      <c r="C119" t="s">
        <v>201</v>
      </c>
      <c r="D119" t="s">
        <v>25</v>
      </c>
      <c r="E119">
        <v>19601</v>
      </c>
      <c r="F119">
        <v>1945</v>
      </c>
      <c r="G119" t="b">
        <v>0</v>
      </c>
      <c r="H119">
        <v>250</v>
      </c>
      <c r="I119">
        <v>215</v>
      </c>
      <c r="J119">
        <v>215</v>
      </c>
      <c r="K119">
        <v>320</v>
      </c>
      <c r="L119">
        <v>355</v>
      </c>
    </row>
    <row r="120" spans="1:12" x14ac:dyDescent="0.25">
      <c r="A120" t="s">
        <v>351</v>
      </c>
      <c r="B120" t="s">
        <v>352</v>
      </c>
      <c r="C120" t="s">
        <v>353</v>
      </c>
      <c r="D120" t="s">
        <v>15</v>
      </c>
      <c r="E120">
        <v>19600</v>
      </c>
      <c r="F120">
        <v>1945</v>
      </c>
      <c r="G120" t="b">
        <v>0</v>
      </c>
      <c r="H120">
        <v>250</v>
      </c>
      <c r="I120">
        <v>215</v>
      </c>
      <c r="J120">
        <v>215</v>
      </c>
      <c r="K120">
        <v>250</v>
      </c>
      <c r="L120">
        <v>320</v>
      </c>
    </row>
    <row r="121" spans="1:12" x14ac:dyDescent="0.25">
      <c r="A121" t="s">
        <v>369</v>
      </c>
      <c r="B121" t="s">
        <v>367</v>
      </c>
      <c r="C121" t="s">
        <v>370</v>
      </c>
      <c r="D121" t="s">
        <v>15</v>
      </c>
      <c r="E121">
        <v>19603</v>
      </c>
      <c r="F121">
        <v>1945</v>
      </c>
      <c r="G121" t="b">
        <v>0</v>
      </c>
      <c r="H121">
        <v>125</v>
      </c>
      <c r="I121">
        <v>230</v>
      </c>
      <c r="J121">
        <v>370</v>
      </c>
      <c r="K121">
        <v>510</v>
      </c>
      <c r="L121">
        <v>685</v>
      </c>
    </row>
    <row r="122" spans="1:12" x14ac:dyDescent="0.25">
      <c r="A122" t="s">
        <v>489</v>
      </c>
      <c r="B122" t="s">
        <v>486</v>
      </c>
      <c r="C122" t="s">
        <v>322</v>
      </c>
      <c r="D122" t="s">
        <v>15</v>
      </c>
      <c r="E122">
        <v>19600</v>
      </c>
      <c r="F122">
        <v>1945</v>
      </c>
      <c r="G122" t="b">
        <v>0</v>
      </c>
      <c r="H122">
        <v>250</v>
      </c>
      <c r="I122">
        <v>285</v>
      </c>
      <c r="J122">
        <v>355</v>
      </c>
      <c r="K122">
        <v>390</v>
      </c>
      <c r="L122">
        <v>565</v>
      </c>
    </row>
    <row r="123" spans="1:12" x14ac:dyDescent="0.25">
      <c r="A123" t="s">
        <v>537</v>
      </c>
      <c r="B123" t="s">
        <v>533</v>
      </c>
      <c r="C123" t="s">
        <v>94</v>
      </c>
      <c r="D123" t="s">
        <v>25</v>
      </c>
      <c r="E123">
        <v>19601</v>
      </c>
      <c r="F123">
        <v>1945</v>
      </c>
      <c r="G123" t="b">
        <v>0</v>
      </c>
      <c r="H123">
        <v>375</v>
      </c>
      <c r="I123">
        <v>340</v>
      </c>
      <c r="J123">
        <v>340</v>
      </c>
      <c r="K123">
        <v>480</v>
      </c>
      <c r="L123">
        <v>585</v>
      </c>
    </row>
    <row r="124" spans="1:12" x14ac:dyDescent="0.25">
      <c r="A124" t="s">
        <v>588</v>
      </c>
      <c r="B124" t="s">
        <v>589</v>
      </c>
      <c r="C124" t="s">
        <v>548</v>
      </c>
      <c r="D124" t="s">
        <v>25</v>
      </c>
      <c r="E124">
        <v>19600</v>
      </c>
      <c r="F124">
        <v>1945</v>
      </c>
      <c r="G124" t="b">
        <v>0</v>
      </c>
      <c r="H124">
        <v>375</v>
      </c>
      <c r="I124">
        <v>550</v>
      </c>
      <c r="J124">
        <v>760</v>
      </c>
      <c r="K124">
        <v>830</v>
      </c>
      <c r="L124">
        <v>970</v>
      </c>
    </row>
    <row r="125" spans="1:12" x14ac:dyDescent="0.25">
      <c r="A125" t="s">
        <v>598</v>
      </c>
      <c r="B125" t="s">
        <v>599</v>
      </c>
      <c r="C125" t="s">
        <v>600</v>
      </c>
      <c r="D125" t="s">
        <v>25</v>
      </c>
      <c r="E125">
        <v>19600</v>
      </c>
      <c r="F125">
        <v>1945</v>
      </c>
      <c r="G125" t="b">
        <v>0</v>
      </c>
      <c r="H125">
        <v>375</v>
      </c>
      <c r="I125">
        <v>480</v>
      </c>
      <c r="J125">
        <v>620</v>
      </c>
      <c r="K125">
        <v>725</v>
      </c>
      <c r="L125">
        <v>865</v>
      </c>
    </row>
    <row r="126" spans="1:12" x14ac:dyDescent="0.25">
      <c r="A126" t="s">
        <v>619</v>
      </c>
      <c r="B126" t="s">
        <v>611</v>
      </c>
      <c r="C126" t="s">
        <v>27</v>
      </c>
      <c r="D126" t="s">
        <v>15</v>
      </c>
      <c r="E126">
        <v>19600</v>
      </c>
      <c r="F126">
        <v>1945</v>
      </c>
      <c r="G126" t="b">
        <v>0</v>
      </c>
      <c r="H126">
        <v>375</v>
      </c>
      <c r="I126">
        <v>375</v>
      </c>
      <c r="J126">
        <v>410</v>
      </c>
      <c r="K126">
        <v>550</v>
      </c>
      <c r="L126">
        <v>690</v>
      </c>
    </row>
    <row r="127" spans="1:12" x14ac:dyDescent="0.25">
      <c r="A127" t="s">
        <v>715</v>
      </c>
      <c r="B127" t="s">
        <v>712</v>
      </c>
      <c r="C127" t="s">
        <v>283</v>
      </c>
      <c r="D127" t="s">
        <v>15</v>
      </c>
      <c r="E127">
        <v>19601</v>
      </c>
      <c r="F127">
        <v>1945</v>
      </c>
      <c r="G127" t="b">
        <v>0</v>
      </c>
      <c r="H127">
        <v>375</v>
      </c>
      <c r="I127">
        <v>410</v>
      </c>
      <c r="J127">
        <v>480</v>
      </c>
      <c r="K127">
        <v>620</v>
      </c>
      <c r="L127">
        <v>690</v>
      </c>
    </row>
    <row r="128" spans="1:12" x14ac:dyDescent="0.25">
      <c r="A128" t="s">
        <v>718</v>
      </c>
      <c r="B128" t="s">
        <v>712</v>
      </c>
      <c r="C128" t="s">
        <v>363</v>
      </c>
      <c r="D128" t="s">
        <v>15</v>
      </c>
      <c r="E128">
        <v>19603</v>
      </c>
      <c r="F128">
        <v>1945</v>
      </c>
      <c r="G128" t="b">
        <v>0</v>
      </c>
      <c r="H128">
        <v>250</v>
      </c>
      <c r="I128">
        <v>390</v>
      </c>
      <c r="J128">
        <v>565</v>
      </c>
      <c r="K128">
        <v>670</v>
      </c>
      <c r="L128">
        <v>810</v>
      </c>
    </row>
    <row r="129" spans="1:12" x14ac:dyDescent="0.25">
      <c r="A129" t="s">
        <v>766</v>
      </c>
      <c r="B129" t="s">
        <v>767</v>
      </c>
      <c r="C129" t="s">
        <v>768</v>
      </c>
      <c r="D129" t="s">
        <v>25</v>
      </c>
      <c r="E129">
        <v>19603</v>
      </c>
      <c r="F129">
        <v>1945</v>
      </c>
      <c r="G129" t="b">
        <v>0</v>
      </c>
      <c r="H129">
        <v>625</v>
      </c>
      <c r="I129">
        <v>590</v>
      </c>
      <c r="J129">
        <v>590</v>
      </c>
      <c r="K129">
        <v>660</v>
      </c>
      <c r="L129">
        <v>695</v>
      </c>
    </row>
    <row r="130" spans="1:12" x14ac:dyDescent="0.25">
      <c r="A130" t="s">
        <v>810</v>
      </c>
      <c r="B130" t="s">
        <v>808</v>
      </c>
      <c r="C130" t="s">
        <v>434</v>
      </c>
      <c r="D130" t="s">
        <v>25</v>
      </c>
      <c r="E130">
        <v>19601</v>
      </c>
      <c r="F130">
        <v>1945</v>
      </c>
      <c r="G130" t="b">
        <v>0</v>
      </c>
      <c r="H130">
        <v>625</v>
      </c>
      <c r="I130">
        <v>765</v>
      </c>
      <c r="J130">
        <v>940</v>
      </c>
      <c r="K130">
        <v>975</v>
      </c>
      <c r="L130">
        <v>1045</v>
      </c>
    </row>
    <row r="131" spans="1:12" x14ac:dyDescent="0.25">
      <c r="A131" t="s">
        <v>865</v>
      </c>
      <c r="B131" t="s">
        <v>863</v>
      </c>
      <c r="C131" t="s">
        <v>697</v>
      </c>
      <c r="D131" t="s">
        <v>25</v>
      </c>
      <c r="E131">
        <v>19601</v>
      </c>
      <c r="F131">
        <v>1945</v>
      </c>
      <c r="G131" t="b">
        <v>0</v>
      </c>
      <c r="H131">
        <v>625</v>
      </c>
      <c r="I131">
        <v>765</v>
      </c>
      <c r="J131">
        <v>940</v>
      </c>
      <c r="K131">
        <v>1080</v>
      </c>
      <c r="L131">
        <v>1220</v>
      </c>
    </row>
    <row r="132" spans="1:12" x14ac:dyDescent="0.25">
      <c r="A132" t="s">
        <v>940</v>
      </c>
      <c r="B132" t="s">
        <v>934</v>
      </c>
      <c r="C132" t="s">
        <v>306</v>
      </c>
      <c r="D132" t="s">
        <v>15</v>
      </c>
      <c r="E132">
        <v>19603</v>
      </c>
      <c r="F132">
        <v>1945</v>
      </c>
      <c r="G132" t="b">
        <v>0</v>
      </c>
      <c r="H132">
        <v>500</v>
      </c>
      <c r="I132">
        <v>570</v>
      </c>
      <c r="J132">
        <v>675</v>
      </c>
      <c r="K132">
        <v>815</v>
      </c>
      <c r="L132">
        <v>990</v>
      </c>
    </row>
    <row r="133" spans="1:12" x14ac:dyDescent="0.25">
      <c r="A133" t="s">
        <v>1179</v>
      </c>
      <c r="B133" t="s">
        <v>1109</v>
      </c>
      <c r="C133" t="s">
        <v>135</v>
      </c>
      <c r="D133" t="s">
        <v>25</v>
      </c>
      <c r="E133">
        <v>19600</v>
      </c>
      <c r="F133">
        <v>1945</v>
      </c>
      <c r="G133" t="b">
        <v>0</v>
      </c>
      <c r="H133">
        <v>125</v>
      </c>
      <c r="I133">
        <v>265</v>
      </c>
      <c r="J133">
        <v>440</v>
      </c>
      <c r="K133">
        <v>615</v>
      </c>
      <c r="L133">
        <v>790</v>
      </c>
    </row>
    <row r="134" spans="1:12" x14ac:dyDescent="0.25">
      <c r="A134" t="s">
        <v>1217</v>
      </c>
      <c r="B134" t="s">
        <v>1212</v>
      </c>
      <c r="C134" t="s">
        <v>14</v>
      </c>
      <c r="D134" t="s">
        <v>15</v>
      </c>
      <c r="E134">
        <v>19601</v>
      </c>
      <c r="F134">
        <v>1945</v>
      </c>
      <c r="G134" t="b">
        <v>0</v>
      </c>
      <c r="H134">
        <v>375</v>
      </c>
      <c r="I134">
        <v>480</v>
      </c>
      <c r="J134">
        <v>620</v>
      </c>
      <c r="K134">
        <v>655</v>
      </c>
      <c r="L134">
        <v>830</v>
      </c>
    </row>
    <row r="135" spans="1:12" x14ac:dyDescent="0.25">
      <c r="A135" t="s">
        <v>1237</v>
      </c>
      <c r="B135" t="s">
        <v>1223</v>
      </c>
      <c r="C135" t="s">
        <v>694</v>
      </c>
      <c r="D135" t="s">
        <v>25</v>
      </c>
      <c r="E135">
        <v>19603</v>
      </c>
      <c r="F135">
        <v>1945</v>
      </c>
      <c r="G135" t="b">
        <v>0</v>
      </c>
      <c r="H135">
        <v>375</v>
      </c>
      <c r="I135">
        <v>445</v>
      </c>
      <c r="J135">
        <v>550</v>
      </c>
      <c r="K135">
        <v>655</v>
      </c>
      <c r="L135">
        <v>690</v>
      </c>
    </row>
    <row r="136" spans="1:12" x14ac:dyDescent="0.25">
      <c r="A136" t="s">
        <v>35</v>
      </c>
      <c r="B136" t="s">
        <v>31</v>
      </c>
      <c r="C136" t="s">
        <v>36</v>
      </c>
      <c r="D136" t="s">
        <v>25</v>
      </c>
      <c r="E136">
        <v>19601</v>
      </c>
      <c r="F136">
        <v>1946</v>
      </c>
      <c r="G136" t="b">
        <v>0</v>
      </c>
      <c r="H136">
        <v>500</v>
      </c>
      <c r="I136">
        <v>605</v>
      </c>
      <c r="J136">
        <v>745</v>
      </c>
      <c r="K136">
        <v>780</v>
      </c>
      <c r="L136">
        <v>885</v>
      </c>
    </row>
    <row r="137" spans="1:12" x14ac:dyDescent="0.25">
      <c r="A137" t="s">
        <v>53</v>
      </c>
      <c r="B137" t="s">
        <v>51</v>
      </c>
      <c r="C137" t="s">
        <v>54</v>
      </c>
      <c r="D137" t="s">
        <v>25</v>
      </c>
      <c r="E137">
        <v>19601</v>
      </c>
      <c r="F137">
        <v>1946</v>
      </c>
      <c r="G137" t="b">
        <v>0</v>
      </c>
      <c r="H137">
        <v>500</v>
      </c>
      <c r="I137">
        <v>675</v>
      </c>
      <c r="J137">
        <v>885</v>
      </c>
      <c r="K137">
        <v>1060</v>
      </c>
      <c r="L137">
        <v>1235</v>
      </c>
    </row>
    <row r="138" spans="1:12" x14ac:dyDescent="0.25">
      <c r="A138" t="s">
        <v>377</v>
      </c>
      <c r="B138" t="s">
        <v>378</v>
      </c>
      <c r="C138" t="s">
        <v>379</v>
      </c>
      <c r="D138" t="s">
        <v>25</v>
      </c>
      <c r="E138">
        <v>19601</v>
      </c>
      <c r="F138">
        <v>1946</v>
      </c>
      <c r="G138" t="b">
        <v>0</v>
      </c>
      <c r="H138">
        <v>125</v>
      </c>
      <c r="I138">
        <v>265</v>
      </c>
      <c r="J138">
        <v>440</v>
      </c>
      <c r="K138">
        <v>615</v>
      </c>
      <c r="L138">
        <v>685</v>
      </c>
    </row>
    <row r="139" spans="1:12" x14ac:dyDescent="0.25">
      <c r="A139" t="s">
        <v>380</v>
      </c>
      <c r="B139" t="s">
        <v>378</v>
      </c>
      <c r="C139" t="s">
        <v>18</v>
      </c>
      <c r="D139" t="s">
        <v>15</v>
      </c>
      <c r="E139">
        <v>19603</v>
      </c>
      <c r="F139">
        <v>1946</v>
      </c>
      <c r="G139" t="b">
        <v>0</v>
      </c>
      <c r="H139">
        <v>125</v>
      </c>
      <c r="I139">
        <v>265</v>
      </c>
      <c r="J139">
        <v>440</v>
      </c>
      <c r="K139">
        <v>580</v>
      </c>
      <c r="L139">
        <v>615</v>
      </c>
    </row>
    <row r="140" spans="1:12" x14ac:dyDescent="0.25">
      <c r="A140" t="s">
        <v>771</v>
      </c>
      <c r="B140" t="s">
        <v>767</v>
      </c>
      <c r="C140" t="s">
        <v>18</v>
      </c>
      <c r="D140" t="s">
        <v>15</v>
      </c>
      <c r="E140">
        <v>19601</v>
      </c>
      <c r="F140">
        <v>1946</v>
      </c>
      <c r="G140" t="b">
        <v>0</v>
      </c>
      <c r="H140">
        <v>375</v>
      </c>
      <c r="I140">
        <v>410</v>
      </c>
      <c r="J140">
        <v>480</v>
      </c>
      <c r="K140">
        <v>620</v>
      </c>
      <c r="L140">
        <v>725</v>
      </c>
    </row>
    <row r="141" spans="1:12" x14ac:dyDescent="0.25">
      <c r="A141" t="s">
        <v>897</v>
      </c>
      <c r="B141" t="s">
        <v>898</v>
      </c>
      <c r="C141" t="s">
        <v>551</v>
      </c>
      <c r="D141" t="s">
        <v>15</v>
      </c>
      <c r="E141">
        <v>19603</v>
      </c>
      <c r="F141">
        <v>1946</v>
      </c>
      <c r="G141" t="b">
        <v>0</v>
      </c>
      <c r="H141">
        <v>625</v>
      </c>
      <c r="I141">
        <v>765</v>
      </c>
      <c r="J141">
        <v>940</v>
      </c>
      <c r="K141">
        <v>1045</v>
      </c>
      <c r="L141">
        <v>1080</v>
      </c>
    </row>
    <row r="142" spans="1:12" x14ac:dyDescent="0.25">
      <c r="A142" t="s">
        <v>987</v>
      </c>
      <c r="B142" t="s">
        <v>988</v>
      </c>
      <c r="C142" t="s">
        <v>818</v>
      </c>
      <c r="D142" t="s">
        <v>15</v>
      </c>
      <c r="E142">
        <v>19600</v>
      </c>
      <c r="F142">
        <v>1946</v>
      </c>
      <c r="G142" t="b">
        <v>0</v>
      </c>
      <c r="H142">
        <v>500</v>
      </c>
      <c r="I142">
        <v>640</v>
      </c>
      <c r="J142">
        <v>815</v>
      </c>
      <c r="K142">
        <v>850</v>
      </c>
      <c r="L142">
        <v>920</v>
      </c>
    </row>
    <row r="143" spans="1:12" x14ac:dyDescent="0.25">
      <c r="A143" t="s">
        <v>1034</v>
      </c>
      <c r="B143" t="s">
        <v>1027</v>
      </c>
      <c r="C143" t="s">
        <v>217</v>
      </c>
      <c r="D143" t="s">
        <v>15</v>
      </c>
      <c r="E143">
        <v>19603</v>
      </c>
      <c r="F143">
        <v>1946</v>
      </c>
      <c r="G143" t="b">
        <v>0</v>
      </c>
      <c r="H143">
        <v>375</v>
      </c>
      <c r="I143">
        <v>515</v>
      </c>
      <c r="J143">
        <v>690</v>
      </c>
      <c r="K143">
        <v>725</v>
      </c>
      <c r="L143">
        <v>900</v>
      </c>
    </row>
    <row r="144" spans="1:12" x14ac:dyDescent="0.25">
      <c r="A144" t="s">
        <v>444</v>
      </c>
      <c r="B144" t="s">
        <v>427</v>
      </c>
      <c r="C144" t="s">
        <v>328</v>
      </c>
      <c r="D144" t="s">
        <v>15</v>
      </c>
      <c r="E144">
        <v>19600</v>
      </c>
      <c r="F144">
        <v>1947</v>
      </c>
      <c r="G144" t="b">
        <v>0</v>
      </c>
      <c r="H144">
        <v>250</v>
      </c>
      <c r="I144">
        <v>215</v>
      </c>
      <c r="J144">
        <v>215</v>
      </c>
      <c r="K144">
        <v>390</v>
      </c>
      <c r="L144">
        <v>425</v>
      </c>
    </row>
    <row r="145" spans="1:12" x14ac:dyDescent="0.25">
      <c r="A145" t="s">
        <v>470</v>
      </c>
      <c r="B145" t="s">
        <v>471</v>
      </c>
      <c r="C145" t="s">
        <v>472</v>
      </c>
      <c r="D145" t="s">
        <v>15</v>
      </c>
      <c r="E145">
        <v>19600</v>
      </c>
      <c r="F145">
        <v>1947</v>
      </c>
      <c r="G145" t="b">
        <v>0</v>
      </c>
      <c r="H145">
        <v>625</v>
      </c>
      <c r="I145">
        <v>695</v>
      </c>
      <c r="J145">
        <v>800</v>
      </c>
      <c r="K145">
        <v>940</v>
      </c>
      <c r="L145">
        <v>975</v>
      </c>
    </row>
    <row r="146" spans="1:12" x14ac:dyDescent="0.25">
      <c r="A146" t="s">
        <v>519</v>
      </c>
      <c r="B146" t="s">
        <v>515</v>
      </c>
      <c r="C146" t="s">
        <v>92</v>
      </c>
      <c r="D146" t="s">
        <v>15</v>
      </c>
      <c r="E146">
        <v>19603</v>
      </c>
      <c r="F146">
        <v>1947</v>
      </c>
      <c r="G146" t="b">
        <v>0</v>
      </c>
      <c r="H146">
        <v>250</v>
      </c>
      <c r="I146">
        <v>320</v>
      </c>
      <c r="J146">
        <v>425</v>
      </c>
      <c r="K146">
        <v>600</v>
      </c>
      <c r="L146">
        <v>635</v>
      </c>
    </row>
    <row r="147" spans="1:12" x14ac:dyDescent="0.25">
      <c r="A147" t="s">
        <v>558</v>
      </c>
      <c r="B147" t="s">
        <v>347</v>
      </c>
      <c r="C147" t="s">
        <v>361</v>
      </c>
      <c r="D147" t="s">
        <v>25</v>
      </c>
      <c r="E147">
        <v>19601</v>
      </c>
      <c r="F147">
        <v>1947</v>
      </c>
      <c r="G147" t="b">
        <v>0</v>
      </c>
      <c r="H147">
        <v>250</v>
      </c>
      <c r="I147">
        <v>215</v>
      </c>
      <c r="J147">
        <v>215</v>
      </c>
      <c r="K147">
        <v>250</v>
      </c>
      <c r="L147">
        <v>285</v>
      </c>
    </row>
    <row r="148" spans="1:12" x14ac:dyDescent="0.25">
      <c r="A148" t="s">
        <v>856</v>
      </c>
      <c r="B148" t="s">
        <v>855</v>
      </c>
      <c r="C148" t="s">
        <v>857</v>
      </c>
      <c r="D148" t="s">
        <v>25</v>
      </c>
      <c r="E148">
        <v>19603</v>
      </c>
      <c r="F148">
        <v>1947</v>
      </c>
      <c r="G148" t="b">
        <v>0</v>
      </c>
      <c r="H148">
        <v>250</v>
      </c>
      <c r="I148">
        <v>215</v>
      </c>
      <c r="J148">
        <v>215</v>
      </c>
      <c r="K148">
        <v>355</v>
      </c>
      <c r="L148">
        <v>530</v>
      </c>
    </row>
    <row r="149" spans="1:12" x14ac:dyDescent="0.25">
      <c r="A149" t="s">
        <v>862</v>
      </c>
      <c r="B149" t="s">
        <v>863</v>
      </c>
      <c r="C149" t="s">
        <v>592</v>
      </c>
      <c r="D149" t="s">
        <v>15</v>
      </c>
      <c r="E149">
        <v>19601</v>
      </c>
      <c r="F149">
        <v>1947</v>
      </c>
      <c r="G149" t="b">
        <v>0</v>
      </c>
      <c r="H149">
        <v>125</v>
      </c>
      <c r="I149">
        <v>90</v>
      </c>
      <c r="J149">
        <v>90</v>
      </c>
      <c r="K149">
        <v>125</v>
      </c>
      <c r="L149">
        <v>230</v>
      </c>
    </row>
    <row r="150" spans="1:12" x14ac:dyDescent="0.25">
      <c r="A150" t="s">
        <v>894</v>
      </c>
      <c r="B150" t="s">
        <v>895</v>
      </c>
      <c r="C150" t="s">
        <v>253</v>
      </c>
      <c r="D150" t="s">
        <v>15</v>
      </c>
      <c r="E150">
        <v>19600</v>
      </c>
      <c r="F150">
        <v>1947</v>
      </c>
      <c r="G150" t="b">
        <v>0</v>
      </c>
      <c r="H150">
        <v>125</v>
      </c>
      <c r="I150">
        <v>90</v>
      </c>
      <c r="J150">
        <v>90</v>
      </c>
      <c r="K150">
        <v>160</v>
      </c>
      <c r="L150">
        <v>195</v>
      </c>
    </row>
    <row r="151" spans="1:12" x14ac:dyDescent="0.25">
      <c r="A151" t="s">
        <v>950</v>
      </c>
      <c r="B151" t="s">
        <v>949</v>
      </c>
      <c r="C151" t="s">
        <v>281</v>
      </c>
      <c r="D151" t="s">
        <v>15</v>
      </c>
      <c r="E151">
        <v>19601</v>
      </c>
      <c r="F151">
        <v>1947</v>
      </c>
      <c r="G151" t="b">
        <v>0</v>
      </c>
      <c r="H151">
        <v>250</v>
      </c>
      <c r="I151">
        <v>215</v>
      </c>
      <c r="J151">
        <v>215</v>
      </c>
      <c r="K151">
        <v>390</v>
      </c>
      <c r="L151">
        <v>425</v>
      </c>
    </row>
    <row r="152" spans="1:12" x14ac:dyDescent="0.25">
      <c r="A152" t="s">
        <v>1050</v>
      </c>
      <c r="B152" t="s">
        <v>988</v>
      </c>
      <c r="C152" t="s">
        <v>790</v>
      </c>
      <c r="D152" t="s">
        <v>15</v>
      </c>
      <c r="E152">
        <v>19601</v>
      </c>
      <c r="F152">
        <v>1947</v>
      </c>
      <c r="G152" t="b">
        <v>0</v>
      </c>
      <c r="H152">
        <v>375</v>
      </c>
      <c r="I152">
        <v>550</v>
      </c>
      <c r="J152">
        <v>760</v>
      </c>
      <c r="K152">
        <v>935</v>
      </c>
      <c r="L152">
        <v>970</v>
      </c>
    </row>
    <row r="153" spans="1:12" x14ac:dyDescent="0.25">
      <c r="A153" t="s">
        <v>1066</v>
      </c>
      <c r="B153" t="s">
        <v>1064</v>
      </c>
      <c r="C153" t="s">
        <v>1058</v>
      </c>
      <c r="D153" t="s">
        <v>25</v>
      </c>
      <c r="E153">
        <v>19600</v>
      </c>
      <c r="F153">
        <v>1947</v>
      </c>
      <c r="G153" t="b">
        <v>0</v>
      </c>
      <c r="H153">
        <v>500</v>
      </c>
      <c r="I153">
        <v>675</v>
      </c>
      <c r="J153">
        <v>885</v>
      </c>
      <c r="K153">
        <v>990</v>
      </c>
      <c r="L153">
        <v>1060</v>
      </c>
    </row>
    <row r="154" spans="1:12" x14ac:dyDescent="0.25">
      <c r="A154" t="s">
        <v>1133</v>
      </c>
      <c r="B154" t="s">
        <v>1134</v>
      </c>
      <c r="C154" t="s">
        <v>870</v>
      </c>
      <c r="D154" t="s">
        <v>25</v>
      </c>
      <c r="E154">
        <v>19601</v>
      </c>
      <c r="F154">
        <v>1947</v>
      </c>
      <c r="G154" t="b">
        <v>0</v>
      </c>
      <c r="H154">
        <v>500</v>
      </c>
      <c r="I154">
        <v>535</v>
      </c>
      <c r="J154">
        <v>605</v>
      </c>
      <c r="K154">
        <v>675</v>
      </c>
      <c r="L154">
        <v>710</v>
      </c>
    </row>
    <row r="155" spans="1:12" x14ac:dyDescent="0.25">
      <c r="A155" t="s">
        <v>1161</v>
      </c>
      <c r="B155" t="s">
        <v>1160</v>
      </c>
      <c r="C155" t="s">
        <v>241</v>
      </c>
      <c r="D155" t="s">
        <v>15</v>
      </c>
      <c r="E155">
        <v>19600</v>
      </c>
      <c r="F155">
        <v>1947</v>
      </c>
      <c r="G155" t="b">
        <v>0</v>
      </c>
      <c r="H155">
        <v>500</v>
      </c>
      <c r="I155">
        <v>675</v>
      </c>
      <c r="J155">
        <v>885</v>
      </c>
      <c r="K155">
        <v>1060</v>
      </c>
      <c r="L155">
        <v>1235</v>
      </c>
    </row>
    <row r="156" spans="1:12" x14ac:dyDescent="0.25">
      <c r="A156" t="s">
        <v>12</v>
      </c>
      <c r="B156" t="s">
        <v>13</v>
      </c>
      <c r="C156" t="s">
        <v>14</v>
      </c>
      <c r="D156" t="s">
        <v>15</v>
      </c>
      <c r="E156">
        <v>19600</v>
      </c>
      <c r="F156">
        <v>1948</v>
      </c>
      <c r="G156" t="b">
        <v>0</v>
      </c>
      <c r="H156">
        <v>375</v>
      </c>
      <c r="I156">
        <v>375</v>
      </c>
      <c r="J156">
        <v>410</v>
      </c>
      <c r="K156">
        <v>445</v>
      </c>
      <c r="L156">
        <v>480</v>
      </c>
    </row>
    <row r="157" spans="1:12" x14ac:dyDescent="0.25">
      <c r="A157" t="s">
        <v>48</v>
      </c>
      <c r="B157" t="s">
        <v>38</v>
      </c>
      <c r="C157" t="s">
        <v>49</v>
      </c>
      <c r="D157" t="s">
        <v>25</v>
      </c>
      <c r="E157">
        <v>19603</v>
      </c>
      <c r="F157">
        <v>1948</v>
      </c>
      <c r="G157" t="b">
        <v>0</v>
      </c>
      <c r="H157">
        <v>125</v>
      </c>
      <c r="I157">
        <v>300</v>
      </c>
      <c r="J157">
        <v>510</v>
      </c>
      <c r="K157">
        <v>580</v>
      </c>
      <c r="L157">
        <v>755</v>
      </c>
    </row>
    <row r="158" spans="1:12" x14ac:dyDescent="0.25">
      <c r="A158" t="s">
        <v>83</v>
      </c>
      <c r="B158" t="s">
        <v>84</v>
      </c>
      <c r="C158" t="s">
        <v>85</v>
      </c>
      <c r="D158" t="s">
        <v>15</v>
      </c>
      <c r="E158">
        <v>19601</v>
      </c>
      <c r="F158">
        <v>1948</v>
      </c>
      <c r="G158" t="b">
        <v>0</v>
      </c>
      <c r="H158">
        <v>125</v>
      </c>
      <c r="I158">
        <v>90</v>
      </c>
      <c r="J158">
        <v>90</v>
      </c>
      <c r="K158">
        <v>230</v>
      </c>
      <c r="L158">
        <v>265</v>
      </c>
    </row>
    <row r="159" spans="1:12" x14ac:dyDescent="0.25">
      <c r="A159" t="s">
        <v>198</v>
      </c>
      <c r="B159" t="s">
        <v>192</v>
      </c>
      <c r="C159" t="s">
        <v>199</v>
      </c>
      <c r="D159" t="s">
        <v>15</v>
      </c>
      <c r="E159">
        <v>19603</v>
      </c>
      <c r="F159">
        <v>1948</v>
      </c>
      <c r="G159" t="b">
        <v>0</v>
      </c>
      <c r="H159">
        <v>250</v>
      </c>
      <c r="I159">
        <v>250</v>
      </c>
      <c r="J159">
        <v>285</v>
      </c>
      <c r="K159">
        <v>390</v>
      </c>
      <c r="L159">
        <v>495</v>
      </c>
    </row>
    <row r="160" spans="1:12" x14ac:dyDescent="0.25">
      <c r="A160" t="s">
        <v>410</v>
      </c>
      <c r="B160" t="s">
        <v>411</v>
      </c>
      <c r="C160" t="s">
        <v>412</v>
      </c>
      <c r="D160" t="s">
        <v>15</v>
      </c>
      <c r="E160">
        <v>19601</v>
      </c>
      <c r="F160">
        <v>1948</v>
      </c>
      <c r="G160" t="b">
        <v>0</v>
      </c>
      <c r="H160">
        <v>625</v>
      </c>
      <c r="I160">
        <v>625</v>
      </c>
      <c r="J160">
        <v>660</v>
      </c>
      <c r="K160">
        <v>800</v>
      </c>
      <c r="L160">
        <v>905</v>
      </c>
    </row>
    <row r="161" spans="1:12" x14ac:dyDescent="0.25">
      <c r="A161" t="s">
        <v>597</v>
      </c>
      <c r="B161" t="s">
        <v>589</v>
      </c>
      <c r="C161" t="s">
        <v>290</v>
      </c>
      <c r="D161" t="s">
        <v>15</v>
      </c>
      <c r="E161">
        <v>19601</v>
      </c>
      <c r="F161">
        <v>1948</v>
      </c>
      <c r="G161" t="b">
        <v>0</v>
      </c>
      <c r="H161">
        <v>625</v>
      </c>
      <c r="I161">
        <v>730</v>
      </c>
      <c r="J161">
        <v>870</v>
      </c>
      <c r="K161">
        <v>1010</v>
      </c>
      <c r="L161">
        <v>1080</v>
      </c>
    </row>
    <row r="162" spans="1:12" x14ac:dyDescent="0.25">
      <c r="A162" t="s">
        <v>618</v>
      </c>
      <c r="B162" t="s">
        <v>611</v>
      </c>
      <c r="C162" t="s">
        <v>617</v>
      </c>
      <c r="D162" t="s">
        <v>15</v>
      </c>
      <c r="E162">
        <v>19600</v>
      </c>
      <c r="F162">
        <v>1948</v>
      </c>
      <c r="G162" t="b">
        <v>0</v>
      </c>
      <c r="H162">
        <v>500</v>
      </c>
      <c r="I162">
        <v>640</v>
      </c>
      <c r="J162">
        <v>815</v>
      </c>
      <c r="K162">
        <v>885</v>
      </c>
      <c r="L162">
        <v>990</v>
      </c>
    </row>
    <row r="163" spans="1:12" x14ac:dyDescent="0.25">
      <c r="A163" t="s">
        <v>758</v>
      </c>
      <c r="B163" t="s">
        <v>759</v>
      </c>
      <c r="C163" t="s">
        <v>258</v>
      </c>
      <c r="D163" t="s">
        <v>15</v>
      </c>
      <c r="E163">
        <v>19603</v>
      </c>
      <c r="F163">
        <v>1948</v>
      </c>
      <c r="G163" t="b">
        <v>0</v>
      </c>
      <c r="H163">
        <v>375</v>
      </c>
      <c r="I163">
        <v>445</v>
      </c>
      <c r="J163">
        <v>550</v>
      </c>
      <c r="K163">
        <v>620</v>
      </c>
      <c r="L163">
        <v>795</v>
      </c>
    </row>
    <row r="164" spans="1:12" x14ac:dyDescent="0.25">
      <c r="A164" t="s">
        <v>807</v>
      </c>
      <c r="B164" t="s">
        <v>808</v>
      </c>
      <c r="C164" t="s">
        <v>288</v>
      </c>
      <c r="D164" t="s">
        <v>15</v>
      </c>
      <c r="E164">
        <v>19603</v>
      </c>
      <c r="F164">
        <v>1948</v>
      </c>
      <c r="G164" t="b">
        <v>0</v>
      </c>
      <c r="H164">
        <v>625</v>
      </c>
      <c r="I164">
        <v>695</v>
      </c>
      <c r="J164">
        <v>800</v>
      </c>
      <c r="K164">
        <v>975</v>
      </c>
      <c r="L164">
        <v>1115</v>
      </c>
    </row>
    <row r="165" spans="1:12" x14ac:dyDescent="0.25">
      <c r="A165" t="s">
        <v>809</v>
      </c>
      <c r="B165" t="s">
        <v>808</v>
      </c>
      <c r="C165" t="s">
        <v>580</v>
      </c>
      <c r="D165" t="s">
        <v>25</v>
      </c>
      <c r="E165">
        <v>19600</v>
      </c>
      <c r="F165">
        <v>1948</v>
      </c>
      <c r="G165" t="b">
        <v>0</v>
      </c>
      <c r="H165">
        <v>500</v>
      </c>
      <c r="I165">
        <v>500</v>
      </c>
      <c r="J165">
        <v>535</v>
      </c>
      <c r="K165">
        <v>605</v>
      </c>
      <c r="L165">
        <v>640</v>
      </c>
    </row>
    <row r="166" spans="1:12" x14ac:dyDescent="0.25">
      <c r="A166" t="s">
        <v>930</v>
      </c>
      <c r="B166" t="s">
        <v>925</v>
      </c>
      <c r="C166" t="s">
        <v>210</v>
      </c>
      <c r="D166" t="s">
        <v>25</v>
      </c>
      <c r="E166">
        <v>19600</v>
      </c>
      <c r="F166">
        <v>1948</v>
      </c>
      <c r="G166" t="b">
        <v>0</v>
      </c>
      <c r="H166">
        <v>500</v>
      </c>
      <c r="I166">
        <v>675</v>
      </c>
      <c r="J166">
        <v>885</v>
      </c>
      <c r="K166">
        <v>990</v>
      </c>
      <c r="L166">
        <v>1060</v>
      </c>
    </row>
    <row r="167" spans="1:12" x14ac:dyDescent="0.25">
      <c r="A167" t="s">
        <v>120</v>
      </c>
      <c r="B167" t="s">
        <v>52</v>
      </c>
      <c r="C167" t="s">
        <v>121</v>
      </c>
      <c r="D167" t="s">
        <v>15</v>
      </c>
      <c r="E167">
        <v>19601</v>
      </c>
      <c r="F167">
        <v>1949</v>
      </c>
      <c r="G167" t="b">
        <v>0</v>
      </c>
      <c r="H167">
        <v>375</v>
      </c>
      <c r="I167">
        <v>410</v>
      </c>
      <c r="J167">
        <v>480</v>
      </c>
      <c r="K167">
        <v>620</v>
      </c>
      <c r="L167">
        <v>795</v>
      </c>
    </row>
    <row r="168" spans="1:12" x14ac:dyDescent="0.25">
      <c r="A168" t="s">
        <v>166</v>
      </c>
      <c r="B168" t="s">
        <v>167</v>
      </c>
      <c r="C168" t="s">
        <v>168</v>
      </c>
      <c r="D168" t="s">
        <v>25</v>
      </c>
      <c r="E168">
        <v>19601</v>
      </c>
      <c r="F168">
        <v>1949</v>
      </c>
      <c r="G168" t="b">
        <v>0</v>
      </c>
      <c r="H168">
        <v>375</v>
      </c>
      <c r="I168">
        <v>340</v>
      </c>
      <c r="J168">
        <v>340</v>
      </c>
      <c r="K168">
        <v>410</v>
      </c>
      <c r="L168">
        <v>480</v>
      </c>
    </row>
    <row r="169" spans="1:12" x14ac:dyDescent="0.25">
      <c r="A169" t="s">
        <v>196</v>
      </c>
      <c r="B169" t="s">
        <v>192</v>
      </c>
      <c r="C169" t="s">
        <v>197</v>
      </c>
      <c r="D169" t="s">
        <v>25</v>
      </c>
      <c r="E169">
        <v>19603</v>
      </c>
      <c r="F169">
        <v>1949</v>
      </c>
      <c r="G169" t="b">
        <v>0</v>
      </c>
      <c r="H169">
        <v>625</v>
      </c>
      <c r="I169">
        <v>660</v>
      </c>
      <c r="J169">
        <v>730</v>
      </c>
      <c r="K169">
        <v>905</v>
      </c>
      <c r="L169">
        <v>975</v>
      </c>
    </row>
    <row r="170" spans="1:12" x14ac:dyDescent="0.25">
      <c r="A170" t="s">
        <v>326</v>
      </c>
      <c r="B170" t="s">
        <v>327</v>
      </c>
      <c r="C170" t="s">
        <v>328</v>
      </c>
      <c r="D170" t="s">
        <v>15</v>
      </c>
      <c r="E170">
        <v>19603</v>
      </c>
      <c r="F170">
        <v>1949</v>
      </c>
      <c r="G170" t="b">
        <v>0</v>
      </c>
      <c r="H170">
        <v>250</v>
      </c>
      <c r="I170">
        <v>355</v>
      </c>
      <c r="J170">
        <v>495</v>
      </c>
      <c r="K170">
        <v>565</v>
      </c>
      <c r="L170">
        <v>705</v>
      </c>
    </row>
    <row r="171" spans="1:12" x14ac:dyDescent="0.25">
      <c r="A171" t="s">
        <v>517</v>
      </c>
      <c r="B171" t="s">
        <v>515</v>
      </c>
      <c r="C171" t="s">
        <v>518</v>
      </c>
      <c r="D171" t="s">
        <v>15</v>
      </c>
      <c r="E171">
        <v>19600</v>
      </c>
      <c r="F171">
        <v>1949</v>
      </c>
      <c r="G171" t="b">
        <v>0</v>
      </c>
      <c r="H171">
        <v>500</v>
      </c>
      <c r="I171">
        <v>675</v>
      </c>
      <c r="J171">
        <v>885</v>
      </c>
      <c r="K171">
        <v>955</v>
      </c>
      <c r="L171">
        <v>990</v>
      </c>
    </row>
    <row r="172" spans="1:12" x14ac:dyDescent="0.25">
      <c r="A172" t="s">
        <v>623</v>
      </c>
      <c r="B172" t="s">
        <v>611</v>
      </c>
      <c r="C172" t="s">
        <v>224</v>
      </c>
      <c r="D172" t="s">
        <v>15</v>
      </c>
      <c r="E172">
        <v>19600</v>
      </c>
      <c r="F172">
        <v>1949</v>
      </c>
      <c r="G172" t="b">
        <v>0</v>
      </c>
      <c r="H172">
        <v>250</v>
      </c>
      <c r="I172">
        <v>355</v>
      </c>
      <c r="J172">
        <v>495</v>
      </c>
      <c r="K172">
        <v>565</v>
      </c>
      <c r="L172">
        <v>600</v>
      </c>
    </row>
    <row r="173" spans="1:12" x14ac:dyDescent="0.25">
      <c r="A173" t="s">
        <v>641</v>
      </c>
      <c r="B173" t="s">
        <v>640</v>
      </c>
      <c r="C173" t="s">
        <v>140</v>
      </c>
      <c r="D173" t="s">
        <v>15</v>
      </c>
      <c r="E173">
        <v>19601</v>
      </c>
      <c r="F173">
        <v>1949</v>
      </c>
      <c r="G173" t="b">
        <v>0</v>
      </c>
      <c r="H173">
        <v>250</v>
      </c>
      <c r="I173">
        <v>250</v>
      </c>
      <c r="J173">
        <v>285</v>
      </c>
      <c r="K173">
        <v>425</v>
      </c>
      <c r="L173">
        <v>600</v>
      </c>
    </row>
    <row r="174" spans="1:12" x14ac:dyDescent="0.25">
      <c r="A174" t="s">
        <v>700</v>
      </c>
      <c r="B174" t="s">
        <v>688</v>
      </c>
      <c r="C174" t="s">
        <v>190</v>
      </c>
      <c r="D174" t="s">
        <v>25</v>
      </c>
      <c r="E174">
        <v>19603</v>
      </c>
      <c r="F174">
        <v>1949</v>
      </c>
      <c r="G174" t="b">
        <v>0</v>
      </c>
      <c r="H174">
        <v>375</v>
      </c>
      <c r="I174">
        <v>410</v>
      </c>
      <c r="J174">
        <v>480</v>
      </c>
      <c r="K174">
        <v>515</v>
      </c>
      <c r="L174">
        <v>585</v>
      </c>
    </row>
    <row r="175" spans="1:12" x14ac:dyDescent="0.25">
      <c r="A175" t="s">
        <v>1003</v>
      </c>
      <c r="B175" t="s">
        <v>1002</v>
      </c>
      <c r="C175" t="s">
        <v>723</v>
      </c>
      <c r="D175" t="s">
        <v>15</v>
      </c>
      <c r="E175">
        <v>19601</v>
      </c>
      <c r="F175">
        <v>1949</v>
      </c>
      <c r="G175" t="b">
        <v>0</v>
      </c>
      <c r="H175">
        <v>125</v>
      </c>
      <c r="I175">
        <v>300</v>
      </c>
      <c r="J175">
        <v>510</v>
      </c>
      <c r="K175">
        <v>685</v>
      </c>
      <c r="L175">
        <v>720</v>
      </c>
    </row>
    <row r="176" spans="1:12" x14ac:dyDescent="0.25">
      <c r="A176" t="s">
        <v>1016</v>
      </c>
      <c r="B176" t="s">
        <v>988</v>
      </c>
      <c r="C176" t="s">
        <v>1017</v>
      </c>
      <c r="D176" t="s">
        <v>25</v>
      </c>
      <c r="E176">
        <v>19601</v>
      </c>
      <c r="F176">
        <v>1949</v>
      </c>
      <c r="G176" t="b">
        <v>0</v>
      </c>
      <c r="H176">
        <v>250</v>
      </c>
      <c r="I176">
        <v>355</v>
      </c>
      <c r="J176">
        <v>495</v>
      </c>
      <c r="K176">
        <v>670</v>
      </c>
      <c r="L176">
        <v>705</v>
      </c>
    </row>
    <row r="177" spans="1:12" x14ac:dyDescent="0.25">
      <c r="A177" t="s">
        <v>1127</v>
      </c>
      <c r="B177" t="s">
        <v>1128</v>
      </c>
      <c r="C177" t="s">
        <v>448</v>
      </c>
      <c r="D177" t="s">
        <v>15</v>
      </c>
      <c r="E177">
        <v>19603</v>
      </c>
      <c r="F177">
        <v>1949</v>
      </c>
      <c r="G177" t="b">
        <v>0</v>
      </c>
      <c r="H177">
        <v>625</v>
      </c>
      <c r="I177">
        <v>625</v>
      </c>
      <c r="J177">
        <v>660</v>
      </c>
      <c r="K177">
        <v>835</v>
      </c>
      <c r="L177">
        <v>870</v>
      </c>
    </row>
    <row r="178" spans="1:12" x14ac:dyDescent="0.25">
      <c r="A178" t="s">
        <v>1294</v>
      </c>
      <c r="B178" t="s">
        <v>1292</v>
      </c>
      <c r="C178" t="s">
        <v>288</v>
      </c>
      <c r="D178" t="s">
        <v>15</v>
      </c>
      <c r="E178">
        <v>19601</v>
      </c>
      <c r="F178">
        <v>1949</v>
      </c>
      <c r="G178" t="b">
        <v>0</v>
      </c>
      <c r="H178">
        <v>500</v>
      </c>
      <c r="I178">
        <v>675</v>
      </c>
      <c r="J178">
        <v>885</v>
      </c>
      <c r="K178">
        <v>1025</v>
      </c>
      <c r="L178">
        <v>1060</v>
      </c>
    </row>
    <row r="179" spans="1:12" x14ac:dyDescent="0.25">
      <c r="A179" t="s">
        <v>393</v>
      </c>
      <c r="B179" t="s">
        <v>389</v>
      </c>
      <c r="C179" t="s">
        <v>394</v>
      </c>
      <c r="D179" t="s">
        <v>15</v>
      </c>
      <c r="E179">
        <v>19603</v>
      </c>
      <c r="F179">
        <v>1950</v>
      </c>
      <c r="G179" t="b">
        <v>0</v>
      </c>
      <c r="H179">
        <v>625</v>
      </c>
      <c r="I179">
        <v>590</v>
      </c>
      <c r="J179">
        <v>590</v>
      </c>
      <c r="K179">
        <v>625</v>
      </c>
      <c r="L179">
        <v>730</v>
      </c>
    </row>
    <row r="180" spans="1:12" x14ac:dyDescent="0.25">
      <c r="A180" t="s">
        <v>543</v>
      </c>
      <c r="B180" t="s">
        <v>533</v>
      </c>
      <c r="C180" t="s">
        <v>544</v>
      </c>
      <c r="D180" t="s">
        <v>25</v>
      </c>
      <c r="E180">
        <v>19603</v>
      </c>
      <c r="F180">
        <v>1950</v>
      </c>
      <c r="G180" t="b">
        <v>0</v>
      </c>
      <c r="H180">
        <v>500</v>
      </c>
      <c r="I180">
        <v>605</v>
      </c>
      <c r="J180">
        <v>745</v>
      </c>
      <c r="K180">
        <v>815</v>
      </c>
      <c r="L180">
        <v>885</v>
      </c>
    </row>
    <row r="181" spans="1:12" x14ac:dyDescent="0.25">
      <c r="A181" t="s">
        <v>549</v>
      </c>
      <c r="B181" t="s">
        <v>347</v>
      </c>
      <c r="C181" t="s">
        <v>54</v>
      </c>
      <c r="D181" t="s">
        <v>25</v>
      </c>
      <c r="E181">
        <v>19600</v>
      </c>
      <c r="F181">
        <v>1950</v>
      </c>
      <c r="G181" t="b">
        <v>0</v>
      </c>
      <c r="H181">
        <v>125</v>
      </c>
      <c r="I181">
        <v>160</v>
      </c>
      <c r="J181">
        <v>230</v>
      </c>
      <c r="K181">
        <v>265</v>
      </c>
      <c r="L181">
        <v>335</v>
      </c>
    </row>
    <row r="182" spans="1:12" x14ac:dyDescent="0.25">
      <c r="A182" t="s">
        <v>630</v>
      </c>
      <c r="B182" t="s">
        <v>279</v>
      </c>
      <c r="C182" t="s">
        <v>560</v>
      </c>
      <c r="D182" t="s">
        <v>15</v>
      </c>
      <c r="E182">
        <v>19601</v>
      </c>
      <c r="F182">
        <v>1950</v>
      </c>
      <c r="G182" t="b">
        <v>0</v>
      </c>
      <c r="H182">
        <v>500</v>
      </c>
      <c r="I182">
        <v>465</v>
      </c>
      <c r="J182">
        <v>465</v>
      </c>
      <c r="K182">
        <v>535</v>
      </c>
      <c r="L182">
        <v>605</v>
      </c>
    </row>
    <row r="183" spans="1:12" x14ac:dyDescent="0.25">
      <c r="A183" t="s">
        <v>679</v>
      </c>
      <c r="B183" t="s">
        <v>674</v>
      </c>
      <c r="C183" t="s">
        <v>353</v>
      </c>
      <c r="D183" t="s">
        <v>15</v>
      </c>
      <c r="E183">
        <v>19601</v>
      </c>
      <c r="F183">
        <v>1950</v>
      </c>
      <c r="G183" t="b">
        <v>0</v>
      </c>
      <c r="H183">
        <v>500</v>
      </c>
      <c r="I183">
        <v>675</v>
      </c>
      <c r="J183">
        <v>885</v>
      </c>
      <c r="K183">
        <v>920</v>
      </c>
      <c r="L183">
        <v>1025</v>
      </c>
    </row>
    <row r="184" spans="1:12" x14ac:dyDescent="0.25">
      <c r="A184" t="s">
        <v>944</v>
      </c>
      <c r="B184" t="s">
        <v>945</v>
      </c>
      <c r="C184" t="s">
        <v>41</v>
      </c>
      <c r="D184" t="s">
        <v>15</v>
      </c>
      <c r="E184">
        <v>19601</v>
      </c>
      <c r="F184">
        <v>1950</v>
      </c>
      <c r="G184" t="b">
        <v>0</v>
      </c>
      <c r="H184">
        <v>250</v>
      </c>
      <c r="I184">
        <v>390</v>
      </c>
      <c r="J184">
        <v>565</v>
      </c>
      <c r="K184">
        <v>740</v>
      </c>
      <c r="L184">
        <v>775</v>
      </c>
    </row>
    <row r="185" spans="1:12" x14ac:dyDescent="0.25">
      <c r="A185" t="s">
        <v>1069</v>
      </c>
      <c r="B185" t="s">
        <v>1064</v>
      </c>
      <c r="C185" t="s">
        <v>137</v>
      </c>
      <c r="D185" t="s">
        <v>15</v>
      </c>
      <c r="E185">
        <v>19601</v>
      </c>
      <c r="F185">
        <v>1950</v>
      </c>
      <c r="G185" t="b">
        <v>0</v>
      </c>
      <c r="H185">
        <v>250</v>
      </c>
      <c r="I185">
        <v>355</v>
      </c>
      <c r="J185">
        <v>495</v>
      </c>
      <c r="K185">
        <v>635</v>
      </c>
      <c r="L185">
        <v>740</v>
      </c>
    </row>
    <row r="186" spans="1:12" x14ac:dyDescent="0.25">
      <c r="A186" t="s">
        <v>1263</v>
      </c>
      <c r="B186" t="s">
        <v>1262</v>
      </c>
      <c r="C186" t="s">
        <v>236</v>
      </c>
      <c r="D186" t="s">
        <v>15</v>
      </c>
      <c r="E186">
        <v>19603</v>
      </c>
      <c r="F186">
        <v>1950</v>
      </c>
      <c r="G186" t="b">
        <v>0</v>
      </c>
      <c r="H186">
        <v>250</v>
      </c>
      <c r="I186">
        <v>285</v>
      </c>
      <c r="J186">
        <v>355</v>
      </c>
      <c r="K186">
        <v>425</v>
      </c>
      <c r="L186">
        <v>460</v>
      </c>
    </row>
    <row r="187" spans="1:12" x14ac:dyDescent="0.25">
      <c r="A187" t="s">
        <v>164</v>
      </c>
      <c r="B187" t="s">
        <v>158</v>
      </c>
      <c r="C187" t="s">
        <v>165</v>
      </c>
      <c r="D187" t="s">
        <v>25</v>
      </c>
      <c r="E187">
        <v>19600</v>
      </c>
      <c r="F187">
        <v>1951</v>
      </c>
      <c r="G187" t="b">
        <v>0</v>
      </c>
      <c r="H187">
        <v>125</v>
      </c>
      <c r="I187">
        <v>230</v>
      </c>
      <c r="J187">
        <v>370</v>
      </c>
      <c r="K187">
        <v>440</v>
      </c>
      <c r="L187">
        <v>475</v>
      </c>
    </row>
    <row r="188" spans="1:12" x14ac:dyDescent="0.25">
      <c r="A188" t="s">
        <v>202</v>
      </c>
      <c r="B188" t="s">
        <v>192</v>
      </c>
      <c r="C188" t="s">
        <v>203</v>
      </c>
      <c r="D188" t="s">
        <v>25</v>
      </c>
      <c r="E188">
        <v>19600</v>
      </c>
      <c r="F188">
        <v>1951</v>
      </c>
      <c r="G188" t="b">
        <v>0</v>
      </c>
      <c r="H188">
        <v>500</v>
      </c>
      <c r="I188">
        <v>605</v>
      </c>
      <c r="J188">
        <v>745</v>
      </c>
      <c r="K188">
        <v>850</v>
      </c>
      <c r="L188">
        <v>955</v>
      </c>
    </row>
    <row r="189" spans="1:12" x14ac:dyDescent="0.25">
      <c r="A189" t="s">
        <v>206</v>
      </c>
      <c r="B189" t="s">
        <v>207</v>
      </c>
      <c r="C189" t="s">
        <v>208</v>
      </c>
      <c r="D189" t="s">
        <v>15</v>
      </c>
      <c r="E189">
        <v>19601</v>
      </c>
      <c r="F189">
        <v>1951</v>
      </c>
      <c r="G189" t="b">
        <v>0</v>
      </c>
      <c r="H189">
        <v>500</v>
      </c>
      <c r="I189">
        <v>570</v>
      </c>
      <c r="J189">
        <v>675</v>
      </c>
      <c r="K189">
        <v>815</v>
      </c>
      <c r="L189">
        <v>955</v>
      </c>
    </row>
    <row r="190" spans="1:12" x14ac:dyDescent="0.25">
      <c r="A190" t="s">
        <v>468</v>
      </c>
      <c r="B190" t="s">
        <v>464</v>
      </c>
      <c r="C190" t="s">
        <v>27</v>
      </c>
      <c r="D190" t="s">
        <v>15</v>
      </c>
      <c r="E190">
        <v>19601</v>
      </c>
      <c r="F190">
        <v>1951</v>
      </c>
      <c r="G190" t="b">
        <v>0</v>
      </c>
      <c r="H190">
        <v>250</v>
      </c>
      <c r="I190">
        <v>355</v>
      </c>
      <c r="J190">
        <v>495</v>
      </c>
      <c r="K190">
        <v>600</v>
      </c>
      <c r="L190">
        <v>670</v>
      </c>
    </row>
    <row r="191" spans="1:12" x14ac:dyDescent="0.25">
      <c r="A191" t="s">
        <v>646</v>
      </c>
      <c r="B191" t="s">
        <v>640</v>
      </c>
      <c r="C191" t="s">
        <v>238</v>
      </c>
      <c r="D191" t="s">
        <v>15</v>
      </c>
      <c r="E191">
        <v>19603</v>
      </c>
      <c r="F191">
        <v>1951</v>
      </c>
      <c r="G191" t="b">
        <v>0</v>
      </c>
      <c r="H191">
        <v>625</v>
      </c>
      <c r="I191">
        <v>800</v>
      </c>
      <c r="J191">
        <v>1010</v>
      </c>
      <c r="K191">
        <v>1185</v>
      </c>
      <c r="L191">
        <v>1290</v>
      </c>
    </row>
    <row r="192" spans="1:12" x14ac:dyDescent="0.25">
      <c r="A192" t="s">
        <v>711</v>
      </c>
      <c r="B192" t="s">
        <v>712</v>
      </c>
      <c r="C192" t="s">
        <v>713</v>
      </c>
      <c r="D192" t="s">
        <v>15</v>
      </c>
      <c r="E192">
        <v>19600</v>
      </c>
      <c r="F192">
        <v>1951</v>
      </c>
      <c r="G192" t="b">
        <v>0</v>
      </c>
      <c r="H192">
        <v>500</v>
      </c>
      <c r="I192">
        <v>465</v>
      </c>
      <c r="J192">
        <v>465</v>
      </c>
      <c r="K192">
        <v>570</v>
      </c>
      <c r="L192">
        <v>710</v>
      </c>
    </row>
    <row r="193" spans="1:12" x14ac:dyDescent="0.25">
      <c r="A193" t="s">
        <v>788</v>
      </c>
      <c r="B193" t="s">
        <v>789</v>
      </c>
      <c r="C193" t="s">
        <v>790</v>
      </c>
      <c r="D193" t="s">
        <v>15</v>
      </c>
      <c r="E193">
        <v>19600</v>
      </c>
      <c r="F193">
        <v>1951</v>
      </c>
      <c r="G193" t="b">
        <v>0</v>
      </c>
      <c r="H193">
        <v>500</v>
      </c>
      <c r="I193">
        <v>570</v>
      </c>
      <c r="J193">
        <v>675</v>
      </c>
      <c r="K193">
        <v>745</v>
      </c>
      <c r="L193">
        <v>850</v>
      </c>
    </row>
    <row r="194" spans="1:12" x14ac:dyDescent="0.25">
      <c r="A194" t="s">
        <v>797</v>
      </c>
      <c r="B194" t="s">
        <v>792</v>
      </c>
      <c r="C194" t="s">
        <v>527</v>
      </c>
      <c r="D194" t="s">
        <v>25</v>
      </c>
      <c r="E194">
        <v>19600</v>
      </c>
      <c r="F194">
        <v>1951</v>
      </c>
      <c r="G194" t="b">
        <v>0</v>
      </c>
      <c r="H194">
        <v>625</v>
      </c>
      <c r="I194">
        <v>660</v>
      </c>
      <c r="J194">
        <v>730</v>
      </c>
      <c r="K194">
        <v>905</v>
      </c>
      <c r="L194">
        <v>1045</v>
      </c>
    </row>
    <row r="195" spans="1:12" x14ac:dyDescent="0.25">
      <c r="A195" t="s">
        <v>841</v>
      </c>
      <c r="B195" t="s">
        <v>67</v>
      </c>
      <c r="C195" t="s">
        <v>675</v>
      </c>
      <c r="D195" t="s">
        <v>25</v>
      </c>
      <c r="E195">
        <v>19600</v>
      </c>
      <c r="F195">
        <v>1951</v>
      </c>
      <c r="G195" t="b">
        <v>0</v>
      </c>
      <c r="H195">
        <v>375</v>
      </c>
      <c r="I195">
        <v>445</v>
      </c>
      <c r="J195">
        <v>550</v>
      </c>
      <c r="K195">
        <v>585</v>
      </c>
      <c r="L195">
        <v>725</v>
      </c>
    </row>
    <row r="196" spans="1:12" x14ac:dyDescent="0.25">
      <c r="A196" t="s">
        <v>879</v>
      </c>
      <c r="B196" t="s">
        <v>878</v>
      </c>
      <c r="C196" t="s">
        <v>617</v>
      </c>
      <c r="D196" t="s">
        <v>15</v>
      </c>
      <c r="E196">
        <v>19601</v>
      </c>
      <c r="F196">
        <v>1951</v>
      </c>
      <c r="G196" t="b">
        <v>0</v>
      </c>
      <c r="H196">
        <v>125</v>
      </c>
      <c r="I196">
        <v>300</v>
      </c>
      <c r="J196">
        <v>510</v>
      </c>
      <c r="K196">
        <v>580</v>
      </c>
      <c r="L196">
        <v>685</v>
      </c>
    </row>
    <row r="197" spans="1:12" x14ac:dyDescent="0.25">
      <c r="A197" t="s">
        <v>1008</v>
      </c>
      <c r="B197" t="s">
        <v>1009</v>
      </c>
      <c r="C197" t="s">
        <v>1010</v>
      </c>
      <c r="D197" t="s">
        <v>25</v>
      </c>
      <c r="E197">
        <v>19600</v>
      </c>
      <c r="F197">
        <v>1951</v>
      </c>
      <c r="G197" t="b">
        <v>0</v>
      </c>
      <c r="H197">
        <v>500</v>
      </c>
      <c r="I197">
        <v>570</v>
      </c>
      <c r="J197">
        <v>675</v>
      </c>
      <c r="K197">
        <v>780</v>
      </c>
      <c r="L197">
        <v>815</v>
      </c>
    </row>
    <row r="198" spans="1:12" x14ac:dyDescent="0.25">
      <c r="A198" t="s">
        <v>1036</v>
      </c>
      <c r="B198" t="s">
        <v>1027</v>
      </c>
      <c r="C198" t="s">
        <v>739</v>
      </c>
      <c r="D198" t="s">
        <v>25</v>
      </c>
      <c r="E198">
        <v>19600</v>
      </c>
      <c r="F198">
        <v>1951</v>
      </c>
      <c r="G198" t="b">
        <v>0</v>
      </c>
      <c r="H198">
        <v>625</v>
      </c>
      <c r="I198">
        <v>625</v>
      </c>
      <c r="J198">
        <v>660</v>
      </c>
      <c r="K198">
        <v>800</v>
      </c>
      <c r="L198">
        <v>905</v>
      </c>
    </row>
    <row r="199" spans="1:12" x14ac:dyDescent="0.25">
      <c r="A199" t="s">
        <v>1068</v>
      </c>
      <c r="B199" t="s">
        <v>1064</v>
      </c>
      <c r="C199" t="s">
        <v>507</v>
      </c>
      <c r="D199" t="s">
        <v>15</v>
      </c>
      <c r="E199">
        <v>19600</v>
      </c>
      <c r="F199">
        <v>1951</v>
      </c>
      <c r="G199" t="b">
        <v>0</v>
      </c>
      <c r="H199">
        <v>250</v>
      </c>
      <c r="I199">
        <v>320</v>
      </c>
      <c r="J199">
        <v>425</v>
      </c>
      <c r="K199">
        <v>460</v>
      </c>
      <c r="L199">
        <v>635</v>
      </c>
    </row>
    <row r="200" spans="1:12" x14ac:dyDescent="0.25">
      <c r="A200" t="s">
        <v>1094</v>
      </c>
      <c r="B200" t="s">
        <v>1095</v>
      </c>
      <c r="C200" t="s">
        <v>52</v>
      </c>
      <c r="D200" t="s">
        <v>15</v>
      </c>
      <c r="E200">
        <v>19603</v>
      </c>
      <c r="F200">
        <v>1951</v>
      </c>
      <c r="G200" t="b">
        <v>0</v>
      </c>
      <c r="H200">
        <v>250</v>
      </c>
      <c r="I200">
        <v>425</v>
      </c>
      <c r="J200">
        <v>635</v>
      </c>
      <c r="K200">
        <v>670</v>
      </c>
      <c r="L200">
        <v>740</v>
      </c>
    </row>
    <row r="201" spans="1:12" x14ac:dyDescent="0.25">
      <c r="A201" t="s">
        <v>1144</v>
      </c>
      <c r="B201" t="s">
        <v>1142</v>
      </c>
      <c r="C201" t="s">
        <v>484</v>
      </c>
      <c r="D201" t="s">
        <v>15</v>
      </c>
      <c r="E201">
        <v>19601</v>
      </c>
      <c r="F201">
        <v>1951</v>
      </c>
      <c r="G201" t="b">
        <v>0</v>
      </c>
      <c r="H201">
        <v>500</v>
      </c>
      <c r="I201">
        <v>465</v>
      </c>
      <c r="J201">
        <v>465</v>
      </c>
      <c r="K201">
        <v>605</v>
      </c>
      <c r="L201">
        <v>745</v>
      </c>
    </row>
    <row r="202" spans="1:12" x14ac:dyDescent="0.25">
      <c r="A202" t="s">
        <v>1165</v>
      </c>
      <c r="B202" t="s">
        <v>190</v>
      </c>
      <c r="C202" t="s">
        <v>179</v>
      </c>
      <c r="D202" t="s">
        <v>15</v>
      </c>
      <c r="E202">
        <v>19600</v>
      </c>
      <c r="F202">
        <v>1951</v>
      </c>
      <c r="G202" t="b">
        <v>0</v>
      </c>
      <c r="H202">
        <v>250</v>
      </c>
      <c r="I202">
        <v>215</v>
      </c>
      <c r="J202">
        <v>215</v>
      </c>
      <c r="K202">
        <v>285</v>
      </c>
      <c r="L202">
        <v>460</v>
      </c>
    </row>
    <row r="203" spans="1:12" x14ac:dyDescent="0.25">
      <c r="A203" t="s">
        <v>229</v>
      </c>
      <c r="B203" t="s">
        <v>221</v>
      </c>
      <c r="C203" t="s">
        <v>230</v>
      </c>
      <c r="D203" t="s">
        <v>25</v>
      </c>
      <c r="E203">
        <v>19603</v>
      </c>
      <c r="F203">
        <v>1952</v>
      </c>
      <c r="G203" t="b">
        <v>0</v>
      </c>
      <c r="H203">
        <v>500</v>
      </c>
      <c r="I203">
        <v>640</v>
      </c>
      <c r="J203">
        <v>815</v>
      </c>
      <c r="K203">
        <v>885</v>
      </c>
      <c r="L203">
        <v>955</v>
      </c>
    </row>
    <row r="204" spans="1:12" x14ac:dyDescent="0.25">
      <c r="A204" t="s">
        <v>358</v>
      </c>
      <c r="B204" t="s">
        <v>355</v>
      </c>
      <c r="C204" t="s">
        <v>359</v>
      </c>
      <c r="D204" t="s">
        <v>15</v>
      </c>
      <c r="E204">
        <v>19600</v>
      </c>
      <c r="F204">
        <v>1952</v>
      </c>
      <c r="G204" t="b">
        <v>0</v>
      </c>
      <c r="H204">
        <v>500</v>
      </c>
      <c r="I204">
        <v>675</v>
      </c>
      <c r="J204">
        <v>885</v>
      </c>
      <c r="K204">
        <v>1060</v>
      </c>
      <c r="L204">
        <v>1235</v>
      </c>
    </row>
    <row r="205" spans="1:12" x14ac:dyDescent="0.25">
      <c r="A205" t="s">
        <v>381</v>
      </c>
      <c r="B205" t="s">
        <v>378</v>
      </c>
      <c r="C205" t="s">
        <v>382</v>
      </c>
      <c r="D205" t="s">
        <v>15</v>
      </c>
      <c r="E205">
        <v>19600</v>
      </c>
      <c r="F205">
        <v>1952</v>
      </c>
      <c r="G205" t="b">
        <v>0</v>
      </c>
      <c r="H205">
        <v>250</v>
      </c>
      <c r="I205">
        <v>215</v>
      </c>
      <c r="J205">
        <v>215</v>
      </c>
      <c r="K205">
        <v>390</v>
      </c>
      <c r="L205">
        <v>460</v>
      </c>
    </row>
    <row r="206" spans="1:12" x14ac:dyDescent="0.25">
      <c r="A206" t="s">
        <v>656</v>
      </c>
      <c r="B206" t="s">
        <v>649</v>
      </c>
      <c r="C206" t="s">
        <v>339</v>
      </c>
      <c r="D206" t="s">
        <v>25</v>
      </c>
      <c r="E206">
        <v>19601</v>
      </c>
      <c r="F206">
        <v>1952</v>
      </c>
      <c r="G206" t="b">
        <v>0</v>
      </c>
      <c r="H206">
        <v>625</v>
      </c>
      <c r="I206">
        <v>730</v>
      </c>
      <c r="J206">
        <v>870</v>
      </c>
      <c r="K206">
        <v>1045</v>
      </c>
      <c r="L206">
        <v>1080</v>
      </c>
    </row>
    <row r="207" spans="1:12" x14ac:dyDescent="0.25">
      <c r="A207" t="s">
        <v>822</v>
      </c>
      <c r="B207" t="s">
        <v>816</v>
      </c>
      <c r="C207" t="s">
        <v>823</v>
      </c>
      <c r="D207" t="s">
        <v>25</v>
      </c>
      <c r="E207">
        <v>19601</v>
      </c>
      <c r="F207">
        <v>1952</v>
      </c>
      <c r="G207" t="b">
        <v>0</v>
      </c>
      <c r="H207">
        <v>500</v>
      </c>
      <c r="I207">
        <v>465</v>
      </c>
      <c r="J207">
        <v>465</v>
      </c>
      <c r="K207">
        <v>535</v>
      </c>
      <c r="L207">
        <v>570</v>
      </c>
    </row>
    <row r="208" spans="1:12" x14ac:dyDescent="0.25">
      <c r="A208" t="s">
        <v>869</v>
      </c>
      <c r="B208" t="s">
        <v>814</v>
      </c>
      <c r="C208" t="s">
        <v>870</v>
      </c>
      <c r="D208" t="s">
        <v>25</v>
      </c>
      <c r="E208">
        <v>19603</v>
      </c>
      <c r="F208">
        <v>1952</v>
      </c>
      <c r="G208" t="b">
        <v>0</v>
      </c>
      <c r="H208">
        <v>500</v>
      </c>
      <c r="I208">
        <v>675</v>
      </c>
      <c r="J208">
        <v>885</v>
      </c>
      <c r="K208">
        <v>1060</v>
      </c>
      <c r="L208">
        <v>1235</v>
      </c>
    </row>
    <row r="209" spans="1:12" x14ac:dyDescent="0.25">
      <c r="A209" t="s">
        <v>1260</v>
      </c>
      <c r="B209" t="s">
        <v>1258</v>
      </c>
      <c r="C209" t="s">
        <v>124</v>
      </c>
      <c r="D209" t="s">
        <v>15</v>
      </c>
      <c r="E209">
        <v>19600</v>
      </c>
      <c r="F209">
        <v>1952</v>
      </c>
      <c r="G209" t="b">
        <v>0</v>
      </c>
      <c r="H209">
        <v>625</v>
      </c>
      <c r="I209">
        <v>695</v>
      </c>
      <c r="J209">
        <v>800</v>
      </c>
      <c r="K209">
        <v>870</v>
      </c>
      <c r="L209">
        <v>1045</v>
      </c>
    </row>
    <row r="210" spans="1:12" x14ac:dyDescent="0.25">
      <c r="A210" t="s">
        <v>1278</v>
      </c>
      <c r="B210" t="s">
        <v>1277</v>
      </c>
      <c r="C210" t="s">
        <v>1279</v>
      </c>
      <c r="D210" t="s">
        <v>25</v>
      </c>
      <c r="E210">
        <v>19601</v>
      </c>
      <c r="F210">
        <v>1952</v>
      </c>
      <c r="G210" t="b">
        <v>0</v>
      </c>
      <c r="H210">
        <v>625</v>
      </c>
      <c r="I210">
        <v>800</v>
      </c>
      <c r="J210">
        <v>1010</v>
      </c>
      <c r="K210">
        <v>1115</v>
      </c>
      <c r="L210">
        <v>1185</v>
      </c>
    </row>
    <row r="211" spans="1:12" x14ac:dyDescent="0.25">
      <c r="A211" t="s">
        <v>483</v>
      </c>
      <c r="B211" t="s">
        <v>471</v>
      </c>
      <c r="C211" t="s">
        <v>484</v>
      </c>
      <c r="D211" t="s">
        <v>15</v>
      </c>
      <c r="E211">
        <v>19600</v>
      </c>
      <c r="F211">
        <v>1953</v>
      </c>
      <c r="G211" t="b">
        <v>0</v>
      </c>
      <c r="H211">
        <v>500</v>
      </c>
      <c r="I211">
        <v>535</v>
      </c>
      <c r="J211">
        <v>605</v>
      </c>
      <c r="K211">
        <v>710</v>
      </c>
      <c r="L211">
        <v>780</v>
      </c>
    </row>
    <row r="212" spans="1:12" x14ac:dyDescent="0.25">
      <c r="A212" t="s">
        <v>506</v>
      </c>
      <c r="B212" t="s">
        <v>499</v>
      </c>
      <c r="C212" t="s">
        <v>507</v>
      </c>
      <c r="D212" t="s">
        <v>15</v>
      </c>
      <c r="E212">
        <v>19600</v>
      </c>
      <c r="F212">
        <v>1953</v>
      </c>
      <c r="G212" t="b">
        <v>0</v>
      </c>
      <c r="H212">
        <v>500</v>
      </c>
      <c r="I212">
        <v>570</v>
      </c>
      <c r="J212">
        <v>675</v>
      </c>
      <c r="K212">
        <v>780</v>
      </c>
      <c r="L212">
        <v>815</v>
      </c>
    </row>
    <row r="213" spans="1:12" x14ac:dyDescent="0.25">
      <c r="A213" t="s">
        <v>590</v>
      </c>
      <c r="B213" t="s">
        <v>589</v>
      </c>
      <c r="C213" t="s">
        <v>165</v>
      </c>
      <c r="D213" t="s">
        <v>25</v>
      </c>
      <c r="E213">
        <v>19600</v>
      </c>
      <c r="F213">
        <v>1953</v>
      </c>
      <c r="G213" t="b">
        <v>0</v>
      </c>
      <c r="H213">
        <v>625</v>
      </c>
      <c r="I213">
        <v>765</v>
      </c>
      <c r="J213">
        <v>940</v>
      </c>
      <c r="K213">
        <v>1010</v>
      </c>
      <c r="L213">
        <v>1185</v>
      </c>
    </row>
    <row r="214" spans="1:12" x14ac:dyDescent="0.25">
      <c r="A214" t="s">
        <v>620</v>
      </c>
      <c r="B214" t="s">
        <v>611</v>
      </c>
      <c r="C214" t="s">
        <v>606</v>
      </c>
      <c r="D214" t="s">
        <v>15</v>
      </c>
      <c r="E214">
        <v>19601</v>
      </c>
      <c r="F214">
        <v>1953</v>
      </c>
      <c r="G214" t="b">
        <v>0</v>
      </c>
      <c r="H214">
        <v>500</v>
      </c>
      <c r="I214">
        <v>535</v>
      </c>
      <c r="J214">
        <v>605</v>
      </c>
      <c r="K214">
        <v>675</v>
      </c>
      <c r="L214">
        <v>780</v>
      </c>
    </row>
    <row r="215" spans="1:12" x14ac:dyDescent="0.25">
      <c r="A215" t="s">
        <v>639</v>
      </c>
      <c r="B215" t="s">
        <v>640</v>
      </c>
      <c r="C215" t="s">
        <v>332</v>
      </c>
      <c r="D215" t="s">
        <v>25</v>
      </c>
      <c r="E215">
        <v>19603</v>
      </c>
      <c r="F215">
        <v>1953</v>
      </c>
      <c r="G215" t="b">
        <v>0</v>
      </c>
      <c r="H215">
        <v>375</v>
      </c>
      <c r="I215">
        <v>340</v>
      </c>
      <c r="J215">
        <v>340</v>
      </c>
      <c r="K215">
        <v>445</v>
      </c>
      <c r="L215">
        <v>620</v>
      </c>
    </row>
    <row r="216" spans="1:12" x14ac:dyDescent="0.25">
      <c r="A216" t="s">
        <v>701</v>
      </c>
      <c r="B216" t="s">
        <v>702</v>
      </c>
      <c r="C216" t="s">
        <v>574</v>
      </c>
      <c r="D216" t="s">
        <v>15</v>
      </c>
      <c r="E216">
        <v>19601</v>
      </c>
      <c r="F216">
        <v>1953</v>
      </c>
      <c r="G216" t="b">
        <v>0</v>
      </c>
      <c r="H216">
        <v>500</v>
      </c>
      <c r="I216">
        <v>535</v>
      </c>
      <c r="J216">
        <v>605</v>
      </c>
      <c r="K216">
        <v>640</v>
      </c>
      <c r="L216">
        <v>780</v>
      </c>
    </row>
    <row r="217" spans="1:12" x14ac:dyDescent="0.25">
      <c r="A217" t="s">
        <v>835</v>
      </c>
      <c r="B217" t="s">
        <v>67</v>
      </c>
      <c r="C217" t="s">
        <v>408</v>
      </c>
      <c r="D217" t="s">
        <v>15</v>
      </c>
      <c r="E217">
        <v>19603</v>
      </c>
      <c r="F217">
        <v>1953</v>
      </c>
      <c r="G217" t="b">
        <v>0</v>
      </c>
      <c r="H217">
        <v>125</v>
      </c>
      <c r="I217">
        <v>300</v>
      </c>
      <c r="J217">
        <v>510</v>
      </c>
      <c r="K217">
        <v>650</v>
      </c>
      <c r="L217">
        <v>825</v>
      </c>
    </row>
    <row r="218" spans="1:12" x14ac:dyDescent="0.25">
      <c r="A218" t="s">
        <v>951</v>
      </c>
      <c r="B218" t="s">
        <v>949</v>
      </c>
      <c r="C218" t="s">
        <v>460</v>
      </c>
      <c r="D218" t="s">
        <v>15</v>
      </c>
      <c r="E218">
        <v>19603</v>
      </c>
      <c r="F218">
        <v>1953</v>
      </c>
      <c r="G218" t="b">
        <v>0</v>
      </c>
      <c r="H218">
        <v>125</v>
      </c>
      <c r="I218">
        <v>230</v>
      </c>
      <c r="J218">
        <v>370</v>
      </c>
      <c r="K218">
        <v>405</v>
      </c>
      <c r="L218">
        <v>475</v>
      </c>
    </row>
    <row r="219" spans="1:12" x14ac:dyDescent="0.25">
      <c r="A219" t="s">
        <v>995</v>
      </c>
      <c r="B219" t="s">
        <v>994</v>
      </c>
      <c r="C219" t="s">
        <v>320</v>
      </c>
      <c r="D219" t="s">
        <v>15</v>
      </c>
      <c r="E219">
        <v>19600</v>
      </c>
      <c r="F219">
        <v>1953</v>
      </c>
      <c r="G219" t="b">
        <v>0</v>
      </c>
      <c r="H219">
        <v>625</v>
      </c>
      <c r="I219">
        <v>590</v>
      </c>
      <c r="J219">
        <v>590</v>
      </c>
      <c r="K219">
        <v>625</v>
      </c>
      <c r="L219">
        <v>695</v>
      </c>
    </row>
    <row r="220" spans="1:12" x14ac:dyDescent="0.25">
      <c r="A220" t="s">
        <v>1012</v>
      </c>
      <c r="B220" t="s">
        <v>1009</v>
      </c>
      <c r="C220" t="s">
        <v>574</v>
      </c>
      <c r="D220" t="s">
        <v>15</v>
      </c>
      <c r="E220">
        <v>19603</v>
      </c>
      <c r="F220">
        <v>1953</v>
      </c>
      <c r="G220" t="b">
        <v>0</v>
      </c>
      <c r="H220">
        <v>125</v>
      </c>
      <c r="I220">
        <v>300</v>
      </c>
      <c r="J220">
        <v>510</v>
      </c>
      <c r="K220">
        <v>580</v>
      </c>
      <c r="L220">
        <v>615</v>
      </c>
    </row>
    <row r="221" spans="1:12" x14ac:dyDescent="0.25">
      <c r="A221" t="s">
        <v>1178</v>
      </c>
      <c r="B221" t="s">
        <v>1176</v>
      </c>
      <c r="C221" t="s">
        <v>222</v>
      </c>
      <c r="D221" t="s">
        <v>25</v>
      </c>
      <c r="E221">
        <v>19600</v>
      </c>
      <c r="F221">
        <v>1953</v>
      </c>
      <c r="G221" t="b">
        <v>0</v>
      </c>
      <c r="H221">
        <v>375</v>
      </c>
      <c r="I221">
        <v>550</v>
      </c>
      <c r="J221">
        <v>760</v>
      </c>
      <c r="K221">
        <v>865</v>
      </c>
      <c r="L221">
        <v>900</v>
      </c>
    </row>
    <row r="222" spans="1:12" x14ac:dyDescent="0.25">
      <c r="A222" t="s">
        <v>1191</v>
      </c>
      <c r="B222" t="s">
        <v>1189</v>
      </c>
      <c r="C222" t="s">
        <v>1192</v>
      </c>
      <c r="D222" t="s">
        <v>15</v>
      </c>
      <c r="E222">
        <v>19600</v>
      </c>
      <c r="F222">
        <v>1953</v>
      </c>
      <c r="G222" t="b">
        <v>0</v>
      </c>
      <c r="H222">
        <v>375</v>
      </c>
      <c r="I222">
        <v>445</v>
      </c>
      <c r="J222">
        <v>550</v>
      </c>
      <c r="K222">
        <v>620</v>
      </c>
      <c r="L222">
        <v>795</v>
      </c>
    </row>
    <row r="223" spans="1:12" x14ac:dyDescent="0.25">
      <c r="A223" t="s">
        <v>1211</v>
      </c>
      <c r="B223" t="s">
        <v>1212</v>
      </c>
      <c r="C223" t="s">
        <v>379</v>
      </c>
      <c r="D223" t="s">
        <v>25</v>
      </c>
      <c r="E223">
        <v>19603</v>
      </c>
      <c r="F223">
        <v>1953</v>
      </c>
      <c r="G223" t="b">
        <v>0</v>
      </c>
      <c r="H223">
        <v>125</v>
      </c>
      <c r="I223">
        <v>195</v>
      </c>
      <c r="J223">
        <v>300</v>
      </c>
      <c r="K223">
        <v>440</v>
      </c>
      <c r="L223">
        <v>580</v>
      </c>
    </row>
    <row r="224" spans="1:12" x14ac:dyDescent="0.25">
      <c r="A224" t="s">
        <v>1213</v>
      </c>
      <c r="B224" t="s">
        <v>1212</v>
      </c>
      <c r="C224" t="s">
        <v>370</v>
      </c>
      <c r="D224" t="s">
        <v>15</v>
      </c>
      <c r="E224">
        <v>19603</v>
      </c>
      <c r="F224">
        <v>1953</v>
      </c>
      <c r="G224" t="b">
        <v>0</v>
      </c>
      <c r="H224">
        <v>250</v>
      </c>
      <c r="I224">
        <v>355</v>
      </c>
      <c r="J224">
        <v>495</v>
      </c>
      <c r="K224">
        <v>600</v>
      </c>
      <c r="L224">
        <v>635</v>
      </c>
    </row>
    <row r="225" spans="1:12" x14ac:dyDescent="0.25">
      <c r="A225" t="s">
        <v>1227</v>
      </c>
      <c r="B225" t="s">
        <v>1228</v>
      </c>
      <c r="C225" t="s">
        <v>501</v>
      </c>
      <c r="D225" t="s">
        <v>15</v>
      </c>
      <c r="E225">
        <v>19603</v>
      </c>
      <c r="F225">
        <v>1953</v>
      </c>
      <c r="G225" t="b">
        <v>0</v>
      </c>
      <c r="H225">
        <v>500</v>
      </c>
      <c r="I225">
        <v>500</v>
      </c>
      <c r="J225">
        <v>535</v>
      </c>
      <c r="K225">
        <v>675</v>
      </c>
      <c r="L225">
        <v>850</v>
      </c>
    </row>
    <row r="226" spans="1:12" x14ac:dyDescent="0.25">
      <c r="A226" t="s">
        <v>1249</v>
      </c>
      <c r="B226" t="s">
        <v>1223</v>
      </c>
      <c r="C226" t="s">
        <v>361</v>
      </c>
      <c r="D226" t="s">
        <v>25</v>
      </c>
      <c r="E226">
        <v>19601</v>
      </c>
      <c r="F226">
        <v>1953</v>
      </c>
      <c r="G226" t="b">
        <v>0</v>
      </c>
      <c r="H226">
        <v>625</v>
      </c>
      <c r="I226">
        <v>695</v>
      </c>
      <c r="J226">
        <v>800</v>
      </c>
      <c r="K226">
        <v>905</v>
      </c>
      <c r="L226">
        <v>1080</v>
      </c>
    </row>
    <row r="227" spans="1:12" x14ac:dyDescent="0.25">
      <c r="A227" t="s">
        <v>1266</v>
      </c>
      <c r="B227" t="s">
        <v>1262</v>
      </c>
      <c r="C227" t="s">
        <v>417</v>
      </c>
      <c r="D227" t="s">
        <v>15</v>
      </c>
      <c r="E227">
        <v>19600</v>
      </c>
      <c r="F227">
        <v>1953</v>
      </c>
      <c r="G227" t="b">
        <v>0</v>
      </c>
      <c r="H227">
        <v>375</v>
      </c>
      <c r="I227">
        <v>445</v>
      </c>
      <c r="J227">
        <v>550</v>
      </c>
      <c r="K227">
        <v>655</v>
      </c>
      <c r="L227">
        <v>725</v>
      </c>
    </row>
    <row r="228" spans="1:12" x14ac:dyDescent="0.25">
      <c r="A228" t="s">
        <v>105</v>
      </c>
      <c r="B228" t="s">
        <v>106</v>
      </c>
      <c r="C228" t="s">
        <v>107</v>
      </c>
      <c r="D228" t="s">
        <v>25</v>
      </c>
      <c r="E228">
        <v>19603</v>
      </c>
      <c r="F228">
        <v>1954</v>
      </c>
      <c r="G228" t="b">
        <v>0</v>
      </c>
      <c r="H228">
        <v>375</v>
      </c>
      <c r="I228">
        <v>445</v>
      </c>
      <c r="J228">
        <v>550</v>
      </c>
      <c r="K228">
        <v>655</v>
      </c>
      <c r="L228">
        <v>690</v>
      </c>
    </row>
    <row r="229" spans="1:12" x14ac:dyDescent="0.25">
      <c r="A229" t="s">
        <v>336</v>
      </c>
      <c r="B229" t="s">
        <v>327</v>
      </c>
      <c r="C229" t="s">
        <v>337</v>
      </c>
      <c r="D229" t="s">
        <v>25</v>
      </c>
      <c r="E229">
        <v>19601</v>
      </c>
      <c r="F229">
        <v>1954</v>
      </c>
      <c r="G229" t="b">
        <v>0</v>
      </c>
      <c r="H229">
        <v>250</v>
      </c>
      <c r="I229">
        <v>390</v>
      </c>
      <c r="J229">
        <v>565</v>
      </c>
      <c r="K229">
        <v>740</v>
      </c>
      <c r="L229">
        <v>775</v>
      </c>
    </row>
    <row r="230" spans="1:12" x14ac:dyDescent="0.25">
      <c r="A230" t="s">
        <v>604</v>
      </c>
      <c r="B230" t="s">
        <v>599</v>
      </c>
      <c r="C230" t="s">
        <v>325</v>
      </c>
      <c r="D230" t="s">
        <v>25</v>
      </c>
      <c r="E230">
        <v>19601</v>
      </c>
      <c r="F230">
        <v>1954</v>
      </c>
      <c r="G230" t="b">
        <v>0</v>
      </c>
      <c r="H230">
        <v>125</v>
      </c>
      <c r="I230">
        <v>300</v>
      </c>
      <c r="J230">
        <v>510</v>
      </c>
      <c r="K230">
        <v>580</v>
      </c>
      <c r="L230">
        <v>685</v>
      </c>
    </row>
    <row r="231" spans="1:12" x14ac:dyDescent="0.25">
      <c r="A231" t="s">
        <v>613</v>
      </c>
      <c r="B231" t="s">
        <v>279</v>
      </c>
      <c r="C231" t="s">
        <v>153</v>
      </c>
      <c r="D231" t="s">
        <v>25</v>
      </c>
      <c r="E231">
        <v>19600</v>
      </c>
      <c r="F231">
        <v>1954</v>
      </c>
      <c r="G231" t="b">
        <v>0</v>
      </c>
      <c r="H231">
        <v>500</v>
      </c>
      <c r="I231">
        <v>535</v>
      </c>
      <c r="J231">
        <v>605</v>
      </c>
      <c r="K231">
        <v>640</v>
      </c>
      <c r="L231">
        <v>745</v>
      </c>
    </row>
    <row r="232" spans="1:12" x14ac:dyDescent="0.25">
      <c r="A232" t="s">
        <v>719</v>
      </c>
      <c r="B232" t="s">
        <v>691</v>
      </c>
      <c r="C232" t="s">
        <v>652</v>
      </c>
      <c r="D232" t="s">
        <v>15</v>
      </c>
      <c r="E232">
        <v>19601</v>
      </c>
      <c r="F232">
        <v>1954</v>
      </c>
      <c r="G232" t="b">
        <v>0</v>
      </c>
      <c r="H232">
        <v>625</v>
      </c>
      <c r="I232">
        <v>625</v>
      </c>
      <c r="J232">
        <v>660</v>
      </c>
      <c r="K232">
        <v>800</v>
      </c>
      <c r="L232">
        <v>940</v>
      </c>
    </row>
    <row r="233" spans="1:12" x14ac:dyDescent="0.25">
      <c r="A233" t="s">
        <v>900</v>
      </c>
      <c r="B233" t="s">
        <v>901</v>
      </c>
      <c r="C233" t="s">
        <v>585</v>
      </c>
      <c r="D233" t="s">
        <v>15</v>
      </c>
      <c r="E233">
        <v>19600</v>
      </c>
      <c r="F233">
        <v>1954</v>
      </c>
      <c r="G233" t="b">
        <v>0</v>
      </c>
      <c r="H233">
        <v>625</v>
      </c>
      <c r="I233">
        <v>765</v>
      </c>
      <c r="J233">
        <v>940</v>
      </c>
      <c r="K233">
        <v>1010</v>
      </c>
      <c r="L233">
        <v>1150</v>
      </c>
    </row>
    <row r="234" spans="1:12" x14ac:dyDescent="0.25">
      <c r="A234" t="s">
        <v>928</v>
      </c>
      <c r="B234" t="s">
        <v>925</v>
      </c>
      <c r="C234" t="s">
        <v>918</v>
      </c>
      <c r="D234" t="s">
        <v>15</v>
      </c>
      <c r="E234">
        <v>19600</v>
      </c>
      <c r="F234">
        <v>1954</v>
      </c>
      <c r="G234" t="b">
        <v>0</v>
      </c>
      <c r="H234">
        <v>125</v>
      </c>
      <c r="I234">
        <v>125</v>
      </c>
      <c r="J234">
        <v>160</v>
      </c>
      <c r="K234">
        <v>300</v>
      </c>
      <c r="L234">
        <v>440</v>
      </c>
    </row>
    <row r="235" spans="1:12" x14ac:dyDescent="0.25">
      <c r="A235" t="s">
        <v>936</v>
      </c>
      <c r="B235" t="s">
        <v>934</v>
      </c>
      <c r="C235" t="s">
        <v>937</v>
      </c>
      <c r="D235" t="s">
        <v>25</v>
      </c>
      <c r="E235">
        <v>19600</v>
      </c>
      <c r="F235">
        <v>1954</v>
      </c>
      <c r="G235" t="b">
        <v>0</v>
      </c>
      <c r="H235">
        <v>625</v>
      </c>
      <c r="I235">
        <v>765</v>
      </c>
      <c r="J235">
        <v>940</v>
      </c>
      <c r="K235">
        <v>1010</v>
      </c>
      <c r="L235">
        <v>1115</v>
      </c>
    </row>
    <row r="236" spans="1:12" x14ac:dyDescent="0.25">
      <c r="A236" t="s">
        <v>1124</v>
      </c>
      <c r="B236" t="s">
        <v>1123</v>
      </c>
      <c r="C236" t="s">
        <v>226</v>
      </c>
      <c r="D236" t="s">
        <v>15</v>
      </c>
      <c r="E236">
        <v>19600</v>
      </c>
      <c r="F236">
        <v>1954</v>
      </c>
      <c r="G236" t="b">
        <v>0</v>
      </c>
      <c r="H236">
        <v>500</v>
      </c>
      <c r="I236">
        <v>500</v>
      </c>
      <c r="J236">
        <v>535</v>
      </c>
      <c r="K236">
        <v>605</v>
      </c>
      <c r="L236">
        <v>710</v>
      </c>
    </row>
    <row r="237" spans="1:12" x14ac:dyDescent="0.25">
      <c r="A237" t="s">
        <v>1186</v>
      </c>
      <c r="B237" t="s">
        <v>1187</v>
      </c>
      <c r="C237" t="s">
        <v>298</v>
      </c>
      <c r="D237" t="s">
        <v>15</v>
      </c>
      <c r="E237">
        <v>19600</v>
      </c>
      <c r="F237">
        <v>1954</v>
      </c>
      <c r="G237" t="b">
        <v>0</v>
      </c>
      <c r="H237">
        <v>500</v>
      </c>
      <c r="I237">
        <v>570</v>
      </c>
      <c r="J237">
        <v>675</v>
      </c>
      <c r="K237">
        <v>850</v>
      </c>
      <c r="L237">
        <v>955</v>
      </c>
    </row>
    <row r="238" spans="1:12" x14ac:dyDescent="0.25">
      <c r="A238" t="s">
        <v>1295</v>
      </c>
      <c r="B238" t="s">
        <v>1296</v>
      </c>
      <c r="C238" t="s">
        <v>263</v>
      </c>
      <c r="D238" t="s">
        <v>15</v>
      </c>
      <c r="E238">
        <v>19603</v>
      </c>
      <c r="F238">
        <v>1954</v>
      </c>
      <c r="G238" t="b">
        <v>0</v>
      </c>
      <c r="H238">
        <v>500</v>
      </c>
      <c r="I238">
        <v>570</v>
      </c>
      <c r="J238">
        <v>675</v>
      </c>
      <c r="K238">
        <v>850</v>
      </c>
      <c r="L238">
        <v>885</v>
      </c>
    </row>
    <row r="239" spans="1:12" x14ac:dyDescent="0.25">
      <c r="A239" t="s">
        <v>28</v>
      </c>
      <c r="B239" t="s">
        <v>23</v>
      </c>
      <c r="C239" t="s">
        <v>29</v>
      </c>
      <c r="D239" t="s">
        <v>25</v>
      </c>
      <c r="E239">
        <v>19601</v>
      </c>
      <c r="F239">
        <v>1955</v>
      </c>
      <c r="G239" t="b">
        <v>0</v>
      </c>
      <c r="H239">
        <v>375</v>
      </c>
      <c r="I239">
        <v>480</v>
      </c>
      <c r="J239">
        <v>620</v>
      </c>
      <c r="K239">
        <v>725</v>
      </c>
      <c r="L239">
        <v>760</v>
      </c>
    </row>
    <row r="240" spans="1:12" x14ac:dyDescent="0.25">
      <c r="A240" t="s">
        <v>95</v>
      </c>
      <c r="B240" t="s">
        <v>52</v>
      </c>
      <c r="C240" t="s">
        <v>96</v>
      </c>
      <c r="D240" t="s">
        <v>25</v>
      </c>
      <c r="E240">
        <v>19600</v>
      </c>
      <c r="F240">
        <v>1955</v>
      </c>
      <c r="G240" t="b">
        <v>0</v>
      </c>
      <c r="H240">
        <v>375</v>
      </c>
      <c r="I240">
        <v>340</v>
      </c>
      <c r="J240">
        <v>340</v>
      </c>
      <c r="K240">
        <v>410</v>
      </c>
      <c r="L240">
        <v>515</v>
      </c>
    </row>
    <row r="241" spans="1:12" x14ac:dyDescent="0.25">
      <c r="A241" t="s">
        <v>319</v>
      </c>
      <c r="B241" t="s">
        <v>317</v>
      </c>
      <c r="C241" t="s">
        <v>320</v>
      </c>
      <c r="D241" t="s">
        <v>15</v>
      </c>
      <c r="E241">
        <v>19600</v>
      </c>
      <c r="F241">
        <v>1955</v>
      </c>
      <c r="G241" t="b">
        <v>0</v>
      </c>
      <c r="H241">
        <v>375</v>
      </c>
      <c r="I241">
        <v>340</v>
      </c>
      <c r="J241">
        <v>340</v>
      </c>
      <c r="K241">
        <v>445</v>
      </c>
      <c r="L241">
        <v>550</v>
      </c>
    </row>
    <row r="242" spans="1:12" x14ac:dyDescent="0.25">
      <c r="A242" t="s">
        <v>529</v>
      </c>
      <c r="B242" t="s">
        <v>515</v>
      </c>
      <c r="C242" t="s">
        <v>513</v>
      </c>
      <c r="D242" t="s">
        <v>25</v>
      </c>
      <c r="E242">
        <v>19601</v>
      </c>
      <c r="F242">
        <v>1955</v>
      </c>
      <c r="G242" t="b">
        <v>0</v>
      </c>
      <c r="H242">
        <v>625</v>
      </c>
      <c r="I242">
        <v>660</v>
      </c>
      <c r="J242">
        <v>730</v>
      </c>
      <c r="K242">
        <v>835</v>
      </c>
      <c r="L242">
        <v>870</v>
      </c>
    </row>
    <row r="243" spans="1:12" x14ac:dyDescent="0.25">
      <c r="A243" t="s">
        <v>605</v>
      </c>
      <c r="B243" t="s">
        <v>599</v>
      </c>
      <c r="C243" t="s">
        <v>606</v>
      </c>
      <c r="D243" t="s">
        <v>15</v>
      </c>
      <c r="E243">
        <v>19603</v>
      </c>
      <c r="F243">
        <v>1955</v>
      </c>
      <c r="G243" t="b">
        <v>0</v>
      </c>
      <c r="H243">
        <v>125</v>
      </c>
      <c r="I243">
        <v>160</v>
      </c>
      <c r="J243">
        <v>230</v>
      </c>
      <c r="K243">
        <v>300</v>
      </c>
      <c r="L243">
        <v>440</v>
      </c>
    </row>
    <row r="244" spans="1:12" x14ac:dyDescent="0.25">
      <c r="A244" t="s">
        <v>667</v>
      </c>
      <c r="B244" t="s">
        <v>661</v>
      </c>
      <c r="C244" t="s">
        <v>436</v>
      </c>
      <c r="D244" t="s">
        <v>15</v>
      </c>
      <c r="E244">
        <v>19603</v>
      </c>
      <c r="F244">
        <v>1955</v>
      </c>
      <c r="G244" t="b">
        <v>0</v>
      </c>
      <c r="H244">
        <v>250</v>
      </c>
      <c r="I244">
        <v>425</v>
      </c>
      <c r="J244">
        <v>635</v>
      </c>
      <c r="K244">
        <v>670</v>
      </c>
      <c r="L244">
        <v>775</v>
      </c>
    </row>
    <row r="245" spans="1:12" x14ac:dyDescent="0.25">
      <c r="A245" t="s">
        <v>781</v>
      </c>
      <c r="B245" t="s">
        <v>778</v>
      </c>
      <c r="C245" t="s">
        <v>412</v>
      </c>
      <c r="D245" t="s">
        <v>15</v>
      </c>
      <c r="E245">
        <v>19601</v>
      </c>
      <c r="F245">
        <v>1955</v>
      </c>
      <c r="G245" t="b">
        <v>0</v>
      </c>
      <c r="H245">
        <v>250</v>
      </c>
      <c r="I245">
        <v>355</v>
      </c>
      <c r="J245">
        <v>495</v>
      </c>
      <c r="K245">
        <v>600</v>
      </c>
      <c r="L245">
        <v>635</v>
      </c>
    </row>
    <row r="246" spans="1:12" x14ac:dyDescent="0.25">
      <c r="A246" t="s">
        <v>794</v>
      </c>
      <c r="B246" t="s">
        <v>792</v>
      </c>
      <c r="C246" t="s">
        <v>795</v>
      </c>
      <c r="D246" t="s">
        <v>15</v>
      </c>
      <c r="E246">
        <v>19603</v>
      </c>
      <c r="F246">
        <v>1955</v>
      </c>
      <c r="G246" t="b">
        <v>0</v>
      </c>
      <c r="H246">
        <v>125</v>
      </c>
      <c r="I246">
        <v>195</v>
      </c>
      <c r="J246">
        <v>300</v>
      </c>
      <c r="K246">
        <v>370</v>
      </c>
      <c r="L246">
        <v>405</v>
      </c>
    </row>
    <row r="247" spans="1:12" x14ac:dyDescent="0.25">
      <c r="A247" t="s">
        <v>999</v>
      </c>
      <c r="B247" t="s">
        <v>1000</v>
      </c>
      <c r="C247" t="s">
        <v>654</v>
      </c>
      <c r="D247" t="s">
        <v>15</v>
      </c>
      <c r="E247">
        <v>19603</v>
      </c>
      <c r="F247">
        <v>1955</v>
      </c>
      <c r="G247" t="b">
        <v>0</v>
      </c>
      <c r="H247">
        <v>375</v>
      </c>
      <c r="I247">
        <v>410</v>
      </c>
      <c r="J247">
        <v>480</v>
      </c>
      <c r="K247">
        <v>585</v>
      </c>
      <c r="L247">
        <v>620</v>
      </c>
    </row>
    <row r="248" spans="1:12" x14ac:dyDescent="0.25">
      <c r="A248" t="s">
        <v>1167</v>
      </c>
      <c r="B248" t="s">
        <v>565</v>
      </c>
      <c r="C248" t="s">
        <v>343</v>
      </c>
      <c r="D248" t="s">
        <v>15</v>
      </c>
      <c r="E248">
        <v>19600</v>
      </c>
      <c r="F248">
        <v>1955</v>
      </c>
      <c r="G248" t="b">
        <v>0</v>
      </c>
      <c r="H248">
        <v>625</v>
      </c>
      <c r="I248">
        <v>660</v>
      </c>
      <c r="J248">
        <v>730</v>
      </c>
      <c r="K248">
        <v>800</v>
      </c>
      <c r="L248">
        <v>905</v>
      </c>
    </row>
    <row r="249" spans="1:12" x14ac:dyDescent="0.25">
      <c r="A249" t="s">
        <v>65</v>
      </c>
      <c r="B249" t="s">
        <v>63</v>
      </c>
      <c r="C249" t="s">
        <v>58</v>
      </c>
      <c r="D249" t="s">
        <v>15</v>
      </c>
      <c r="E249">
        <v>19603</v>
      </c>
      <c r="F249">
        <v>1956</v>
      </c>
      <c r="G249" t="b">
        <v>0</v>
      </c>
      <c r="H249">
        <v>625</v>
      </c>
      <c r="I249">
        <v>660</v>
      </c>
      <c r="J249">
        <v>730</v>
      </c>
      <c r="K249">
        <v>800</v>
      </c>
      <c r="L249">
        <v>975</v>
      </c>
    </row>
    <row r="250" spans="1:12" x14ac:dyDescent="0.25">
      <c r="A250" t="s">
        <v>111</v>
      </c>
      <c r="B250" t="s">
        <v>112</v>
      </c>
      <c r="C250" t="s">
        <v>113</v>
      </c>
      <c r="D250" t="s">
        <v>15</v>
      </c>
      <c r="E250">
        <v>19603</v>
      </c>
      <c r="F250">
        <v>1956</v>
      </c>
      <c r="G250" t="b">
        <v>0</v>
      </c>
      <c r="H250">
        <v>250</v>
      </c>
      <c r="I250">
        <v>250</v>
      </c>
      <c r="J250">
        <v>285</v>
      </c>
      <c r="K250">
        <v>460</v>
      </c>
      <c r="L250">
        <v>600</v>
      </c>
    </row>
    <row r="251" spans="1:12" x14ac:dyDescent="0.25">
      <c r="A251" t="s">
        <v>117</v>
      </c>
      <c r="B251" t="s">
        <v>118</v>
      </c>
      <c r="C251" t="s">
        <v>119</v>
      </c>
      <c r="D251" t="s">
        <v>15</v>
      </c>
      <c r="E251">
        <v>19603</v>
      </c>
      <c r="F251">
        <v>1956</v>
      </c>
      <c r="G251" t="b">
        <v>0</v>
      </c>
      <c r="H251">
        <v>500</v>
      </c>
      <c r="I251">
        <v>465</v>
      </c>
      <c r="J251">
        <v>465</v>
      </c>
      <c r="K251">
        <v>605</v>
      </c>
      <c r="L251">
        <v>780</v>
      </c>
    </row>
    <row r="252" spans="1:12" x14ac:dyDescent="0.25">
      <c r="A252" t="s">
        <v>233</v>
      </c>
      <c r="B252" t="s">
        <v>232</v>
      </c>
      <c r="C252" t="s">
        <v>234</v>
      </c>
      <c r="D252" t="s">
        <v>15</v>
      </c>
      <c r="E252">
        <v>19603</v>
      </c>
      <c r="F252">
        <v>1956</v>
      </c>
      <c r="G252" t="b">
        <v>0</v>
      </c>
      <c r="H252">
        <v>500</v>
      </c>
      <c r="I252">
        <v>605</v>
      </c>
      <c r="J252">
        <v>745</v>
      </c>
      <c r="K252">
        <v>885</v>
      </c>
      <c r="L252">
        <v>1025</v>
      </c>
    </row>
    <row r="253" spans="1:12" x14ac:dyDescent="0.25">
      <c r="A253" t="s">
        <v>342</v>
      </c>
      <c r="B253" t="s">
        <v>341</v>
      </c>
      <c r="C253" t="s">
        <v>343</v>
      </c>
      <c r="D253" t="s">
        <v>15</v>
      </c>
      <c r="E253">
        <v>19601</v>
      </c>
      <c r="F253">
        <v>1956</v>
      </c>
      <c r="G253" t="b">
        <v>0</v>
      </c>
      <c r="H253">
        <v>625</v>
      </c>
      <c r="I253">
        <v>695</v>
      </c>
      <c r="J253">
        <v>800</v>
      </c>
      <c r="K253">
        <v>835</v>
      </c>
      <c r="L253">
        <v>905</v>
      </c>
    </row>
    <row r="254" spans="1:12" x14ac:dyDescent="0.25">
      <c r="A254" t="s">
        <v>642</v>
      </c>
      <c r="B254" t="s">
        <v>640</v>
      </c>
      <c r="C254" t="s">
        <v>156</v>
      </c>
      <c r="D254" t="s">
        <v>15</v>
      </c>
      <c r="E254">
        <v>19600</v>
      </c>
      <c r="F254">
        <v>1956</v>
      </c>
      <c r="G254" t="b">
        <v>0</v>
      </c>
      <c r="H254">
        <v>500</v>
      </c>
      <c r="I254">
        <v>675</v>
      </c>
      <c r="J254">
        <v>885</v>
      </c>
      <c r="K254">
        <v>990</v>
      </c>
      <c r="L254">
        <v>1060</v>
      </c>
    </row>
    <row r="255" spans="1:12" x14ac:dyDescent="0.25">
      <c r="A255" t="s">
        <v>695</v>
      </c>
      <c r="B255" t="s">
        <v>688</v>
      </c>
      <c r="C255" t="s">
        <v>460</v>
      </c>
      <c r="D255" t="s">
        <v>15</v>
      </c>
      <c r="E255">
        <v>19600</v>
      </c>
      <c r="F255">
        <v>1956</v>
      </c>
      <c r="G255" t="b">
        <v>0</v>
      </c>
      <c r="H255">
        <v>250</v>
      </c>
      <c r="I255">
        <v>285</v>
      </c>
      <c r="J255">
        <v>355</v>
      </c>
      <c r="K255">
        <v>530</v>
      </c>
      <c r="L255">
        <v>705</v>
      </c>
    </row>
    <row r="256" spans="1:12" x14ac:dyDescent="0.25">
      <c r="A256" t="s">
        <v>714</v>
      </c>
      <c r="B256" t="s">
        <v>712</v>
      </c>
      <c r="C256" t="s">
        <v>677</v>
      </c>
      <c r="D256" t="s">
        <v>25</v>
      </c>
      <c r="E256">
        <v>19600</v>
      </c>
      <c r="F256">
        <v>1956</v>
      </c>
      <c r="G256" t="b">
        <v>0</v>
      </c>
      <c r="H256">
        <v>250</v>
      </c>
      <c r="I256">
        <v>215</v>
      </c>
      <c r="J256">
        <v>215</v>
      </c>
      <c r="K256">
        <v>355</v>
      </c>
      <c r="L256">
        <v>425</v>
      </c>
    </row>
    <row r="257" spans="1:12" x14ac:dyDescent="0.25">
      <c r="A257" t="s">
        <v>819</v>
      </c>
      <c r="B257" t="s">
        <v>816</v>
      </c>
      <c r="C257" t="s">
        <v>456</v>
      </c>
      <c r="D257" t="s">
        <v>15</v>
      </c>
      <c r="E257">
        <v>19601</v>
      </c>
      <c r="F257">
        <v>1956</v>
      </c>
      <c r="G257" t="b">
        <v>0</v>
      </c>
      <c r="H257">
        <v>500</v>
      </c>
      <c r="I257">
        <v>465</v>
      </c>
      <c r="J257">
        <v>465</v>
      </c>
      <c r="K257">
        <v>640</v>
      </c>
      <c r="L257">
        <v>745</v>
      </c>
    </row>
    <row r="258" spans="1:12" x14ac:dyDescent="0.25">
      <c r="A258" t="s">
        <v>826</v>
      </c>
      <c r="B258" t="s">
        <v>816</v>
      </c>
      <c r="C258" t="s">
        <v>551</v>
      </c>
      <c r="D258" t="s">
        <v>15</v>
      </c>
      <c r="E258">
        <v>19603</v>
      </c>
      <c r="F258">
        <v>1956</v>
      </c>
      <c r="G258" t="b">
        <v>0</v>
      </c>
      <c r="H258">
        <v>375</v>
      </c>
      <c r="I258">
        <v>515</v>
      </c>
      <c r="J258">
        <v>690</v>
      </c>
      <c r="K258">
        <v>795</v>
      </c>
      <c r="L258">
        <v>865</v>
      </c>
    </row>
    <row r="259" spans="1:12" x14ac:dyDescent="0.25">
      <c r="A259" t="s">
        <v>1040</v>
      </c>
      <c r="B259" t="s">
        <v>1041</v>
      </c>
      <c r="C259" t="s">
        <v>625</v>
      </c>
      <c r="D259" t="s">
        <v>25</v>
      </c>
      <c r="E259">
        <v>19601</v>
      </c>
      <c r="F259">
        <v>1956</v>
      </c>
      <c r="G259" t="b">
        <v>0</v>
      </c>
      <c r="H259">
        <v>250</v>
      </c>
      <c r="I259">
        <v>390</v>
      </c>
      <c r="J259">
        <v>565</v>
      </c>
      <c r="K259">
        <v>635</v>
      </c>
      <c r="L259">
        <v>775</v>
      </c>
    </row>
    <row r="260" spans="1:12" x14ac:dyDescent="0.25">
      <c r="A260" t="s">
        <v>1202</v>
      </c>
      <c r="B260" t="s">
        <v>1203</v>
      </c>
      <c r="C260" t="s">
        <v>1204</v>
      </c>
      <c r="D260" t="s">
        <v>15</v>
      </c>
      <c r="E260">
        <v>19603</v>
      </c>
      <c r="F260">
        <v>1956</v>
      </c>
      <c r="G260" t="b">
        <v>0</v>
      </c>
      <c r="H260">
        <v>125</v>
      </c>
      <c r="I260">
        <v>125</v>
      </c>
      <c r="J260">
        <v>160</v>
      </c>
      <c r="K260">
        <v>335</v>
      </c>
      <c r="L260">
        <v>440</v>
      </c>
    </row>
    <row r="261" spans="1:12" x14ac:dyDescent="0.25">
      <c r="A261" t="s">
        <v>1242</v>
      </c>
      <c r="B261" t="s">
        <v>1240</v>
      </c>
      <c r="C261" t="s">
        <v>1043</v>
      </c>
      <c r="D261" t="s">
        <v>25</v>
      </c>
      <c r="E261">
        <v>19603</v>
      </c>
      <c r="F261">
        <v>1956</v>
      </c>
      <c r="G261" t="b">
        <v>0</v>
      </c>
      <c r="H261">
        <v>625</v>
      </c>
      <c r="I261">
        <v>765</v>
      </c>
      <c r="J261">
        <v>940</v>
      </c>
      <c r="K261">
        <v>1045</v>
      </c>
      <c r="L261">
        <v>1080</v>
      </c>
    </row>
    <row r="262" spans="1:12" x14ac:dyDescent="0.25">
      <c r="A262" t="s">
        <v>1243</v>
      </c>
      <c r="B262" t="s">
        <v>1244</v>
      </c>
      <c r="C262" t="s">
        <v>644</v>
      </c>
      <c r="D262" t="s">
        <v>15</v>
      </c>
      <c r="E262">
        <v>19600</v>
      </c>
      <c r="F262">
        <v>1956</v>
      </c>
      <c r="G262" t="b">
        <v>0</v>
      </c>
      <c r="H262">
        <v>250</v>
      </c>
      <c r="I262">
        <v>215</v>
      </c>
      <c r="J262">
        <v>215</v>
      </c>
      <c r="K262">
        <v>320</v>
      </c>
      <c r="L262">
        <v>390</v>
      </c>
    </row>
    <row r="263" spans="1:12" x14ac:dyDescent="0.25">
      <c r="A263" t="s">
        <v>218</v>
      </c>
      <c r="B263" t="s">
        <v>219</v>
      </c>
      <c r="C263" t="s">
        <v>208</v>
      </c>
      <c r="D263" t="s">
        <v>15</v>
      </c>
      <c r="E263">
        <v>19603</v>
      </c>
      <c r="F263">
        <v>1957</v>
      </c>
      <c r="G263" t="b">
        <v>0</v>
      </c>
      <c r="H263">
        <v>125</v>
      </c>
      <c r="I263">
        <v>90</v>
      </c>
      <c r="J263">
        <v>90</v>
      </c>
      <c r="K263">
        <v>125</v>
      </c>
      <c r="L263">
        <v>265</v>
      </c>
    </row>
    <row r="264" spans="1:12" x14ac:dyDescent="0.25">
      <c r="A264" t="s">
        <v>313</v>
      </c>
      <c r="B264" t="s">
        <v>255</v>
      </c>
      <c r="C264" t="s">
        <v>27</v>
      </c>
      <c r="D264" t="s">
        <v>15</v>
      </c>
      <c r="E264">
        <v>19603</v>
      </c>
      <c r="F264">
        <v>1957</v>
      </c>
      <c r="G264" t="b">
        <v>0</v>
      </c>
      <c r="H264">
        <v>125</v>
      </c>
      <c r="I264">
        <v>195</v>
      </c>
      <c r="J264">
        <v>300</v>
      </c>
      <c r="K264">
        <v>405</v>
      </c>
      <c r="L264">
        <v>475</v>
      </c>
    </row>
    <row r="265" spans="1:12" x14ac:dyDescent="0.25">
      <c r="A265" t="s">
        <v>314</v>
      </c>
      <c r="B265" t="s">
        <v>308</v>
      </c>
      <c r="C265" t="s">
        <v>315</v>
      </c>
      <c r="D265" t="s">
        <v>15</v>
      </c>
      <c r="E265">
        <v>19603</v>
      </c>
      <c r="F265">
        <v>1957</v>
      </c>
      <c r="G265" t="b">
        <v>0</v>
      </c>
      <c r="H265">
        <v>125</v>
      </c>
      <c r="I265">
        <v>265</v>
      </c>
      <c r="J265">
        <v>440</v>
      </c>
      <c r="K265">
        <v>545</v>
      </c>
      <c r="L265">
        <v>615</v>
      </c>
    </row>
    <row r="266" spans="1:12" x14ac:dyDescent="0.25">
      <c r="A266" t="s">
        <v>409</v>
      </c>
      <c r="B266" t="s">
        <v>401</v>
      </c>
      <c r="C266" t="s">
        <v>345</v>
      </c>
      <c r="D266" t="s">
        <v>25</v>
      </c>
      <c r="E266">
        <v>19600</v>
      </c>
      <c r="F266">
        <v>1957</v>
      </c>
      <c r="G266" t="b">
        <v>0</v>
      </c>
      <c r="H266">
        <v>125</v>
      </c>
      <c r="I266">
        <v>90</v>
      </c>
      <c r="J266">
        <v>90</v>
      </c>
      <c r="K266">
        <v>125</v>
      </c>
      <c r="L266">
        <v>230</v>
      </c>
    </row>
    <row r="267" spans="1:12" x14ac:dyDescent="0.25">
      <c r="A267" t="s">
        <v>920</v>
      </c>
      <c r="B267" t="s">
        <v>917</v>
      </c>
      <c r="C267" t="s">
        <v>201</v>
      </c>
      <c r="D267" t="s">
        <v>25</v>
      </c>
      <c r="E267">
        <v>19601</v>
      </c>
      <c r="F267">
        <v>1957</v>
      </c>
      <c r="G267" t="b">
        <v>0</v>
      </c>
      <c r="H267">
        <v>125</v>
      </c>
      <c r="I267">
        <v>300</v>
      </c>
      <c r="J267">
        <v>510</v>
      </c>
      <c r="K267">
        <v>615</v>
      </c>
      <c r="L267">
        <v>650</v>
      </c>
    </row>
    <row r="268" spans="1:12" x14ac:dyDescent="0.25">
      <c r="A268" t="s">
        <v>962</v>
      </c>
      <c r="B268" t="s">
        <v>957</v>
      </c>
      <c r="C268" t="s">
        <v>29</v>
      </c>
      <c r="D268" t="s">
        <v>25</v>
      </c>
      <c r="E268">
        <v>19601</v>
      </c>
      <c r="F268">
        <v>1957</v>
      </c>
      <c r="G268" t="b">
        <v>0</v>
      </c>
      <c r="H268">
        <v>375</v>
      </c>
      <c r="I268">
        <v>410</v>
      </c>
      <c r="J268">
        <v>480</v>
      </c>
      <c r="K268">
        <v>515</v>
      </c>
      <c r="L268">
        <v>655</v>
      </c>
    </row>
    <row r="269" spans="1:12" x14ac:dyDescent="0.25">
      <c r="A269" t="s">
        <v>963</v>
      </c>
      <c r="B269" t="s">
        <v>964</v>
      </c>
      <c r="C269" t="s">
        <v>61</v>
      </c>
      <c r="D269" t="s">
        <v>25</v>
      </c>
      <c r="E269">
        <v>19603</v>
      </c>
      <c r="F269">
        <v>1957</v>
      </c>
      <c r="G269" t="b">
        <v>0</v>
      </c>
      <c r="H269">
        <v>250</v>
      </c>
      <c r="I269">
        <v>390</v>
      </c>
      <c r="J269">
        <v>565</v>
      </c>
      <c r="K269">
        <v>670</v>
      </c>
      <c r="L269">
        <v>740</v>
      </c>
    </row>
    <row r="270" spans="1:12" x14ac:dyDescent="0.25">
      <c r="A270" t="s">
        <v>998</v>
      </c>
      <c r="B270" t="s">
        <v>994</v>
      </c>
      <c r="C270" t="s">
        <v>47</v>
      </c>
      <c r="D270" t="s">
        <v>25</v>
      </c>
      <c r="E270">
        <v>19600</v>
      </c>
      <c r="F270">
        <v>1957</v>
      </c>
      <c r="G270" t="b">
        <v>0</v>
      </c>
      <c r="H270">
        <v>250</v>
      </c>
      <c r="I270">
        <v>215</v>
      </c>
      <c r="J270">
        <v>215</v>
      </c>
      <c r="K270">
        <v>320</v>
      </c>
      <c r="L270">
        <v>460</v>
      </c>
    </row>
    <row r="271" spans="1:12" x14ac:dyDescent="0.25">
      <c r="A271" t="s">
        <v>1025</v>
      </c>
      <c r="B271" t="s">
        <v>1019</v>
      </c>
      <c r="C271" t="s">
        <v>583</v>
      </c>
      <c r="D271" t="s">
        <v>25</v>
      </c>
      <c r="E271">
        <v>19603</v>
      </c>
      <c r="F271">
        <v>1957</v>
      </c>
      <c r="G271" t="b">
        <v>0</v>
      </c>
      <c r="H271">
        <v>625</v>
      </c>
      <c r="I271">
        <v>695</v>
      </c>
      <c r="J271">
        <v>800</v>
      </c>
      <c r="K271">
        <v>940</v>
      </c>
      <c r="L271">
        <v>1115</v>
      </c>
    </row>
    <row r="272" spans="1:12" x14ac:dyDescent="0.25">
      <c r="A272" t="s">
        <v>1131</v>
      </c>
      <c r="B272" t="s">
        <v>1132</v>
      </c>
      <c r="C272" t="s">
        <v>183</v>
      </c>
      <c r="D272" t="s">
        <v>25</v>
      </c>
      <c r="E272">
        <v>19601</v>
      </c>
      <c r="F272">
        <v>1957</v>
      </c>
      <c r="G272" t="b">
        <v>0</v>
      </c>
      <c r="H272">
        <v>375</v>
      </c>
      <c r="I272">
        <v>550</v>
      </c>
      <c r="J272">
        <v>760</v>
      </c>
      <c r="K272">
        <v>795</v>
      </c>
      <c r="L272">
        <v>830</v>
      </c>
    </row>
    <row r="273" spans="1:12" x14ac:dyDescent="0.25">
      <c r="A273" t="s">
        <v>81</v>
      </c>
      <c r="B273" t="s">
        <v>76</v>
      </c>
      <c r="C273" t="s">
        <v>82</v>
      </c>
      <c r="D273" t="s">
        <v>25</v>
      </c>
      <c r="E273">
        <v>19600</v>
      </c>
      <c r="F273">
        <v>1958</v>
      </c>
      <c r="G273" t="b">
        <v>0</v>
      </c>
      <c r="H273">
        <v>375</v>
      </c>
      <c r="I273">
        <v>445</v>
      </c>
      <c r="J273">
        <v>550</v>
      </c>
      <c r="K273">
        <v>655</v>
      </c>
      <c r="L273">
        <v>830</v>
      </c>
    </row>
    <row r="274" spans="1:12" x14ac:dyDescent="0.25">
      <c r="A274" t="s">
        <v>445</v>
      </c>
      <c r="B274" t="s">
        <v>281</v>
      </c>
      <c r="C274" t="s">
        <v>446</v>
      </c>
      <c r="D274" t="s">
        <v>25</v>
      </c>
      <c r="E274">
        <v>19600</v>
      </c>
      <c r="F274">
        <v>1958</v>
      </c>
      <c r="G274" t="b">
        <v>0</v>
      </c>
      <c r="H274">
        <v>125</v>
      </c>
      <c r="I274">
        <v>300</v>
      </c>
      <c r="J274">
        <v>510</v>
      </c>
      <c r="K274">
        <v>580</v>
      </c>
      <c r="L274">
        <v>720</v>
      </c>
    </row>
    <row r="275" spans="1:12" x14ac:dyDescent="0.25">
      <c r="A275" t="s">
        <v>476</v>
      </c>
      <c r="B275" t="s">
        <v>471</v>
      </c>
      <c r="C275" t="s">
        <v>477</v>
      </c>
      <c r="D275" t="s">
        <v>15</v>
      </c>
      <c r="E275">
        <v>19601</v>
      </c>
      <c r="F275">
        <v>1958</v>
      </c>
      <c r="G275" t="b">
        <v>0</v>
      </c>
      <c r="H275">
        <v>250</v>
      </c>
      <c r="I275">
        <v>320</v>
      </c>
      <c r="J275">
        <v>425</v>
      </c>
      <c r="K275">
        <v>495</v>
      </c>
      <c r="L275">
        <v>565</v>
      </c>
    </row>
    <row r="276" spans="1:12" x14ac:dyDescent="0.25">
      <c r="A276" t="s">
        <v>530</v>
      </c>
      <c r="B276" t="s">
        <v>531</v>
      </c>
      <c r="C276" t="s">
        <v>251</v>
      </c>
      <c r="D276" t="s">
        <v>15</v>
      </c>
      <c r="E276">
        <v>19603</v>
      </c>
      <c r="F276">
        <v>1958</v>
      </c>
      <c r="G276" t="b">
        <v>0</v>
      </c>
      <c r="H276">
        <v>250</v>
      </c>
      <c r="I276">
        <v>320</v>
      </c>
      <c r="J276">
        <v>425</v>
      </c>
      <c r="K276">
        <v>495</v>
      </c>
      <c r="L276">
        <v>635</v>
      </c>
    </row>
    <row r="277" spans="1:12" x14ac:dyDescent="0.25">
      <c r="A277" t="s">
        <v>827</v>
      </c>
      <c r="B277" t="s">
        <v>828</v>
      </c>
      <c r="C277" t="s">
        <v>310</v>
      </c>
      <c r="D277" t="s">
        <v>15</v>
      </c>
      <c r="E277">
        <v>19601</v>
      </c>
      <c r="F277">
        <v>1958</v>
      </c>
      <c r="G277" t="b">
        <v>0</v>
      </c>
      <c r="H277">
        <v>125</v>
      </c>
      <c r="I277">
        <v>265</v>
      </c>
      <c r="J277">
        <v>440</v>
      </c>
      <c r="K277">
        <v>615</v>
      </c>
      <c r="L277">
        <v>790</v>
      </c>
    </row>
    <row r="278" spans="1:12" x14ac:dyDescent="0.25">
      <c r="A278" t="s">
        <v>891</v>
      </c>
      <c r="B278" t="s">
        <v>560</v>
      </c>
      <c r="C278" t="s">
        <v>557</v>
      </c>
      <c r="D278" t="s">
        <v>25</v>
      </c>
      <c r="E278">
        <v>19601</v>
      </c>
      <c r="F278">
        <v>1958</v>
      </c>
      <c r="G278" t="b">
        <v>0</v>
      </c>
      <c r="H278">
        <v>625</v>
      </c>
      <c r="I278">
        <v>590</v>
      </c>
      <c r="J278">
        <v>590</v>
      </c>
      <c r="K278">
        <v>695</v>
      </c>
      <c r="L278">
        <v>835</v>
      </c>
    </row>
    <row r="279" spans="1:12" x14ac:dyDescent="0.25">
      <c r="A279" t="s">
        <v>931</v>
      </c>
      <c r="B279" t="s">
        <v>932</v>
      </c>
      <c r="C279" t="s">
        <v>870</v>
      </c>
      <c r="D279" t="s">
        <v>25</v>
      </c>
      <c r="E279">
        <v>19600</v>
      </c>
      <c r="F279">
        <v>1958</v>
      </c>
      <c r="G279" t="b">
        <v>0</v>
      </c>
      <c r="H279">
        <v>500</v>
      </c>
      <c r="I279">
        <v>605</v>
      </c>
      <c r="J279">
        <v>745</v>
      </c>
      <c r="K279">
        <v>885</v>
      </c>
      <c r="L279">
        <v>1025</v>
      </c>
    </row>
    <row r="280" spans="1:12" x14ac:dyDescent="0.25">
      <c r="A280" t="s">
        <v>938</v>
      </c>
      <c r="B280" t="s">
        <v>934</v>
      </c>
      <c r="C280" t="s">
        <v>686</v>
      </c>
      <c r="D280" t="s">
        <v>15</v>
      </c>
      <c r="E280">
        <v>19600</v>
      </c>
      <c r="F280">
        <v>1958</v>
      </c>
      <c r="G280" t="b">
        <v>0</v>
      </c>
      <c r="H280">
        <v>625</v>
      </c>
      <c r="I280">
        <v>765</v>
      </c>
      <c r="J280">
        <v>940</v>
      </c>
      <c r="K280">
        <v>1080</v>
      </c>
      <c r="L280">
        <v>1150</v>
      </c>
    </row>
    <row r="281" spans="1:12" x14ac:dyDescent="0.25">
      <c r="A281" t="s">
        <v>1073</v>
      </c>
      <c r="B281" t="s">
        <v>1072</v>
      </c>
      <c r="C281" t="s">
        <v>615</v>
      </c>
      <c r="D281" t="s">
        <v>25</v>
      </c>
      <c r="E281">
        <v>19601</v>
      </c>
      <c r="F281">
        <v>1958</v>
      </c>
      <c r="G281" t="b">
        <v>0</v>
      </c>
      <c r="H281">
        <v>375</v>
      </c>
      <c r="I281">
        <v>550</v>
      </c>
      <c r="J281">
        <v>760</v>
      </c>
      <c r="K281">
        <v>935</v>
      </c>
      <c r="L281">
        <v>1110</v>
      </c>
    </row>
    <row r="282" spans="1:12" x14ac:dyDescent="0.25">
      <c r="A282" t="s">
        <v>46</v>
      </c>
      <c r="B282" t="s">
        <v>38</v>
      </c>
      <c r="C282" t="s">
        <v>47</v>
      </c>
      <c r="D282" t="s">
        <v>25</v>
      </c>
      <c r="E282">
        <v>19600</v>
      </c>
      <c r="F282">
        <v>1959</v>
      </c>
      <c r="G282" t="b">
        <v>0</v>
      </c>
      <c r="H282">
        <v>125</v>
      </c>
      <c r="I282">
        <v>300</v>
      </c>
      <c r="J282">
        <v>510</v>
      </c>
      <c r="K282">
        <v>545</v>
      </c>
      <c r="L282">
        <v>580</v>
      </c>
    </row>
    <row r="283" spans="1:12" x14ac:dyDescent="0.25">
      <c r="A283" t="s">
        <v>172</v>
      </c>
      <c r="B283" t="s">
        <v>170</v>
      </c>
      <c r="C283" t="s">
        <v>173</v>
      </c>
      <c r="D283" t="s">
        <v>25</v>
      </c>
      <c r="E283">
        <v>19600</v>
      </c>
      <c r="F283">
        <v>1959</v>
      </c>
      <c r="G283" t="b">
        <v>0</v>
      </c>
      <c r="H283">
        <v>125</v>
      </c>
      <c r="I283">
        <v>160</v>
      </c>
      <c r="J283">
        <v>230</v>
      </c>
      <c r="K283">
        <v>300</v>
      </c>
      <c r="L283">
        <v>440</v>
      </c>
    </row>
    <row r="284" spans="1:12" x14ac:dyDescent="0.25">
      <c r="A284" t="s">
        <v>375</v>
      </c>
      <c r="B284" t="s">
        <v>312</v>
      </c>
      <c r="C284" t="s">
        <v>376</v>
      </c>
      <c r="D284" t="s">
        <v>15</v>
      </c>
      <c r="E284">
        <v>19603</v>
      </c>
      <c r="F284">
        <v>1959</v>
      </c>
      <c r="G284" t="b">
        <v>0</v>
      </c>
      <c r="H284">
        <v>500</v>
      </c>
      <c r="I284">
        <v>500</v>
      </c>
      <c r="J284">
        <v>535</v>
      </c>
      <c r="K284">
        <v>640</v>
      </c>
      <c r="L284">
        <v>815</v>
      </c>
    </row>
    <row r="285" spans="1:12" x14ac:dyDescent="0.25">
      <c r="A285" t="s">
        <v>508</v>
      </c>
      <c r="B285" t="s">
        <v>499</v>
      </c>
      <c r="C285" t="s">
        <v>224</v>
      </c>
      <c r="D285" t="s">
        <v>15</v>
      </c>
      <c r="E285">
        <v>19601</v>
      </c>
      <c r="F285">
        <v>1959</v>
      </c>
      <c r="G285" t="b">
        <v>0</v>
      </c>
      <c r="H285">
        <v>250</v>
      </c>
      <c r="I285">
        <v>215</v>
      </c>
      <c r="J285">
        <v>215</v>
      </c>
      <c r="K285">
        <v>285</v>
      </c>
      <c r="L285">
        <v>390</v>
      </c>
    </row>
    <row r="286" spans="1:12" x14ac:dyDescent="0.25">
      <c r="A286" t="s">
        <v>559</v>
      </c>
      <c r="B286" t="s">
        <v>546</v>
      </c>
      <c r="C286" t="s">
        <v>560</v>
      </c>
      <c r="D286" t="s">
        <v>15</v>
      </c>
      <c r="E286">
        <v>19600</v>
      </c>
      <c r="F286">
        <v>1959</v>
      </c>
      <c r="G286" t="b">
        <v>0</v>
      </c>
      <c r="H286">
        <v>250</v>
      </c>
      <c r="I286">
        <v>425</v>
      </c>
      <c r="J286">
        <v>635</v>
      </c>
      <c r="K286">
        <v>740</v>
      </c>
      <c r="L286">
        <v>880</v>
      </c>
    </row>
    <row r="287" spans="1:12" x14ac:dyDescent="0.25">
      <c r="A287" t="s">
        <v>567</v>
      </c>
      <c r="B287" t="s">
        <v>116</v>
      </c>
      <c r="C287" t="s">
        <v>159</v>
      </c>
      <c r="D287" t="s">
        <v>15</v>
      </c>
      <c r="E287">
        <v>19603</v>
      </c>
      <c r="F287">
        <v>1959</v>
      </c>
      <c r="G287" t="b">
        <v>0</v>
      </c>
      <c r="H287">
        <v>500</v>
      </c>
      <c r="I287">
        <v>465</v>
      </c>
      <c r="J287">
        <v>465</v>
      </c>
      <c r="K287">
        <v>570</v>
      </c>
      <c r="L287">
        <v>710</v>
      </c>
    </row>
    <row r="288" spans="1:12" x14ac:dyDescent="0.25">
      <c r="A288" t="s">
        <v>570</v>
      </c>
      <c r="B288" t="s">
        <v>571</v>
      </c>
      <c r="C288" t="s">
        <v>572</v>
      </c>
      <c r="D288" t="s">
        <v>15</v>
      </c>
      <c r="E288">
        <v>19603</v>
      </c>
      <c r="F288">
        <v>1959</v>
      </c>
      <c r="G288" t="b">
        <v>0</v>
      </c>
      <c r="H288">
        <v>375</v>
      </c>
      <c r="I288">
        <v>340</v>
      </c>
      <c r="J288">
        <v>340</v>
      </c>
      <c r="K288">
        <v>410</v>
      </c>
      <c r="L288">
        <v>585</v>
      </c>
    </row>
    <row r="289" spans="1:12" x14ac:dyDescent="0.25">
      <c r="A289" t="s">
        <v>650</v>
      </c>
      <c r="B289" t="s">
        <v>649</v>
      </c>
      <c r="C289" t="s">
        <v>74</v>
      </c>
      <c r="D289" t="s">
        <v>15</v>
      </c>
      <c r="E289">
        <v>19600</v>
      </c>
      <c r="F289">
        <v>1959</v>
      </c>
      <c r="G289" t="b">
        <v>0</v>
      </c>
      <c r="H289">
        <v>250</v>
      </c>
      <c r="I289">
        <v>425</v>
      </c>
      <c r="J289">
        <v>635</v>
      </c>
      <c r="K289">
        <v>740</v>
      </c>
      <c r="L289">
        <v>845</v>
      </c>
    </row>
    <row r="290" spans="1:12" x14ac:dyDescent="0.25">
      <c r="A290" t="s">
        <v>660</v>
      </c>
      <c r="B290" t="s">
        <v>661</v>
      </c>
      <c r="C290" t="s">
        <v>662</v>
      </c>
      <c r="D290" t="s">
        <v>25</v>
      </c>
      <c r="E290">
        <v>19601</v>
      </c>
      <c r="F290">
        <v>1959</v>
      </c>
      <c r="G290" t="b">
        <v>0</v>
      </c>
      <c r="H290">
        <v>375</v>
      </c>
      <c r="I290">
        <v>515</v>
      </c>
      <c r="J290">
        <v>690</v>
      </c>
      <c r="K290">
        <v>865</v>
      </c>
      <c r="L290">
        <v>970</v>
      </c>
    </row>
    <row r="291" spans="1:12" x14ac:dyDescent="0.25">
      <c r="A291" t="s">
        <v>787</v>
      </c>
      <c r="B291" t="s">
        <v>778</v>
      </c>
      <c r="C291" t="s">
        <v>516</v>
      </c>
      <c r="D291" t="s">
        <v>15</v>
      </c>
      <c r="E291">
        <v>19603</v>
      </c>
      <c r="F291">
        <v>1959</v>
      </c>
      <c r="G291" t="b">
        <v>0</v>
      </c>
      <c r="H291">
        <v>625</v>
      </c>
      <c r="I291">
        <v>625</v>
      </c>
      <c r="J291">
        <v>660</v>
      </c>
      <c r="K291">
        <v>765</v>
      </c>
      <c r="L291">
        <v>940</v>
      </c>
    </row>
    <row r="292" spans="1:12" x14ac:dyDescent="0.25">
      <c r="A292" t="s">
        <v>812</v>
      </c>
      <c r="B292" t="s">
        <v>808</v>
      </c>
      <c r="C292" t="s">
        <v>109</v>
      </c>
      <c r="D292" t="s">
        <v>25</v>
      </c>
      <c r="E292">
        <v>19603</v>
      </c>
      <c r="F292">
        <v>1959</v>
      </c>
      <c r="G292" t="b">
        <v>0</v>
      </c>
      <c r="H292">
        <v>375</v>
      </c>
      <c r="I292">
        <v>375</v>
      </c>
      <c r="J292">
        <v>410</v>
      </c>
      <c r="K292">
        <v>550</v>
      </c>
      <c r="L292">
        <v>620</v>
      </c>
    </row>
    <row r="293" spans="1:12" x14ac:dyDescent="0.25">
      <c r="A293" t="s">
        <v>849</v>
      </c>
      <c r="B293" t="s">
        <v>846</v>
      </c>
      <c r="C293" t="s">
        <v>406</v>
      </c>
      <c r="D293" t="s">
        <v>25</v>
      </c>
      <c r="E293">
        <v>19600</v>
      </c>
      <c r="F293">
        <v>1959</v>
      </c>
      <c r="G293" t="b">
        <v>0</v>
      </c>
      <c r="H293">
        <v>125</v>
      </c>
      <c r="I293">
        <v>300</v>
      </c>
      <c r="J293">
        <v>510</v>
      </c>
      <c r="K293">
        <v>615</v>
      </c>
      <c r="L293">
        <v>755</v>
      </c>
    </row>
    <row r="294" spans="1:12" x14ac:dyDescent="0.25">
      <c r="A294" t="s">
        <v>921</v>
      </c>
      <c r="B294" t="s">
        <v>917</v>
      </c>
      <c r="C294" t="s">
        <v>606</v>
      </c>
      <c r="D294" t="s">
        <v>15</v>
      </c>
      <c r="E294">
        <v>19600</v>
      </c>
      <c r="F294">
        <v>1959</v>
      </c>
      <c r="G294" t="b">
        <v>0</v>
      </c>
      <c r="H294">
        <v>625</v>
      </c>
      <c r="I294">
        <v>660</v>
      </c>
      <c r="J294">
        <v>730</v>
      </c>
      <c r="K294">
        <v>905</v>
      </c>
      <c r="L294">
        <v>1010</v>
      </c>
    </row>
    <row r="295" spans="1:12" x14ac:dyDescent="0.25">
      <c r="A295" t="s">
        <v>956</v>
      </c>
      <c r="B295" t="s">
        <v>957</v>
      </c>
      <c r="C295" t="s">
        <v>713</v>
      </c>
      <c r="D295" t="s">
        <v>15</v>
      </c>
      <c r="E295">
        <v>19601</v>
      </c>
      <c r="F295">
        <v>1959</v>
      </c>
      <c r="G295" t="b">
        <v>0</v>
      </c>
      <c r="H295">
        <v>625</v>
      </c>
      <c r="I295">
        <v>765</v>
      </c>
      <c r="J295">
        <v>940</v>
      </c>
      <c r="K295">
        <v>1080</v>
      </c>
      <c r="L295">
        <v>1220</v>
      </c>
    </row>
    <row r="296" spans="1:12" x14ac:dyDescent="0.25">
      <c r="A296" t="s">
        <v>1011</v>
      </c>
      <c r="B296" t="s">
        <v>1009</v>
      </c>
      <c r="C296" t="s">
        <v>451</v>
      </c>
      <c r="D296" t="s">
        <v>15</v>
      </c>
      <c r="E296">
        <v>19600</v>
      </c>
      <c r="F296">
        <v>1959</v>
      </c>
      <c r="G296" t="b">
        <v>0</v>
      </c>
      <c r="H296">
        <v>250</v>
      </c>
      <c r="I296">
        <v>355</v>
      </c>
      <c r="J296">
        <v>495</v>
      </c>
      <c r="K296">
        <v>670</v>
      </c>
      <c r="L296">
        <v>845</v>
      </c>
    </row>
    <row r="297" spans="1:12" x14ac:dyDescent="0.25">
      <c r="A297" t="s">
        <v>1023</v>
      </c>
      <c r="B297" t="s">
        <v>1019</v>
      </c>
      <c r="C297" t="s">
        <v>967</v>
      </c>
      <c r="D297" t="s">
        <v>25</v>
      </c>
      <c r="E297">
        <v>19603</v>
      </c>
      <c r="F297">
        <v>1959</v>
      </c>
      <c r="G297" t="b">
        <v>0</v>
      </c>
      <c r="H297">
        <v>625</v>
      </c>
      <c r="I297">
        <v>625</v>
      </c>
      <c r="J297">
        <v>660</v>
      </c>
      <c r="K297">
        <v>765</v>
      </c>
      <c r="L297">
        <v>800</v>
      </c>
    </row>
    <row r="298" spans="1:12" x14ac:dyDescent="0.25">
      <c r="A298" t="s">
        <v>59</v>
      </c>
      <c r="B298" t="s">
        <v>52</v>
      </c>
      <c r="C298" t="s">
        <v>39</v>
      </c>
      <c r="D298" t="s">
        <v>15</v>
      </c>
      <c r="E298">
        <v>19600</v>
      </c>
      <c r="F298">
        <v>1960</v>
      </c>
      <c r="G298" t="b">
        <v>0</v>
      </c>
      <c r="H298">
        <v>450</v>
      </c>
      <c r="I298">
        <v>690</v>
      </c>
      <c r="J298">
        <v>690</v>
      </c>
      <c r="K298">
        <v>810</v>
      </c>
      <c r="L298">
        <v>970</v>
      </c>
    </row>
    <row r="299" spans="1:12" x14ac:dyDescent="0.25">
      <c r="A299" t="s">
        <v>75</v>
      </c>
      <c r="B299" t="s">
        <v>76</v>
      </c>
      <c r="C299" t="s">
        <v>77</v>
      </c>
      <c r="D299" t="s">
        <v>15</v>
      </c>
      <c r="E299">
        <v>19603</v>
      </c>
      <c r="F299">
        <v>1960</v>
      </c>
      <c r="G299" t="b">
        <v>0</v>
      </c>
      <c r="H299">
        <v>300</v>
      </c>
      <c r="I299">
        <v>580</v>
      </c>
      <c r="J299">
        <v>580</v>
      </c>
      <c r="K299">
        <v>660</v>
      </c>
      <c r="L299">
        <v>700</v>
      </c>
    </row>
    <row r="300" spans="1:12" x14ac:dyDescent="0.25">
      <c r="A300" t="s">
        <v>242</v>
      </c>
      <c r="B300" t="s">
        <v>240</v>
      </c>
      <c r="C300" t="s">
        <v>243</v>
      </c>
      <c r="D300" t="s">
        <v>15</v>
      </c>
      <c r="E300">
        <v>19600</v>
      </c>
      <c r="F300">
        <v>1960</v>
      </c>
      <c r="G300" t="b">
        <v>0</v>
      </c>
      <c r="H300">
        <v>600</v>
      </c>
      <c r="I300">
        <v>680</v>
      </c>
      <c r="J300">
        <v>880</v>
      </c>
      <c r="K300">
        <v>960</v>
      </c>
      <c r="L300">
        <v>1000</v>
      </c>
    </row>
    <row r="301" spans="1:12" x14ac:dyDescent="0.25">
      <c r="A301" t="s">
        <v>304</v>
      </c>
      <c r="B301" t="s">
        <v>305</v>
      </c>
      <c r="C301" t="s">
        <v>306</v>
      </c>
      <c r="D301" t="s">
        <v>15</v>
      </c>
      <c r="E301">
        <v>19603</v>
      </c>
      <c r="F301">
        <v>1960</v>
      </c>
      <c r="G301" t="b">
        <v>0</v>
      </c>
      <c r="H301">
        <v>300</v>
      </c>
      <c r="I301">
        <v>380</v>
      </c>
      <c r="J301">
        <v>540</v>
      </c>
      <c r="K301">
        <v>620</v>
      </c>
      <c r="L301">
        <v>820</v>
      </c>
    </row>
    <row r="302" spans="1:12" x14ac:dyDescent="0.25">
      <c r="A302" t="s">
        <v>391</v>
      </c>
      <c r="B302" t="s">
        <v>389</v>
      </c>
      <c r="C302" t="s">
        <v>392</v>
      </c>
      <c r="D302" t="s">
        <v>25</v>
      </c>
      <c r="E302">
        <v>19601</v>
      </c>
      <c r="F302">
        <v>1960</v>
      </c>
      <c r="G302" t="b">
        <v>0</v>
      </c>
      <c r="H302">
        <v>450</v>
      </c>
      <c r="I302">
        <v>530</v>
      </c>
      <c r="J302">
        <v>730</v>
      </c>
      <c r="K302">
        <v>810</v>
      </c>
      <c r="L302">
        <v>930</v>
      </c>
    </row>
    <row r="303" spans="1:12" x14ac:dyDescent="0.25">
      <c r="A303" t="s">
        <v>703</v>
      </c>
      <c r="B303" t="s">
        <v>704</v>
      </c>
      <c r="C303" t="s">
        <v>677</v>
      </c>
      <c r="D303" t="s">
        <v>25</v>
      </c>
      <c r="E303">
        <v>19601</v>
      </c>
      <c r="F303">
        <v>1960</v>
      </c>
      <c r="G303" t="b">
        <v>0</v>
      </c>
      <c r="H303">
        <v>150</v>
      </c>
      <c r="I303">
        <v>430</v>
      </c>
      <c r="J303">
        <v>430</v>
      </c>
      <c r="K303">
        <v>590</v>
      </c>
      <c r="L303">
        <v>750</v>
      </c>
    </row>
    <row r="304" spans="1:12" x14ac:dyDescent="0.25">
      <c r="A304" t="s">
        <v>728</v>
      </c>
      <c r="B304" t="s">
        <v>725</v>
      </c>
      <c r="C304" t="s">
        <v>729</v>
      </c>
      <c r="D304" t="s">
        <v>25</v>
      </c>
      <c r="E304">
        <v>19601</v>
      </c>
      <c r="F304">
        <v>1960</v>
      </c>
      <c r="G304" t="b">
        <v>0</v>
      </c>
      <c r="H304">
        <v>150</v>
      </c>
      <c r="I304">
        <v>430</v>
      </c>
      <c r="J304">
        <v>390</v>
      </c>
      <c r="K304">
        <v>430</v>
      </c>
      <c r="L304">
        <v>510</v>
      </c>
    </row>
    <row r="305" spans="1:12" x14ac:dyDescent="0.25">
      <c r="A305" t="s">
        <v>785</v>
      </c>
      <c r="B305" t="s">
        <v>691</v>
      </c>
      <c r="C305" t="s">
        <v>786</v>
      </c>
      <c r="D305" t="s">
        <v>15</v>
      </c>
      <c r="E305">
        <v>19601</v>
      </c>
      <c r="F305">
        <v>1960</v>
      </c>
      <c r="G305" t="b">
        <v>0</v>
      </c>
      <c r="H305">
        <v>600</v>
      </c>
      <c r="I305">
        <v>560</v>
      </c>
      <c r="J305">
        <v>680</v>
      </c>
      <c r="K305">
        <v>880</v>
      </c>
      <c r="L305">
        <v>1080</v>
      </c>
    </row>
    <row r="306" spans="1:12" x14ac:dyDescent="0.25">
      <c r="A306" t="s">
        <v>912</v>
      </c>
      <c r="B306" t="s">
        <v>907</v>
      </c>
      <c r="C306" t="s">
        <v>61</v>
      </c>
      <c r="D306" t="s">
        <v>25</v>
      </c>
      <c r="E306">
        <v>19600</v>
      </c>
      <c r="F306">
        <v>1960</v>
      </c>
      <c r="G306" t="b">
        <v>0</v>
      </c>
      <c r="H306">
        <v>600</v>
      </c>
      <c r="I306">
        <v>720</v>
      </c>
      <c r="J306">
        <v>680</v>
      </c>
      <c r="K306">
        <v>840</v>
      </c>
      <c r="L306">
        <v>920</v>
      </c>
    </row>
    <row r="307" spans="1:12" x14ac:dyDescent="0.25">
      <c r="A307" t="s">
        <v>943</v>
      </c>
      <c r="B307" t="s">
        <v>934</v>
      </c>
      <c r="C307" t="s">
        <v>92</v>
      </c>
      <c r="D307" t="s">
        <v>15</v>
      </c>
      <c r="E307">
        <v>19601</v>
      </c>
      <c r="F307">
        <v>1960</v>
      </c>
      <c r="G307" t="b">
        <v>0</v>
      </c>
      <c r="H307">
        <v>600</v>
      </c>
      <c r="I307">
        <v>640</v>
      </c>
      <c r="J307">
        <v>720</v>
      </c>
      <c r="K307">
        <v>760</v>
      </c>
      <c r="L307">
        <v>920</v>
      </c>
    </row>
    <row r="308" spans="1:12" x14ac:dyDescent="0.25">
      <c r="A308" t="s">
        <v>979</v>
      </c>
      <c r="B308" t="s">
        <v>973</v>
      </c>
      <c r="C308" t="s">
        <v>980</v>
      </c>
      <c r="D308" t="s">
        <v>25</v>
      </c>
      <c r="E308">
        <v>19600</v>
      </c>
      <c r="F308">
        <v>1960</v>
      </c>
      <c r="G308" t="b">
        <v>0</v>
      </c>
      <c r="H308">
        <v>600</v>
      </c>
      <c r="I308">
        <v>560</v>
      </c>
      <c r="J308">
        <v>720</v>
      </c>
      <c r="K308">
        <v>920</v>
      </c>
      <c r="L308">
        <v>960</v>
      </c>
    </row>
    <row r="309" spans="1:12" x14ac:dyDescent="0.25">
      <c r="A309" t="s">
        <v>1216</v>
      </c>
      <c r="B309" t="s">
        <v>1212</v>
      </c>
      <c r="C309" t="s">
        <v>481</v>
      </c>
      <c r="D309" t="s">
        <v>15</v>
      </c>
      <c r="E309">
        <v>19600</v>
      </c>
      <c r="F309">
        <v>1960</v>
      </c>
      <c r="G309" t="b">
        <v>0</v>
      </c>
      <c r="H309">
        <v>600</v>
      </c>
      <c r="I309">
        <v>680</v>
      </c>
      <c r="J309">
        <v>840</v>
      </c>
      <c r="K309">
        <v>1040</v>
      </c>
      <c r="L309">
        <v>1120</v>
      </c>
    </row>
    <row r="310" spans="1:12" x14ac:dyDescent="0.25">
      <c r="A310" t="s">
        <v>1221</v>
      </c>
      <c r="B310" t="s">
        <v>1219</v>
      </c>
      <c r="C310" t="s">
        <v>493</v>
      </c>
      <c r="D310" t="s">
        <v>25</v>
      </c>
      <c r="E310">
        <v>19601</v>
      </c>
      <c r="F310">
        <v>1960</v>
      </c>
      <c r="G310" t="b">
        <v>0</v>
      </c>
      <c r="H310">
        <v>750</v>
      </c>
      <c r="I310">
        <v>990</v>
      </c>
      <c r="J310">
        <v>1030</v>
      </c>
      <c r="K310">
        <v>1110</v>
      </c>
      <c r="L310">
        <v>1270</v>
      </c>
    </row>
    <row r="311" spans="1:12" x14ac:dyDescent="0.25">
      <c r="A311" t="s">
        <v>26</v>
      </c>
      <c r="B311" t="s">
        <v>23</v>
      </c>
      <c r="C311" t="s">
        <v>27</v>
      </c>
      <c r="D311" t="s">
        <v>15</v>
      </c>
      <c r="E311">
        <v>19603</v>
      </c>
      <c r="F311">
        <v>1961</v>
      </c>
      <c r="G311" t="b">
        <v>0</v>
      </c>
      <c r="H311">
        <v>750</v>
      </c>
      <c r="I311">
        <v>1030</v>
      </c>
      <c r="J311">
        <v>1110</v>
      </c>
      <c r="K311">
        <v>1150</v>
      </c>
      <c r="L311">
        <v>1190</v>
      </c>
    </row>
    <row r="312" spans="1:12" x14ac:dyDescent="0.25">
      <c r="A312" t="s">
        <v>66</v>
      </c>
      <c r="B312" t="s">
        <v>63</v>
      </c>
      <c r="C312" t="s">
        <v>67</v>
      </c>
      <c r="D312" t="s">
        <v>25</v>
      </c>
      <c r="E312">
        <v>19601</v>
      </c>
      <c r="F312">
        <v>1961</v>
      </c>
      <c r="G312" t="b">
        <v>0</v>
      </c>
      <c r="H312">
        <v>300</v>
      </c>
      <c r="I312">
        <v>420</v>
      </c>
      <c r="J312">
        <v>380</v>
      </c>
      <c r="K312">
        <v>500</v>
      </c>
      <c r="L312">
        <v>580</v>
      </c>
    </row>
    <row r="313" spans="1:12" x14ac:dyDescent="0.25">
      <c r="A313" t="s">
        <v>188</v>
      </c>
      <c r="B313" t="s">
        <v>189</v>
      </c>
      <c r="C313" t="s">
        <v>190</v>
      </c>
      <c r="D313" t="s">
        <v>25</v>
      </c>
      <c r="E313">
        <v>19600</v>
      </c>
      <c r="F313">
        <v>1961</v>
      </c>
      <c r="G313" t="b">
        <v>0</v>
      </c>
      <c r="H313">
        <v>300</v>
      </c>
      <c r="I313">
        <v>500</v>
      </c>
      <c r="J313">
        <v>580</v>
      </c>
      <c r="K313">
        <v>620</v>
      </c>
      <c r="L313">
        <v>820</v>
      </c>
    </row>
    <row r="314" spans="1:12" x14ac:dyDescent="0.25">
      <c r="A314" t="s">
        <v>266</v>
      </c>
      <c r="B314" t="s">
        <v>260</v>
      </c>
      <c r="C314" t="s">
        <v>267</v>
      </c>
      <c r="D314" t="s">
        <v>15</v>
      </c>
      <c r="E314">
        <v>19603</v>
      </c>
      <c r="F314">
        <v>1961</v>
      </c>
      <c r="G314" t="b">
        <v>0</v>
      </c>
      <c r="H314">
        <v>450</v>
      </c>
      <c r="I314">
        <v>610</v>
      </c>
      <c r="J314">
        <v>730</v>
      </c>
      <c r="K314">
        <v>890</v>
      </c>
      <c r="L314">
        <v>930</v>
      </c>
    </row>
    <row r="315" spans="1:12" x14ac:dyDescent="0.25">
      <c r="A315" t="s">
        <v>366</v>
      </c>
      <c r="B315" t="s">
        <v>367</v>
      </c>
      <c r="C315" t="s">
        <v>368</v>
      </c>
      <c r="D315" t="s">
        <v>25</v>
      </c>
      <c r="E315">
        <v>19601</v>
      </c>
      <c r="F315">
        <v>1961</v>
      </c>
      <c r="G315" t="b">
        <v>0</v>
      </c>
      <c r="H315">
        <v>450</v>
      </c>
      <c r="I315">
        <v>650</v>
      </c>
      <c r="J315">
        <v>610</v>
      </c>
      <c r="K315">
        <v>810</v>
      </c>
      <c r="L315">
        <v>850</v>
      </c>
    </row>
    <row r="316" spans="1:12" x14ac:dyDescent="0.25">
      <c r="A316" t="s">
        <v>397</v>
      </c>
      <c r="B316" t="s">
        <v>398</v>
      </c>
      <c r="C316" t="s">
        <v>399</v>
      </c>
      <c r="D316" t="s">
        <v>15</v>
      </c>
      <c r="E316">
        <v>19603</v>
      </c>
      <c r="F316">
        <v>1961</v>
      </c>
      <c r="G316" t="b">
        <v>0</v>
      </c>
      <c r="H316">
        <v>600</v>
      </c>
      <c r="I316">
        <v>640</v>
      </c>
      <c r="J316">
        <v>720</v>
      </c>
      <c r="K316">
        <v>760</v>
      </c>
      <c r="L316">
        <v>920</v>
      </c>
    </row>
    <row r="317" spans="1:12" x14ac:dyDescent="0.25">
      <c r="A317" t="s">
        <v>428</v>
      </c>
      <c r="B317" t="s">
        <v>421</v>
      </c>
      <c r="C317" t="s">
        <v>429</v>
      </c>
      <c r="D317" t="s">
        <v>15</v>
      </c>
      <c r="E317">
        <v>19601</v>
      </c>
      <c r="F317">
        <v>1961</v>
      </c>
      <c r="G317" t="b">
        <v>0</v>
      </c>
      <c r="H317">
        <v>750</v>
      </c>
      <c r="I317">
        <v>990</v>
      </c>
      <c r="J317">
        <v>950</v>
      </c>
      <c r="K317">
        <v>1030</v>
      </c>
      <c r="L317">
        <v>1150</v>
      </c>
    </row>
    <row r="318" spans="1:12" x14ac:dyDescent="0.25">
      <c r="A318" t="s">
        <v>564</v>
      </c>
      <c r="B318" t="s">
        <v>347</v>
      </c>
      <c r="C318" t="s">
        <v>565</v>
      </c>
      <c r="D318" t="s">
        <v>15</v>
      </c>
      <c r="E318">
        <v>19601</v>
      </c>
      <c r="F318">
        <v>1961</v>
      </c>
      <c r="G318" t="b">
        <v>0</v>
      </c>
      <c r="H318">
        <v>600</v>
      </c>
      <c r="I318">
        <v>800</v>
      </c>
      <c r="J318">
        <v>840</v>
      </c>
      <c r="K318">
        <v>880</v>
      </c>
      <c r="L318">
        <v>1040</v>
      </c>
    </row>
    <row r="319" spans="1:12" x14ac:dyDescent="0.25">
      <c r="A319" t="s">
        <v>582</v>
      </c>
      <c r="B319" t="s">
        <v>579</v>
      </c>
      <c r="C319" t="s">
        <v>583</v>
      </c>
      <c r="D319" t="s">
        <v>25</v>
      </c>
      <c r="E319">
        <v>19600</v>
      </c>
      <c r="F319">
        <v>1961</v>
      </c>
      <c r="G319" t="b">
        <v>0</v>
      </c>
      <c r="H319">
        <v>600</v>
      </c>
      <c r="I319">
        <v>640</v>
      </c>
      <c r="J319">
        <v>600</v>
      </c>
      <c r="K319">
        <v>720</v>
      </c>
      <c r="L319">
        <v>880</v>
      </c>
    </row>
    <row r="320" spans="1:12" x14ac:dyDescent="0.25">
      <c r="A320" t="s">
        <v>647</v>
      </c>
      <c r="B320" t="s">
        <v>640</v>
      </c>
      <c r="C320" t="s">
        <v>199</v>
      </c>
      <c r="D320" t="s">
        <v>15</v>
      </c>
      <c r="E320">
        <v>19600</v>
      </c>
      <c r="F320">
        <v>1961</v>
      </c>
      <c r="G320" t="b">
        <v>0</v>
      </c>
      <c r="H320">
        <v>150</v>
      </c>
      <c r="I320">
        <v>270</v>
      </c>
      <c r="J320">
        <v>230</v>
      </c>
      <c r="K320">
        <v>310</v>
      </c>
      <c r="L320">
        <v>430</v>
      </c>
    </row>
    <row r="321" spans="1:12" x14ac:dyDescent="0.25">
      <c r="A321" t="s">
        <v>722</v>
      </c>
      <c r="B321" t="s">
        <v>721</v>
      </c>
      <c r="C321" t="s">
        <v>723</v>
      </c>
      <c r="D321" t="s">
        <v>15</v>
      </c>
      <c r="E321">
        <v>19603</v>
      </c>
      <c r="F321">
        <v>1961</v>
      </c>
      <c r="G321" t="b">
        <v>0</v>
      </c>
      <c r="H321">
        <v>300</v>
      </c>
      <c r="I321">
        <v>260</v>
      </c>
      <c r="J321">
        <v>220</v>
      </c>
      <c r="K321">
        <v>300</v>
      </c>
      <c r="L321">
        <v>340</v>
      </c>
    </row>
    <row r="322" spans="1:12" x14ac:dyDescent="0.25">
      <c r="A322" t="s">
        <v>783</v>
      </c>
      <c r="B322" t="s">
        <v>778</v>
      </c>
      <c r="C322" t="s">
        <v>681</v>
      </c>
      <c r="D322" t="s">
        <v>15</v>
      </c>
      <c r="E322">
        <v>19603</v>
      </c>
      <c r="F322">
        <v>1961</v>
      </c>
      <c r="G322" t="b">
        <v>0</v>
      </c>
      <c r="H322">
        <v>750</v>
      </c>
      <c r="I322">
        <v>830</v>
      </c>
      <c r="J322">
        <v>1030</v>
      </c>
      <c r="K322">
        <v>1230</v>
      </c>
      <c r="L322">
        <v>1270</v>
      </c>
    </row>
    <row r="323" spans="1:12" x14ac:dyDescent="0.25">
      <c r="A323" t="s">
        <v>1254</v>
      </c>
      <c r="B323" t="s">
        <v>1251</v>
      </c>
      <c r="C323" t="s">
        <v>27</v>
      </c>
      <c r="D323" t="s">
        <v>15</v>
      </c>
      <c r="E323">
        <v>19603</v>
      </c>
      <c r="F323">
        <v>1961</v>
      </c>
      <c r="G323" t="b">
        <v>0</v>
      </c>
      <c r="H323">
        <v>300</v>
      </c>
      <c r="I323">
        <v>460</v>
      </c>
      <c r="J323">
        <v>420</v>
      </c>
      <c r="K323">
        <v>620</v>
      </c>
      <c r="L323">
        <v>740</v>
      </c>
    </row>
    <row r="324" spans="1:12" x14ac:dyDescent="0.25">
      <c r="A324" t="s">
        <v>1287</v>
      </c>
      <c r="B324" t="s">
        <v>1283</v>
      </c>
      <c r="C324" t="s">
        <v>269</v>
      </c>
      <c r="D324" t="s">
        <v>25</v>
      </c>
      <c r="E324">
        <v>19603</v>
      </c>
      <c r="F324">
        <v>1961</v>
      </c>
      <c r="G324" t="b">
        <v>0</v>
      </c>
      <c r="H324">
        <v>750</v>
      </c>
      <c r="I324">
        <v>750</v>
      </c>
      <c r="J324">
        <v>910</v>
      </c>
      <c r="K324">
        <v>950</v>
      </c>
      <c r="L324">
        <v>990</v>
      </c>
    </row>
    <row r="325" spans="1:12" x14ac:dyDescent="0.25">
      <c r="A325" t="s">
        <v>30</v>
      </c>
      <c r="B325" t="s">
        <v>31</v>
      </c>
      <c r="C325" t="s">
        <v>32</v>
      </c>
      <c r="D325" t="s">
        <v>15</v>
      </c>
      <c r="E325">
        <v>19601</v>
      </c>
      <c r="F325">
        <v>1962</v>
      </c>
      <c r="G325" t="b">
        <v>0</v>
      </c>
      <c r="H325">
        <v>600</v>
      </c>
      <c r="I325">
        <v>800</v>
      </c>
      <c r="J325">
        <v>880</v>
      </c>
      <c r="K325">
        <v>920</v>
      </c>
      <c r="L325">
        <v>1120</v>
      </c>
    </row>
    <row r="326" spans="1:12" x14ac:dyDescent="0.25">
      <c r="A326" t="s">
        <v>102</v>
      </c>
      <c r="B326" t="s">
        <v>103</v>
      </c>
      <c r="C326" t="s">
        <v>104</v>
      </c>
      <c r="D326" t="s">
        <v>15</v>
      </c>
      <c r="E326">
        <v>19600</v>
      </c>
      <c r="F326">
        <v>1962</v>
      </c>
      <c r="G326" t="b">
        <v>0</v>
      </c>
      <c r="H326">
        <v>300</v>
      </c>
      <c r="I326">
        <v>420</v>
      </c>
      <c r="J326">
        <v>460</v>
      </c>
      <c r="K326">
        <v>620</v>
      </c>
      <c r="L326">
        <v>820</v>
      </c>
    </row>
    <row r="327" spans="1:12" x14ac:dyDescent="0.25">
      <c r="A327" t="s">
        <v>227</v>
      </c>
      <c r="B327" t="s">
        <v>221</v>
      </c>
      <c r="C327" t="s">
        <v>228</v>
      </c>
      <c r="D327" t="s">
        <v>15</v>
      </c>
      <c r="E327">
        <v>19603</v>
      </c>
      <c r="F327">
        <v>1962</v>
      </c>
      <c r="G327" t="b">
        <v>0</v>
      </c>
      <c r="H327">
        <v>150</v>
      </c>
      <c r="I327">
        <v>430</v>
      </c>
      <c r="J327">
        <v>470</v>
      </c>
      <c r="K327">
        <v>550</v>
      </c>
      <c r="L327">
        <v>670</v>
      </c>
    </row>
    <row r="328" spans="1:12" x14ac:dyDescent="0.25">
      <c r="A328" t="s">
        <v>239</v>
      </c>
      <c r="B328" t="s">
        <v>240</v>
      </c>
      <c r="C328" t="s">
        <v>241</v>
      </c>
      <c r="D328" t="s">
        <v>15</v>
      </c>
      <c r="E328">
        <v>19600</v>
      </c>
      <c r="F328">
        <v>1962</v>
      </c>
      <c r="G328" t="b">
        <v>0</v>
      </c>
      <c r="H328">
        <v>750</v>
      </c>
      <c r="I328">
        <v>1030</v>
      </c>
      <c r="J328">
        <v>1030</v>
      </c>
      <c r="K328">
        <v>1110</v>
      </c>
      <c r="L328">
        <v>1230</v>
      </c>
    </row>
    <row r="329" spans="1:12" x14ac:dyDescent="0.25">
      <c r="A329" t="s">
        <v>280</v>
      </c>
      <c r="B329" t="s">
        <v>275</v>
      </c>
      <c r="C329" t="s">
        <v>281</v>
      </c>
      <c r="D329" t="s">
        <v>15</v>
      </c>
      <c r="E329">
        <v>19601</v>
      </c>
      <c r="F329">
        <v>1962</v>
      </c>
      <c r="G329" t="b">
        <v>0</v>
      </c>
      <c r="H329">
        <v>300</v>
      </c>
      <c r="I329">
        <v>420</v>
      </c>
      <c r="J329">
        <v>460</v>
      </c>
      <c r="K329">
        <v>540</v>
      </c>
      <c r="L329">
        <v>660</v>
      </c>
    </row>
    <row r="330" spans="1:12" x14ac:dyDescent="0.25">
      <c r="A330" t="s">
        <v>509</v>
      </c>
      <c r="B330" t="s">
        <v>510</v>
      </c>
      <c r="C330" t="s">
        <v>472</v>
      </c>
      <c r="D330" t="s">
        <v>15</v>
      </c>
      <c r="E330">
        <v>19603</v>
      </c>
      <c r="F330">
        <v>1962</v>
      </c>
      <c r="G330" t="b">
        <v>0</v>
      </c>
      <c r="H330">
        <v>450</v>
      </c>
      <c r="I330">
        <v>730</v>
      </c>
      <c r="J330">
        <v>930</v>
      </c>
      <c r="K330">
        <v>1130</v>
      </c>
      <c r="L330">
        <v>1290</v>
      </c>
    </row>
    <row r="331" spans="1:12" x14ac:dyDescent="0.25">
      <c r="A331" t="s">
        <v>524</v>
      </c>
      <c r="B331" t="s">
        <v>515</v>
      </c>
      <c r="C331" t="s">
        <v>525</v>
      </c>
      <c r="D331" t="s">
        <v>25</v>
      </c>
      <c r="E331">
        <v>19601</v>
      </c>
      <c r="F331">
        <v>1962</v>
      </c>
      <c r="G331" t="b">
        <v>0</v>
      </c>
      <c r="H331">
        <v>450</v>
      </c>
      <c r="I331">
        <v>490</v>
      </c>
      <c r="J331">
        <v>650</v>
      </c>
      <c r="K331">
        <v>770</v>
      </c>
      <c r="L331">
        <v>850</v>
      </c>
    </row>
    <row r="332" spans="1:12" x14ac:dyDescent="0.25">
      <c r="A332" t="s">
        <v>584</v>
      </c>
      <c r="B332" t="s">
        <v>279</v>
      </c>
      <c r="C332" t="s">
        <v>585</v>
      </c>
      <c r="D332" t="s">
        <v>15</v>
      </c>
      <c r="E332">
        <v>19600</v>
      </c>
      <c r="F332">
        <v>1962</v>
      </c>
      <c r="G332" t="b">
        <v>0</v>
      </c>
      <c r="H332">
        <v>600</v>
      </c>
      <c r="I332">
        <v>720</v>
      </c>
      <c r="J332">
        <v>760</v>
      </c>
      <c r="K332">
        <v>880</v>
      </c>
      <c r="L332">
        <v>1000</v>
      </c>
    </row>
    <row r="333" spans="1:12" x14ac:dyDescent="0.25">
      <c r="A333" t="s">
        <v>601</v>
      </c>
      <c r="B333" t="s">
        <v>599</v>
      </c>
      <c r="C333" t="s">
        <v>126</v>
      </c>
      <c r="D333" t="s">
        <v>15</v>
      </c>
      <c r="E333">
        <v>19601</v>
      </c>
      <c r="F333">
        <v>1962</v>
      </c>
      <c r="G333" t="b">
        <v>0</v>
      </c>
      <c r="H333">
        <v>600</v>
      </c>
      <c r="I333">
        <v>680</v>
      </c>
      <c r="J333">
        <v>720</v>
      </c>
      <c r="K333">
        <v>800</v>
      </c>
      <c r="L333">
        <v>880</v>
      </c>
    </row>
    <row r="334" spans="1:12" x14ac:dyDescent="0.25">
      <c r="A334" t="s">
        <v>707</v>
      </c>
      <c r="B334" t="s">
        <v>691</v>
      </c>
      <c r="C334" t="s">
        <v>353</v>
      </c>
      <c r="D334" t="s">
        <v>15</v>
      </c>
      <c r="E334">
        <v>19601</v>
      </c>
      <c r="F334">
        <v>1962</v>
      </c>
      <c r="G334" t="b">
        <v>0</v>
      </c>
      <c r="H334">
        <v>750</v>
      </c>
      <c r="I334">
        <v>750</v>
      </c>
      <c r="J334">
        <v>750</v>
      </c>
      <c r="K334">
        <v>870</v>
      </c>
      <c r="L334">
        <v>1070</v>
      </c>
    </row>
    <row r="335" spans="1:12" x14ac:dyDescent="0.25">
      <c r="A335" t="s">
        <v>743</v>
      </c>
      <c r="B335" t="s">
        <v>742</v>
      </c>
      <c r="C335" t="s">
        <v>181</v>
      </c>
      <c r="D335" t="s">
        <v>15</v>
      </c>
      <c r="E335">
        <v>19600</v>
      </c>
      <c r="F335">
        <v>1962</v>
      </c>
      <c r="G335" t="b">
        <v>0</v>
      </c>
      <c r="H335">
        <v>450</v>
      </c>
      <c r="I335">
        <v>530</v>
      </c>
      <c r="J335">
        <v>570</v>
      </c>
      <c r="K335">
        <v>610</v>
      </c>
      <c r="L335">
        <v>730</v>
      </c>
    </row>
    <row r="336" spans="1:12" x14ac:dyDescent="0.25">
      <c r="A336" t="s">
        <v>933</v>
      </c>
      <c r="B336" t="s">
        <v>934</v>
      </c>
      <c r="C336" t="s">
        <v>935</v>
      </c>
      <c r="D336" t="s">
        <v>25</v>
      </c>
      <c r="E336">
        <v>19603</v>
      </c>
      <c r="F336">
        <v>1962</v>
      </c>
      <c r="G336" t="b">
        <v>0</v>
      </c>
      <c r="H336">
        <v>750</v>
      </c>
      <c r="I336">
        <v>710</v>
      </c>
      <c r="J336">
        <v>790</v>
      </c>
      <c r="K336">
        <v>870</v>
      </c>
      <c r="L336">
        <v>1030</v>
      </c>
    </row>
    <row r="337" spans="1:12" x14ac:dyDescent="0.25">
      <c r="A337" t="s">
        <v>941</v>
      </c>
      <c r="B337" t="s">
        <v>942</v>
      </c>
      <c r="C337" t="s">
        <v>24</v>
      </c>
      <c r="D337" t="s">
        <v>25</v>
      </c>
      <c r="E337">
        <v>19600</v>
      </c>
      <c r="F337">
        <v>1962</v>
      </c>
      <c r="G337" t="b">
        <v>0</v>
      </c>
      <c r="H337">
        <v>150</v>
      </c>
      <c r="I337">
        <v>270</v>
      </c>
      <c r="J337">
        <v>310</v>
      </c>
      <c r="K337">
        <v>430</v>
      </c>
      <c r="L337">
        <v>630</v>
      </c>
    </row>
    <row r="338" spans="1:12" x14ac:dyDescent="0.25">
      <c r="A338" t="s">
        <v>1024</v>
      </c>
      <c r="B338" t="s">
        <v>1019</v>
      </c>
      <c r="C338" t="s">
        <v>918</v>
      </c>
      <c r="D338" t="s">
        <v>15</v>
      </c>
      <c r="E338">
        <v>19601</v>
      </c>
      <c r="F338">
        <v>1962</v>
      </c>
      <c r="G338" t="b">
        <v>0</v>
      </c>
      <c r="H338">
        <v>750</v>
      </c>
      <c r="I338">
        <v>910</v>
      </c>
      <c r="J338">
        <v>1070</v>
      </c>
      <c r="K338">
        <v>1110</v>
      </c>
      <c r="L338">
        <v>1190</v>
      </c>
    </row>
    <row r="339" spans="1:12" x14ac:dyDescent="0.25">
      <c r="A339" t="s">
        <v>1108</v>
      </c>
      <c r="B339" t="s">
        <v>1109</v>
      </c>
      <c r="C339" t="s">
        <v>312</v>
      </c>
      <c r="D339" t="s">
        <v>25</v>
      </c>
      <c r="E339">
        <v>19601</v>
      </c>
      <c r="F339">
        <v>1962</v>
      </c>
      <c r="G339" t="b">
        <v>0</v>
      </c>
      <c r="H339">
        <v>300</v>
      </c>
      <c r="I339">
        <v>300</v>
      </c>
      <c r="J339">
        <v>420</v>
      </c>
      <c r="K339">
        <v>500</v>
      </c>
      <c r="L339">
        <v>660</v>
      </c>
    </row>
    <row r="340" spans="1:12" x14ac:dyDescent="0.25">
      <c r="A340" t="s">
        <v>1230</v>
      </c>
      <c r="B340" t="s">
        <v>1228</v>
      </c>
      <c r="C340" t="s">
        <v>832</v>
      </c>
      <c r="D340" t="s">
        <v>25</v>
      </c>
      <c r="E340">
        <v>19603</v>
      </c>
      <c r="F340">
        <v>1962</v>
      </c>
      <c r="G340" t="b">
        <v>0</v>
      </c>
      <c r="H340">
        <v>750</v>
      </c>
      <c r="I340">
        <v>1030</v>
      </c>
      <c r="J340">
        <v>1190</v>
      </c>
      <c r="K340">
        <v>1270</v>
      </c>
      <c r="L340">
        <v>1310</v>
      </c>
    </row>
    <row r="341" spans="1:12" x14ac:dyDescent="0.25">
      <c r="A341" t="s">
        <v>1291</v>
      </c>
      <c r="B341" t="s">
        <v>1292</v>
      </c>
      <c r="C341" t="s">
        <v>1293</v>
      </c>
      <c r="D341" t="s">
        <v>15</v>
      </c>
      <c r="E341">
        <v>19603</v>
      </c>
      <c r="F341">
        <v>1962</v>
      </c>
      <c r="G341" t="b">
        <v>0</v>
      </c>
      <c r="H341">
        <v>450</v>
      </c>
      <c r="I341">
        <v>490</v>
      </c>
      <c r="J341">
        <v>570</v>
      </c>
      <c r="K341">
        <v>770</v>
      </c>
      <c r="L341">
        <v>930</v>
      </c>
    </row>
    <row r="342" spans="1:12" x14ac:dyDescent="0.25">
      <c r="A342" t="s">
        <v>129</v>
      </c>
      <c r="B342" t="s">
        <v>104</v>
      </c>
      <c r="C342" t="s">
        <v>130</v>
      </c>
      <c r="D342" t="s">
        <v>25</v>
      </c>
      <c r="E342">
        <v>19603</v>
      </c>
      <c r="F342">
        <v>1963</v>
      </c>
      <c r="G342" t="b">
        <v>0</v>
      </c>
      <c r="H342">
        <v>750</v>
      </c>
      <c r="I342">
        <v>910</v>
      </c>
      <c r="J342">
        <v>1110</v>
      </c>
      <c r="K342">
        <v>1150</v>
      </c>
      <c r="L342">
        <v>1190</v>
      </c>
    </row>
    <row r="343" spans="1:12" x14ac:dyDescent="0.25">
      <c r="A343" t="s">
        <v>213</v>
      </c>
      <c r="B343" t="s">
        <v>214</v>
      </c>
      <c r="C343" t="s">
        <v>203</v>
      </c>
      <c r="D343" t="s">
        <v>25</v>
      </c>
      <c r="E343">
        <v>19603</v>
      </c>
      <c r="F343">
        <v>1963</v>
      </c>
      <c r="G343" t="b">
        <v>0</v>
      </c>
      <c r="H343">
        <v>450</v>
      </c>
      <c r="I343">
        <v>610</v>
      </c>
      <c r="J343">
        <v>810</v>
      </c>
      <c r="K343">
        <v>1010</v>
      </c>
      <c r="L343">
        <v>1210</v>
      </c>
    </row>
    <row r="344" spans="1:12" x14ac:dyDescent="0.25">
      <c r="A344" t="s">
        <v>259</v>
      </c>
      <c r="B344" t="s">
        <v>260</v>
      </c>
      <c r="C344" t="s">
        <v>261</v>
      </c>
      <c r="D344" t="s">
        <v>25</v>
      </c>
      <c r="E344">
        <v>19600</v>
      </c>
      <c r="F344">
        <v>1963</v>
      </c>
      <c r="G344" t="b">
        <v>0</v>
      </c>
      <c r="H344">
        <v>150</v>
      </c>
      <c r="I344">
        <v>310</v>
      </c>
      <c r="J344">
        <v>430</v>
      </c>
      <c r="K344">
        <v>630</v>
      </c>
      <c r="L344">
        <v>670</v>
      </c>
    </row>
    <row r="345" spans="1:12" x14ac:dyDescent="0.25">
      <c r="A345" t="s">
        <v>295</v>
      </c>
      <c r="B345" t="s">
        <v>296</v>
      </c>
      <c r="C345" t="s">
        <v>159</v>
      </c>
      <c r="D345" t="s">
        <v>15</v>
      </c>
      <c r="E345">
        <v>19600</v>
      </c>
      <c r="F345">
        <v>1963</v>
      </c>
      <c r="G345" t="b">
        <v>0</v>
      </c>
      <c r="H345">
        <v>750</v>
      </c>
      <c r="I345">
        <v>830</v>
      </c>
      <c r="J345">
        <v>790</v>
      </c>
      <c r="K345">
        <v>910</v>
      </c>
      <c r="L345">
        <v>950</v>
      </c>
    </row>
    <row r="346" spans="1:12" x14ac:dyDescent="0.25">
      <c r="A346" t="s">
        <v>307</v>
      </c>
      <c r="B346" t="s">
        <v>308</v>
      </c>
      <c r="C346" t="s">
        <v>159</v>
      </c>
      <c r="D346" t="s">
        <v>15</v>
      </c>
      <c r="E346">
        <v>19601</v>
      </c>
      <c r="F346">
        <v>1963</v>
      </c>
      <c r="G346" t="b">
        <v>0</v>
      </c>
      <c r="H346">
        <v>600</v>
      </c>
      <c r="I346">
        <v>640</v>
      </c>
      <c r="J346">
        <v>760</v>
      </c>
      <c r="K346">
        <v>800</v>
      </c>
      <c r="L346">
        <v>920</v>
      </c>
    </row>
    <row r="347" spans="1:12" x14ac:dyDescent="0.25">
      <c r="A347" t="s">
        <v>311</v>
      </c>
      <c r="B347" t="s">
        <v>308</v>
      </c>
      <c r="C347" t="s">
        <v>312</v>
      </c>
      <c r="D347" t="s">
        <v>25</v>
      </c>
      <c r="E347">
        <v>19600</v>
      </c>
      <c r="F347">
        <v>1963</v>
      </c>
      <c r="G347" t="b">
        <v>0</v>
      </c>
      <c r="H347">
        <v>300</v>
      </c>
      <c r="I347">
        <v>580</v>
      </c>
      <c r="J347">
        <v>740</v>
      </c>
      <c r="K347">
        <v>900</v>
      </c>
      <c r="L347">
        <v>940</v>
      </c>
    </row>
    <row r="348" spans="1:12" x14ac:dyDescent="0.25">
      <c r="A348" t="s">
        <v>316</v>
      </c>
      <c r="B348" t="s">
        <v>317</v>
      </c>
      <c r="C348" t="s">
        <v>318</v>
      </c>
      <c r="D348" t="s">
        <v>25</v>
      </c>
      <c r="E348">
        <v>19603</v>
      </c>
      <c r="F348">
        <v>1963</v>
      </c>
      <c r="G348" t="b">
        <v>0</v>
      </c>
      <c r="H348">
        <v>450</v>
      </c>
      <c r="I348">
        <v>570</v>
      </c>
      <c r="J348">
        <v>730</v>
      </c>
      <c r="K348">
        <v>890</v>
      </c>
      <c r="L348">
        <v>1050</v>
      </c>
    </row>
    <row r="349" spans="1:12" x14ac:dyDescent="0.25">
      <c r="A349" t="s">
        <v>400</v>
      </c>
      <c r="B349" t="s">
        <v>401</v>
      </c>
      <c r="C349" t="s">
        <v>402</v>
      </c>
      <c r="D349" t="s">
        <v>25</v>
      </c>
      <c r="E349">
        <v>19603</v>
      </c>
      <c r="F349">
        <v>1963</v>
      </c>
      <c r="G349" t="b">
        <v>0</v>
      </c>
      <c r="H349">
        <v>150</v>
      </c>
      <c r="I349">
        <v>310</v>
      </c>
      <c r="J349">
        <v>270</v>
      </c>
      <c r="K349">
        <v>470</v>
      </c>
      <c r="L349">
        <v>670</v>
      </c>
    </row>
    <row r="350" spans="1:12" x14ac:dyDescent="0.25">
      <c r="A350" t="s">
        <v>539</v>
      </c>
      <c r="B350" t="s">
        <v>533</v>
      </c>
      <c r="C350" t="s">
        <v>540</v>
      </c>
      <c r="D350" t="s">
        <v>15</v>
      </c>
      <c r="E350">
        <v>19603</v>
      </c>
      <c r="F350">
        <v>1963</v>
      </c>
      <c r="G350" t="b">
        <v>0</v>
      </c>
      <c r="H350">
        <v>300</v>
      </c>
      <c r="I350">
        <v>380</v>
      </c>
      <c r="J350">
        <v>460</v>
      </c>
      <c r="K350">
        <v>540</v>
      </c>
      <c r="L350">
        <v>620</v>
      </c>
    </row>
    <row r="351" spans="1:12" x14ac:dyDescent="0.25">
      <c r="A351" t="s">
        <v>547</v>
      </c>
      <c r="B351" t="s">
        <v>533</v>
      </c>
      <c r="C351" t="s">
        <v>548</v>
      </c>
      <c r="D351" t="s">
        <v>25</v>
      </c>
      <c r="E351">
        <v>19601</v>
      </c>
      <c r="F351">
        <v>1963</v>
      </c>
      <c r="G351" t="b">
        <v>0</v>
      </c>
      <c r="H351">
        <v>600</v>
      </c>
      <c r="I351">
        <v>600</v>
      </c>
      <c r="J351">
        <v>760</v>
      </c>
      <c r="K351">
        <v>920</v>
      </c>
      <c r="L351">
        <v>1080</v>
      </c>
    </row>
    <row r="352" spans="1:12" x14ac:dyDescent="0.25">
      <c r="A352" t="s">
        <v>568</v>
      </c>
      <c r="B352" t="s">
        <v>116</v>
      </c>
      <c r="C352" t="s">
        <v>14</v>
      </c>
      <c r="D352" t="s">
        <v>15</v>
      </c>
      <c r="E352">
        <v>19601</v>
      </c>
      <c r="F352">
        <v>1963</v>
      </c>
      <c r="G352" t="b">
        <v>0</v>
      </c>
      <c r="H352">
        <v>300</v>
      </c>
      <c r="I352">
        <v>300</v>
      </c>
      <c r="J352">
        <v>380</v>
      </c>
      <c r="K352">
        <v>540</v>
      </c>
      <c r="L352">
        <v>700</v>
      </c>
    </row>
    <row r="353" spans="1:12" x14ac:dyDescent="0.25">
      <c r="A353" t="s">
        <v>594</v>
      </c>
      <c r="B353" t="s">
        <v>589</v>
      </c>
      <c r="C353" t="s">
        <v>583</v>
      </c>
      <c r="D353" t="s">
        <v>25</v>
      </c>
      <c r="E353">
        <v>19601</v>
      </c>
      <c r="F353">
        <v>1963</v>
      </c>
      <c r="G353" t="b">
        <v>0</v>
      </c>
      <c r="H353">
        <v>300</v>
      </c>
      <c r="I353">
        <v>380</v>
      </c>
      <c r="J353">
        <v>340</v>
      </c>
      <c r="K353">
        <v>380</v>
      </c>
      <c r="L353">
        <v>420</v>
      </c>
    </row>
    <row r="354" spans="1:12" x14ac:dyDescent="0.25">
      <c r="A354" t="s">
        <v>657</v>
      </c>
      <c r="B354" t="s">
        <v>279</v>
      </c>
      <c r="C354" t="s">
        <v>658</v>
      </c>
      <c r="D354" t="s">
        <v>15</v>
      </c>
      <c r="E354">
        <v>19603</v>
      </c>
      <c r="F354">
        <v>1963</v>
      </c>
      <c r="G354" t="b">
        <v>0</v>
      </c>
      <c r="H354">
        <v>150</v>
      </c>
      <c r="I354">
        <v>150</v>
      </c>
      <c r="J354">
        <v>150</v>
      </c>
      <c r="K354">
        <v>190</v>
      </c>
      <c r="L354">
        <v>230</v>
      </c>
    </row>
    <row r="355" spans="1:12" x14ac:dyDescent="0.25">
      <c r="A355" t="s">
        <v>834</v>
      </c>
      <c r="B355" t="s">
        <v>828</v>
      </c>
      <c r="C355" t="s">
        <v>795</v>
      </c>
      <c r="D355" t="s">
        <v>15</v>
      </c>
      <c r="E355">
        <v>19603</v>
      </c>
      <c r="F355">
        <v>1963</v>
      </c>
      <c r="G355" t="b">
        <v>0</v>
      </c>
      <c r="H355">
        <v>450</v>
      </c>
      <c r="I355">
        <v>410</v>
      </c>
      <c r="J355">
        <v>410</v>
      </c>
      <c r="K355">
        <v>610</v>
      </c>
      <c r="L355">
        <v>810</v>
      </c>
    </row>
    <row r="356" spans="1:12" x14ac:dyDescent="0.25">
      <c r="A356" t="s">
        <v>1059</v>
      </c>
      <c r="B356" t="s">
        <v>1056</v>
      </c>
      <c r="C356" t="s">
        <v>732</v>
      </c>
      <c r="D356" t="s">
        <v>25</v>
      </c>
      <c r="E356">
        <v>19600</v>
      </c>
      <c r="F356">
        <v>1963</v>
      </c>
      <c r="G356" t="b">
        <v>0</v>
      </c>
      <c r="H356">
        <v>150</v>
      </c>
      <c r="I356">
        <v>230</v>
      </c>
      <c r="J356">
        <v>350</v>
      </c>
      <c r="K356">
        <v>390</v>
      </c>
      <c r="L356">
        <v>590</v>
      </c>
    </row>
    <row r="357" spans="1:12" x14ac:dyDescent="0.25">
      <c r="A357" t="s">
        <v>1082</v>
      </c>
      <c r="B357" t="s">
        <v>1080</v>
      </c>
      <c r="C357" t="s">
        <v>429</v>
      </c>
      <c r="D357" t="s">
        <v>15</v>
      </c>
      <c r="E357">
        <v>19601</v>
      </c>
      <c r="F357">
        <v>1963</v>
      </c>
      <c r="G357" t="b">
        <v>0</v>
      </c>
      <c r="H357">
        <v>300</v>
      </c>
      <c r="I357">
        <v>540</v>
      </c>
      <c r="J357">
        <v>660</v>
      </c>
      <c r="K357">
        <v>820</v>
      </c>
      <c r="L357">
        <v>1020</v>
      </c>
    </row>
    <row r="358" spans="1:12" x14ac:dyDescent="0.25">
      <c r="A358" t="s">
        <v>1215</v>
      </c>
      <c r="B358" t="s">
        <v>1212</v>
      </c>
      <c r="C358" t="s">
        <v>45</v>
      </c>
      <c r="D358" t="s">
        <v>25</v>
      </c>
      <c r="E358">
        <v>19600</v>
      </c>
      <c r="F358">
        <v>1963</v>
      </c>
      <c r="G358" t="b">
        <v>0</v>
      </c>
      <c r="H358">
        <v>150</v>
      </c>
      <c r="I358">
        <v>390</v>
      </c>
      <c r="J358">
        <v>590</v>
      </c>
      <c r="K358">
        <v>630</v>
      </c>
      <c r="L358">
        <v>830</v>
      </c>
    </row>
    <row r="359" spans="1:12" x14ac:dyDescent="0.25">
      <c r="A359" t="s">
        <v>122</v>
      </c>
      <c r="B359" t="s">
        <v>123</v>
      </c>
      <c r="C359" t="s">
        <v>124</v>
      </c>
      <c r="D359" t="s">
        <v>15</v>
      </c>
      <c r="E359">
        <v>19600</v>
      </c>
      <c r="F359">
        <v>1964</v>
      </c>
      <c r="G359" t="b">
        <v>0</v>
      </c>
      <c r="H359">
        <v>450</v>
      </c>
      <c r="I359">
        <v>450</v>
      </c>
      <c r="J359">
        <v>410</v>
      </c>
      <c r="K359">
        <v>610</v>
      </c>
      <c r="L359">
        <v>690</v>
      </c>
    </row>
    <row r="360" spans="1:12" x14ac:dyDescent="0.25">
      <c r="A360" t="s">
        <v>169</v>
      </c>
      <c r="B360" t="s">
        <v>170</v>
      </c>
      <c r="C360" t="s">
        <v>171</v>
      </c>
      <c r="D360" t="s">
        <v>15</v>
      </c>
      <c r="E360">
        <v>19601</v>
      </c>
      <c r="F360">
        <v>1964</v>
      </c>
      <c r="G360" t="b">
        <v>0</v>
      </c>
      <c r="H360">
        <v>450</v>
      </c>
      <c r="I360">
        <v>690</v>
      </c>
      <c r="J360">
        <v>730</v>
      </c>
      <c r="K360">
        <v>850</v>
      </c>
      <c r="L360">
        <v>1010</v>
      </c>
    </row>
    <row r="361" spans="1:12" x14ac:dyDescent="0.25">
      <c r="A361" t="s">
        <v>191</v>
      </c>
      <c r="B361" t="s">
        <v>192</v>
      </c>
      <c r="C361" t="s">
        <v>193</v>
      </c>
      <c r="D361" t="s">
        <v>15</v>
      </c>
      <c r="E361">
        <v>19601</v>
      </c>
      <c r="F361">
        <v>1964</v>
      </c>
      <c r="G361" t="b">
        <v>0</v>
      </c>
      <c r="H361">
        <v>450</v>
      </c>
      <c r="I361">
        <v>530</v>
      </c>
      <c r="J361">
        <v>730</v>
      </c>
      <c r="K361">
        <v>810</v>
      </c>
      <c r="L361">
        <v>850</v>
      </c>
    </row>
    <row r="362" spans="1:12" x14ac:dyDescent="0.25">
      <c r="A362" t="s">
        <v>278</v>
      </c>
      <c r="B362" t="s">
        <v>275</v>
      </c>
      <c r="C362" t="s">
        <v>279</v>
      </c>
      <c r="D362" t="s">
        <v>25</v>
      </c>
      <c r="E362">
        <v>19603</v>
      </c>
      <c r="F362">
        <v>1964</v>
      </c>
      <c r="G362" t="b">
        <v>0</v>
      </c>
      <c r="H362">
        <v>150</v>
      </c>
      <c r="I362">
        <v>390</v>
      </c>
      <c r="J362">
        <v>470</v>
      </c>
      <c r="K362">
        <v>590</v>
      </c>
      <c r="L362">
        <v>670</v>
      </c>
    </row>
    <row r="363" spans="1:12" x14ac:dyDescent="0.25">
      <c r="A363" t="s">
        <v>413</v>
      </c>
      <c r="B363" t="s">
        <v>411</v>
      </c>
      <c r="C363" t="s">
        <v>394</v>
      </c>
      <c r="D363" t="s">
        <v>15</v>
      </c>
      <c r="E363">
        <v>19603</v>
      </c>
      <c r="F363">
        <v>1964</v>
      </c>
      <c r="G363" t="b">
        <v>0</v>
      </c>
      <c r="H363">
        <v>450</v>
      </c>
      <c r="I363">
        <v>450</v>
      </c>
      <c r="J363">
        <v>650</v>
      </c>
      <c r="K363">
        <v>730</v>
      </c>
      <c r="L363">
        <v>850</v>
      </c>
    </row>
    <row r="364" spans="1:12" x14ac:dyDescent="0.25">
      <c r="A364" t="s">
        <v>467</v>
      </c>
      <c r="B364" t="s">
        <v>464</v>
      </c>
      <c r="C364" t="s">
        <v>399</v>
      </c>
      <c r="D364" t="s">
        <v>15</v>
      </c>
      <c r="E364">
        <v>19601</v>
      </c>
      <c r="F364">
        <v>1964</v>
      </c>
      <c r="G364" t="b">
        <v>0</v>
      </c>
      <c r="H364">
        <v>450</v>
      </c>
      <c r="I364">
        <v>570</v>
      </c>
      <c r="J364">
        <v>690</v>
      </c>
      <c r="K364">
        <v>730</v>
      </c>
      <c r="L364">
        <v>850</v>
      </c>
    </row>
    <row r="365" spans="1:12" x14ac:dyDescent="0.25">
      <c r="A365" t="s">
        <v>534</v>
      </c>
      <c r="B365" t="s">
        <v>533</v>
      </c>
      <c r="C365" t="s">
        <v>472</v>
      </c>
      <c r="D365" t="s">
        <v>15</v>
      </c>
      <c r="E365">
        <v>19601</v>
      </c>
      <c r="F365">
        <v>1964</v>
      </c>
      <c r="G365" t="b">
        <v>0</v>
      </c>
      <c r="H365">
        <v>750</v>
      </c>
      <c r="I365">
        <v>710</v>
      </c>
      <c r="J365">
        <v>870</v>
      </c>
      <c r="K365">
        <v>910</v>
      </c>
      <c r="L365">
        <v>990</v>
      </c>
    </row>
    <row r="366" spans="1:12" x14ac:dyDescent="0.25">
      <c r="A366" t="s">
        <v>682</v>
      </c>
      <c r="B366" t="s">
        <v>674</v>
      </c>
      <c r="C366" t="s">
        <v>222</v>
      </c>
      <c r="D366" t="s">
        <v>25</v>
      </c>
      <c r="E366">
        <v>19601</v>
      </c>
      <c r="F366">
        <v>1964</v>
      </c>
      <c r="G366" t="b">
        <v>0</v>
      </c>
      <c r="H366">
        <v>750</v>
      </c>
      <c r="I366">
        <v>750</v>
      </c>
      <c r="J366">
        <v>710</v>
      </c>
      <c r="K366">
        <v>830</v>
      </c>
      <c r="L366">
        <v>950</v>
      </c>
    </row>
    <row r="367" spans="1:12" x14ac:dyDescent="0.25">
      <c r="A367" t="s">
        <v>709</v>
      </c>
      <c r="B367" t="s">
        <v>710</v>
      </c>
      <c r="C367" t="s">
        <v>290</v>
      </c>
      <c r="D367" t="s">
        <v>15</v>
      </c>
      <c r="E367">
        <v>19601</v>
      </c>
      <c r="F367">
        <v>1964</v>
      </c>
      <c r="G367" t="b">
        <v>0</v>
      </c>
      <c r="H367">
        <v>300</v>
      </c>
      <c r="I367">
        <v>540</v>
      </c>
      <c r="J367">
        <v>500</v>
      </c>
      <c r="K367">
        <v>540</v>
      </c>
      <c r="L367">
        <v>660</v>
      </c>
    </row>
    <row r="368" spans="1:12" x14ac:dyDescent="0.25">
      <c r="A368" t="s">
        <v>755</v>
      </c>
      <c r="B368" t="s">
        <v>756</v>
      </c>
      <c r="C368" t="s">
        <v>554</v>
      </c>
      <c r="D368" t="s">
        <v>15</v>
      </c>
      <c r="E368">
        <v>19600</v>
      </c>
      <c r="F368">
        <v>1964</v>
      </c>
      <c r="G368" t="b">
        <v>0</v>
      </c>
      <c r="H368">
        <v>450</v>
      </c>
      <c r="I368">
        <v>650</v>
      </c>
      <c r="J368">
        <v>690</v>
      </c>
      <c r="K368">
        <v>890</v>
      </c>
      <c r="L368">
        <v>1050</v>
      </c>
    </row>
    <row r="369" spans="1:12" x14ac:dyDescent="0.25">
      <c r="A369" t="s">
        <v>821</v>
      </c>
      <c r="B369" t="s">
        <v>816</v>
      </c>
      <c r="C369" t="s">
        <v>525</v>
      </c>
      <c r="D369" t="s">
        <v>25</v>
      </c>
      <c r="E369">
        <v>19603</v>
      </c>
      <c r="F369">
        <v>1964</v>
      </c>
      <c r="G369" t="b">
        <v>0</v>
      </c>
      <c r="H369">
        <v>600</v>
      </c>
      <c r="I369">
        <v>600</v>
      </c>
      <c r="J369">
        <v>760</v>
      </c>
      <c r="K369">
        <v>920</v>
      </c>
      <c r="L369">
        <v>1040</v>
      </c>
    </row>
    <row r="370" spans="1:12" x14ac:dyDescent="0.25">
      <c r="A370" t="s">
        <v>838</v>
      </c>
      <c r="B370" t="s">
        <v>67</v>
      </c>
      <c r="C370" t="s">
        <v>644</v>
      </c>
      <c r="D370" t="s">
        <v>15</v>
      </c>
      <c r="E370">
        <v>19603</v>
      </c>
      <c r="F370">
        <v>1964</v>
      </c>
      <c r="G370" t="b">
        <v>0</v>
      </c>
      <c r="H370">
        <v>600</v>
      </c>
      <c r="I370">
        <v>800</v>
      </c>
      <c r="J370">
        <v>840</v>
      </c>
      <c r="K370">
        <v>1040</v>
      </c>
      <c r="L370">
        <v>1160</v>
      </c>
    </row>
    <row r="371" spans="1:12" x14ac:dyDescent="0.25">
      <c r="A371" t="s">
        <v>914</v>
      </c>
      <c r="B371" t="s">
        <v>907</v>
      </c>
      <c r="C371" t="s">
        <v>429</v>
      </c>
      <c r="D371" t="s">
        <v>15</v>
      </c>
      <c r="E371">
        <v>19601</v>
      </c>
      <c r="F371">
        <v>1964</v>
      </c>
      <c r="G371" t="b">
        <v>0</v>
      </c>
      <c r="H371">
        <v>600</v>
      </c>
      <c r="I371">
        <v>680</v>
      </c>
      <c r="J371">
        <v>720</v>
      </c>
      <c r="K371">
        <v>920</v>
      </c>
      <c r="L371">
        <v>1000</v>
      </c>
    </row>
    <row r="372" spans="1:12" x14ac:dyDescent="0.25">
      <c r="A372" t="s">
        <v>977</v>
      </c>
      <c r="B372" t="s">
        <v>973</v>
      </c>
      <c r="C372" t="s">
        <v>937</v>
      </c>
      <c r="D372" t="s">
        <v>25</v>
      </c>
      <c r="E372">
        <v>19603</v>
      </c>
      <c r="F372">
        <v>1964</v>
      </c>
      <c r="G372" t="b">
        <v>0</v>
      </c>
      <c r="H372">
        <v>600</v>
      </c>
      <c r="I372">
        <v>760</v>
      </c>
      <c r="J372">
        <v>920</v>
      </c>
      <c r="K372">
        <v>960</v>
      </c>
      <c r="L372">
        <v>1120</v>
      </c>
    </row>
    <row r="373" spans="1:12" x14ac:dyDescent="0.25">
      <c r="A373" t="s">
        <v>996</v>
      </c>
      <c r="B373" t="s">
        <v>994</v>
      </c>
      <c r="C373" t="s">
        <v>322</v>
      </c>
      <c r="D373" t="s">
        <v>15</v>
      </c>
      <c r="E373">
        <v>19600</v>
      </c>
      <c r="F373">
        <v>1964</v>
      </c>
      <c r="G373" t="b">
        <v>0</v>
      </c>
      <c r="H373">
        <v>150</v>
      </c>
      <c r="I373">
        <v>230</v>
      </c>
      <c r="J373">
        <v>390</v>
      </c>
      <c r="K373">
        <v>430</v>
      </c>
      <c r="L373">
        <v>550</v>
      </c>
    </row>
    <row r="374" spans="1:12" x14ac:dyDescent="0.25">
      <c r="A374" t="s">
        <v>1116</v>
      </c>
      <c r="B374" t="s">
        <v>1117</v>
      </c>
      <c r="C374" t="s">
        <v>113</v>
      </c>
      <c r="D374" t="s">
        <v>15</v>
      </c>
      <c r="E374">
        <v>19603</v>
      </c>
      <c r="F374">
        <v>1964</v>
      </c>
      <c r="G374" t="b">
        <v>0</v>
      </c>
      <c r="H374">
        <v>450</v>
      </c>
      <c r="I374">
        <v>610</v>
      </c>
      <c r="J374">
        <v>650</v>
      </c>
      <c r="K374">
        <v>730</v>
      </c>
      <c r="L374">
        <v>890</v>
      </c>
    </row>
    <row r="375" spans="1:12" x14ac:dyDescent="0.25">
      <c r="A375" t="s">
        <v>1256</v>
      </c>
      <c r="B375" t="s">
        <v>1251</v>
      </c>
      <c r="C375" t="s">
        <v>780</v>
      </c>
      <c r="D375" t="s">
        <v>15</v>
      </c>
      <c r="E375">
        <v>19603</v>
      </c>
      <c r="F375">
        <v>1964</v>
      </c>
      <c r="G375" t="b">
        <v>0</v>
      </c>
      <c r="H375">
        <v>300</v>
      </c>
      <c r="I375">
        <v>460</v>
      </c>
      <c r="J375">
        <v>460</v>
      </c>
      <c r="K375">
        <v>540</v>
      </c>
      <c r="L375">
        <v>660</v>
      </c>
    </row>
    <row r="376" spans="1:12" x14ac:dyDescent="0.25">
      <c r="A376" t="s">
        <v>33</v>
      </c>
      <c r="B376" t="s">
        <v>31</v>
      </c>
      <c r="C376" t="s">
        <v>34</v>
      </c>
      <c r="D376" t="s">
        <v>15</v>
      </c>
      <c r="E376">
        <v>19603</v>
      </c>
      <c r="F376">
        <v>1965</v>
      </c>
      <c r="G376" t="b">
        <v>0</v>
      </c>
      <c r="H376">
        <v>750</v>
      </c>
      <c r="I376">
        <v>950</v>
      </c>
      <c r="J376">
        <v>990</v>
      </c>
      <c r="K376">
        <v>1030</v>
      </c>
      <c r="L376">
        <v>1150</v>
      </c>
    </row>
    <row r="377" spans="1:12" x14ac:dyDescent="0.25">
      <c r="A377" t="s">
        <v>68</v>
      </c>
      <c r="B377" t="s">
        <v>63</v>
      </c>
      <c r="C377" t="s">
        <v>69</v>
      </c>
      <c r="D377" t="s">
        <v>25</v>
      </c>
      <c r="E377">
        <v>19600</v>
      </c>
      <c r="F377">
        <v>1965</v>
      </c>
      <c r="G377" t="b">
        <v>0</v>
      </c>
      <c r="H377">
        <v>300</v>
      </c>
      <c r="I377">
        <v>340</v>
      </c>
      <c r="J377">
        <v>300</v>
      </c>
      <c r="K377">
        <v>500</v>
      </c>
      <c r="L377">
        <v>540</v>
      </c>
    </row>
    <row r="378" spans="1:12" x14ac:dyDescent="0.25">
      <c r="A378" t="s">
        <v>144</v>
      </c>
      <c r="B378" t="s">
        <v>145</v>
      </c>
      <c r="C378" t="s">
        <v>146</v>
      </c>
      <c r="D378" t="s">
        <v>15</v>
      </c>
      <c r="E378">
        <v>19600</v>
      </c>
      <c r="F378">
        <v>1965</v>
      </c>
      <c r="G378" t="b">
        <v>0</v>
      </c>
      <c r="H378">
        <v>150</v>
      </c>
      <c r="I378">
        <v>390</v>
      </c>
      <c r="J378">
        <v>470</v>
      </c>
      <c r="K378">
        <v>630</v>
      </c>
      <c r="L378">
        <v>750</v>
      </c>
    </row>
    <row r="379" spans="1:12" x14ac:dyDescent="0.25">
      <c r="A379" t="s">
        <v>204</v>
      </c>
      <c r="B379" t="s">
        <v>205</v>
      </c>
      <c r="C379" t="s">
        <v>185</v>
      </c>
      <c r="D379" t="s">
        <v>15</v>
      </c>
      <c r="E379">
        <v>19600</v>
      </c>
      <c r="F379">
        <v>1965</v>
      </c>
      <c r="G379" t="b">
        <v>0</v>
      </c>
      <c r="H379">
        <v>750</v>
      </c>
      <c r="I379">
        <v>990</v>
      </c>
      <c r="J379">
        <v>990</v>
      </c>
      <c r="K379">
        <v>1190</v>
      </c>
      <c r="L379">
        <v>1230</v>
      </c>
    </row>
    <row r="380" spans="1:12" x14ac:dyDescent="0.25">
      <c r="A380" t="s">
        <v>250</v>
      </c>
      <c r="B380" t="s">
        <v>248</v>
      </c>
      <c r="C380" t="s">
        <v>251</v>
      </c>
      <c r="D380" t="s">
        <v>15</v>
      </c>
      <c r="E380">
        <v>19601</v>
      </c>
      <c r="F380">
        <v>1965</v>
      </c>
      <c r="G380" t="b">
        <v>0</v>
      </c>
      <c r="H380">
        <v>600</v>
      </c>
      <c r="I380">
        <v>600</v>
      </c>
      <c r="J380">
        <v>720</v>
      </c>
      <c r="K380">
        <v>800</v>
      </c>
      <c r="L380">
        <v>920</v>
      </c>
    </row>
    <row r="381" spans="1:12" x14ac:dyDescent="0.25">
      <c r="A381" t="s">
        <v>272</v>
      </c>
      <c r="B381" t="s">
        <v>273</v>
      </c>
      <c r="C381" t="s">
        <v>58</v>
      </c>
      <c r="D381" t="s">
        <v>15</v>
      </c>
      <c r="E381">
        <v>19603</v>
      </c>
      <c r="F381">
        <v>1965</v>
      </c>
      <c r="G381" t="b">
        <v>0</v>
      </c>
      <c r="H381">
        <v>750</v>
      </c>
      <c r="I381">
        <v>750</v>
      </c>
      <c r="J381">
        <v>790</v>
      </c>
      <c r="K381">
        <v>910</v>
      </c>
      <c r="L381">
        <v>1070</v>
      </c>
    </row>
    <row r="382" spans="1:12" x14ac:dyDescent="0.25">
      <c r="A382" t="s">
        <v>387</v>
      </c>
      <c r="B382" t="s">
        <v>378</v>
      </c>
      <c r="C382" t="s">
        <v>24</v>
      </c>
      <c r="D382" t="s">
        <v>25</v>
      </c>
      <c r="E382">
        <v>19600</v>
      </c>
      <c r="F382">
        <v>1965</v>
      </c>
      <c r="G382" t="b">
        <v>0</v>
      </c>
      <c r="H382">
        <v>600</v>
      </c>
      <c r="I382">
        <v>720</v>
      </c>
      <c r="J382">
        <v>720</v>
      </c>
      <c r="K382">
        <v>800</v>
      </c>
      <c r="L382">
        <v>880</v>
      </c>
    </row>
    <row r="383" spans="1:12" x14ac:dyDescent="0.25">
      <c r="A383" t="s">
        <v>440</v>
      </c>
      <c r="B383" t="s">
        <v>281</v>
      </c>
      <c r="C383" t="s">
        <v>441</v>
      </c>
      <c r="D383" t="s">
        <v>25</v>
      </c>
      <c r="E383">
        <v>19601</v>
      </c>
      <c r="F383">
        <v>1965</v>
      </c>
      <c r="G383" t="b">
        <v>0</v>
      </c>
      <c r="H383">
        <v>600</v>
      </c>
      <c r="I383">
        <v>720</v>
      </c>
      <c r="J383">
        <v>840</v>
      </c>
      <c r="K383">
        <v>1000</v>
      </c>
      <c r="L383">
        <v>1040</v>
      </c>
    </row>
    <row r="384" spans="1:12" x14ac:dyDescent="0.25">
      <c r="A384" t="s">
        <v>503</v>
      </c>
      <c r="B384" t="s">
        <v>499</v>
      </c>
      <c r="C384" t="s">
        <v>165</v>
      </c>
      <c r="D384" t="s">
        <v>25</v>
      </c>
      <c r="E384">
        <v>19600</v>
      </c>
      <c r="F384">
        <v>1965</v>
      </c>
      <c r="G384" t="b">
        <v>0</v>
      </c>
      <c r="H384">
        <v>300</v>
      </c>
      <c r="I384">
        <v>580</v>
      </c>
      <c r="J384">
        <v>540</v>
      </c>
      <c r="K384">
        <v>700</v>
      </c>
      <c r="L384">
        <v>740</v>
      </c>
    </row>
    <row r="385" spans="1:12" x14ac:dyDescent="0.25">
      <c r="A385" t="s">
        <v>1022</v>
      </c>
      <c r="B385" t="s">
        <v>1019</v>
      </c>
      <c r="C385" t="s">
        <v>140</v>
      </c>
      <c r="D385" t="s">
        <v>15</v>
      </c>
      <c r="E385">
        <v>19601</v>
      </c>
      <c r="F385">
        <v>1965</v>
      </c>
      <c r="G385" t="b">
        <v>0</v>
      </c>
      <c r="H385">
        <v>150</v>
      </c>
      <c r="I385">
        <v>350</v>
      </c>
      <c r="J385">
        <v>430</v>
      </c>
      <c r="K385">
        <v>550</v>
      </c>
      <c r="L385">
        <v>590</v>
      </c>
    </row>
    <row r="386" spans="1:12" x14ac:dyDescent="0.25">
      <c r="A386" t="s">
        <v>1062</v>
      </c>
      <c r="B386" t="s">
        <v>1056</v>
      </c>
      <c r="C386" t="s">
        <v>269</v>
      </c>
      <c r="D386" t="s">
        <v>25</v>
      </c>
      <c r="E386">
        <v>19601</v>
      </c>
      <c r="F386">
        <v>1965</v>
      </c>
      <c r="G386" t="b">
        <v>0</v>
      </c>
      <c r="H386">
        <v>300</v>
      </c>
      <c r="I386">
        <v>260</v>
      </c>
      <c r="J386">
        <v>220</v>
      </c>
      <c r="K386">
        <v>380</v>
      </c>
      <c r="L386">
        <v>460</v>
      </c>
    </row>
    <row r="387" spans="1:12" x14ac:dyDescent="0.25">
      <c r="A387" t="s">
        <v>1076</v>
      </c>
      <c r="B387" t="s">
        <v>1077</v>
      </c>
      <c r="C387" t="s">
        <v>980</v>
      </c>
      <c r="D387" t="s">
        <v>25</v>
      </c>
      <c r="E387">
        <v>19601</v>
      </c>
      <c r="F387">
        <v>1965</v>
      </c>
      <c r="G387" t="b">
        <v>0</v>
      </c>
      <c r="H387">
        <v>600</v>
      </c>
      <c r="I387">
        <v>840</v>
      </c>
      <c r="J387">
        <v>1040</v>
      </c>
      <c r="K387">
        <v>1080</v>
      </c>
      <c r="L387">
        <v>1200</v>
      </c>
    </row>
    <row r="388" spans="1:12" x14ac:dyDescent="0.25">
      <c r="A388" t="s">
        <v>1207</v>
      </c>
      <c r="B388" t="s">
        <v>1208</v>
      </c>
      <c r="C388" t="s">
        <v>404</v>
      </c>
      <c r="D388" t="s">
        <v>15</v>
      </c>
      <c r="E388">
        <v>19603</v>
      </c>
      <c r="F388">
        <v>1965</v>
      </c>
      <c r="G388" t="b">
        <v>0</v>
      </c>
      <c r="H388">
        <v>450</v>
      </c>
      <c r="I388">
        <v>410</v>
      </c>
      <c r="J388">
        <v>570</v>
      </c>
      <c r="K388">
        <v>650</v>
      </c>
      <c r="L388">
        <v>730</v>
      </c>
    </row>
    <row r="389" spans="1:12" x14ac:dyDescent="0.25">
      <c r="A389" t="s">
        <v>1241</v>
      </c>
      <c r="B389" t="s">
        <v>1240</v>
      </c>
      <c r="C389" t="s">
        <v>64</v>
      </c>
      <c r="D389" t="s">
        <v>25</v>
      </c>
      <c r="E389">
        <v>19601</v>
      </c>
      <c r="F389">
        <v>1965</v>
      </c>
      <c r="G389" t="b">
        <v>0</v>
      </c>
      <c r="H389">
        <v>600</v>
      </c>
      <c r="I389">
        <v>760</v>
      </c>
      <c r="J389">
        <v>760</v>
      </c>
      <c r="K389">
        <v>840</v>
      </c>
      <c r="L389">
        <v>920</v>
      </c>
    </row>
    <row r="390" spans="1:12" x14ac:dyDescent="0.25">
      <c r="A390" t="s">
        <v>1268</v>
      </c>
      <c r="B390" t="s">
        <v>1269</v>
      </c>
      <c r="C390" t="s">
        <v>1270</v>
      </c>
      <c r="D390" t="s">
        <v>25</v>
      </c>
      <c r="E390">
        <v>19601</v>
      </c>
      <c r="F390">
        <v>1965</v>
      </c>
      <c r="G390" t="b">
        <v>0</v>
      </c>
      <c r="H390">
        <v>450</v>
      </c>
      <c r="I390">
        <v>610</v>
      </c>
      <c r="J390">
        <v>690</v>
      </c>
      <c r="K390">
        <v>890</v>
      </c>
      <c r="L390">
        <v>1090</v>
      </c>
    </row>
    <row r="391" spans="1:12" x14ac:dyDescent="0.25">
      <c r="A391" t="s">
        <v>1285</v>
      </c>
      <c r="B391" t="s">
        <v>1286</v>
      </c>
      <c r="C391" t="s">
        <v>27</v>
      </c>
      <c r="D391" t="s">
        <v>15</v>
      </c>
      <c r="E391">
        <v>19601</v>
      </c>
      <c r="F391">
        <v>1965</v>
      </c>
      <c r="G391" t="b">
        <v>0</v>
      </c>
      <c r="H391">
        <v>450</v>
      </c>
      <c r="I391">
        <v>490</v>
      </c>
      <c r="J391">
        <v>490</v>
      </c>
      <c r="K391">
        <v>570</v>
      </c>
      <c r="L391">
        <v>650</v>
      </c>
    </row>
    <row r="392" spans="1:12" x14ac:dyDescent="0.25">
      <c r="A392" t="s">
        <v>1288</v>
      </c>
      <c r="B392" t="s">
        <v>1289</v>
      </c>
      <c r="C392" t="s">
        <v>49</v>
      </c>
      <c r="D392" t="s">
        <v>25</v>
      </c>
      <c r="E392">
        <v>19601</v>
      </c>
      <c r="F392">
        <v>1965</v>
      </c>
      <c r="G392" t="b">
        <v>0</v>
      </c>
      <c r="H392">
        <v>450</v>
      </c>
      <c r="I392">
        <v>570</v>
      </c>
      <c r="J392">
        <v>610</v>
      </c>
      <c r="K392">
        <v>730</v>
      </c>
      <c r="L392">
        <v>890</v>
      </c>
    </row>
    <row r="393" spans="1:12" x14ac:dyDescent="0.25">
      <c r="A393" t="s">
        <v>37</v>
      </c>
      <c r="B393" t="s">
        <v>38</v>
      </c>
      <c r="C393" t="s">
        <v>39</v>
      </c>
      <c r="D393" t="s">
        <v>15</v>
      </c>
      <c r="E393">
        <v>19600</v>
      </c>
      <c r="F393">
        <v>1966</v>
      </c>
      <c r="G393" t="b">
        <v>0</v>
      </c>
      <c r="H393">
        <v>450</v>
      </c>
      <c r="I393">
        <v>570</v>
      </c>
      <c r="J393">
        <v>650</v>
      </c>
      <c r="K393">
        <v>690</v>
      </c>
      <c r="L393">
        <v>730</v>
      </c>
    </row>
    <row r="394" spans="1:12" x14ac:dyDescent="0.25">
      <c r="A394" t="s">
        <v>133</v>
      </c>
      <c r="B394" t="s">
        <v>134</v>
      </c>
      <c r="C394" t="s">
        <v>135</v>
      </c>
      <c r="D394" t="s">
        <v>25</v>
      </c>
      <c r="E394">
        <v>19601</v>
      </c>
      <c r="F394">
        <v>1966</v>
      </c>
      <c r="G394" t="b">
        <v>0</v>
      </c>
      <c r="H394">
        <v>600</v>
      </c>
      <c r="I394">
        <v>560</v>
      </c>
      <c r="J394">
        <v>560</v>
      </c>
      <c r="K394">
        <v>760</v>
      </c>
      <c r="L394">
        <v>880</v>
      </c>
    </row>
    <row r="395" spans="1:12" x14ac:dyDescent="0.25">
      <c r="A395" t="s">
        <v>522</v>
      </c>
      <c r="B395" t="s">
        <v>515</v>
      </c>
      <c r="C395" t="s">
        <v>523</v>
      </c>
      <c r="D395" t="s">
        <v>25</v>
      </c>
      <c r="E395">
        <v>19601</v>
      </c>
      <c r="F395">
        <v>1966</v>
      </c>
      <c r="G395" t="b">
        <v>0</v>
      </c>
      <c r="H395">
        <v>150</v>
      </c>
      <c r="I395">
        <v>190</v>
      </c>
      <c r="J395">
        <v>310</v>
      </c>
      <c r="K395">
        <v>390</v>
      </c>
      <c r="L395">
        <v>550</v>
      </c>
    </row>
    <row r="396" spans="1:12" x14ac:dyDescent="0.25">
      <c r="A396" t="s">
        <v>699</v>
      </c>
      <c r="B396" t="s">
        <v>688</v>
      </c>
      <c r="C396" t="s">
        <v>446</v>
      </c>
      <c r="D396" t="s">
        <v>25</v>
      </c>
      <c r="E396">
        <v>19600</v>
      </c>
      <c r="F396">
        <v>1966</v>
      </c>
      <c r="G396" t="b">
        <v>0</v>
      </c>
      <c r="H396">
        <v>150</v>
      </c>
      <c r="I396">
        <v>230</v>
      </c>
      <c r="J396">
        <v>270</v>
      </c>
      <c r="K396">
        <v>430</v>
      </c>
      <c r="L396">
        <v>470</v>
      </c>
    </row>
    <row r="397" spans="1:12" x14ac:dyDescent="0.25">
      <c r="A397" t="s">
        <v>749</v>
      </c>
      <c r="B397" t="s">
        <v>750</v>
      </c>
      <c r="C397" t="s">
        <v>148</v>
      </c>
      <c r="D397" t="s">
        <v>15</v>
      </c>
      <c r="E397">
        <v>19600</v>
      </c>
      <c r="F397">
        <v>1966</v>
      </c>
      <c r="G397" t="b">
        <v>0</v>
      </c>
      <c r="H397">
        <v>450</v>
      </c>
      <c r="I397">
        <v>530</v>
      </c>
      <c r="J397">
        <v>730</v>
      </c>
      <c r="K397">
        <v>930</v>
      </c>
      <c r="L397">
        <v>970</v>
      </c>
    </row>
    <row r="398" spans="1:12" x14ac:dyDescent="0.25">
      <c r="A398" t="s">
        <v>769</v>
      </c>
      <c r="B398" t="s">
        <v>767</v>
      </c>
      <c r="C398" t="s">
        <v>770</v>
      </c>
      <c r="D398" t="s">
        <v>15</v>
      </c>
      <c r="E398">
        <v>19601</v>
      </c>
      <c r="F398">
        <v>1966</v>
      </c>
      <c r="G398" t="b">
        <v>0</v>
      </c>
      <c r="H398">
        <v>150</v>
      </c>
      <c r="I398">
        <v>230</v>
      </c>
      <c r="J398">
        <v>350</v>
      </c>
      <c r="K398">
        <v>550</v>
      </c>
      <c r="L398">
        <v>670</v>
      </c>
    </row>
    <row r="399" spans="1:12" x14ac:dyDescent="0.25">
      <c r="A399" t="s">
        <v>830</v>
      </c>
      <c r="B399" t="s">
        <v>814</v>
      </c>
      <c r="C399" t="s">
        <v>192</v>
      </c>
      <c r="D399" t="s">
        <v>15</v>
      </c>
      <c r="E399">
        <v>19601</v>
      </c>
      <c r="F399">
        <v>1966</v>
      </c>
      <c r="G399" t="b">
        <v>0</v>
      </c>
      <c r="H399">
        <v>600</v>
      </c>
      <c r="I399">
        <v>840</v>
      </c>
      <c r="J399">
        <v>840</v>
      </c>
      <c r="K399">
        <v>1040</v>
      </c>
      <c r="L399">
        <v>1120</v>
      </c>
    </row>
    <row r="400" spans="1:12" x14ac:dyDescent="0.25">
      <c r="A400" t="s">
        <v>845</v>
      </c>
      <c r="B400" t="s">
        <v>846</v>
      </c>
      <c r="C400" t="s">
        <v>18</v>
      </c>
      <c r="D400" t="s">
        <v>15</v>
      </c>
      <c r="E400">
        <v>19603</v>
      </c>
      <c r="F400">
        <v>1966</v>
      </c>
      <c r="G400" t="b">
        <v>0</v>
      </c>
      <c r="H400">
        <v>600</v>
      </c>
      <c r="I400">
        <v>640</v>
      </c>
      <c r="J400">
        <v>680</v>
      </c>
      <c r="K400">
        <v>800</v>
      </c>
      <c r="L400">
        <v>840</v>
      </c>
    </row>
    <row r="401" spans="1:12" x14ac:dyDescent="0.25">
      <c r="A401" t="s">
        <v>1035</v>
      </c>
      <c r="B401" t="s">
        <v>1027</v>
      </c>
      <c r="C401" t="s">
        <v>361</v>
      </c>
      <c r="D401" t="s">
        <v>25</v>
      </c>
      <c r="E401">
        <v>19601</v>
      </c>
      <c r="F401">
        <v>1966</v>
      </c>
      <c r="G401" t="b">
        <v>0</v>
      </c>
      <c r="H401">
        <v>300</v>
      </c>
      <c r="I401">
        <v>540</v>
      </c>
      <c r="J401">
        <v>580</v>
      </c>
      <c r="K401">
        <v>740</v>
      </c>
      <c r="L401">
        <v>900</v>
      </c>
    </row>
    <row r="402" spans="1:12" x14ac:dyDescent="0.25">
      <c r="A402" t="s">
        <v>1037</v>
      </c>
      <c r="B402" t="s">
        <v>1027</v>
      </c>
      <c r="C402" t="s">
        <v>74</v>
      </c>
      <c r="D402" t="s">
        <v>15</v>
      </c>
      <c r="E402">
        <v>19603</v>
      </c>
      <c r="F402">
        <v>1966</v>
      </c>
      <c r="G402" t="b">
        <v>0</v>
      </c>
      <c r="H402">
        <v>600</v>
      </c>
      <c r="I402">
        <v>600</v>
      </c>
      <c r="J402">
        <v>640</v>
      </c>
      <c r="K402">
        <v>680</v>
      </c>
      <c r="L402">
        <v>800</v>
      </c>
    </row>
    <row r="403" spans="1:12" x14ac:dyDescent="0.25">
      <c r="A403" t="s">
        <v>1053</v>
      </c>
      <c r="B403" t="s">
        <v>1047</v>
      </c>
      <c r="C403" t="s">
        <v>776</v>
      </c>
      <c r="D403" t="s">
        <v>25</v>
      </c>
      <c r="E403">
        <v>19601</v>
      </c>
      <c r="F403">
        <v>1966</v>
      </c>
      <c r="G403" t="b">
        <v>0</v>
      </c>
      <c r="H403">
        <v>600</v>
      </c>
      <c r="I403">
        <v>760</v>
      </c>
      <c r="J403">
        <v>960</v>
      </c>
      <c r="K403">
        <v>1120</v>
      </c>
      <c r="L403">
        <v>1200</v>
      </c>
    </row>
    <row r="404" spans="1:12" x14ac:dyDescent="0.25">
      <c r="A404" t="s">
        <v>1079</v>
      </c>
      <c r="B404" t="s">
        <v>1080</v>
      </c>
      <c r="C404" t="s">
        <v>258</v>
      </c>
      <c r="D404" t="s">
        <v>15</v>
      </c>
      <c r="E404">
        <v>19600</v>
      </c>
      <c r="F404">
        <v>1966</v>
      </c>
      <c r="G404" t="b">
        <v>0</v>
      </c>
      <c r="H404">
        <v>450</v>
      </c>
      <c r="I404">
        <v>730</v>
      </c>
      <c r="J404">
        <v>850</v>
      </c>
      <c r="K404">
        <v>1010</v>
      </c>
      <c r="L404">
        <v>1210</v>
      </c>
    </row>
    <row r="405" spans="1:12" x14ac:dyDescent="0.25">
      <c r="A405" t="s">
        <v>1112</v>
      </c>
      <c r="B405" t="s">
        <v>1113</v>
      </c>
      <c r="C405" t="s">
        <v>310</v>
      </c>
      <c r="D405" t="s">
        <v>15</v>
      </c>
      <c r="E405">
        <v>19603</v>
      </c>
      <c r="F405">
        <v>1966</v>
      </c>
      <c r="G405" t="b">
        <v>0</v>
      </c>
      <c r="H405">
        <v>750</v>
      </c>
      <c r="I405">
        <v>830</v>
      </c>
      <c r="J405">
        <v>910</v>
      </c>
      <c r="K405">
        <v>1070</v>
      </c>
      <c r="L405">
        <v>1270</v>
      </c>
    </row>
    <row r="406" spans="1:12" x14ac:dyDescent="0.25">
      <c r="A406" t="s">
        <v>1148</v>
      </c>
      <c r="B406" t="s">
        <v>1142</v>
      </c>
      <c r="C406" t="s">
        <v>608</v>
      </c>
      <c r="D406" t="s">
        <v>25</v>
      </c>
      <c r="E406">
        <v>19603</v>
      </c>
      <c r="F406">
        <v>1966</v>
      </c>
      <c r="G406" t="b">
        <v>0</v>
      </c>
      <c r="H406">
        <v>300</v>
      </c>
      <c r="I406">
        <v>420</v>
      </c>
      <c r="J406">
        <v>500</v>
      </c>
      <c r="K406">
        <v>540</v>
      </c>
      <c r="L406">
        <v>740</v>
      </c>
    </row>
    <row r="407" spans="1:12" x14ac:dyDescent="0.25">
      <c r="A407" t="s">
        <v>1159</v>
      </c>
      <c r="B407" t="s">
        <v>1160</v>
      </c>
      <c r="C407" t="s">
        <v>1010</v>
      </c>
      <c r="D407" t="s">
        <v>25</v>
      </c>
      <c r="E407">
        <v>19600</v>
      </c>
      <c r="F407">
        <v>1966</v>
      </c>
      <c r="G407" t="b">
        <v>0</v>
      </c>
      <c r="H407">
        <v>450</v>
      </c>
      <c r="I407">
        <v>690</v>
      </c>
      <c r="J407">
        <v>850</v>
      </c>
      <c r="K407">
        <v>970</v>
      </c>
      <c r="L407">
        <v>1130</v>
      </c>
    </row>
    <row r="408" spans="1:12" x14ac:dyDescent="0.25">
      <c r="A408" t="s">
        <v>1181</v>
      </c>
      <c r="B408" t="s">
        <v>1182</v>
      </c>
      <c r="C408" t="s">
        <v>325</v>
      </c>
      <c r="D408" t="s">
        <v>25</v>
      </c>
      <c r="E408">
        <v>19600</v>
      </c>
      <c r="F408">
        <v>1966</v>
      </c>
      <c r="G408" t="b">
        <v>0</v>
      </c>
      <c r="H408">
        <v>750</v>
      </c>
      <c r="I408">
        <v>830</v>
      </c>
      <c r="J408">
        <v>1030</v>
      </c>
      <c r="K408">
        <v>1190</v>
      </c>
      <c r="L408">
        <v>1230</v>
      </c>
    </row>
    <row r="409" spans="1:12" x14ac:dyDescent="0.25">
      <c r="A409" t="s">
        <v>1214</v>
      </c>
      <c r="B409" t="s">
        <v>1212</v>
      </c>
      <c r="C409" t="s">
        <v>523</v>
      </c>
      <c r="D409" t="s">
        <v>25</v>
      </c>
      <c r="E409">
        <v>19601</v>
      </c>
      <c r="F409">
        <v>1966</v>
      </c>
      <c r="G409" t="b">
        <v>0</v>
      </c>
      <c r="H409">
        <v>300</v>
      </c>
      <c r="I409">
        <v>580</v>
      </c>
      <c r="J409">
        <v>740</v>
      </c>
      <c r="K409">
        <v>860</v>
      </c>
      <c r="L409">
        <v>980</v>
      </c>
    </row>
    <row r="410" spans="1:12" x14ac:dyDescent="0.25">
      <c r="A410" t="s">
        <v>1234</v>
      </c>
      <c r="B410" t="s">
        <v>1233</v>
      </c>
      <c r="C410" t="s">
        <v>193</v>
      </c>
      <c r="D410" t="s">
        <v>15</v>
      </c>
      <c r="E410">
        <v>19600</v>
      </c>
      <c r="F410">
        <v>1966</v>
      </c>
      <c r="G410" t="b">
        <v>0</v>
      </c>
      <c r="H410">
        <v>600</v>
      </c>
      <c r="I410">
        <v>880</v>
      </c>
      <c r="J410">
        <v>960</v>
      </c>
      <c r="K410">
        <v>1160</v>
      </c>
      <c r="L410">
        <v>1280</v>
      </c>
    </row>
    <row r="411" spans="1:12" x14ac:dyDescent="0.25">
      <c r="A411" t="s">
        <v>1253</v>
      </c>
      <c r="B411" t="s">
        <v>1251</v>
      </c>
      <c r="C411" t="s">
        <v>548</v>
      </c>
      <c r="D411" t="s">
        <v>25</v>
      </c>
      <c r="E411">
        <v>19600</v>
      </c>
      <c r="F411">
        <v>1966</v>
      </c>
      <c r="G411" t="b">
        <v>0</v>
      </c>
      <c r="H411">
        <v>450</v>
      </c>
      <c r="I411">
        <v>690</v>
      </c>
      <c r="J411">
        <v>890</v>
      </c>
      <c r="K411">
        <v>1050</v>
      </c>
      <c r="L411">
        <v>1130</v>
      </c>
    </row>
    <row r="412" spans="1:12" x14ac:dyDescent="0.25">
      <c r="A412" t="s">
        <v>114</v>
      </c>
      <c r="B412" t="s">
        <v>115</v>
      </c>
      <c r="C412" t="s">
        <v>116</v>
      </c>
      <c r="D412" t="s">
        <v>15</v>
      </c>
      <c r="E412">
        <v>19600</v>
      </c>
      <c r="F412">
        <v>1967</v>
      </c>
      <c r="G412" t="b">
        <v>0</v>
      </c>
      <c r="H412">
        <v>750</v>
      </c>
      <c r="I412">
        <v>830</v>
      </c>
      <c r="J412">
        <v>910</v>
      </c>
      <c r="K412">
        <v>990</v>
      </c>
      <c r="L412">
        <v>1150</v>
      </c>
    </row>
    <row r="413" spans="1:12" x14ac:dyDescent="0.25">
      <c r="A413" t="s">
        <v>350</v>
      </c>
      <c r="B413" t="s">
        <v>341</v>
      </c>
      <c r="C413" t="s">
        <v>228</v>
      </c>
      <c r="D413" t="s">
        <v>15</v>
      </c>
      <c r="E413">
        <v>19601</v>
      </c>
      <c r="F413">
        <v>1967</v>
      </c>
      <c r="G413" t="b">
        <v>0</v>
      </c>
      <c r="H413">
        <v>450</v>
      </c>
      <c r="I413">
        <v>570</v>
      </c>
      <c r="J413">
        <v>730</v>
      </c>
      <c r="K413">
        <v>930</v>
      </c>
      <c r="L413">
        <v>1090</v>
      </c>
    </row>
    <row r="414" spans="1:12" x14ac:dyDescent="0.25">
      <c r="A414" t="s">
        <v>357</v>
      </c>
      <c r="B414" t="s">
        <v>355</v>
      </c>
      <c r="C414" t="s">
        <v>163</v>
      </c>
      <c r="D414" t="s">
        <v>15</v>
      </c>
      <c r="E414">
        <v>19603</v>
      </c>
      <c r="F414">
        <v>1967</v>
      </c>
      <c r="G414" t="b">
        <v>0</v>
      </c>
      <c r="H414">
        <v>300</v>
      </c>
      <c r="I414">
        <v>380</v>
      </c>
      <c r="J414">
        <v>540</v>
      </c>
      <c r="K414">
        <v>740</v>
      </c>
      <c r="L414">
        <v>940</v>
      </c>
    </row>
    <row r="415" spans="1:12" x14ac:dyDescent="0.25">
      <c r="A415" t="s">
        <v>478</v>
      </c>
      <c r="B415" t="s">
        <v>471</v>
      </c>
      <c r="C415" t="s">
        <v>479</v>
      </c>
      <c r="D415" t="s">
        <v>25</v>
      </c>
      <c r="E415">
        <v>19603</v>
      </c>
      <c r="F415">
        <v>1967</v>
      </c>
      <c r="G415" t="b">
        <v>0</v>
      </c>
      <c r="H415">
        <v>600</v>
      </c>
      <c r="I415">
        <v>720</v>
      </c>
      <c r="J415">
        <v>800</v>
      </c>
      <c r="K415">
        <v>920</v>
      </c>
      <c r="L415">
        <v>960</v>
      </c>
    </row>
    <row r="416" spans="1:12" x14ac:dyDescent="0.25">
      <c r="A416" t="s">
        <v>502</v>
      </c>
      <c r="B416" t="s">
        <v>499</v>
      </c>
      <c r="C416" t="s">
        <v>298</v>
      </c>
      <c r="D416" t="s">
        <v>15</v>
      </c>
      <c r="E416">
        <v>19600</v>
      </c>
      <c r="F416">
        <v>1967</v>
      </c>
      <c r="G416" t="b">
        <v>0</v>
      </c>
      <c r="H416">
        <v>600</v>
      </c>
      <c r="I416">
        <v>560</v>
      </c>
      <c r="J416">
        <v>680</v>
      </c>
      <c r="K416">
        <v>760</v>
      </c>
      <c r="L416">
        <v>960</v>
      </c>
    </row>
    <row r="417" spans="1:12" x14ac:dyDescent="0.25">
      <c r="A417" t="s">
        <v>535</v>
      </c>
      <c r="B417" t="s">
        <v>533</v>
      </c>
      <c r="C417" t="s">
        <v>113</v>
      </c>
      <c r="D417" t="s">
        <v>15</v>
      </c>
      <c r="E417">
        <v>19603</v>
      </c>
      <c r="F417">
        <v>1967</v>
      </c>
      <c r="G417" t="b">
        <v>0</v>
      </c>
      <c r="H417">
        <v>150</v>
      </c>
      <c r="I417">
        <v>110</v>
      </c>
      <c r="J417">
        <v>70</v>
      </c>
      <c r="K417">
        <v>110</v>
      </c>
      <c r="L417">
        <v>310</v>
      </c>
    </row>
    <row r="418" spans="1:12" x14ac:dyDescent="0.25">
      <c r="A418" t="s">
        <v>670</v>
      </c>
      <c r="B418" t="s">
        <v>661</v>
      </c>
      <c r="C418" t="s">
        <v>212</v>
      </c>
      <c r="D418" t="s">
        <v>15</v>
      </c>
      <c r="E418">
        <v>19603</v>
      </c>
      <c r="F418">
        <v>1967</v>
      </c>
      <c r="G418" t="b">
        <v>0</v>
      </c>
      <c r="H418">
        <v>300</v>
      </c>
      <c r="I418">
        <v>540</v>
      </c>
      <c r="J418">
        <v>540</v>
      </c>
      <c r="K418">
        <v>700</v>
      </c>
      <c r="L418">
        <v>860</v>
      </c>
    </row>
    <row r="419" spans="1:12" x14ac:dyDescent="0.25">
      <c r="A419" t="s">
        <v>800</v>
      </c>
      <c r="B419" t="s">
        <v>799</v>
      </c>
      <c r="C419" t="s">
        <v>49</v>
      </c>
      <c r="D419" t="s">
        <v>25</v>
      </c>
      <c r="E419">
        <v>19603</v>
      </c>
      <c r="F419">
        <v>1967</v>
      </c>
      <c r="G419" t="b">
        <v>0</v>
      </c>
      <c r="H419">
        <v>450</v>
      </c>
      <c r="I419">
        <v>610</v>
      </c>
      <c r="J419">
        <v>610</v>
      </c>
      <c r="K419">
        <v>690</v>
      </c>
      <c r="L419">
        <v>770</v>
      </c>
    </row>
    <row r="420" spans="1:12" x14ac:dyDescent="0.25">
      <c r="A420" t="s">
        <v>883</v>
      </c>
      <c r="B420" t="s">
        <v>560</v>
      </c>
      <c r="C420" t="s">
        <v>689</v>
      </c>
      <c r="D420" t="s">
        <v>15</v>
      </c>
      <c r="E420">
        <v>19603</v>
      </c>
      <c r="F420">
        <v>1967</v>
      </c>
      <c r="G420" t="b">
        <v>0</v>
      </c>
      <c r="H420">
        <v>750</v>
      </c>
      <c r="I420">
        <v>1030</v>
      </c>
      <c r="J420">
        <v>1150</v>
      </c>
      <c r="K420">
        <v>1310</v>
      </c>
      <c r="L420">
        <v>1430</v>
      </c>
    </row>
    <row r="421" spans="1:12" x14ac:dyDescent="0.25">
      <c r="A421" t="s">
        <v>906</v>
      </c>
      <c r="B421" t="s">
        <v>907</v>
      </c>
      <c r="C421" t="s">
        <v>908</v>
      </c>
      <c r="D421" t="s">
        <v>15</v>
      </c>
      <c r="E421">
        <v>19601</v>
      </c>
      <c r="F421">
        <v>1967</v>
      </c>
      <c r="G421" t="b">
        <v>0</v>
      </c>
      <c r="H421">
        <v>750</v>
      </c>
      <c r="I421">
        <v>870</v>
      </c>
      <c r="J421">
        <v>870</v>
      </c>
      <c r="K421">
        <v>1070</v>
      </c>
      <c r="L421">
        <v>1190</v>
      </c>
    </row>
    <row r="422" spans="1:12" x14ac:dyDescent="0.25">
      <c r="A422" t="s">
        <v>922</v>
      </c>
      <c r="B422" t="s">
        <v>917</v>
      </c>
      <c r="C422" t="s">
        <v>363</v>
      </c>
      <c r="D422" t="s">
        <v>15</v>
      </c>
      <c r="E422">
        <v>19603</v>
      </c>
      <c r="F422">
        <v>1967</v>
      </c>
      <c r="G422" t="b">
        <v>0</v>
      </c>
      <c r="H422">
        <v>150</v>
      </c>
      <c r="I422">
        <v>110</v>
      </c>
      <c r="J422">
        <v>150</v>
      </c>
      <c r="K422">
        <v>310</v>
      </c>
      <c r="L422">
        <v>390</v>
      </c>
    </row>
    <row r="423" spans="1:12" x14ac:dyDescent="0.25">
      <c r="A423" t="s">
        <v>990</v>
      </c>
      <c r="B423" t="s">
        <v>991</v>
      </c>
      <c r="C423" t="s">
        <v>935</v>
      </c>
      <c r="D423" t="s">
        <v>25</v>
      </c>
      <c r="E423">
        <v>19600</v>
      </c>
      <c r="F423">
        <v>1967</v>
      </c>
      <c r="G423" t="b">
        <v>0</v>
      </c>
      <c r="H423">
        <v>450</v>
      </c>
      <c r="I423">
        <v>410</v>
      </c>
      <c r="J423">
        <v>610</v>
      </c>
      <c r="K423">
        <v>690</v>
      </c>
      <c r="L423">
        <v>810</v>
      </c>
    </row>
    <row r="424" spans="1:12" x14ac:dyDescent="0.25">
      <c r="A424" t="s">
        <v>1081</v>
      </c>
      <c r="B424" t="s">
        <v>1080</v>
      </c>
      <c r="C424" t="s">
        <v>67</v>
      </c>
      <c r="D424" t="s">
        <v>25</v>
      </c>
      <c r="E424">
        <v>19603</v>
      </c>
      <c r="F424">
        <v>1967</v>
      </c>
      <c r="G424" t="b">
        <v>0</v>
      </c>
      <c r="H424">
        <v>300</v>
      </c>
      <c r="I424">
        <v>580</v>
      </c>
      <c r="J424">
        <v>780</v>
      </c>
      <c r="K424">
        <v>940</v>
      </c>
      <c r="L424">
        <v>1100</v>
      </c>
    </row>
    <row r="425" spans="1:12" x14ac:dyDescent="0.25">
      <c r="A425" t="s">
        <v>1146</v>
      </c>
      <c r="B425" t="s">
        <v>1142</v>
      </c>
      <c r="C425" t="s">
        <v>1043</v>
      </c>
      <c r="D425" t="s">
        <v>25</v>
      </c>
      <c r="E425">
        <v>19603</v>
      </c>
      <c r="F425">
        <v>1967</v>
      </c>
      <c r="G425" t="b">
        <v>0</v>
      </c>
      <c r="H425">
        <v>300</v>
      </c>
      <c r="I425">
        <v>420</v>
      </c>
      <c r="J425">
        <v>500</v>
      </c>
      <c r="K425">
        <v>700</v>
      </c>
      <c r="L425">
        <v>860</v>
      </c>
    </row>
    <row r="426" spans="1:12" x14ac:dyDescent="0.25">
      <c r="A426" t="s">
        <v>1152</v>
      </c>
      <c r="B426" t="s">
        <v>1109</v>
      </c>
      <c r="C426" t="s">
        <v>1153</v>
      </c>
      <c r="D426" t="s">
        <v>15</v>
      </c>
      <c r="E426">
        <v>19603</v>
      </c>
      <c r="F426">
        <v>1967</v>
      </c>
      <c r="G426" t="b">
        <v>0</v>
      </c>
      <c r="H426">
        <v>750</v>
      </c>
      <c r="I426">
        <v>750</v>
      </c>
      <c r="J426">
        <v>950</v>
      </c>
      <c r="K426">
        <v>1110</v>
      </c>
      <c r="L426">
        <v>1270</v>
      </c>
    </row>
    <row r="427" spans="1:12" x14ac:dyDescent="0.25">
      <c r="A427" t="s">
        <v>1183</v>
      </c>
      <c r="B427" t="s">
        <v>1184</v>
      </c>
      <c r="C427" t="s">
        <v>1015</v>
      </c>
      <c r="D427" t="s">
        <v>25</v>
      </c>
      <c r="E427">
        <v>19600</v>
      </c>
      <c r="F427">
        <v>1967</v>
      </c>
      <c r="G427" t="b">
        <v>0</v>
      </c>
      <c r="H427">
        <v>750</v>
      </c>
      <c r="I427">
        <v>870</v>
      </c>
      <c r="J427">
        <v>990</v>
      </c>
      <c r="K427">
        <v>1190</v>
      </c>
      <c r="L427">
        <v>1350</v>
      </c>
    </row>
    <row r="428" spans="1:12" x14ac:dyDescent="0.25">
      <c r="A428" t="s">
        <v>1222</v>
      </c>
      <c r="B428" t="s">
        <v>1223</v>
      </c>
      <c r="C428" t="s">
        <v>786</v>
      </c>
      <c r="D428" t="s">
        <v>15</v>
      </c>
      <c r="E428">
        <v>19600</v>
      </c>
      <c r="F428">
        <v>1967</v>
      </c>
      <c r="G428" t="b">
        <v>0</v>
      </c>
      <c r="H428">
        <v>150</v>
      </c>
      <c r="I428">
        <v>110</v>
      </c>
      <c r="J428">
        <v>190</v>
      </c>
      <c r="K428">
        <v>270</v>
      </c>
      <c r="L428">
        <v>350</v>
      </c>
    </row>
    <row r="429" spans="1:12" x14ac:dyDescent="0.25">
      <c r="A429" t="s">
        <v>79</v>
      </c>
      <c r="B429" t="s">
        <v>76</v>
      </c>
      <c r="C429" t="s">
        <v>80</v>
      </c>
      <c r="D429" t="s">
        <v>25</v>
      </c>
      <c r="E429">
        <v>19603</v>
      </c>
      <c r="F429">
        <v>1968</v>
      </c>
      <c r="G429" t="b">
        <v>0</v>
      </c>
      <c r="H429">
        <v>300</v>
      </c>
      <c r="I429">
        <v>300</v>
      </c>
      <c r="J429">
        <v>380</v>
      </c>
      <c r="K429">
        <v>460</v>
      </c>
      <c r="L429">
        <v>540</v>
      </c>
    </row>
    <row r="430" spans="1:12" x14ac:dyDescent="0.25">
      <c r="A430" t="s">
        <v>136</v>
      </c>
      <c r="B430" t="s">
        <v>134</v>
      </c>
      <c r="C430" t="s">
        <v>137</v>
      </c>
      <c r="D430" t="s">
        <v>15</v>
      </c>
      <c r="E430">
        <v>19600</v>
      </c>
      <c r="F430">
        <v>1968</v>
      </c>
      <c r="G430" t="b">
        <v>0</v>
      </c>
      <c r="H430">
        <v>150</v>
      </c>
      <c r="I430">
        <v>230</v>
      </c>
      <c r="J430">
        <v>230</v>
      </c>
      <c r="K430">
        <v>310</v>
      </c>
      <c r="L430">
        <v>350</v>
      </c>
    </row>
    <row r="431" spans="1:12" x14ac:dyDescent="0.25">
      <c r="A431" t="s">
        <v>291</v>
      </c>
      <c r="B431" t="s">
        <v>287</v>
      </c>
      <c r="C431" t="s">
        <v>292</v>
      </c>
      <c r="D431" t="s">
        <v>25</v>
      </c>
      <c r="E431">
        <v>19601</v>
      </c>
      <c r="F431">
        <v>1968</v>
      </c>
      <c r="G431" t="b">
        <v>0</v>
      </c>
      <c r="H431">
        <v>750</v>
      </c>
      <c r="I431">
        <v>950</v>
      </c>
      <c r="J431">
        <v>950</v>
      </c>
      <c r="K431">
        <v>1030</v>
      </c>
      <c r="L431">
        <v>1110</v>
      </c>
    </row>
    <row r="432" spans="1:12" x14ac:dyDescent="0.25">
      <c r="A432" t="s">
        <v>338</v>
      </c>
      <c r="B432" t="s">
        <v>327</v>
      </c>
      <c r="C432" t="s">
        <v>339</v>
      </c>
      <c r="D432" t="s">
        <v>25</v>
      </c>
      <c r="E432">
        <v>19601</v>
      </c>
      <c r="F432">
        <v>1968</v>
      </c>
      <c r="G432" t="b">
        <v>0</v>
      </c>
      <c r="H432">
        <v>600</v>
      </c>
      <c r="I432">
        <v>680</v>
      </c>
      <c r="J432">
        <v>760</v>
      </c>
      <c r="K432">
        <v>800</v>
      </c>
      <c r="L432">
        <v>840</v>
      </c>
    </row>
    <row r="433" spans="1:12" x14ac:dyDescent="0.25">
      <c r="A433" t="s">
        <v>346</v>
      </c>
      <c r="B433" t="s">
        <v>341</v>
      </c>
      <c r="C433" t="s">
        <v>347</v>
      </c>
      <c r="D433" t="s">
        <v>15</v>
      </c>
      <c r="E433">
        <v>19603</v>
      </c>
      <c r="F433">
        <v>1968</v>
      </c>
      <c r="G433" t="b">
        <v>0</v>
      </c>
      <c r="H433">
        <v>300</v>
      </c>
      <c r="I433">
        <v>540</v>
      </c>
      <c r="J433">
        <v>500</v>
      </c>
      <c r="K433">
        <v>620</v>
      </c>
      <c r="L433">
        <v>700</v>
      </c>
    </row>
    <row r="434" spans="1:12" x14ac:dyDescent="0.25">
      <c r="A434" t="s">
        <v>360</v>
      </c>
      <c r="B434" t="s">
        <v>355</v>
      </c>
      <c r="C434" t="s">
        <v>361</v>
      </c>
      <c r="D434" t="s">
        <v>25</v>
      </c>
      <c r="E434">
        <v>19601</v>
      </c>
      <c r="F434">
        <v>1968</v>
      </c>
      <c r="G434" t="b">
        <v>0</v>
      </c>
      <c r="H434">
        <v>600</v>
      </c>
      <c r="I434">
        <v>880</v>
      </c>
      <c r="J434">
        <v>880</v>
      </c>
      <c r="K434">
        <v>1040</v>
      </c>
      <c r="L434">
        <v>1120</v>
      </c>
    </row>
    <row r="435" spans="1:12" x14ac:dyDescent="0.25">
      <c r="A435" t="s">
        <v>403</v>
      </c>
      <c r="B435" t="s">
        <v>401</v>
      </c>
      <c r="C435" t="s">
        <v>404</v>
      </c>
      <c r="D435" t="s">
        <v>15</v>
      </c>
      <c r="E435">
        <v>19601</v>
      </c>
      <c r="F435">
        <v>1968</v>
      </c>
      <c r="G435" t="b">
        <v>0</v>
      </c>
      <c r="H435">
        <v>450</v>
      </c>
      <c r="I435">
        <v>610</v>
      </c>
      <c r="J435">
        <v>690</v>
      </c>
      <c r="K435">
        <v>770</v>
      </c>
      <c r="L435">
        <v>930</v>
      </c>
    </row>
    <row r="436" spans="1:12" x14ac:dyDescent="0.25">
      <c r="A436" t="s">
        <v>414</v>
      </c>
      <c r="B436" t="s">
        <v>411</v>
      </c>
      <c r="C436" t="s">
        <v>415</v>
      </c>
      <c r="D436" t="s">
        <v>25</v>
      </c>
      <c r="E436">
        <v>19603</v>
      </c>
      <c r="F436">
        <v>1968</v>
      </c>
      <c r="G436" t="b">
        <v>0</v>
      </c>
      <c r="H436">
        <v>150</v>
      </c>
      <c r="I436">
        <v>150</v>
      </c>
      <c r="J436">
        <v>110</v>
      </c>
      <c r="K436">
        <v>150</v>
      </c>
      <c r="L436">
        <v>190</v>
      </c>
    </row>
    <row r="437" spans="1:12" x14ac:dyDescent="0.25">
      <c r="A437" t="s">
        <v>418</v>
      </c>
      <c r="B437" t="s">
        <v>411</v>
      </c>
      <c r="C437" t="s">
        <v>419</v>
      </c>
      <c r="D437" t="s">
        <v>15</v>
      </c>
      <c r="E437">
        <v>19601</v>
      </c>
      <c r="F437">
        <v>1968</v>
      </c>
      <c r="G437" t="b">
        <v>0</v>
      </c>
      <c r="H437">
        <v>150</v>
      </c>
      <c r="I437">
        <v>310</v>
      </c>
      <c r="J437">
        <v>390</v>
      </c>
      <c r="K437">
        <v>510</v>
      </c>
      <c r="L437">
        <v>590</v>
      </c>
    </row>
    <row r="438" spans="1:12" x14ac:dyDescent="0.25">
      <c r="A438" t="s">
        <v>447</v>
      </c>
      <c r="B438" t="s">
        <v>281</v>
      </c>
      <c r="C438" t="s">
        <v>448</v>
      </c>
      <c r="D438" t="s">
        <v>15</v>
      </c>
      <c r="E438">
        <v>19601</v>
      </c>
      <c r="F438">
        <v>1968</v>
      </c>
      <c r="G438" t="b">
        <v>0</v>
      </c>
      <c r="H438">
        <v>300</v>
      </c>
      <c r="I438">
        <v>420</v>
      </c>
      <c r="J438">
        <v>580</v>
      </c>
      <c r="K438">
        <v>740</v>
      </c>
      <c r="L438">
        <v>820</v>
      </c>
    </row>
    <row r="439" spans="1:12" x14ac:dyDescent="0.25">
      <c r="A439" t="s">
        <v>452</v>
      </c>
      <c r="B439" t="s">
        <v>453</v>
      </c>
      <c r="C439" t="s">
        <v>454</v>
      </c>
      <c r="D439" t="s">
        <v>25</v>
      </c>
      <c r="E439">
        <v>19601</v>
      </c>
      <c r="F439">
        <v>1968</v>
      </c>
      <c r="G439" t="b">
        <v>0</v>
      </c>
      <c r="H439">
        <v>450</v>
      </c>
      <c r="I439">
        <v>530</v>
      </c>
      <c r="J439">
        <v>530</v>
      </c>
      <c r="K439">
        <v>730</v>
      </c>
      <c r="L439">
        <v>890</v>
      </c>
    </row>
    <row r="440" spans="1:12" x14ac:dyDescent="0.25">
      <c r="A440" t="s">
        <v>538</v>
      </c>
      <c r="B440" t="s">
        <v>533</v>
      </c>
      <c r="C440" t="s">
        <v>521</v>
      </c>
      <c r="D440" t="s">
        <v>25</v>
      </c>
      <c r="E440">
        <v>19603</v>
      </c>
      <c r="F440">
        <v>1968</v>
      </c>
      <c r="G440" t="b">
        <v>0</v>
      </c>
      <c r="H440">
        <v>450</v>
      </c>
      <c r="I440">
        <v>410</v>
      </c>
      <c r="J440">
        <v>410</v>
      </c>
      <c r="K440">
        <v>450</v>
      </c>
      <c r="L440">
        <v>490</v>
      </c>
    </row>
    <row r="441" spans="1:12" x14ac:dyDescent="0.25">
      <c r="A441" t="s">
        <v>634</v>
      </c>
      <c r="B441" t="s">
        <v>627</v>
      </c>
      <c r="C441" t="s">
        <v>458</v>
      </c>
      <c r="D441" t="s">
        <v>25</v>
      </c>
      <c r="E441">
        <v>19601</v>
      </c>
      <c r="F441">
        <v>1968</v>
      </c>
      <c r="G441" t="b">
        <v>0</v>
      </c>
      <c r="H441">
        <v>750</v>
      </c>
      <c r="I441">
        <v>950</v>
      </c>
      <c r="J441">
        <v>1110</v>
      </c>
      <c r="K441">
        <v>1190</v>
      </c>
      <c r="L441">
        <v>1270</v>
      </c>
    </row>
    <row r="442" spans="1:12" x14ac:dyDescent="0.25">
      <c r="A442" t="s">
        <v>663</v>
      </c>
      <c r="B442" t="s">
        <v>661</v>
      </c>
      <c r="C442" t="s">
        <v>664</v>
      </c>
      <c r="D442" t="s">
        <v>25</v>
      </c>
      <c r="E442">
        <v>19601</v>
      </c>
      <c r="F442">
        <v>1968</v>
      </c>
      <c r="G442" t="b">
        <v>0</v>
      </c>
      <c r="H442">
        <v>300</v>
      </c>
      <c r="I442">
        <v>260</v>
      </c>
      <c r="J442">
        <v>300</v>
      </c>
      <c r="K442">
        <v>500</v>
      </c>
      <c r="L442">
        <v>660</v>
      </c>
    </row>
    <row r="443" spans="1:12" x14ac:dyDescent="0.25">
      <c r="A443" t="s">
        <v>746</v>
      </c>
      <c r="B443" t="s">
        <v>742</v>
      </c>
      <c r="C443" t="s">
        <v>121</v>
      </c>
      <c r="D443" t="s">
        <v>15</v>
      </c>
      <c r="E443">
        <v>19600</v>
      </c>
      <c r="F443">
        <v>1968</v>
      </c>
      <c r="G443" t="b">
        <v>0</v>
      </c>
      <c r="H443">
        <v>750</v>
      </c>
      <c r="I443">
        <v>1030</v>
      </c>
      <c r="J443">
        <v>1150</v>
      </c>
      <c r="K443">
        <v>1270</v>
      </c>
      <c r="L443">
        <v>1350</v>
      </c>
    </row>
    <row r="444" spans="1:12" x14ac:dyDescent="0.25">
      <c r="A444" t="s">
        <v>762</v>
      </c>
      <c r="B444" t="s">
        <v>759</v>
      </c>
      <c r="C444" t="s">
        <v>706</v>
      </c>
      <c r="D444" t="s">
        <v>25</v>
      </c>
      <c r="E444">
        <v>19603</v>
      </c>
      <c r="F444">
        <v>1968</v>
      </c>
      <c r="G444" t="b">
        <v>0</v>
      </c>
      <c r="H444">
        <v>300</v>
      </c>
      <c r="I444">
        <v>260</v>
      </c>
      <c r="J444">
        <v>220</v>
      </c>
      <c r="K444">
        <v>340</v>
      </c>
      <c r="L444">
        <v>500</v>
      </c>
    </row>
    <row r="445" spans="1:12" x14ac:dyDescent="0.25">
      <c r="A445" t="s">
        <v>798</v>
      </c>
      <c r="B445" t="s">
        <v>799</v>
      </c>
      <c r="C445" t="s">
        <v>179</v>
      </c>
      <c r="D445" t="s">
        <v>15</v>
      </c>
      <c r="E445">
        <v>19600</v>
      </c>
      <c r="F445">
        <v>1968</v>
      </c>
      <c r="G445" t="b">
        <v>0</v>
      </c>
      <c r="H445">
        <v>450</v>
      </c>
      <c r="I445">
        <v>450</v>
      </c>
      <c r="J445">
        <v>610</v>
      </c>
      <c r="K445">
        <v>810</v>
      </c>
      <c r="L445">
        <v>930</v>
      </c>
    </row>
    <row r="446" spans="1:12" x14ac:dyDescent="0.25">
      <c r="A446" t="s">
        <v>887</v>
      </c>
      <c r="B446" t="s">
        <v>560</v>
      </c>
      <c r="C446" t="s">
        <v>888</v>
      </c>
      <c r="D446" t="s">
        <v>25</v>
      </c>
      <c r="E446">
        <v>19601</v>
      </c>
      <c r="F446">
        <v>1968</v>
      </c>
      <c r="G446" t="b">
        <v>0</v>
      </c>
      <c r="H446">
        <v>150</v>
      </c>
      <c r="I446">
        <v>270</v>
      </c>
      <c r="J446">
        <v>390</v>
      </c>
      <c r="K446">
        <v>510</v>
      </c>
      <c r="L446">
        <v>670</v>
      </c>
    </row>
    <row r="447" spans="1:12" x14ac:dyDescent="0.25">
      <c r="A447" t="s">
        <v>924</v>
      </c>
      <c r="B447" t="s">
        <v>925</v>
      </c>
      <c r="C447" t="s">
        <v>368</v>
      </c>
      <c r="D447" t="s">
        <v>25</v>
      </c>
      <c r="E447">
        <v>19600</v>
      </c>
      <c r="F447">
        <v>1968</v>
      </c>
      <c r="G447" t="b">
        <v>0</v>
      </c>
      <c r="H447">
        <v>750</v>
      </c>
      <c r="I447">
        <v>830</v>
      </c>
      <c r="J447">
        <v>990</v>
      </c>
      <c r="K447">
        <v>1030</v>
      </c>
      <c r="L447">
        <v>1070</v>
      </c>
    </row>
    <row r="448" spans="1:12" x14ac:dyDescent="0.25">
      <c r="A448" t="s">
        <v>948</v>
      </c>
      <c r="B448" t="s">
        <v>949</v>
      </c>
      <c r="C448" t="s">
        <v>600</v>
      </c>
      <c r="D448" t="s">
        <v>25</v>
      </c>
      <c r="E448">
        <v>19603</v>
      </c>
      <c r="F448">
        <v>1968</v>
      </c>
      <c r="G448" t="b">
        <v>0</v>
      </c>
      <c r="H448">
        <v>450</v>
      </c>
      <c r="I448">
        <v>530</v>
      </c>
      <c r="J448">
        <v>490</v>
      </c>
      <c r="K448">
        <v>690</v>
      </c>
      <c r="L448">
        <v>770</v>
      </c>
    </row>
    <row r="449" spans="1:12" x14ac:dyDescent="0.25">
      <c r="A449" t="s">
        <v>953</v>
      </c>
      <c r="B449" t="s">
        <v>942</v>
      </c>
      <c r="C449" t="s">
        <v>954</v>
      </c>
      <c r="D449" t="s">
        <v>15</v>
      </c>
      <c r="E449">
        <v>19603</v>
      </c>
      <c r="F449">
        <v>1968</v>
      </c>
      <c r="G449" t="b">
        <v>0</v>
      </c>
      <c r="H449">
        <v>600</v>
      </c>
      <c r="I449">
        <v>760</v>
      </c>
      <c r="J449">
        <v>760</v>
      </c>
      <c r="K449">
        <v>920</v>
      </c>
      <c r="L449">
        <v>1080</v>
      </c>
    </row>
    <row r="450" spans="1:12" x14ac:dyDescent="0.25">
      <c r="A450" t="s">
        <v>971</v>
      </c>
      <c r="B450" t="s">
        <v>966</v>
      </c>
      <c r="C450" t="s">
        <v>544</v>
      </c>
      <c r="D450" t="s">
        <v>25</v>
      </c>
      <c r="E450">
        <v>19603</v>
      </c>
      <c r="F450">
        <v>1968</v>
      </c>
      <c r="G450" t="b">
        <v>0</v>
      </c>
      <c r="H450">
        <v>300</v>
      </c>
      <c r="I450">
        <v>580</v>
      </c>
      <c r="J450">
        <v>780</v>
      </c>
      <c r="K450">
        <v>980</v>
      </c>
      <c r="L450">
        <v>1140</v>
      </c>
    </row>
    <row r="451" spans="1:12" x14ac:dyDescent="0.25">
      <c r="A451" t="s">
        <v>972</v>
      </c>
      <c r="B451" t="s">
        <v>973</v>
      </c>
      <c r="C451" t="s">
        <v>974</v>
      </c>
      <c r="D451" t="s">
        <v>25</v>
      </c>
      <c r="E451">
        <v>19600</v>
      </c>
      <c r="F451">
        <v>1968</v>
      </c>
      <c r="G451" t="b">
        <v>0</v>
      </c>
      <c r="H451">
        <v>300</v>
      </c>
      <c r="I451">
        <v>420</v>
      </c>
      <c r="J451">
        <v>420</v>
      </c>
      <c r="K451">
        <v>580</v>
      </c>
      <c r="L451">
        <v>660</v>
      </c>
    </row>
    <row r="452" spans="1:12" x14ac:dyDescent="0.25">
      <c r="A452" t="s">
        <v>1046</v>
      </c>
      <c r="B452" t="s">
        <v>1047</v>
      </c>
      <c r="C452" t="s">
        <v>1048</v>
      </c>
      <c r="D452" t="s">
        <v>25</v>
      </c>
      <c r="E452">
        <v>19603</v>
      </c>
      <c r="F452">
        <v>1968</v>
      </c>
      <c r="G452" t="b">
        <v>0</v>
      </c>
      <c r="H452">
        <v>600</v>
      </c>
      <c r="I452">
        <v>720</v>
      </c>
      <c r="J452">
        <v>920</v>
      </c>
      <c r="K452">
        <v>960</v>
      </c>
      <c r="L452">
        <v>1160</v>
      </c>
    </row>
    <row r="453" spans="1:12" x14ac:dyDescent="0.25">
      <c r="A453" t="s">
        <v>1085</v>
      </c>
      <c r="B453" t="s">
        <v>1084</v>
      </c>
      <c r="C453" t="s">
        <v>484</v>
      </c>
      <c r="D453" t="s">
        <v>15</v>
      </c>
      <c r="E453">
        <v>19601</v>
      </c>
      <c r="F453">
        <v>1968</v>
      </c>
      <c r="G453" t="b">
        <v>0</v>
      </c>
      <c r="H453">
        <v>600</v>
      </c>
      <c r="I453">
        <v>760</v>
      </c>
      <c r="J453">
        <v>760</v>
      </c>
      <c r="K453">
        <v>840</v>
      </c>
      <c r="L453">
        <v>880</v>
      </c>
    </row>
    <row r="454" spans="1:12" x14ac:dyDescent="0.25">
      <c r="A454" t="s">
        <v>1166</v>
      </c>
      <c r="B454" t="s">
        <v>1109</v>
      </c>
      <c r="C454" t="s">
        <v>658</v>
      </c>
      <c r="D454" t="s">
        <v>15</v>
      </c>
      <c r="E454">
        <v>19600</v>
      </c>
      <c r="F454">
        <v>1968</v>
      </c>
      <c r="G454" t="b">
        <v>0</v>
      </c>
      <c r="H454">
        <v>150</v>
      </c>
      <c r="I454">
        <v>230</v>
      </c>
      <c r="J454">
        <v>350</v>
      </c>
      <c r="K454">
        <v>430</v>
      </c>
      <c r="L454">
        <v>510</v>
      </c>
    </row>
    <row r="455" spans="1:12" x14ac:dyDescent="0.25">
      <c r="A455" t="s">
        <v>1232</v>
      </c>
      <c r="B455" t="s">
        <v>1233</v>
      </c>
      <c r="C455" t="s">
        <v>159</v>
      </c>
      <c r="D455" t="s">
        <v>15</v>
      </c>
      <c r="E455">
        <v>19603</v>
      </c>
      <c r="F455">
        <v>1968</v>
      </c>
      <c r="G455" t="b">
        <v>0</v>
      </c>
      <c r="H455">
        <v>600</v>
      </c>
      <c r="I455">
        <v>640</v>
      </c>
      <c r="J455">
        <v>640</v>
      </c>
      <c r="K455">
        <v>800</v>
      </c>
      <c r="L455">
        <v>880</v>
      </c>
    </row>
    <row r="456" spans="1:12" x14ac:dyDescent="0.25">
      <c r="A456" t="s">
        <v>1273</v>
      </c>
      <c r="B456" t="s">
        <v>1269</v>
      </c>
      <c r="C456" t="s">
        <v>857</v>
      </c>
      <c r="D456" t="s">
        <v>25</v>
      </c>
      <c r="E456">
        <v>19603</v>
      </c>
      <c r="F456">
        <v>1968</v>
      </c>
      <c r="G456" t="b">
        <v>0</v>
      </c>
      <c r="H456">
        <v>300</v>
      </c>
      <c r="I456">
        <v>460</v>
      </c>
      <c r="J456">
        <v>500</v>
      </c>
      <c r="K456">
        <v>660</v>
      </c>
      <c r="L456">
        <v>820</v>
      </c>
    </row>
    <row r="457" spans="1:12" x14ac:dyDescent="0.25">
      <c r="A457" t="s">
        <v>16</v>
      </c>
      <c r="B457" t="s">
        <v>17</v>
      </c>
      <c r="C457" t="s">
        <v>18</v>
      </c>
      <c r="D457" t="s">
        <v>15</v>
      </c>
      <c r="E457">
        <v>19603</v>
      </c>
      <c r="F457">
        <v>1969</v>
      </c>
      <c r="G457" t="b">
        <v>0</v>
      </c>
      <c r="H457">
        <v>750</v>
      </c>
      <c r="I457">
        <v>990</v>
      </c>
      <c r="J457">
        <v>1150</v>
      </c>
      <c r="K457">
        <v>1350</v>
      </c>
      <c r="L457">
        <v>1510</v>
      </c>
    </row>
    <row r="458" spans="1:12" x14ac:dyDescent="0.25">
      <c r="A458" t="s">
        <v>152</v>
      </c>
      <c r="B458" t="s">
        <v>150</v>
      </c>
      <c r="C458" t="s">
        <v>153</v>
      </c>
      <c r="D458" t="s">
        <v>25</v>
      </c>
      <c r="E458">
        <v>19601</v>
      </c>
      <c r="F458">
        <v>1969</v>
      </c>
      <c r="G458" t="b">
        <v>0</v>
      </c>
      <c r="H458">
        <v>300</v>
      </c>
      <c r="I458">
        <v>380</v>
      </c>
      <c r="J458">
        <v>540</v>
      </c>
      <c r="K458">
        <v>740</v>
      </c>
      <c r="L458">
        <v>860</v>
      </c>
    </row>
    <row r="459" spans="1:12" x14ac:dyDescent="0.25">
      <c r="A459" t="s">
        <v>223</v>
      </c>
      <c r="B459" t="s">
        <v>221</v>
      </c>
      <c r="C459" t="s">
        <v>224</v>
      </c>
      <c r="D459" t="s">
        <v>15</v>
      </c>
      <c r="E459">
        <v>19601</v>
      </c>
      <c r="F459">
        <v>1969</v>
      </c>
      <c r="G459" t="b">
        <v>0</v>
      </c>
      <c r="H459">
        <v>150</v>
      </c>
      <c r="I459">
        <v>310</v>
      </c>
      <c r="J459">
        <v>470</v>
      </c>
      <c r="K459">
        <v>590</v>
      </c>
      <c r="L459">
        <v>630</v>
      </c>
    </row>
    <row r="460" spans="1:12" x14ac:dyDescent="0.25">
      <c r="A460" t="s">
        <v>237</v>
      </c>
      <c r="B460" t="s">
        <v>232</v>
      </c>
      <c r="C460" t="s">
        <v>238</v>
      </c>
      <c r="D460" t="s">
        <v>15</v>
      </c>
      <c r="E460">
        <v>19603</v>
      </c>
      <c r="F460">
        <v>1969</v>
      </c>
      <c r="G460" t="b">
        <v>0</v>
      </c>
      <c r="H460">
        <v>150</v>
      </c>
      <c r="I460">
        <v>310</v>
      </c>
      <c r="J460">
        <v>270</v>
      </c>
      <c r="K460">
        <v>470</v>
      </c>
      <c r="L460">
        <v>510</v>
      </c>
    </row>
    <row r="461" spans="1:12" x14ac:dyDescent="0.25">
      <c r="A461" t="s">
        <v>321</v>
      </c>
      <c r="B461" t="s">
        <v>317</v>
      </c>
      <c r="C461" t="s">
        <v>322</v>
      </c>
      <c r="D461" t="s">
        <v>15</v>
      </c>
      <c r="E461">
        <v>19600</v>
      </c>
      <c r="F461">
        <v>1969</v>
      </c>
      <c r="G461" t="b">
        <v>0</v>
      </c>
      <c r="H461">
        <v>300</v>
      </c>
      <c r="I461">
        <v>300</v>
      </c>
      <c r="J461">
        <v>460</v>
      </c>
      <c r="K461">
        <v>580</v>
      </c>
      <c r="L461">
        <v>740</v>
      </c>
    </row>
    <row r="462" spans="1:12" x14ac:dyDescent="0.25">
      <c r="A462" t="s">
        <v>348</v>
      </c>
      <c r="B462" t="s">
        <v>341</v>
      </c>
      <c r="C462" t="s">
        <v>195</v>
      </c>
      <c r="D462" t="s">
        <v>15</v>
      </c>
      <c r="E462">
        <v>19601</v>
      </c>
      <c r="F462">
        <v>1969</v>
      </c>
      <c r="G462" t="b">
        <v>0</v>
      </c>
      <c r="H462">
        <v>450</v>
      </c>
      <c r="I462">
        <v>610</v>
      </c>
      <c r="J462">
        <v>610</v>
      </c>
      <c r="K462">
        <v>730</v>
      </c>
      <c r="L462">
        <v>850</v>
      </c>
    </row>
    <row r="463" spans="1:12" x14ac:dyDescent="0.25">
      <c r="A463" t="s">
        <v>424</v>
      </c>
      <c r="B463" t="s">
        <v>13</v>
      </c>
      <c r="C463" t="s">
        <v>425</v>
      </c>
      <c r="D463" t="s">
        <v>15</v>
      </c>
      <c r="E463">
        <v>19600</v>
      </c>
      <c r="F463">
        <v>1969</v>
      </c>
      <c r="G463" t="b">
        <v>0</v>
      </c>
      <c r="H463">
        <v>750</v>
      </c>
      <c r="I463">
        <v>1030</v>
      </c>
      <c r="J463">
        <v>1230</v>
      </c>
      <c r="K463">
        <v>1430</v>
      </c>
      <c r="L463">
        <v>1590</v>
      </c>
    </row>
    <row r="464" spans="1:12" x14ac:dyDescent="0.25">
      <c r="A464" t="s">
        <v>459</v>
      </c>
      <c r="B464" t="s">
        <v>453</v>
      </c>
      <c r="C464" t="s">
        <v>460</v>
      </c>
      <c r="D464" t="s">
        <v>15</v>
      </c>
      <c r="E464">
        <v>19600</v>
      </c>
      <c r="F464">
        <v>1969</v>
      </c>
      <c r="G464" t="b">
        <v>0</v>
      </c>
      <c r="H464">
        <v>150</v>
      </c>
      <c r="I464">
        <v>310</v>
      </c>
      <c r="J464">
        <v>470</v>
      </c>
      <c r="K464">
        <v>670</v>
      </c>
      <c r="L464">
        <v>710</v>
      </c>
    </row>
    <row r="465" spans="1:12" x14ac:dyDescent="0.25">
      <c r="A465" t="s">
        <v>532</v>
      </c>
      <c r="B465" t="s">
        <v>533</v>
      </c>
      <c r="C465" t="s">
        <v>390</v>
      </c>
      <c r="D465" t="s">
        <v>15</v>
      </c>
      <c r="E465">
        <v>19601</v>
      </c>
      <c r="F465">
        <v>1969</v>
      </c>
      <c r="G465" t="b">
        <v>0</v>
      </c>
      <c r="H465">
        <v>150</v>
      </c>
      <c r="I465">
        <v>230</v>
      </c>
      <c r="J465">
        <v>350</v>
      </c>
      <c r="K465">
        <v>550</v>
      </c>
      <c r="L465">
        <v>670</v>
      </c>
    </row>
    <row r="466" spans="1:12" x14ac:dyDescent="0.25">
      <c r="A466" t="s">
        <v>687</v>
      </c>
      <c r="B466" t="s">
        <v>688</v>
      </c>
      <c r="C466" t="s">
        <v>689</v>
      </c>
      <c r="D466" t="s">
        <v>15</v>
      </c>
      <c r="E466">
        <v>19600</v>
      </c>
      <c r="F466">
        <v>1969</v>
      </c>
      <c r="G466" t="b">
        <v>0</v>
      </c>
      <c r="H466">
        <v>300</v>
      </c>
      <c r="I466">
        <v>540</v>
      </c>
      <c r="J466">
        <v>540</v>
      </c>
      <c r="K466">
        <v>660</v>
      </c>
      <c r="L466">
        <v>820</v>
      </c>
    </row>
    <row r="467" spans="1:12" x14ac:dyDescent="0.25">
      <c r="A467" t="s">
        <v>744</v>
      </c>
      <c r="B467" t="s">
        <v>742</v>
      </c>
      <c r="C467" t="s">
        <v>745</v>
      </c>
      <c r="D467" t="s">
        <v>15</v>
      </c>
      <c r="E467">
        <v>19601</v>
      </c>
      <c r="F467">
        <v>1969</v>
      </c>
      <c r="G467" t="b">
        <v>0</v>
      </c>
      <c r="H467">
        <v>300</v>
      </c>
      <c r="I467">
        <v>300</v>
      </c>
      <c r="J467">
        <v>380</v>
      </c>
      <c r="K467">
        <v>420</v>
      </c>
      <c r="L467">
        <v>500</v>
      </c>
    </row>
    <row r="468" spans="1:12" x14ac:dyDescent="0.25">
      <c r="A468" t="s">
        <v>753</v>
      </c>
      <c r="B468" t="s">
        <v>754</v>
      </c>
      <c r="C468" t="s">
        <v>460</v>
      </c>
      <c r="D468" t="s">
        <v>15</v>
      </c>
      <c r="E468">
        <v>19601</v>
      </c>
      <c r="F468">
        <v>1969</v>
      </c>
      <c r="G468" t="b">
        <v>0</v>
      </c>
      <c r="H468">
        <v>450</v>
      </c>
      <c r="I468">
        <v>490</v>
      </c>
      <c r="J468">
        <v>530</v>
      </c>
      <c r="K468">
        <v>690</v>
      </c>
      <c r="L468">
        <v>770</v>
      </c>
    </row>
    <row r="469" spans="1:12" x14ac:dyDescent="0.25">
      <c r="A469" t="s">
        <v>896</v>
      </c>
      <c r="B469" t="s">
        <v>895</v>
      </c>
      <c r="C469" t="s">
        <v>479</v>
      </c>
      <c r="D469" t="s">
        <v>25</v>
      </c>
      <c r="E469">
        <v>19603</v>
      </c>
      <c r="F469">
        <v>1969</v>
      </c>
      <c r="G469" t="b">
        <v>0</v>
      </c>
      <c r="H469">
        <v>600</v>
      </c>
      <c r="I469">
        <v>640</v>
      </c>
      <c r="J469">
        <v>680</v>
      </c>
      <c r="K469">
        <v>760</v>
      </c>
      <c r="L469">
        <v>840</v>
      </c>
    </row>
    <row r="470" spans="1:12" x14ac:dyDescent="0.25">
      <c r="A470" t="s">
        <v>970</v>
      </c>
      <c r="B470" t="s">
        <v>966</v>
      </c>
      <c r="C470" t="s">
        <v>124</v>
      </c>
      <c r="D470" t="s">
        <v>15</v>
      </c>
      <c r="E470">
        <v>19601</v>
      </c>
      <c r="F470">
        <v>1969</v>
      </c>
      <c r="G470" t="b">
        <v>0</v>
      </c>
      <c r="H470">
        <v>300</v>
      </c>
      <c r="I470">
        <v>500</v>
      </c>
      <c r="J470">
        <v>540</v>
      </c>
      <c r="K470">
        <v>620</v>
      </c>
      <c r="L470">
        <v>700</v>
      </c>
    </row>
    <row r="471" spans="1:12" x14ac:dyDescent="0.25">
      <c r="A471" t="s">
        <v>1157</v>
      </c>
      <c r="B471" t="s">
        <v>1158</v>
      </c>
      <c r="C471" t="s">
        <v>241</v>
      </c>
      <c r="D471" t="s">
        <v>15</v>
      </c>
      <c r="E471">
        <v>19603</v>
      </c>
      <c r="F471">
        <v>1969</v>
      </c>
      <c r="G471" t="b">
        <v>0</v>
      </c>
      <c r="H471">
        <v>150</v>
      </c>
      <c r="I471">
        <v>310</v>
      </c>
      <c r="J471">
        <v>430</v>
      </c>
      <c r="K471">
        <v>630</v>
      </c>
      <c r="L471">
        <v>830</v>
      </c>
    </row>
    <row r="472" spans="1:12" x14ac:dyDescent="0.25">
      <c r="A472" t="s">
        <v>1205</v>
      </c>
      <c r="B472" t="s">
        <v>1203</v>
      </c>
      <c r="C472" t="s">
        <v>306</v>
      </c>
      <c r="D472" t="s">
        <v>15</v>
      </c>
      <c r="E472">
        <v>19603</v>
      </c>
      <c r="F472">
        <v>1969</v>
      </c>
      <c r="G472" t="b">
        <v>0</v>
      </c>
      <c r="H472">
        <v>450</v>
      </c>
      <c r="I472">
        <v>730</v>
      </c>
      <c r="J472">
        <v>890</v>
      </c>
      <c r="K472">
        <v>930</v>
      </c>
      <c r="L472">
        <v>1010</v>
      </c>
    </row>
    <row r="473" spans="1:12" x14ac:dyDescent="0.25">
      <c r="A473" t="s">
        <v>1247</v>
      </c>
      <c r="B473" t="s">
        <v>1246</v>
      </c>
      <c r="C473" t="s">
        <v>201</v>
      </c>
      <c r="D473" t="s">
        <v>25</v>
      </c>
      <c r="E473">
        <v>19600</v>
      </c>
      <c r="F473">
        <v>1969</v>
      </c>
      <c r="G473" t="b">
        <v>0</v>
      </c>
      <c r="H473">
        <v>450</v>
      </c>
      <c r="I473">
        <v>610</v>
      </c>
      <c r="J473">
        <v>570</v>
      </c>
      <c r="K473">
        <v>730</v>
      </c>
      <c r="L473">
        <v>810</v>
      </c>
    </row>
    <row r="474" spans="1:12" x14ac:dyDescent="0.25">
      <c r="A474" t="s">
        <v>1248</v>
      </c>
      <c r="B474" t="s">
        <v>1246</v>
      </c>
      <c r="C474" t="s">
        <v>283</v>
      </c>
      <c r="D474" t="s">
        <v>15</v>
      </c>
      <c r="E474">
        <v>19601</v>
      </c>
      <c r="F474">
        <v>1969</v>
      </c>
      <c r="G474" t="b">
        <v>0</v>
      </c>
      <c r="H474">
        <v>750</v>
      </c>
      <c r="I474">
        <v>910</v>
      </c>
      <c r="J474">
        <v>990</v>
      </c>
      <c r="K474">
        <v>1030</v>
      </c>
      <c r="L474">
        <v>1070</v>
      </c>
    </row>
    <row r="475" spans="1:12" x14ac:dyDescent="0.25">
      <c r="A475" t="s">
        <v>180</v>
      </c>
      <c r="B475" t="s">
        <v>178</v>
      </c>
      <c r="C475" t="s">
        <v>181</v>
      </c>
      <c r="D475" t="s">
        <v>15</v>
      </c>
      <c r="E475">
        <v>19603</v>
      </c>
      <c r="F475">
        <v>1970</v>
      </c>
      <c r="G475" t="b">
        <v>0</v>
      </c>
      <c r="H475">
        <v>750</v>
      </c>
      <c r="I475">
        <v>950</v>
      </c>
      <c r="J475">
        <v>950</v>
      </c>
      <c r="K475">
        <v>1150</v>
      </c>
      <c r="L475">
        <v>1310</v>
      </c>
    </row>
    <row r="476" spans="1:12" x14ac:dyDescent="0.25">
      <c r="A476" t="s">
        <v>286</v>
      </c>
      <c r="B476" t="s">
        <v>287</v>
      </c>
      <c r="C476" t="s">
        <v>288</v>
      </c>
      <c r="D476" t="s">
        <v>15</v>
      </c>
      <c r="E476">
        <v>19600</v>
      </c>
      <c r="F476">
        <v>1970</v>
      </c>
      <c r="G476" t="b">
        <v>0</v>
      </c>
      <c r="H476">
        <v>300</v>
      </c>
      <c r="I476">
        <v>420</v>
      </c>
      <c r="J476">
        <v>580</v>
      </c>
      <c r="K476">
        <v>620</v>
      </c>
      <c r="L476">
        <v>700</v>
      </c>
    </row>
    <row r="477" spans="1:12" x14ac:dyDescent="0.25">
      <c r="A477" t="s">
        <v>364</v>
      </c>
      <c r="B477" t="s">
        <v>365</v>
      </c>
      <c r="C477" t="s">
        <v>39</v>
      </c>
      <c r="D477" t="s">
        <v>15</v>
      </c>
      <c r="E477">
        <v>19603</v>
      </c>
      <c r="F477">
        <v>1970</v>
      </c>
      <c r="G477" t="b">
        <v>0</v>
      </c>
      <c r="H477">
        <v>600</v>
      </c>
      <c r="I477">
        <v>560</v>
      </c>
      <c r="J477">
        <v>680</v>
      </c>
      <c r="K477">
        <v>800</v>
      </c>
      <c r="L477">
        <v>920</v>
      </c>
    </row>
    <row r="478" spans="1:12" x14ac:dyDescent="0.25">
      <c r="A478" t="s">
        <v>437</v>
      </c>
      <c r="B478" t="s">
        <v>433</v>
      </c>
      <c r="C478" t="s">
        <v>148</v>
      </c>
      <c r="D478" t="s">
        <v>15</v>
      </c>
      <c r="E478">
        <v>19601</v>
      </c>
      <c r="F478">
        <v>1970</v>
      </c>
      <c r="G478" t="b">
        <v>0</v>
      </c>
      <c r="H478">
        <v>600</v>
      </c>
      <c r="I478">
        <v>600</v>
      </c>
      <c r="J478">
        <v>720</v>
      </c>
      <c r="K478">
        <v>760</v>
      </c>
      <c r="L478">
        <v>840</v>
      </c>
    </row>
    <row r="479" spans="1:12" x14ac:dyDescent="0.25">
      <c r="A479" t="s">
        <v>457</v>
      </c>
      <c r="B479" t="s">
        <v>453</v>
      </c>
      <c r="C479" t="s">
        <v>458</v>
      </c>
      <c r="D479" t="s">
        <v>25</v>
      </c>
      <c r="E479">
        <v>19600</v>
      </c>
      <c r="F479">
        <v>1970</v>
      </c>
      <c r="G479" t="b">
        <v>0</v>
      </c>
      <c r="H479">
        <v>450</v>
      </c>
      <c r="I479">
        <v>650</v>
      </c>
      <c r="J479">
        <v>610</v>
      </c>
      <c r="K479">
        <v>650</v>
      </c>
      <c r="L479">
        <v>850</v>
      </c>
    </row>
    <row r="480" spans="1:12" x14ac:dyDescent="0.25">
      <c r="A480" t="s">
        <v>490</v>
      </c>
      <c r="B480" t="s">
        <v>486</v>
      </c>
      <c r="C480" t="s">
        <v>436</v>
      </c>
      <c r="D480" t="s">
        <v>15</v>
      </c>
      <c r="E480">
        <v>19600</v>
      </c>
      <c r="F480">
        <v>1970</v>
      </c>
      <c r="G480" t="b">
        <v>0</v>
      </c>
      <c r="H480">
        <v>750</v>
      </c>
      <c r="I480">
        <v>750</v>
      </c>
      <c r="J480">
        <v>790</v>
      </c>
      <c r="K480">
        <v>910</v>
      </c>
      <c r="L480">
        <v>990</v>
      </c>
    </row>
    <row r="481" spans="1:12" x14ac:dyDescent="0.25">
      <c r="A481" t="s">
        <v>536</v>
      </c>
      <c r="B481" t="s">
        <v>533</v>
      </c>
      <c r="C481" t="s">
        <v>477</v>
      </c>
      <c r="D481" t="s">
        <v>15</v>
      </c>
      <c r="E481">
        <v>19601</v>
      </c>
      <c r="F481">
        <v>1970</v>
      </c>
      <c r="G481" t="b">
        <v>0</v>
      </c>
      <c r="H481">
        <v>600</v>
      </c>
      <c r="I481">
        <v>720</v>
      </c>
      <c r="J481">
        <v>720</v>
      </c>
      <c r="K481">
        <v>840</v>
      </c>
      <c r="L481">
        <v>1000</v>
      </c>
    </row>
    <row r="482" spans="1:12" x14ac:dyDescent="0.25">
      <c r="A482" t="s">
        <v>550</v>
      </c>
      <c r="B482" t="s">
        <v>347</v>
      </c>
      <c r="C482" t="s">
        <v>551</v>
      </c>
      <c r="D482" t="s">
        <v>15</v>
      </c>
      <c r="E482">
        <v>19601</v>
      </c>
      <c r="F482">
        <v>1970</v>
      </c>
      <c r="G482" t="b">
        <v>0</v>
      </c>
      <c r="H482">
        <v>150</v>
      </c>
      <c r="I482">
        <v>310</v>
      </c>
      <c r="J482">
        <v>350</v>
      </c>
      <c r="K482">
        <v>470</v>
      </c>
      <c r="L482">
        <v>630</v>
      </c>
    </row>
    <row r="483" spans="1:12" x14ac:dyDescent="0.25">
      <c r="A483" t="s">
        <v>566</v>
      </c>
      <c r="B483" t="s">
        <v>116</v>
      </c>
      <c r="C483" t="s">
        <v>249</v>
      </c>
      <c r="D483" t="s">
        <v>25</v>
      </c>
      <c r="E483">
        <v>19601</v>
      </c>
      <c r="F483">
        <v>1970</v>
      </c>
      <c r="G483" t="b">
        <v>0</v>
      </c>
      <c r="H483">
        <v>450</v>
      </c>
      <c r="I483">
        <v>450</v>
      </c>
      <c r="J483">
        <v>610</v>
      </c>
      <c r="K483">
        <v>730</v>
      </c>
      <c r="L483">
        <v>890</v>
      </c>
    </row>
    <row r="484" spans="1:12" x14ac:dyDescent="0.25">
      <c r="A484" t="s">
        <v>593</v>
      </c>
      <c r="B484" t="s">
        <v>589</v>
      </c>
      <c r="C484" t="s">
        <v>161</v>
      </c>
      <c r="D484" t="s">
        <v>15</v>
      </c>
      <c r="E484">
        <v>19603</v>
      </c>
      <c r="F484">
        <v>1970</v>
      </c>
      <c r="G484" t="b">
        <v>0</v>
      </c>
      <c r="H484">
        <v>750</v>
      </c>
      <c r="I484">
        <v>1030</v>
      </c>
      <c r="J484">
        <v>1230</v>
      </c>
      <c r="K484">
        <v>1270</v>
      </c>
      <c r="L484">
        <v>1310</v>
      </c>
    </row>
    <row r="485" spans="1:12" x14ac:dyDescent="0.25">
      <c r="A485" t="s">
        <v>603</v>
      </c>
      <c r="B485" t="s">
        <v>599</v>
      </c>
      <c r="C485" t="s">
        <v>21</v>
      </c>
      <c r="D485" t="s">
        <v>15</v>
      </c>
      <c r="E485">
        <v>19600</v>
      </c>
      <c r="F485">
        <v>1970</v>
      </c>
      <c r="G485" t="b">
        <v>0</v>
      </c>
      <c r="H485">
        <v>750</v>
      </c>
      <c r="I485">
        <v>1030</v>
      </c>
      <c r="J485">
        <v>1230</v>
      </c>
      <c r="K485">
        <v>1270</v>
      </c>
      <c r="L485">
        <v>1310</v>
      </c>
    </row>
    <row r="486" spans="1:12" x14ac:dyDescent="0.25">
      <c r="A486" t="s">
        <v>636</v>
      </c>
      <c r="B486" t="s">
        <v>627</v>
      </c>
      <c r="C486" t="s">
        <v>201</v>
      </c>
      <c r="D486" t="s">
        <v>25</v>
      </c>
      <c r="E486">
        <v>19603</v>
      </c>
      <c r="F486">
        <v>1970</v>
      </c>
      <c r="G486" t="b">
        <v>0</v>
      </c>
      <c r="H486">
        <v>450</v>
      </c>
      <c r="I486">
        <v>610</v>
      </c>
      <c r="J486">
        <v>730</v>
      </c>
      <c r="K486">
        <v>810</v>
      </c>
      <c r="L486">
        <v>930</v>
      </c>
    </row>
    <row r="487" spans="1:12" x14ac:dyDescent="0.25">
      <c r="A487" t="s">
        <v>651</v>
      </c>
      <c r="B487" t="s">
        <v>649</v>
      </c>
      <c r="C487" t="s">
        <v>652</v>
      </c>
      <c r="D487" t="s">
        <v>15</v>
      </c>
      <c r="E487">
        <v>19603</v>
      </c>
      <c r="F487">
        <v>1970</v>
      </c>
      <c r="G487" t="b">
        <v>0</v>
      </c>
      <c r="H487">
        <v>300</v>
      </c>
      <c r="I487">
        <v>460</v>
      </c>
      <c r="J487">
        <v>420</v>
      </c>
      <c r="K487">
        <v>460</v>
      </c>
      <c r="L487">
        <v>620</v>
      </c>
    </row>
    <row r="488" spans="1:12" x14ac:dyDescent="0.25">
      <c r="A488" t="s">
        <v>724</v>
      </c>
      <c r="B488" t="s">
        <v>725</v>
      </c>
      <c r="C488" t="s">
        <v>271</v>
      </c>
      <c r="D488" t="s">
        <v>25</v>
      </c>
      <c r="E488">
        <v>19603</v>
      </c>
      <c r="F488">
        <v>1970</v>
      </c>
      <c r="G488" t="b">
        <v>0</v>
      </c>
      <c r="H488">
        <v>450</v>
      </c>
      <c r="I488">
        <v>450</v>
      </c>
      <c r="J488">
        <v>450</v>
      </c>
      <c r="K488">
        <v>530</v>
      </c>
      <c r="L488">
        <v>730</v>
      </c>
    </row>
    <row r="489" spans="1:12" x14ac:dyDescent="0.25">
      <c r="A489" t="s">
        <v>773</v>
      </c>
      <c r="B489" t="s">
        <v>767</v>
      </c>
      <c r="C489" t="s">
        <v>190</v>
      </c>
      <c r="D489" t="s">
        <v>25</v>
      </c>
      <c r="E489">
        <v>19600</v>
      </c>
      <c r="F489">
        <v>1970</v>
      </c>
      <c r="G489" t="b">
        <v>0</v>
      </c>
      <c r="H489">
        <v>450</v>
      </c>
      <c r="I489">
        <v>410</v>
      </c>
      <c r="J489">
        <v>410</v>
      </c>
      <c r="K489">
        <v>530</v>
      </c>
      <c r="L489">
        <v>570</v>
      </c>
    </row>
    <row r="490" spans="1:12" x14ac:dyDescent="0.25">
      <c r="A490" t="s">
        <v>850</v>
      </c>
      <c r="B490" t="s">
        <v>851</v>
      </c>
      <c r="C490" t="s">
        <v>628</v>
      </c>
      <c r="D490" t="s">
        <v>25</v>
      </c>
      <c r="E490">
        <v>19603</v>
      </c>
      <c r="F490">
        <v>1970</v>
      </c>
      <c r="G490" t="b">
        <v>0</v>
      </c>
      <c r="H490">
        <v>450</v>
      </c>
      <c r="I490">
        <v>650</v>
      </c>
      <c r="J490">
        <v>650</v>
      </c>
      <c r="K490">
        <v>850</v>
      </c>
      <c r="L490">
        <v>1010</v>
      </c>
    </row>
    <row r="491" spans="1:12" x14ac:dyDescent="0.25">
      <c r="A491" t="s">
        <v>1188</v>
      </c>
      <c r="B491" t="s">
        <v>1189</v>
      </c>
      <c r="C491" t="s">
        <v>908</v>
      </c>
      <c r="D491" t="s">
        <v>15</v>
      </c>
      <c r="E491">
        <v>19600</v>
      </c>
      <c r="F491">
        <v>1970</v>
      </c>
      <c r="G491" t="b">
        <v>0</v>
      </c>
      <c r="H491">
        <v>600</v>
      </c>
      <c r="I491">
        <v>680</v>
      </c>
      <c r="J491">
        <v>680</v>
      </c>
      <c r="K491">
        <v>800</v>
      </c>
      <c r="L491">
        <v>840</v>
      </c>
    </row>
    <row r="492" spans="1:12" x14ac:dyDescent="0.25">
      <c r="A492" t="s">
        <v>1264</v>
      </c>
      <c r="B492" t="s">
        <v>1265</v>
      </c>
      <c r="C492" t="s">
        <v>343</v>
      </c>
      <c r="D492" t="s">
        <v>15</v>
      </c>
      <c r="E492">
        <v>19601</v>
      </c>
      <c r="F492">
        <v>1970</v>
      </c>
      <c r="G492" t="b">
        <v>0</v>
      </c>
      <c r="H492">
        <v>450</v>
      </c>
      <c r="I492">
        <v>650</v>
      </c>
      <c r="J492">
        <v>690</v>
      </c>
      <c r="K492">
        <v>810</v>
      </c>
      <c r="L492">
        <v>890</v>
      </c>
    </row>
    <row r="493" spans="1:12" x14ac:dyDescent="0.25">
      <c r="A493" t="s">
        <v>60</v>
      </c>
      <c r="B493" t="s">
        <v>51</v>
      </c>
      <c r="C493" t="s">
        <v>61</v>
      </c>
      <c r="D493" t="s">
        <v>25</v>
      </c>
      <c r="E493">
        <v>19603</v>
      </c>
      <c r="F493">
        <v>1971</v>
      </c>
      <c r="G493" t="b">
        <v>0</v>
      </c>
      <c r="H493">
        <v>300</v>
      </c>
      <c r="I493">
        <v>380</v>
      </c>
      <c r="J493">
        <v>420</v>
      </c>
      <c r="K493">
        <v>460</v>
      </c>
      <c r="L493">
        <v>620</v>
      </c>
    </row>
    <row r="494" spans="1:12" x14ac:dyDescent="0.25">
      <c r="A494" t="s">
        <v>231</v>
      </c>
      <c r="B494" t="s">
        <v>232</v>
      </c>
      <c r="C494" t="s">
        <v>230</v>
      </c>
      <c r="D494" t="s">
        <v>25</v>
      </c>
      <c r="E494">
        <v>19601</v>
      </c>
      <c r="F494">
        <v>1971</v>
      </c>
      <c r="G494" t="b">
        <v>0</v>
      </c>
      <c r="H494">
        <v>600</v>
      </c>
      <c r="I494">
        <v>760</v>
      </c>
      <c r="J494">
        <v>840</v>
      </c>
      <c r="K494">
        <v>1040</v>
      </c>
      <c r="L494">
        <v>1120</v>
      </c>
    </row>
    <row r="495" spans="1:12" x14ac:dyDescent="0.25">
      <c r="A495" t="s">
        <v>276</v>
      </c>
      <c r="B495" t="s">
        <v>255</v>
      </c>
      <c r="C495" t="s">
        <v>277</v>
      </c>
      <c r="D495" t="s">
        <v>25</v>
      </c>
      <c r="E495">
        <v>19600</v>
      </c>
      <c r="F495">
        <v>1971</v>
      </c>
      <c r="G495" t="b">
        <v>0</v>
      </c>
      <c r="H495">
        <v>600</v>
      </c>
      <c r="I495">
        <v>560</v>
      </c>
      <c r="J495">
        <v>560</v>
      </c>
      <c r="K495">
        <v>720</v>
      </c>
      <c r="L495">
        <v>920</v>
      </c>
    </row>
    <row r="496" spans="1:12" x14ac:dyDescent="0.25">
      <c r="A496" t="s">
        <v>420</v>
      </c>
      <c r="B496" t="s">
        <v>421</v>
      </c>
      <c r="C496" t="s">
        <v>217</v>
      </c>
      <c r="D496" t="s">
        <v>15</v>
      </c>
      <c r="E496">
        <v>19603</v>
      </c>
      <c r="F496">
        <v>1971</v>
      </c>
      <c r="G496" t="b">
        <v>0</v>
      </c>
      <c r="H496">
        <v>150</v>
      </c>
      <c r="I496">
        <v>190</v>
      </c>
      <c r="J496">
        <v>390</v>
      </c>
      <c r="K496">
        <v>470</v>
      </c>
      <c r="L496">
        <v>590</v>
      </c>
    </row>
    <row r="497" spans="1:12" x14ac:dyDescent="0.25">
      <c r="A497" t="s">
        <v>449</v>
      </c>
      <c r="B497" t="s">
        <v>450</v>
      </c>
      <c r="C497" t="s">
        <v>451</v>
      </c>
      <c r="D497" t="s">
        <v>15</v>
      </c>
      <c r="E497">
        <v>19601</v>
      </c>
      <c r="F497">
        <v>1971</v>
      </c>
      <c r="G497" t="b">
        <v>0</v>
      </c>
      <c r="H497">
        <v>300</v>
      </c>
      <c r="I497">
        <v>500</v>
      </c>
      <c r="J497">
        <v>500</v>
      </c>
      <c r="K497">
        <v>620</v>
      </c>
      <c r="L497">
        <v>820</v>
      </c>
    </row>
    <row r="498" spans="1:12" x14ac:dyDescent="0.25">
      <c r="A498" t="s">
        <v>563</v>
      </c>
      <c r="B498" t="s">
        <v>347</v>
      </c>
      <c r="C498" t="s">
        <v>339</v>
      </c>
      <c r="D498" t="s">
        <v>25</v>
      </c>
      <c r="E498">
        <v>19603</v>
      </c>
      <c r="F498">
        <v>1971</v>
      </c>
      <c r="G498" t="b">
        <v>0</v>
      </c>
      <c r="H498">
        <v>450</v>
      </c>
      <c r="I498">
        <v>610</v>
      </c>
      <c r="J498">
        <v>610</v>
      </c>
      <c r="K498">
        <v>730</v>
      </c>
      <c r="L498">
        <v>890</v>
      </c>
    </row>
    <row r="499" spans="1:12" x14ac:dyDescent="0.25">
      <c r="A499" t="s">
        <v>573</v>
      </c>
      <c r="B499" t="s">
        <v>116</v>
      </c>
      <c r="C499" t="s">
        <v>574</v>
      </c>
      <c r="D499" t="s">
        <v>15</v>
      </c>
      <c r="E499">
        <v>19600</v>
      </c>
      <c r="F499">
        <v>1971</v>
      </c>
      <c r="G499" t="b">
        <v>0</v>
      </c>
      <c r="H499">
        <v>150</v>
      </c>
      <c r="I499">
        <v>230</v>
      </c>
      <c r="J499">
        <v>430</v>
      </c>
      <c r="K499">
        <v>470</v>
      </c>
      <c r="L499">
        <v>590</v>
      </c>
    </row>
    <row r="500" spans="1:12" x14ac:dyDescent="0.25">
      <c r="A500" t="s">
        <v>595</v>
      </c>
      <c r="B500" t="s">
        <v>589</v>
      </c>
      <c r="C500" t="s">
        <v>234</v>
      </c>
      <c r="D500" t="s">
        <v>15</v>
      </c>
      <c r="E500">
        <v>19601</v>
      </c>
      <c r="F500">
        <v>1971</v>
      </c>
      <c r="G500" t="b">
        <v>0</v>
      </c>
      <c r="H500">
        <v>600</v>
      </c>
      <c r="I500">
        <v>680</v>
      </c>
      <c r="J500">
        <v>760</v>
      </c>
      <c r="K500">
        <v>880</v>
      </c>
      <c r="L500">
        <v>1000</v>
      </c>
    </row>
    <row r="501" spans="1:12" x14ac:dyDescent="0.25">
      <c r="A501" t="s">
        <v>875</v>
      </c>
      <c r="B501" t="s">
        <v>874</v>
      </c>
      <c r="C501" t="s">
        <v>876</v>
      </c>
      <c r="D501" t="s">
        <v>25</v>
      </c>
      <c r="E501">
        <v>19601</v>
      </c>
      <c r="F501">
        <v>1971</v>
      </c>
      <c r="G501" t="b">
        <v>0</v>
      </c>
      <c r="H501">
        <v>150</v>
      </c>
      <c r="I501">
        <v>110</v>
      </c>
      <c r="J501">
        <v>110</v>
      </c>
      <c r="K501">
        <v>270</v>
      </c>
      <c r="L501">
        <v>310</v>
      </c>
    </row>
    <row r="502" spans="1:12" x14ac:dyDescent="0.25">
      <c r="A502" t="s">
        <v>913</v>
      </c>
      <c r="B502" t="s">
        <v>907</v>
      </c>
      <c r="C502" t="s">
        <v>88</v>
      </c>
      <c r="D502" t="s">
        <v>25</v>
      </c>
      <c r="E502">
        <v>19600</v>
      </c>
      <c r="F502">
        <v>1971</v>
      </c>
      <c r="G502" t="b">
        <v>0</v>
      </c>
      <c r="H502">
        <v>300</v>
      </c>
      <c r="I502">
        <v>420</v>
      </c>
      <c r="J502">
        <v>580</v>
      </c>
      <c r="K502">
        <v>660</v>
      </c>
      <c r="L502">
        <v>860</v>
      </c>
    </row>
    <row r="503" spans="1:12" x14ac:dyDescent="0.25">
      <c r="A503" t="s">
        <v>929</v>
      </c>
      <c r="B503" t="s">
        <v>925</v>
      </c>
      <c r="C503" t="s">
        <v>382</v>
      </c>
      <c r="D503" t="s">
        <v>15</v>
      </c>
      <c r="E503">
        <v>19603</v>
      </c>
      <c r="F503">
        <v>1971</v>
      </c>
      <c r="G503" t="b">
        <v>0</v>
      </c>
      <c r="H503">
        <v>600</v>
      </c>
      <c r="I503">
        <v>840</v>
      </c>
      <c r="J503">
        <v>1000</v>
      </c>
      <c r="K503">
        <v>1080</v>
      </c>
      <c r="L503">
        <v>1240</v>
      </c>
    </row>
    <row r="504" spans="1:12" x14ac:dyDescent="0.25">
      <c r="A504" t="s">
        <v>968</v>
      </c>
      <c r="B504" t="s">
        <v>966</v>
      </c>
      <c r="C504" t="s">
        <v>969</v>
      </c>
      <c r="D504" t="s">
        <v>15</v>
      </c>
      <c r="E504">
        <v>19600</v>
      </c>
      <c r="F504">
        <v>1971</v>
      </c>
      <c r="G504" t="b">
        <v>0</v>
      </c>
      <c r="H504">
        <v>300</v>
      </c>
      <c r="I504">
        <v>540</v>
      </c>
      <c r="J504">
        <v>740</v>
      </c>
      <c r="K504">
        <v>780</v>
      </c>
      <c r="L504">
        <v>900</v>
      </c>
    </row>
    <row r="505" spans="1:12" x14ac:dyDescent="0.25">
      <c r="A505" t="s">
        <v>1065</v>
      </c>
      <c r="B505" t="s">
        <v>988</v>
      </c>
      <c r="C505" t="s">
        <v>374</v>
      </c>
      <c r="D505" t="s">
        <v>25</v>
      </c>
      <c r="E505">
        <v>19601</v>
      </c>
      <c r="F505">
        <v>1971</v>
      </c>
      <c r="G505" t="b">
        <v>0</v>
      </c>
      <c r="H505">
        <v>750</v>
      </c>
      <c r="I505">
        <v>870</v>
      </c>
      <c r="J505">
        <v>1030</v>
      </c>
      <c r="K505">
        <v>1110</v>
      </c>
      <c r="L505">
        <v>1310</v>
      </c>
    </row>
    <row r="506" spans="1:12" x14ac:dyDescent="0.25">
      <c r="A506" t="s">
        <v>1098</v>
      </c>
      <c r="B506" t="s">
        <v>1097</v>
      </c>
      <c r="C506" t="s">
        <v>1099</v>
      </c>
      <c r="D506" t="s">
        <v>25</v>
      </c>
      <c r="E506">
        <v>19600</v>
      </c>
      <c r="F506">
        <v>1971</v>
      </c>
      <c r="G506" t="b">
        <v>0</v>
      </c>
      <c r="H506">
        <v>750</v>
      </c>
      <c r="I506">
        <v>710</v>
      </c>
      <c r="J506">
        <v>750</v>
      </c>
      <c r="K506">
        <v>910</v>
      </c>
      <c r="L506">
        <v>990</v>
      </c>
    </row>
    <row r="507" spans="1:12" x14ac:dyDescent="0.25">
      <c r="A507" t="s">
        <v>1125</v>
      </c>
      <c r="B507" t="s">
        <v>1109</v>
      </c>
      <c r="C507" t="s">
        <v>163</v>
      </c>
      <c r="D507" t="s">
        <v>15</v>
      </c>
      <c r="E507">
        <v>19603</v>
      </c>
      <c r="F507">
        <v>1971</v>
      </c>
      <c r="G507" t="b">
        <v>0</v>
      </c>
      <c r="H507">
        <v>300</v>
      </c>
      <c r="I507">
        <v>260</v>
      </c>
      <c r="J507">
        <v>460</v>
      </c>
      <c r="K507">
        <v>620</v>
      </c>
      <c r="L507">
        <v>660</v>
      </c>
    </row>
    <row r="508" spans="1:12" x14ac:dyDescent="0.25">
      <c r="A508" t="s">
        <v>1245</v>
      </c>
      <c r="B508" t="s">
        <v>1246</v>
      </c>
      <c r="C508" t="s">
        <v>525</v>
      </c>
      <c r="D508" t="s">
        <v>25</v>
      </c>
      <c r="E508">
        <v>19603</v>
      </c>
      <c r="F508">
        <v>1971</v>
      </c>
      <c r="G508" t="b">
        <v>0</v>
      </c>
      <c r="H508">
        <v>450</v>
      </c>
      <c r="I508">
        <v>730</v>
      </c>
      <c r="J508">
        <v>730</v>
      </c>
      <c r="K508">
        <v>850</v>
      </c>
      <c r="L508">
        <v>930</v>
      </c>
    </row>
    <row r="509" spans="1:12" x14ac:dyDescent="0.25">
      <c r="A509" t="s">
        <v>1298</v>
      </c>
      <c r="B509" t="s">
        <v>1296</v>
      </c>
      <c r="C509" t="s">
        <v>876</v>
      </c>
      <c r="D509" t="s">
        <v>25</v>
      </c>
      <c r="E509">
        <v>19600</v>
      </c>
      <c r="F509">
        <v>1971</v>
      </c>
      <c r="G509" t="b">
        <v>0</v>
      </c>
      <c r="H509">
        <v>450</v>
      </c>
      <c r="I509">
        <v>450</v>
      </c>
      <c r="J509">
        <v>650</v>
      </c>
      <c r="K509">
        <v>730</v>
      </c>
      <c r="L509">
        <v>810</v>
      </c>
    </row>
    <row r="510" spans="1:12" x14ac:dyDescent="0.25">
      <c r="A510" t="s">
        <v>22</v>
      </c>
      <c r="B510" t="s">
        <v>23</v>
      </c>
      <c r="C510" t="s">
        <v>24</v>
      </c>
      <c r="D510" t="s">
        <v>25</v>
      </c>
      <c r="E510">
        <v>19601</v>
      </c>
      <c r="F510">
        <v>1972</v>
      </c>
      <c r="G510" t="b">
        <v>0</v>
      </c>
      <c r="H510">
        <v>750</v>
      </c>
      <c r="I510">
        <v>870</v>
      </c>
      <c r="J510">
        <v>1070</v>
      </c>
      <c r="K510">
        <v>1270</v>
      </c>
      <c r="L510">
        <v>1310</v>
      </c>
    </row>
    <row r="511" spans="1:12" x14ac:dyDescent="0.25">
      <c r="A511" t="s">
        <v>154</v>
      </c>
      <c r="B511" t="s">
        <v>155</v>
      </c>
      <c r="C511" t="s">
        <v>156</v>
      </c>
      <c r="D511" t="s">
        <v>15</v>
      </c>
      <c r="E511">
        <v>19603</v>
      </c>
      <c r="F511">
        <v>1972</v>
      </c>
      <c r="G511" t="b">
        <v>0</v>
      </c>
      <c r="H511">
        <v>450</v>
      </c>
      <c r="I511">
        <v>570</v>
      </c>
      <c r="J511">
        <v>730</v>
      </c>
      <c r="K511">
        <v>770</v>
      </c>
      <c r="L511">
        <v>890</v>
      </c>
    </row>
    <row r="512" spans="1:12" x14ac:dyDescent="0.25">
      <c r="A512" t="s">
        <v>302</v>
      </c>
      <c r="B512" t="s">
        <v>300</v>
      </c>
      <c r="C512" t="s">
        <v>234</v>
      </c>
      <c r="D512" t="s">
        <v>15</v>
      </c>
      <c r="E512">
        <v>19601</v>
      </c>
      <c r="F512">
        <v>1972</v>
      </c>
      <c r="G512" t="b">
        <v>0</v>
      </c>
      <c r="H512">
        <v>150</v>
      </c>
      <c r="I512">
        <v>150</v>
      </c>
      <c r="J512">
        <v>230</v>
      </c>
      <c r="K512">
        <v>310</v>
      </c>
      <c r="L512">
        <v>390</v>
      </c>
    </row>
    <row r="513" spans="1:12" x14ac:dyDescent="0.25">
      <c r="A513" t="s">
        <v>324</v>
      </c>
      <c r="B513" t="s">
        <v>317</v>
      </c>
      <c r="C513" t="s">
        <v>325</v>
      </c>
      <c r="D513" t="s">
        <v>25</v>
      </c>
      <c r="E513">
        <v>19600</v>
      </c>
      <c r="F513">
        <v>1972</v>
      </c>
      <c r="G513" t="b">
        <v>0</v>
      </c>
      <c r="H513">
        <v>750</v>
      </c>
      <c r="I513">
        <v>910</v>
      </c>
      <c r="J513">
        <v>990</v>
      </c>
      <c r="K513">
        <v>1190</v>
      </c>
      <c r="L513">
        <v>1230</v>
      </c>
    </row>
    <row r="514" spans="1:12" x14ac:dyDescent="0.25">
      <c r="A514" t="s">
        <v>492</v>
      </c>
      <c r="B514" t="s">
        <v>486</v>
      </c>
      <c r="C514" t="s">
        <v>493</v>
      </c>
      <c r="D514" t="s">
        <v>25</v>
      </c>
      <c r="E514">
        <v>19600</v>
      </c>
      <c r="F514">
        <v>1972</v>
      </c>
      <c r="G514" t="b">
        <v>0</v>
      </c>
      <c r="H514">
        <v>300</v>
      </c>
      <c r="I514">
        <v>300</v>
      </c>
      <c r="J514">
        <v>460</v>
      </c>
      <c r="K514">
        <v>540</v>
      </c>
      <c r="L514">
        <v>660</v>
      </c>
    </row>
    <row r="515" spans="1:12" x14ac:dyDescent="0.25">
      <c r="A515" t="s">
        <v>678</v>
      </c>
      <c r="B515" t="s">
        <v>674</v>
      </c>
      <c r="C515" t="s">
        <v>441</v>
      </c>
      <c r="D515" t="s">
        <v>25</v>
      </c>
      <c r="E515">
        <v>19603</v>
      </c>
      <c r="F515">
        <v>1972</v>
      </c>
      <c r="G515" t="b">
        <v>0</v>
      </c>
      <c r="H515">
        <v>150</v>
      </c>
      <c r="I515">
        <v>310</v>
      </c>
      <c r="J515">
        <v>390</v>
      </c>
      <c r="K515">
        <v>510</v>
      </c>
      <c r="L515">
        <v>630</v>
      </c>
    </row>
    <row r="516" spans="1:12" x14ac:dyDescent="0.25">
      <c r="A516" t="s">
        <v>720</v>
      </c>
      <c r="B516" t="s">
        <v>721</v>
      </c>
      <c r="C516" t="s">
        <v>345</v>
      </c>
      <c r="D516" t="s">
        <v>25</v>
      </c>
      <c r="E516">
        <v>19601</v>
      </c>
      <c r="F516">
        <v>1972</v>
      </c>
      <c r="G516" t="b">
        <v>0</v>
      </c>
      <c r="H516">
        <v>300</v>
      </c>
      <c r="I516">
        <v>460</v>
      </c>
      <c r="J516">
        <v>420</v>
      </c>
      <c r="K516">
        <v>540</v>
      </c>
      <c r="L516">
        <v>620</v>
      </c>
    </row>
    <row r="517" spans="1:12" x14ac:dyDescent="0.25">
      <c r="A517" t="s">
        <v>733</v>
      </c>
      <c r="B517" t="s">
        <v>725</v>
      </c>
      <c r="C517" t="s">
        <v>382</v>
      </c>
      <c r="D517" t="s">
        <v>15</v>
      </c>
      <c r="E517">
        <v>19603</v>
      </c>
      <c r="F517">
        <v>1972</v>
      </c>
      <c r="G517" t="b">
        <v>0</v>
      </c>
      <c r="H517">
        <v>600</v>
      </c>
      <c r="I517">
        <v>600</v>
      </c>
      <c r="J517">
        <v>640</v>
      </c>
      <c r="K517">
        <v>760</v>
      </c>
      <c r="L517">
        <v>800</v>
      </c>
    </row>
    <row r="518" spans="1:12" x14ac:dyDescent="0.25">
      <c r="A518" t="s">
        <v>817</v>
      </c>
      <c r="B518" t="s">
        <v>816</v>
      </c>
      <c r="C518" t="s">
        <v>818</v>
      </c>
      <c r="D518" t="s">
        <v>15</v>
      </c>
      <c r="E518">
        <v>19600</v>
      </c>
      <c r="F518">
        <v>1972</v>
      </c>
      <c r="G518" t="b">
        <v>0</v>
      </c>
      <c r="H518">
        <v>600</v>
      </c>
      <c r="I518">
        <v>760</v>
      </c>
      <c r="J518">
        <v>800</v>
      </c>
      <c r="K518">
        <v>840</v>
      </c>
      <c r="L518">
        <v>1040</v>
      </c>
    </row>
    <row r="519" spans="1:12" x14ac:dyDescent="0.25">
      <c r="A519" t="s">
        <v>909</v>
      </c>
      <c r="B519" t="s">
        <v>907</v>
      </c>
      <c r="C519" t="s">
        <v>910</v>
      </c>
      <c r="D519" t="s">
        <v>25</v>
      </c>
      <c r="E519">
        <v>19601</v>
      </c>
      <c r="F519">
        <v>1972</v>
      </c>
      <c r="G519" t="b">
        <v>0</v>
      </c>
      <c r="H519">
        <v>450</v>
      </c>
      <c r="I519">
        <v>410</v>
      </c>
      <c r="J519">
        <v>450</v>
      </c>
      <c r="K519">
        <v>650</v>
      </c>
      <c r="L519">
        <v>690</v>
      </c>
    </row>
    <row r="520" spans="1:12" x14ac:dyDescent="0.25">
      <c r="A520" t="s">
        <v>958</v>
      </c>
      <c r="B520" t="s">
        <v>957</v>
      </c>
      <c r="C520" t="s">
        <v>959</v>
      </c>
      <c r="D520" t="s">
        <v>25</v>
      </c>
      <c r="E520">
        <v>19601</v>
      </c>
      <c r="F520">
        <v>1972</v>
      </c>
      <c r="G520" t="b">
        <v>0</v>
      </c>
      <c r="H520">
        <v>150</v>
      </c>
      <c r="I520">
        <v>190</v>
      </c>
      <c r="J520">
        <v>190</v>
      </c>
      <c r="K520">
        <v>310</v>
      </c>
      <c r="L520">
        <v>390</v>
      </c>
    </row>
    <row r="521" spans="1:12" x14ac:dyDescent="0.25">
      <c r="A521" t="s">
        <v>992</v>
      </c>
      <c r="B521" t="s">
        <v>991</v>
      </c>
      <c r="C521" t="s">
        <v>224</v>
      </c>
      <c r="D521" t="s">
        <v>15</v>
      </c>
      <c r="E521">
        <v>19600</v>
      </c>
      <c r="F521">
        <v>1972</v>
      </c>
      <c r="G521" t="b">
        <v>0</v>
      </c>
      <c r="H521">
        <v>750</v>
      </c>
      <c r="I521">
        <v>990</v>
      </c>
      <c r="J521">
        <v>1030</v>
      </c>
      <c r="K521">
        <v>1070</v>
      </c>
      <c r="L521">
        <v>1230</v>
      </c>
    </row>
    <row r="522" spans="1:12" x14ac:dyDescent="0.25">
      <c r="A522" t="s">
        <v>1042</v>
      </c>
      <c r="B522" t="s">
        <v>1041</v>
      </c>
      <c r="C522" t="s">
        <v>1043</v>
      </c>
      <c r="D522" t="s">
        <v>25</v>
      </c>
      <c r="E522">
        <v>19601</v>
      </c>
      <c r="F522">
        <v>1972</v>
      </c>
      <c r="G522" t="b">
        <v>0</v>
      </c>
      <c r="H522">
        <v>150</v>
      </c>
      <c r="I522">
        <v>350</v>
      </c>
      <c r="J522">
        <v>390</v>
      </c>
      <c r="K522">
        <v>590</v>
      </c>
      <c r="L522">
        <v>670</v>
      </c>
    </row>
    <row r="523" spans="1:12" x14ac:dyDescent="0.25">
      <c r="A523" t="s">
        <v>1088</v>
      </c>
      <c r="B523" t="s">
        <v>1089</v>
      </c>
      <c r="C523" t="s">
        <v>353</v>
      </c>
      <c r="D523" t="s">
        <v>15</v>
      </c>
      <c r="E523">
        <v>19603</v>
      </c>
      <c r="F523">
        <v>1972</v>
      </c>
      <c r="G523" t="b">
        <v>0</v>
      </c>
      <c r="H523">
        <v>750</v>
      </c>
      <c r="I523">
        <v>950</v>
      </c>
      <c r="J523">
        <v>910</v>
      </c>
      <c r="K523">
        <v>1110</v>
      </c>
      <c r="L523">
        <v>1190</v>
      </c>
    </row>
    <row r="524" spans="1:12" x14ac:dyDescent="0.25">
      <c r="A524" t="s">
        <v>1138</v>
      </c>
      <c r="B524" t="s">
        <v>1136</v>
      </c>
      <c r="C524" t="s">
        <v>1017</v>
      </c>
      <c r="D524" t="s">
        <v>25</v>
      </c>
      <c r="E524">
        <v>19603</v>
      </c>
      <c r="F524">
        <v>1972</v>
      </c>
      <c r="G524" t="b">
        <v>0</v>
      </c>
      <c r="H524">
        <v>150</v>
      </c>
      <c r="I524">
        <v>150</v>
      </c>
      <c r="J524">
        <v>310</v>
      </c>
      <c r="K524">
        <v>350</v>
      </c>
      <c r="L524">
        <v>430</v>
      </c>
    </row>
    <row r="525" spans="1:12" x14ac:dyDescent="0.25">
      <c r="A525" t="s">
        <v>235</v>
      </c>
      <c r="B525" t="s">
        <v>214</v>
      </c>
      <c r="C525" t="s">
        <v>236</v>
      </c>
      <c r="D525" t="s">
        <v>15</v>
      </c>
      <c r="E525">
        <v>19601</v>
      </c>
      <c r="F525">
        <v>1973</v>
      </c>
      <c r="G525" t="b">
        <v>0</v>
      </c>
      <c r="H525">
        <v>600</v>
      </c>
      <c r="I525">
        <v>600</v>
      </c>
      <c r="J525">
        <v>640</v>
      </c>
      <c r="K525">
        <v>760</v>
      </c>
      <c r="L525">
        <v>880</v>
      </c>
    </row>
    <row r="526" spans="1:12" x14ac:dyDescent="0.25">
      <c r="A526" t="s">
        <v>252</v>
      </c>
      <c r="B526" t="s">
        <v>248</v>
      </c>
      <c r="C526" t="s">
        <v>253</v>
      </c>
      <c r="D526" t="s">
        <v>15</v>
      </c>
      <c r="E526">
        <v>19601</v>
      </c>
      <c r="F526">
        <v>1973</v>
      </c>
      <c r="G526" t="b">
        <v>0</v>
      </c>
      <c r="H526">
        <v>750</v>
      </c>
      <c r="I526">
        <v>1030</v>
      </c>
      <c r="J526">
        <v>1030</v>
      </c>
      <c r="K526">
        <v>1150</v>
      </c>
      <c r="L526">
        <v>1190</v>
      </c>
    </row>
    <row r="527" spans="1:12" x14ac:dyDescent="0.25">
      <c r="A527" t="s">
        <v>475</v>
      </c>
      <c r="B527" t="s">
        <v>471</v>
      </c>
      <c r="C527" t="s">
        <v>246</v>
      </c>
      <c r="D527" t="s">
        <v>15</v>
      </c>
      <c r="E527">
        <v>19603</v>
      </c>
      <c r="F527">
        <v>1973</v>
      </c>
      <c r="G527" t="b">
        <v>0</v>
      </c>
      <c r="H527">
        <v>750</v>
      </c>
      <c r="I527">
        <v>830</v>
      </c>
      <c r="J527">
        <v>950</v>
      </c>
      <c r="K527">
        <v>1150</v>
      </c>
      <c r="L527">
        <v>1350</v>
      </c>
    </row>
    <row r="528" spans="1:12" x14ac:dyDescent="0.25">
      <c r="A528" t="s">
        <v>526</v>
      </c>
      <c r="B528" t="s">
        <v>515</v>
      </c>
      <c r="C528" t="s">
        <v>527</v>
      </c>
      <c r="D528" t="s">
        <v>25</v>
      </c>
      <c r="E528">
        <v>19600</v>
      </c>
      <c r="F528">
        <v>1973</v>
      </c>
      <c r="G528" t="b">
        <v>0</v>
      </c>
      <c r="H528">
        <v>600</v>
      </c>
      <c r="I528">
        <v>560</v>
      </c>
      <c r="J528">
        <v>760</v>
      </c>
      <c r="K528">
        <v>880</v>
      </c>
      <c r="L528">
        <v>920</v>
      </c>
    </row>
    <row r="529" spans="1:12" x14ac:dyDescent="0.25">
      <c r="A529" t="s">
        <v>693</v>
      </c>
      <c r="B529" t="s">
        <v>688</v>
      </c>
      <c r="C529" t="s">
        <v>694</v>
      </c>
      <c r="D529" t="s">
        <v>25</v>
      </c>
      <c r="E529">
        <v>19600</v>
      </c>
      <c r="F529">
        <v>1973</v>
      </c>
      <c r="G529" t="b">
        <v>0</v>
      </c>
      <c r="H529">
        <v>300</v>
      </c>
      <c r="I529">
        <v>380</v>
      </c>
      <c r="J529">
        <v>420</v>
      </c>
      <c r="K529">
        <v>580</v>
      </c>
      <c r="L529">
        <v>700</v>
      </c>
    </row>
    <row r="530" spans="1:12" x14ac:dyDescent="0.25">
      <c r="A530" t="s">
        <v>726</v>
      </c>
      <c r="B530" t="s">
        <v>725</v>
      </c>
      <c r="C530" t="s">
        <v>171</v>
      </c>
      <c r="D530" t="s">
        <v>15</v>
      </c>
      <c r="E530">
        <v>19603</v>
      </c>
      <c r="F530">
        <v>1973</v>
      </c>
      <c r="G530" t="b">
        <v>0</v>
      </c>
      <c r="H530">
        <v>600</v>
      </c>
      <c r="I530">
        <v>600</v>
      </c>
      <c r="J530">
        <v>640</v>
      </c>
      <c r="K530">
        <v>800</v>
      </c>
      <c r="L530">
        <v>960</v>
      </c>
    </row>
    <row r="531" spans="1:12" x14ac:dyDescent="0.25">
      <c r="A531" t="s">
        <v>734</v>
      </c>
      <c r="B531" t="s">
        <v>725</v>
      </c>
      <c r="C531" t="s">
        <v>735</v>
      </c>
      <c r="D531" t="s">
        <v>25</v>
      </c>
      <c r="E531">
        <v>19600</v>
      </c>
      <c r="F531">
        <v>1973</v>
      </c>
      <c r="G531" t="b">
        <v>0</v>
      </c>
      <c r="H531">
        <v>150</v>
      </c>
      <c r="I531">
        <v>110</v>
      </c>
      <c r="J531">
        <v>310</v>
      </c>
      <c r="K531">
        <v>350</v>
      </c>
      <c r="L531">
        <v>430</v>
      </c>
    </row>
    <row r="532" spans="1:12" x14ac:dyDescent="0.25">
      <c r="A532" t="s">
        <v>815</v>
      </c>
      <c r="B532" t="s">
        <v>816</v>
      </c>
      <c r="C532" t="s">
        <v>256</v>
      </c>
      <c r="D532" t="s">
        <v>25</v>
      </c>
      <c r="E532">
        <v>19601</v>
      </c>
      <c r="F532">
        <v>1973</v>
      </c>
      <c r="G532" t="b">
        <v>0</v>
      </c>
      <c r="H532">
        <v>450</v>
      </c>
      <c r="I532">
        <v>530</v>
      </c>
      <c r="J532">
        <v>610</v>
      </c>
      <c r="K532">
        <v>690</v>
      </c>
      <c r="L532">
        <v>730</v>
      </c>
    </row>
    <row r="533" spans="1:12" x14ac:dyDescent="0.25">
      <c r="A533" t="s">
        <v>848</v>
      </c>
      <c r="B533" t="s">
        <v>846</v>
      </c>
      <c r="C533" t="s">
        <v>419</v>
      </c>
      <c r="D533" t="s">
        <v>15</v>
      </c>
      <c r="E533">
        <v>19601</v>
      </c>
      <c r="F533">
        <v>1973</v>
      </c>
      <c r="G533" t="b">
        <v>0</v>
      </c>
      <c r="H533">
        <v>300</v>
      </c>
      <c r="I533">
        <v>580</v>
      </c>
      <c r="J533">
        <v>540</v>
      </c>
      <c r="K533">
        <v>580</v>
      </c>
      <c r="L533">
        <v>660</v>
      </c>
    </row>
    <row r="534" spans="1:12" x14ac:dyDescent="0.25">
      <c r="A534" t="s">
        <v>911</v>
      </c>
      <c r="B534" t="s">
        <v>907</v>
      </c>
      <c r="C534" t="s">
        <v>372</v>
      </c>
      <c r="D534" t="s">
        <v>25</v>
      </c>
      <c r="E534">
        <v>19600</v>
      </c>
      <c r="F534">
        <v>1973</v>
      </c>
      <c r="G534" t="b">
        <v>0</v>
      </c>
      <c r="H534">
        <v>450</v>
      </c>
      <c r="I534">
        <v>650</v>
      </c>
      <c r="J534">
        <v>850</v>
      </c>
      <c r="K534">
        <v>1010</v>
      </c>
      <c r="L534">
        <v>1050</v>
      </c>
    </row>
    <row r="535" spans="1:12" x14ac:dyDescent="0.25">
      <c r="A535" t="s">
        <v>1151</v>
      </c>
      <c r="B535" t="s">
        <v>1150</v>
      </c>
      <c r="C535" t="s">
        <v>153</v>
      </c>
      <c r="D535" t="s">
        <v>25</v>
      </c>
      <c r="E535">
        <v>19603</v>
      </c>
      <c r="F535">
        <v>1973</v>
      </c>
      <c r="G535" t="b">
        <v>0</v>
      </c>
      <c r="H535">
        <v>450</v>
      </c>
      <c r="I535">
        <v>570</v>
      </c>
      <c r="J535">
        <v>610</v>
      </c>
      <c r="K535">
        <v>770</v>
      </c>
      <c r="L535">
        <v>810</v>
      </c>
    </row>
    <row r="536" spans="1:12" x14ac:dyDescent="0.25">
      <c r="A536" t="s">
        <v>284</v>
      </c>
      <c r="B536" t="s">
        <v>275</v>
      </c>
      <c r="C536" t="s">
        <v>285</v>
      </c>
      <c r="D536" t="s">
        <v>25</v>
      </c>
      <c r="E536">
        <v>19600</v>
      </c>
      <c r="F536">
        <v>1974</v>
      </c>
      <c r="G536" t="b">
        <v>0</v>
      </c>
      <c r="H536">
        <v>750</v>
      </c>
      <c r="I536">
        <v>790</v>
      </c>
      <c r="J536">
        <v>750</v>
      </c>
      <c r="K536">
        <v>910</v>
      </c>
      <c r="L536">
        <v>1110</v>
      </c>
    </row>
    <row r="537" spans="1:12" x14ac:dyDescent="0.25">
      <c r="A537" t="s">
        <v>340</v>
      </c>
      <c r="B537" t="s">
        <v>341</v>
      </c>
      <c r="C537" t="s">
        <v>261</v>
      </c>
      <c r="D537" t="s">
        <v>25</v>
      </c>
      <c r="E537">
        <v>19601</v>
      </c>
      <c r="F537">
        <v>1974</v>
      </c>
      <c r="G537" t="b">
        <v>0</v>
      </c>
      <c r="H537">
        <v>750</v>
      </c>
      <c r="I537">
        <v>790</v>
      </c>
      <c r="J537">
        <v>910</v>
      </c>
      <c r="K537">
        <v>1110</v>
      </c>
      <c r="L537">
        <v>1310</v>
      </c>
    </row>
    <row r="538" spans="1:12" x14ac:dyDescent="0.25">
      <c r="A538" t="s">
        <v>349</v>
      </c>
      <c r="B538" t="s">
        <v>341</v>
      </c>
      <c r="C538" t="s">
        <v>18</v>
      </c>
      <c r="D538" t="s">
        <v>15</v>
      </c>
      <c r="E538">
        <v>19601</v>
      </c>
      <c r="F538">
        <v>1974</v>
      </c>
      <c r="G538" t="b">
        <v>0</v>
      </c>
      <c r="H538">
        <v>300</v>
      </c>
      <c r="I538">
        <v>260</v>
      </c>
      <c r="J538">
        <v>340</v>
      </c>
      <c r="K538">
        <v>420</v>
      </c>
      <c r="L538">
        <v>620</v>
      </c>
    </row>
    <row r="539" spans="1:12" x14ac:dyDescent="0.25">
      <c r="A539" t="s">
        <v>435</v>
      </c>
      <c r="B539" t="s">
        <v>433</v>
      </c>
      <c r="C539" t="s">
        <v>436</v>
      </c>
      <c r="D539" t="s">
        <v>15</v>
      </c>
      <c r="E539">
        <v>19600</v>
      </c>
      <c r="F539">
        <v>1974</v>
      </c>
      <c r="G539" t="b">
        <v>0</v>
      </c>
      <c r="H539">
        <v>300</v>
      </c>
      <c r="I539">
        <v>260</v>
      </c>
      <c r="J539">
        <v>260</v>
      </c>
      <c r="K539">
        <v>380</v>
      </c>
      <c r="L539">
        <v>420</v>
      </c>
    </row>
    <row r="540" spans="1:12" x14ac:dyDescent="0.25">
      <c r="A540" t="s">
        <v>545</v>
      </c>
      <c r="B540" t="s">
        <v>546</v>
      </c>
      <c r="C540" t="s">
        <v>458</v>
      </c>
      <c r="D540" t="s">
        <v>25</v>
      </c>
      <c r="E540">
        <v>19603</v>
      </c>
      <c r="F540">
        <v>1974</v>
      </c>
      <c r="G540" t="b">
        <v>0</v>
      </c>
      <c r="H540">
        <v>300</v>
      </c>
      <c r="I540">
        <v>300</v>
      </c>
      <c r="J540">
        <v>340</v>
      </c>
      <c r="K540">
        <v>380</v>
      </c>
      <c r="L540">
        <v>460</v>
      </c>
    </row>
    <row r="541" spans="1:12" x14ac:dyDescent="0.25">
      <c r="A541" t="s">
        <v>596</v>
      </c>
      <c r="B541" t="s">
        <v>589</v>
      </c>
      <c r="C541" t="s">
        <v>146</v>
      </c>
      <c r="D541" t="s">
        <v>15</v>
      </c>
      <c r="E541">
        <v>19603</v>
      </c>
      <c r="F541">
        <v>1974</v>
      </c>
      <c r="G541" t="b">
        <v>0</v>
      </c>
      <c r="H541">
        <v>150</v>
      </c>
      <c r="I541">
        <v>230</v>
      </c>
      <c r="J541">
        <v>230</v>
      </c>
      <c r="K541">
        <v>430</v>
      </c>
      <c r="L541">
        <v>510</v>
      </c>
    </row>
    <row r="542" spans="1:12" x14ac:dyDescent="0.25">
      <c r="A542" t="s">
        <v>1057</v>
      </c>
      <c r="B542" t="s">
        <v>1056</v>
      </c>
      <c r="C542" t="s">
        <v>1058</v>
      </c>
      <c r="D542" t="s">
        <v>25</v>
      </c>
      <c r="E542">
        <v>19603</v>
      </c>
      <c r="F542">
        <v>1974</v>
      </c>
      <c r="G542" t="b">
        <v>0</v>
      </c>
      <c r="H542">
        <v>300</v>
      </c>
      <c r="I542">
        <v>300</v>
      </c>
      <c r="J542">
        <v>500</v>
      </c>
      <c r="K542">
        <v>660</v>
      </c>
      <c r="L542">
        <v>860</v>
      </c>
    </row>
    <row r="543" spans="1:12" x14ac:dyDescent="0.25">
      <c r="A543" t="s">
        <v>1120</v>
      </c>
      <c r="B543" t="s">
        <v>1117</v>
      </c>
      <c r="C543" t="s">
        <v>1121</v>
      </c>
      <c r="D543" t="s">
        <v>25</v>
      </c>
      <c r="E543">
        <v>19601</v>
      </c>
      <c r="F543">
        <v>1974</v>
      </c>
      <c r="G543" t="b">
        <v>0</v>
      </c>
      <c r="H543">
        <v>750</v>
      </c>
      <c r="I543">
        <v>990</v>
      </c>
      <c r="J543">
        <v>1110</v>
      </c>
      <c r="K543">
        <v>1190</v>
      </c>
      <c r="L543">
        <v>1270</v>
      </c>
    </row>
    <row r="544" spans="1:12" x14ac:dyDescent="0.25">
      <c r="A544" t="s">
        <v>1175</v>
      </c>
      <c r="B544" t="s">
        <v>1176</v>
      </c>
      <c r="C544" t="s">
        <v>402</v>
      </c>
      <c r="D544" t="s">
        <v>25</v>
      </c>
      <c r="E544">
        <v>19600</v>
      </c>
      <c r="F544">
        <v>1974</v>
      </c>
      <c r="G544" t="b">
        <v>0</v>
      </c>
      <c r="H544">
        <v>750</v>
      </c>
      <c r="I544">
        <v>910</v>
      </c>
      <c r="J544">
        <v>910</v>
      </c>
      <c r="K544">
        <v>1110</v>
      </c>
      <c r="L544">
        <v>1310</v>
      </c>
    </row>
    <row r="545" spans="1:12" x14ac:dyDescent="0.25">
      <c r="A545" t="s">
        <v>1224</v>
      </c>
      <c r="B545" t="s">
        <v>1219</v>
      </c>
      <c r="C545" t="s">
        <v>243</v>
      </c>
      <c r="D545" t="s">
        <v>15</v>
      </c>
      <c r="E545">
        <v>19601</v>
      </c>
      <c r="F545">
        <v>1974</v>
      </c>
      <c r="G545" t="b">
        <v>0</v>
      </c>
      <c r="H545">
        <v>450</v>
      </c>
      <c r="I545">
        <v>610</v>
      </c>
      <c r="J545">
        <v>770</v>
      </c>
      <c r="K545">
        <v>810</v>
      </c>
      <c r="L545">
        <v>930</v>
      </c>
    </row>
    <row r="546" spans="1:12" x14ac:dyDescent="0.25">
      <c r="A546" t="s">
        <v>333</v>
      </c>
      <c r="B546" t="s">
        <v>255</v>
      </c>
      <c r="C546" t="s">
        <v>334</v>
      </c>
      <c r="D546" t="s">
        <v>25</v>
      </c>
      <c r="E546">
        <v>19600</v>
      </c>
      <c r="F546">
        <v>1975</v>
      </c>
      <c r="G546" t="b">
        <v>0</v>
      </c>
      <c r="H546">
        <v>750</v>
      </c>
      <c r="I546">
        <v>790</v>
      </c>
      <c r="J546">
        <v>870</v>
      </c>
      <c r="K546">
        <v>910</v>
      </c>
      <c r="L546">
        <v>990</v>
      </c>
    </row>
    <row r="547" spans="1:12" x14ac:dyDescent="0.25">
      <c r="A547" t="s">
        <v>416</v>
      </c>
      <c r="B547" t="s">
        <v>411</v>
      </c>
      <c r="C547" t="s">
        <v>417</v>
      </c>
      <c r="D547" t="s">
        <v>15</v>
      </c>
      <c r="E547">
        <v>19603</v>
      </c>
      <c r="F547">
        <v>1975</v>
      </c>
      <c r="G547" t="b">
        <v>0</v>
      </c>
      <c r="H547">
        <v>600</v>
      </c>
      <c r="I547">
        <v>840</v>
      </c>
      <c r="J547">
        <v>960</v>
      </c>
      <c r="K547">
        <v>1000</v>
      </c>
      <c r="L547">
        <v>1160</v>
      </c>
    </row>
    <row r="548" spans="1:12" x14ac:dyDescent="0.25">
      <c r="A548" t="s">
        <v>690</v>
      </c>
      <c r="B548" t="s">
        <v>691</v>
      </c>
      <c r="C548" t="s">
        <v>692</v>
      </c>
      <c r="D548" t="s">
        <v>15</v>
      </c>
      <c r="E548">
        <v>19601</v>
      </c>
      <c r="F548">
        <v>1975</v>
      </c>
      <c r="G548" t="b">
        <v>0</v>
      </c>
      <c r="H548">
        <v>300</v>
      </c>
      <c r="I548">
        <v>460</v>
      </c>
      <c r="J548">
        <v>580</v>
      </c>
      <c r="K548">
        <v>780</v>
      </c>
      <c r="L548">
        <v>940</v>
      </c>
    </row>
    <row r="549" spans="1:12" x14ac:dyDescent="0.25">
      <c r="A549" t="s">
        <v>765</v>
      </c>
      <c r="B549" t="s">
        <v>764</v>
      </c>
      <c r="C549" t="s">
        <v>94</v>
      </c>
      <c r="D549" t="s">
        <v>25</v>
      </c>
      <c r="E549">
        <v>19600</v>
      </c>
      <c r="F549">
        <v>1975</v>
      </c>
      <c r="G549" t="b">
        <v>0</v>
      </c>
      <c r="H549">
        <v>300</v>
      </c>
      <c r="I549">
        <v>260</v>
      </c>
      <c r="J549">
        <v>220</v>
      </c>
      <c r="K549">
        <v>340</v>
      </c>
      <c r="L549">
        <v>380</v>
      </c>
    </row>
    <row r="550" spans="1:12" x14ac:dyDescent="0.25">
      <c r="A550" t="s">
        <v>796</v>
      </c>
      <c r="B550" t="s">
        <v>792</v>
      </c>
      <c r="C550" t="s">
        <v>18</v>
      </c>
      <c r="D550" t="s">
        <v>15</v>
      </c>
      <c r="E550">
        <v>19603</v>
      </c>
      <c r="F550">
        <v>1975</v>
      </c>
      <c r="G550" t="b">
        <v>0</v>
      </c>
      <c r="H550">
        <v>450</v>
      </c>
      <c r="I550">
        <v>530</v>
      </c>
      <c r="J550">
        <v>690</v>
      </c>
      <c r="K550">
        <v>730</v>
      </c>
      <c r="L550">
        <v>930</v>
      </c>
    </row>
    <row r="551" spans="1:12" x14ac:dyDescent="0.25">
      <c r="A551" t="s">
        <v>839</v>
      </c>
      <c r="B551" t="s">
        <v>67</v>
      </c>
      <c r="C551" t="s">
        <v>840</v>
      </c>
      <c r="D551" t="s">
        <v>25</v>
      </c>
      <c r="E551">
        <v>19601</v>
      </c>
      <c r="F551">
        <v>1975</v>
      </c>
      <c r="G551" t="b">
        <v>0</v>
      </c>
      <c r="H551">
        <v>300</v>
      </c>
      <c r="I551">
        <v>540</v>
      </c>
      <c r="J551">
        <v>660</v>
      </c>
      <c r="K551">
        <v>780</v>
      </c>
      <c r="L551">
        <v>900</v>
      </c>
    </row>
    <row r="552" spans="1:12" x14ac:dyDescent="0.25">
      <c r="A552" t="s">
        <v>858</v>
      </c>
      <c r="B552" t="s">
        <v>855</v>
      </c>
      <c r="C552" t="s">
        <v>565</v>
      </c>
      <c r="D552" t="s">
        <v>15</v>
      </c>
      <c r="E552">
        <v>19600</v>
      </c>
      <c r="F552">
        <v>1975</v>
      </c>
      <c r="G552" t="b">
        <v>0</v>
      </c>
      <c r="H552">
        <v>600</v>
      </c>
      <c r="I552">
        <v>800</v>
      </c>
      <c r="J552">
        <v>920</v>
      </c>
      <c r="K552">
        <v>1120</v>
      </c>
      <c r="L552">
        <v>1320</v>
      </c>
    </row>
    <row r="553" spans="1:12" x14ac:dyDescent="0.25">
      <c r="A553" t="s">
        <v>1028</v>
      </c>
      <c r="B553" t="s">
        <v>1027</v>
      </c>
      <c r="C553" t="s">
        <v>173</v>
      </c>
      <c r="D553" t="s">
        <v>25</v>
      </c>
      <c r="E553">
        <v>19600</v>
      </c>
      <c r="F553">
        <v>1975</v>
      </c>
      <c r="G553" t="b">
        <v>0</v>
      </c>
      <c r="H553">
        <v>750</v>
      </c>
      <c r="I553">
        <v>870</v>
      </c>
      <c r="J553">
        <v>1070</v>
      </c>
      <c r="K553">
        <v>1110</v>
      </c>
      <c r="L553">
        <v>1270</v>
      </c>
    </row>
    <row r="554" spans="1:12" x14ac:dyDescent="0.25">
      <c r="A554" t="s">
        <v>1126</v>
      </c>
      <c r="B554" t="s">
        <v>1123</v>
      </c>
      <c r="C554" t="s">
        <v>689</v>
      </c>
      <c r="D554" t="s">
        <v>15</v>
      </c>
      <c r="E554">
        <v>19603</v>
      </c>
      <c r="F554">
        <v>1975</v>
      </c>
      <c r="G554" t="b">
        <v>0</v>
      </c>
      <c r="H554">
        <v>150</v>
      </c>
      <c r="I554">
        <v>150</v>
      </c>
      <c r="J554">
        <v>110</v>
      </c>
      <c r="K554">
        <v>230</v>
      </c>
      <c r="L554">
        <v>430</v>
      </c>
    </row>
    <row r="555" spans="1:12" x14ac:dyDescent="0.25">
      <c r="A555" t="s">
        <v>176</v>
      </c>
      <c r="B555" t="s">
        <v>170</v>
      </c>
      <c r="C555" t="s">
        <v>146</v>
      </c>
      <c r="D555" t="s">
        <v>15</v>
      </c>
      <c r="E555">
        <v>19600</v>
      </c>
      <c r="F555">
        <v>1976</v>
      </c>
      <c r="G555" t="b">
        <v>0</v>
      </c>
      <c r="H555">
        <v>300</v>
      </c>
      <c r="I555">
        <v>340</v>
      </c>
      <c r="J555">
        <v>500</v>
      </c>
      <c r="K555">
        <v>660</v>
      </c>
      <c r="L555">
        <v>860</v>
      </c>
    </row>
    <row r="556" spans="1:12" x14ac:dyDescent="0.25">
      <c r="A556" t="s">
        <v>362</v>
      </c>
      <c r="B556" t="s">
        <v>355</v>
      </c>
      <c r="C556" t="s">
        <v>363</v>
      </c>
      <c r="D556" t="s">
        <v>15</v>
      </c>
      <c r="E556">
        <v>19600</v>
      </c>
      <c r="F556">
        <v>1976</v>
      </c>
      <c r="G556" t="b">
        <v>0</v>
      </c>
      <c r="H556">
        <v>150</v>
      </c>
      <c r="I556">
        <v>430</v>
      </c>
      <c r="J556">
        <v>630</v>
      </c>
      <c r="K556">
        <v>750</v>
      </c>
      <c r="L556">
        <v>950</v>
      </c>
    </row>
    <row r="557" spans="1:12" x14ac:dyDescent="0.25">
      <c r="A557" t="s">
        <v>371</v>
      </c>
      <c r="B557" t="s">
        <v>367</v>
      </c>
      <c r="C557" t="s">
        <v>372</v>
      </c>
      <c r="D557" t="s">
        <v>25</v>
      </c>
      <c r="E557">
        <v>19603</v>
      </c>
      <c r="F557">
        <v>1976</v>
      </c>
      <c r="G557" t="b">
        <v>0</v>
      </c>
      <c r="H557">
        <v>150</v>
      </c>
      <c r="I557">
        <v>150</v>
      </c>
      <c r="J557">
        <v>350</v>
      </c>
      <c r="K557">
        <v>550</v>
      </c>
      <c r="L557">
        <v>670</v>
      </c>
    </row>
    <row r="558" spans="1:12" x14ac:dyDescent="0.25">
      <c r="A558" t="s">
        <v>395</v>
      </c>
      <c r="B558" t="s">
        <v>389</v>
      </c>
      <c r="C558" t="s">
        <v>396</v>
      </c>
      <c r="D558" t="s">
        <v>15</v>
      </c>
      <c r="E558">
        <v>19603</v>
      </c>
      <c r="F558">
        <v>1976</v>
      </c>
      <c r="G558" t="b">
        <v>0</v>
      </c>
      <c r="H558">
        <v>450</v>
      </c>
      <c r="I558">
        <v>730</v>
      </c>
      <c r="J558">
        <v>890</v>
      </c>
      <c r="K558">
        <v>1090</v>
      </c>
      <c r="L558">
        <v>1170</v>
      </c>
    </row>
    <row r="559" spans="1:12" x14ac:dyDescent="0.25">
      <c r="A559" t="s">
        <v>432</v>
      </c>
      <c r="B559" t="s">
        <v>433</v>
      </c>
      <c r="C559" t="s">
        <v>434</v>
      </c>
      <c r="D559" t="s">
        <v>25</v>
      </c>
      <c r="E559">
        <v>19600</v>
      </c>
      <c r="F559">
        <v>1976</v>
      </c>
      <c r="G559" t="b">
        <v>0</v>
      </c>
      <c r="H559">
        <v>600</v>
      </c>
      <c r="I559">
        <v>760</v>
      </c>
      <c r="J559">
        <v>800</v>
      </c>
      <c r="K559">
        <v>920</v>
      </c>
      <c r="L559">
        <v>960</v>
      </c>
    </row>
    <row r="560" spans="1:12" x14ac:dyDescent="0.25">
      <c r="A560" t="s">
        <v>581</v>
      </c>
      <c r="B560" t="s">
        <v>579</v>
      </c>
      <c r="C560" t="s">
        <v>58</v>
      </c>
      <c r="D560" t="s">
        <v>15</v>
      </c>
      <c r="E560">
        <v>19600</v>
      </c>
      <c r="F560">
        <v>1976</v>
      </c>
      <c r="G560" t="b">
        <v>0</v>
      </c>
      <c r="H560">
        <v>150</v>
      </c>
      <c r="I560">
        <v>110</v>
      </c>
      <c r="J560">
        <v>150</v>
      </c>
      <c r="K560">
        <v>190</v>
      </c>
      <c r="L560">
        <v>350</v>
      </c>
    </row>
    <row r="561" spans="1:12" x14ac:dyDescent="0.25">
      <c r="A561" t="s">
        <v>629</v>
      </c>
      <c r="B561" t="s">
        <v>627</v>
      </c>
      <c r="C561" t="s">
        <v>98</v>
      </c>
      <c r="D561" t="s">
        <v>25</v>
      </c>
      <c r="E561">
        <v>19600</v>
      </c>
      <c r="F561">
        <v>1976</v>
      </c>
      <c r="G561" t="b">
        <v>0</v>
      </c>
      <c r="H561">
        <v>600</v>
      </c>
      <c r="I561">
        <v>720</v>
      </c>
      <c r="J561">
        <v>680</v>
      </c>
      <c r="K561">
        <v>880</v>
      </c>
      <c r="L561">
        <v>1040</v>
      </c>
    </row>
    <row r="562" spans="1:12" x14ac:dyDescent="0.25">
      <c r="A562" t="s">
        <v>637</v>
      </c>
      <c r="B562" t="s">
        <v>638</v>
      </c>
      <c r="C562" t="s">
        <v>560</v>
      </c>
      <c r="D562" t="s">
        <v>15</v>
      </c>
      <c r="E562">
        <v>19603</v>
      </c>
      <c r="F562">
        <v>1976</v>
      </c>
      <c r="G562" t="b">
        <v>0</v>
      </c>
      <c r="H562">
        <v>600</v>
      </c>
      <c r="I562">
        <v>680</v>
      </c>
      <c r="J562">
        <v>840</v>
      </c>
      <c r="K562">
        <v>920</v>
      </c>
      <c r="L562">
        <v>1080</v>
      </c>
    </row>
    <row r="563" spans="1:12" x14ac:dyDescent="0.25">
      <c r="A563" t="s">
        <v>645</v>
      </c>
      <c r="B563" t="s">
        <v>640</v>
      </c>
      <c r="C563" t="s">
        <v>269</v>
      </c>
      <c r="D563" t="s">
        <v>25</v>
      </c>
      <c r="E563">
        <v>19601</v>
      </c>
      <c r="F563">
        <v>1976</v>
      </c>
      <c r="G563" t="b">
        <v>0</v>
      </c>
      <c r="H563">
        <v>750</v>
      </c>
      <c r="I563">
        <v>950</v>
      </c>
      <c r="J563">
        <v>1030</v>
      </c>
      <c r="K563">
        <v>1190</v>
      </c>
      <c r="L563">
        <v>1310</v>
      </c>
    </row>
    <row r="564" spans="1:12" x14ac:dyDescent="0.25">
      <c r="A564" t="s">
        <v>698</v>
      </c>
      <c r="B564" t="s">
        <v>688</v>
      </c>
      <c r="C564" t="s">
        <v>374</v>
      </c>
      <c r="D564" t="s">
        <v>25</v>
      </c>
      <c r="E564">
        <v>19603</v>
      </c>
      <c r="F564">
        <v>1976</v>
      </c>
      <c r="G564" t="b">
        <v>0</v>
      </c>
      <c r="H564">
        <v>150</v>
      </c>
      <c r="I564">
        <v>350</v>
      </c>
      <c r="J564">
        <v>550</v>
      </c>
      <c r="K564">
        <v>670</v>
      </c>
      <c r="L564">
        <v>710</v>
      </c>
    </row>
    <row r="565" spans="1:12" x14ac:dyDescent="0.25">
      <c r="A565" t="s">
        <v>736</v>
      </c>
      <c r="B565" t="s">
        <v>737</v>
      </c>
      <c r="C565" t="s">
        <v>163</v>
      </c>
      <c r="D565" t="s">
        <v>15</v>
      </c>
      <c r="E565">
        <v>19603</v>
      </c>
      <c r="F565">
        <v>1976</v>
      </c>
      <c r="G565" t="b">
        <v>0</v>
      </c>
      <c r="H565">
        <v>450</v>
      </c>
      <c r="I565">
        <v>650</v>
      </c>
      <c r="J565">
        <v>650</v>
      </c>
      <c r="K565">
        <v>810</v>
      </c>
      <c r="L565">
        <v>930</v>
      </c>
    </row>
    <row r="566" spans="1:12" x14ac:dyDescent="0.25">
      <c r="A566" t="s">
        <v>960</v>
      </c>
      <c r="B566" t="s">
        <v>957</v>
      </c>
      <c r="C566" t="s">
        <v>560</v>
      </c>
      <c r="D566" t="s">
        <v>15</v>
      </c>
      <c r="E566">
        <v>19601</v>
      </c>
      <c r="F566">
        <v>1976</v>
      </c>
      <c r="G566" t="b">
        <v>0</v>
      </c>
      <c r="H566">
        <v>450</v>
      </c>
      <c r="I566">
        <v>570</v>
      </c>
      <c r="J566">
        <v>530</v>
      </c>
      <c r="K566">
        <v>650</v>
      </c>
      <c r="L566">
        <v>730</v>
      </c>
    </row>
    <row r="567" spans="1:12" x14ac:dyDescent="0.25">
      <c r="A567" t="s">
        <v>984</v>
      </c>
      <c r="B567" t="s">
        <v>985</v>
      </c>
      <c r="C567" t="s">
        <v>795</v>
      </c>
      <c r="D567" t="s">
        <v>15</v>
      </c>
      <c r="E567">
        <v>19603</v>
      </c>
      <c r="F567">
        <v>1976</v>
      </c>
      <c r="G567" t="b">
        <v>0</v>
      </c>
      <c r="H567">
        <v>300</v>
      </c>
      <c r="I567">
        <v>420</v>
      </c>
      <c r="J567">
        <v>460</v>
      </c>
      <c r="K567">
        <v>620</v>
      </c>
      <c r="L567">
        <v>660</v>
      </c>
    </row>
    <row r="568" spans="1:12" x14ac:dyDescent="0.25">
      <c r="A568" t="s">
        <v>989</v>
      </c>
      <c r="B568" t="s">
        <v>985</v>
      </c>
      <c r="C568" t="s">
        <v>124</v>
      </c>
      <c r="D568" t="s">
        <v>15</v>
      </c>
      <c r="E568">
        <v>19603</v>
      </c>
      <c r="F568">
        <v>1976</v>
      </c>
      <c r="G568" t="b">
        <v>0</v>
      </c>
      <c r="H568">
        <v>600</v>
      </c>
      <c r="I568">
        <v>760</v>
      </c>
      <c r="J568">
        <v>720</v>
      </c>
      <c r="K568">
        <v>920</v>
      </c>
      <c r="L568">
        <v>1120</v>
      </c>
    </row>
    <row r="569" spans="1:12" x14ac:dyDescent="0.25">
      <c r="A569" t="s">
        <v>1171</v>
      </c>
      <c r="B569" t="s">
        <v>1172</v>
      </c>
      <c r="C569" t="s">
        <v>818</v>
      </c>
      <c r="D569" t="s">
        <v>15</v>
      </c>
      <c r="E569">
        <v>19601</v>
      </c>
      <c r="F569">
        <v>1976</v>
      </c>
      <c r="G569" t="b">
        <v>0</v>
      </c>
      <c r="H569">
        <v>600</v>
      </c>
      <c r="I569">
        <v>840</v>
      </c>
      <c r="J569">
        <v>920</v>
      </c>
      <c r="K569">
        <v>1000</v>
      </c>
      <c r="L569">
        <v>1080</v>
      </c>
    </row>
    <row r="570" spans="1:12" x14ac:dyDescent="0.25">
      <c r="A570" t="s">
        <v>1199</v>
      </c>
      <c r="B570" t="s">
        <v>1197</v>
      </c>
      <c r="C570" t="s">
        <v>748</v>
      </c>
      <c r="D570" t="s">
        <v>25</v>
      </c>
      <c r="E570">
        <v>19603</v>
      </c>
      <c r="F570">
        <v>1976</v>
      </c>
      <c r="G570" t="b">
        <v>0</v>
      </c>
      <c r="H570">
        <v>300</v>
      </c>
      <c r="I570">
        <v>500</v>
      </c>
      <c r="J570">
        <v>700</v>
      </c>
      <c r="K570">
        <v>740</v>
      </c>
      <c r="L570">
        <v>940</v>
      </c>
    </row>
    <row r="571" spans="1:12" x14ac:dyDescent="0.25">
      <c r="A571" t="s">
        <v>1225</v>
      </c>
      <c r="B571" t="s">
        <v>1226</v>
      </c>
      <c r="C571" t="s">
        <v>101</v>
      </c>
      <c r="D571" t="s">
        <v>25</v>
      </c>
      <c r="E571">
        <v>19603</v>
      </c>
      <c r="F571">
        <v>1976</v>
      </c>
      <c r="G571" t="b">
        <v>0</v>
      </c>
      <c r="H571">
        <v>600</v>
      </c>
      <c r="I571">
        <v>680</v>
      </c>
      <c r="J571">
        <v>640</v>
      </c>
      <c r="K571">
        <v>720</v>
      </c>
      <c r="L571">
        <v>840</v>
      </c>
    </row>
    <row r="572" spans="1:12" x14ac:dyDescent="0.25">
      <c r="A572" t="s">
        <v>422</v>
      </c>
      <c r="B572" t="s">
        <v>421</v>
      </c>
      <c r="C572" t="s">
        <v>423</v>
      </c>
      <c r="D572" t="s">
        <v>25</v>
      </c>
      <c r="E572">
        <v>19601</v>
      </c>
      <c r="F572">
        <v>1977</v>
      </c>
      <c r="G572" t="b">
        <v>0</v>
      </c>
      <c r="H572">
        <v>750</v>
      </c>
      <c r="I572">
        <v>950</v>
      </c>
      <c r="J572">
        <v>910</v>
      </c>
      <c r="K572">
        <v>1070</v>
      </c>
      <c r="L572">
        <v>1190</v>
      </c>
    </row>
    <row r="573" spans="1:12" x14ac:dyDescent="0.25">
      <c r="A573" t="s">
        <v>482</v>
      </c>
      <c r="B573" t="s">
        <v>471</v>
      </c>
      <c r="C573" t="s">
        <v>224</v>
      </c>
      <c r="D573" t="s">
        <v>15</v>
      </c>
      <c r="E573">
        <v>19601</v>
      </c>
      <c r="F573">
        <v>1977</v>
      </c>
      <c r="G573" t="b">
        <v>0</v>
      </c>
      <c r="H573">
        <v>150</v>
      </c>
      <c r="I573">
        <v>230</v>
      </c>
      <c r="J573">
        <v>310</v>
      </c>
      <c r="K573">
        <v>510</v>
      </c>
      <c r="L573">
        <v>710</v>
      </c>
    </row>
    <row r="574" spans="1:12" x14ac:dyDescent="0.25">
      <c r="A574" t="s">
        <v>576</v>
      </c>
      <c r="B574" t="s">
        <v>577</v>
      </c>
      <c r="C574" t="s">
        <v>312</v>
      </c>
      <c r="D574" t="s">
        <v>25</v>
      </c>
      <c r="E574">
        <v>19600</v>
      </c>
      <c r="F574">
        <v>1977</v>
      </c>
      <c r="G574" t="b">
        <v>0</v>
      </c>
      <c r="H574">
        <v>450</v>
      </c>
      <c r="I574">
        <v>490</v>
      </c>
      <c r="J574">
        <v>530</v>
      </c>
      <c r="K574">
        <v>690</v>
      </c>
      <c r="L574">
        <v>770</v>
      </c>
    </row>
    <row r="575" spans="1:12" x14ac:dyDescent="0.25">
      <c r="A575" t="s">
        <v>671</v>
      </c>
      <c r="B575" t="s">
        <v>672</v>
      </c>
      <c r="C575" t="s">
        <v>234</v>
      </c>
      <c r="D575" t="s">
        <v>15</v>
      </c>
      <c r="E575">
        <v>19600</v>
      </c>
      <c r="F575">
        <v>1977</v>
      </c>
      <c r="G575" t="b">
        <v>0</v>
      </c>
      <c r="H575">
        <v>300</v>
      </c>
      <c r="I575">
        <v>500</v>
      </c>
      <c r="J575">
        <v>460</v>
      </c>
      <c r="K575">
        <v>660</v>
      </c>
      <c r="L575">
        <v>700</v>
      </c>
    </row>
    <row r="576" spans="1:12" x14ac:dyDescent="0.25">
      <c r="A576" t="s">
        <v>782</v>
      </c>
      <c r="B576" t="s">
        <v>778</v>
      </c>
      <c r="C576" t="s">
        <v>458</v>
      </c>
      <c r="D576" t="s">
        <v>25</v>
      </c>
      <c r="E576">
        <v>19603</v>
      </c>
      <c r="F576">
        <v>1977</v>
      </c>
      <c r="G576" t="b">
        <v>0</v>
      </c>
      <c r="H576">
        <v>150</v>
      </c>
      <c r="I576">
        <v>430</v>
      </c>
      <c r="J576">
        <v>590</v>
      </c>
      <c r="K576">
        <v>710</v>
      </c>
      <c r="L576">
        <v>910</v>
      </c>
    </row>
    <row r="577" spans="1:12" x14ac:dyDescent="0.25">
      <c r="A577" t="s">
        <v>802</v>
      </c>
      <c r="B577" t="s">
        <v>799</v>
      </c>
      <c r="C577" t="s">
        <v>606</v>
      </c>
      <c r="D577" t="s">
        <v>15</v>
      </c>
      <c r="E577">
        <v>19603</v>
      </c>
      <c r="F577">
        <v>1977</v>
      </c>
      <c r="G577" t="b">
        <v>0</v>
      </c>
      <c r="H577">
        <v>600</v>
      </c>
      <c r="I577">
        <v>760</v>
      </c>
      <c r="J577">
        <v>960</v>
      </c>
      <c r="K577">
        <v>1120</v>
      </c>
      <c r="L577">
        <v>1320</v>
      </c>
    </row>
    <row r="578" spans="1:12" x14ac:dyDescent="0.25">
      <c r="A578" t="s">
        <v>880</v>
      </c>
      <c r="B578" t="s">
        <v>881</v>
      </c>
      <c r="C578" t="s">
        <v>882</v>
      </c>
      <c r="D578" t="s">
        <v>25</v>
      </c>
      <c r="E578">
        <v>19601</v>
      </c>
      <c r="F578">
        <v>1977</v>
      </c>
      <c r="G578" t="b">
        <v>0</v>
      </c>
      <c r="H578">
        <v>600</v>
      </c>
      <c r="I578">
        <v>600</v>
      </c>
      <c r="J578">
        <v>680</v>
      </c>
      <c r="K578">
        <v>880</v>
      </c>
      <c r="L578">
        <v>920</v>
      </c>
    </row>
    <row r="579" spans="1:12" x14ac:dyDescent="0.25">
      <c r="A579" t="s">
        <v>1007</v>
      </c>
      <c r="B579" t="s">
        <v>1002</v>
      </c>
      <c r="C579" t="s">
        <v>277</v>
      </c>
      <c r="D579" t="s">
        <v>25</v>
      </c>
      <c r="E579">
        <v>19603</v>
      </c>
      <c r="F579">
        <v>1977</v>
      </c>
      <c r="G579" t="b">
        <v>0</v>
      </c>
      <c r="H579">
        <v>450</v>
      </c>
      <c r="I579">
        <v>570</v>
      </c>
      <c r="J579">
        <v>690</v>
      </c>
      <c r="K579">
        <v>850</v>
      </c>
      <c r="L579">
        <v>1010</v>
      </c>
    </row>
    <row r="580" spans="1:12" x14ac:dyDescent="0.25">
      <c r="A580" t="s">
        <v>1038</v>
      </c>
      <c r="B580" t="s">
        <v>1039</v>
      </c>
      <c r="C580" t="s">
        <v>281</v>
      </c>
      <c r="D580" t="s">
        <v>15</v>
      </c>
      <c r="E580">
        <v>19600</v>
      </c>
      <c r="F580">
        <v>1977</v>
      </c>
      <c r="G580" t="b">
        <v>0</v>
      </c>
      <c r="H580">
        <v>150</v>
      </c>
      <c r="I580">
        <v>430</v>
      </c>
      <c r="J580">
        <v>630</v>
      </c>
      <c r="K580">
        <v>710</v>
      </c>
      <c r="L580">
        <v>870</v>
      </c>
    </row>
    <row r="581" spans="1:12" x14ac:dyDescent="0.25">
      <c r="A581" t="s">
        <v>1051</v>
      </c>
      <c r="B581" t="s">
        <v>1047</v>
      </c>
      <c r="C581" t="s">
        <v>606</v>
      </c>
      <c r="D581" t="s">
        <v>15</v>
      </c>
      <c r="E581">
        <v>19601</v>
      </c>
      <c r="F581">
        <v>1977</v>
      </c>
      <c r="G581" t="b">
        <v>0</v>
      </c>
      <c r="H581">
        <v>150</v>
      </c>
      <c r="I581">
        <v>110</v>
      </c>
      <c r="J581">
        <v>70</v>
      </c>
      <c r="K581">
        <v>190</v>
      </c>
      <c r="L581">
        <v>310</v>
      </c>
    </row>
    <row r="582" spans="1:12" x14ac:dyDescent="0.25">
      <c r="A582" t="s">
        <v>1129</v>
      </c>
      <c r="B582" t="s">
        <v>1130</v>
      </c>
      <c r="C582" t="s">
        <v>837</v>
      </c>
      <c r="D582" t="s">
        <v>15</v>
      </c>
      <c r="E582">
        <v>19603</v>
      </c>
      <c r="F582">
        <v>1977</v>
      </c>
      <c r="G582" t="b">
        <v>0</v>
      </c>
      <c r="H582">
        <v>150</v>
      </c>
      <c r="I582">
        <v>390</v>
      </c>
      <c r="J582">
        <v>470</v>
      </c>
      <c r="K582">
        <v>550</v>
      </c>
      <c r="L582">
        <v>630</v>
      </c>
    </row>
    <row r="583" spans="1:12" x14ac:dyDescent="0.25">
      <c r="A583" t="s">
        <v>1163</v>
      </c>
      <c r="B583" t="s">
        <v>190</v>
      </c>
      <c r="C583" t="s">
        <v>116</v>
      </c>
      <c r="D583" t="s">
        <v>15</v>
      </c>
      <c r="E583">
        <v>19600</v>
      </c>
      <c r="F583">
        <v>1977</v>
      </c>
      <c r="G583" t="b">
        <v>0</v>
      </c>
      <c r="H583">
        <v>600</v>
      </c>
      <c r="I583">
        <v>640</v>
      </c>
      <c r="J583">
        <v>680</v>
      </c>
      <c r="K583">
        <v>880</v>
      </c>
      <c r="L583">
        <v>1000</v>
      </c>
    </row>
    <row r="584" spans="1:12" x14ac:dyDescent="0.25">
      <c r="A584" t="s">
        <v>1238</v>
      </c>
      <c r="B584" t="s">
        <v>1233</v>
      </c>
      <c r="C584" t="s">
        <v>694</v>
      </c>
      <c r="D584" t="s">
        <v>25</v>
      </c>
      <c r="E584">
        <v>19600</v>
      </c>
      <c r="F584">
        <v>1977</v>
      </c>
      <c r="G584" t="b">
        <v>0</v>
      </c>
      <c r="H584">
        <v>450</v>
      </c>
      <c r="I584">
        <v>450</v>
      </c>
      <c r="J584">
        <v>530</v>
      </c>
      <c r="K584">
        <v>730</v>
      </c>
      <c r="L584">
        <v>810</v>
      </c>
    </row>
    <row r="585" spans="1:12" x14ac:dyDescent="0.25">
      <c r="A585" t="s">
        <v>254</v>
      </c>
      <c r="B585" t="s">
        <v>255</v>
      </c>
      <c r="C585" t="s">
        <v>256</v>
      </c>
      <c r="D585" t="s">
        <v>25</v>
      </c>
      <c r="E585">
        <v>19600</v>
      </c>
      <c r="F585">
        <v>1978</v>
      </c>
      <c r="G585" t="b">
        <v>0</v>
      </c>
      <c r="H585">
        <v>450</v>
      </c>
      <c r="I585">
        <v>530</v>
      </c>
      <c r="J585">
        <v>650</v>
      </c>
      <c r="K585">
        <v>850</v>
      </c>
      <c r="L585">
        <v>1050</v>
      </c>
    </row>
    <row r="586" spans="1:12" x14ac:dyDescent="0.25">
      <c r="A586" t="s">
        <v>270</v>
      </c>
      <c r="B586" t="s">
        <v>260</v>
      </c>
      <c r="C586" t="s">
        <v>271</v>
      </c>
      <c r="D586" t="s">
        <v>25</v>
      </c>
      <c r="E586">
        <v>19601</v>
      </c>
      <c r="F586">
        <v>1978</v>
      </c>
      <c r="G586" t="b">
        <v>0</v>
      </c>
      <c r="H586">
        <v>300</v>
      </c>
      <c r="I586">
        <v>340</v>
      </c>
      <c r="J586">
        <v>420</v>
      </c>
      <c r="K586">
        <v>580</v>
      </c>
      <c r="L586">
        <v>620</v>
      </c>
    </row>
    <row r="587" spans="1:12" x14ac:dyDescent="0.25">
      <c r="A587" t="s">
        <v>331</v>
      </c>
      <c r="B587" t="s">
        <v>327</v>
      </c>
      <c r="C587" t="s">
        <v>332</v>
      </c>
      <c r="D587" t="s">
        <v>15</v>
      </c>
      <c r="E587">
        <v>19601</v>
      </c>
      <c r="F587">
        <v>1978</v>
      </c>
      <c r="G587" t="b">
        <v>0</v>
      </c>
      <c r="H587">
        <v>450</v>
      </c>
      <c r="I587">
        <v>530</v>
      </c>
      <c r="J587">
        <v>610</v>
      </c>
      <c r="K587">
        <v>650</v>
      </c>
      <c r="L587">
        <v>690</v>
      </c>
    </row>
    <row r="588" spans="1:12" x14ac:dyDescent="0.25">
      <c r="A588" t="s">
        <v>461</v>
      </c>
      <c r="B588" t="s">
        <v>453</v>
      </c>
      <c r="C588" t="s">
        <v>462</v>
      </c>
      <c r="D588" t="s">
        <v>25</v>
      </c>
      <c r="E588">
        <v>19603</v>
      </c>
      <c r="F588">
        <v>1978</v>
      </c>
      <c r="G588" t="b">
        <v>0</v>
      </c>
      <c r="H588">
        <v>300</v>
      </c>
      <c r="I588">
        <v>500</v>
      </c>
      <c r="J588">
        <v>700</v>
      </c>
      <c r="K588">
        <v>780</v>
      </c>
      <c r="L588">
        <v>860</v>
      </c>
    </row>
    <row r="589" spans="1:12" x14ac:dyDescent="0.25">
      <c r="A589" t="s">
        <v>587</v>
      </c>
      <c r="B589" t="s">
        <v>579</v>
      </c>
      <c r="C589" t="s">
        <v>525</v>
      </c>
      <c r="D589" t="s">
        <v>25</v>
      </c>
      <c r="E589">
        <v>19603</v>
      </c>
      <c r="F589">
        <v>1978</v>
      </c>
      <c r="G589" t="b">
        <v>0</v>
      </c>
      <c r="H589">
        <v>150</v>
      </c>
      <c r="I589">
        <v>190</v>
      </c>
      <c r="J589">
        <v>230</v>
      </c>
      <c r="K589">
        <v>350</v>
      </c>
      <c r="L589">
        <v>390</v>
      </c>
    </row>
    <row r="590" spans="1:12" x14ac:dyDescent="0.25">
      <c r="A590" t="s">
        <v>648</v>
      </c>
      <c r="B590" t="s">
        <v>649</v>
      </c>
      <c r="C590" t="s">
        <v>454</v>
      </c>
      <c r="D590" t="s">
        <v>25</v>
      </c>
      <c r="E590">
        <v>19600</v>
      </c>
      <c r="F590">
        <v>1978</v>
      </c>
      <c r="G590" t="b">
        <v>0</v>
      </c>
      <c r="H590">
        <v>600</v>
      </c>
      <c r="I590">
        <v>880</v>
      </c>
      <c r="J590">
        <v>920</v>
      </c>
      <c r="K590">
        <v>960</v>
      </c>
      <c r="L590">
        <v>1080</v>
      </c>
    </row>
    <row r="591" spans="1:12" x14ac:dyDescent="0.25">
      <c r="A591" t="s">
        <v>763</v>
      </c>
      <c r="B591" t="s">
        <v>764</v>
      </c>
      <c r="C591" t="s">
        <v>143</v>
      </c>
      <c r="D591" t="s">
        <v>25</v>
      </c>
      <c r="E591">
        <v>19603</v>
      </c>
      <c r="F591">
        <v>1978</v>
      </c>
      <c r="G591" t="b">
        <v>0</v>
      </c>
      <c r="H591">
        <v>300</v>
      </c>
      <c r="I591">
        <v>460</v>
      </c>
      <c r="J591">
        <v>540</v>
      </c>
      <c r="K591">
        <v>740</v>
      </c>
      <c r="L591">
        <v>940</v>
      </c>
    </row>
    <row r="592" spans="1:12" x14ac:dyDescent="0.25">
      <c r="A592" t="s">
        <v>829</v>
      </c>
      <c r="B592" t="s">
        <v>828</v>
      </c>
      <c r="C592" t="s">
        <v>325</v>
      </c>
      <c r="D592" t="s">
        <v>25</v>
      </c>
      <c r="E592">
        <v>19600</v>
      </c>
      <c r="F592">
        <v>1978</v>
      </c>
      <c r="G592" t="b">
        <v>0</v>
      </c>
      <c r="H592">
        <v>150</v>
      </c>
      <c r="I592">
        <v>190</v>
      </c>
      <c r="J592">
        <v>310</v>
      </c>
      <c r="K592">
        <v>430</v>
      </c>
      <c r="L592">
        <v>550</v>
      </c>
    </row>
    <row r="593" spans="1:12" x14ac:dyDescent="0.25">
      <c r="A593" t="s">
        <v>864</v>
      </c>
      <c r="B593" t="s">
        <v>863</v>
      </c>
      <c r="C593" t="s">
        <v>723</v>
      </c>
      <c r="D593" t="s">
        <v>15</v>
      </c>
      <c r="E593">
        <v>19600</v>
      </c>
      <c r="F593">
        <v>1978</v>
      </c>
      <c r="G593" t="b">
        <v>0</v>
      </c>
      <c r="H593">
        <v>300</v>
      </c>
      <c r="I593">
        <v>380</v>
      </c>
      <c r="J593">
        <v>540</v>
      </c>
      <c r="K593">
        <v>700</v>
      </c>
      <c r="L593">
        <v>740</v>
      </c>
    </row>
    <row r="594" spans="1:12" x14ac:dyDescent="0.25">
      <c r="A594" t="s">
        <v>866</v>
      </c>
      <c r="B594" t="s">
        <v>863</v>
      </c>
      <c r="C594" t="s">
        <v>735</v>
      </c>
      <c r="D594" t="s">
        <v>25</v>
      </c>
      <c r="E594">
        <v>19600</v>
      </c>
      <c r="F594">
        <v>1978</v>
      </c>
      <c r="G594" t="b">
        <v>0</v>
      </c>
      <c r="H594">
        <v>750</v>
      </c>
      <c r="I594">
        <v>950</v>
      </c>
      <c r="J594">
        <v>1070</v>
      </c>
      <c r="K594">
        <v>1230</v>
      </c>
      <c r="L594">
        <v>1390</v>
      </c>
    </row>
    <row r="595" spans="1:12" x14ac:dyDescent="0.25">
      <c r="A595" t="s">
        <v>1103</v>
      </c>
      <c r="B595" t="s">
        <v>1104</v>
      </c>
      <c r="C595" t="s">
        <v>518</v>
      </c>
      <c r="D595" t="s">
        <v>15</v>
      </c>
      <c r="E595">
        <v>19601</v>
      </c>
      <c r="F595">
        <v>1978</v>
      </c>
      <c r="G595" t="b">
        <v>0</v>
      </c>
      <c r="H595">
        <v>750</v>
      </c>
      <c r="I595">
        <v>1030</v>
      </c>
      <c r="J595">
        <v>1030</v>
      </c>
      <c r="K595">
        <v>1230</v>
      </c>
      <c r="L595">
        <v>1350</v>
      </c>
    </row>
    <row r="596" spans="1:12" x14ac:dyDescent="0.25">
      <c r="A596" t="s">
        <v>1114</v>
      </c>
      <c r="B596" t="s">
        <v>1115</v>
      </c>
      <c r="C596" t="s">
        <v>456</v>
      </c>
      <c r="D596" t="s">
        <v>15</v>
      </c>
      <c r="E596">
        <v>19603</v>
      </c>
      <c r="F596">
        <v>1978</v>
      </c>
      <c r="G596" t="b">
        <v>0</v>
      </c>
      <c r="H596">
        <v>300</v>
      </c>
      <c r="I596">
        <v>420</v>
      </c>
      <c r="J596">
        <v>500</v>
      </c>
      <c r="K596">
        <v>580</v>
      </c>
      <c r="L596">
        <v>700</v>
      </c>
    </row>
    <row r="597" spans="1:12" x14ac:dyDescent="0.25">
      <c r="A597" t="s">
        <v>1162</v>
      </c>
      <c r="B597" t="s">
        <v>190</v>
      </c>
      <c r="C597" t="s">
        <v>612</v>
      </c>
      <c r="D597" t="s">
        <v>25</v>
      </c>
      <c r="E597">
        <v>19600</v>
      </c>
      <c r="F597">
        <v>1978</v>
      </c>
      <c r="G597" t="b">
        <v>0</v>
      </c>
      <c r="H597">
        <v>450</v>
      </c>
      <c r="I597">
        <v>650</v>
      </c>
      <c r="J597">
        <v>730</v>
      </c>
      <c r="K597">
        <v>850</v>
      </c>
      <c r="L597">
        <v>890</v>
      </c>
    </row>
    <row r="598" spans="1:12" x14ac:dyDescent="0.25">
      <c r="A598" t="s">
        <v>1257</v>
      </c>
      <c r="B598" t="s">
        <v>1258</v>
      </c>
      <c r="C598" t="s">
        <v>1259</v>
      </c>
      <c r="D598" t="s">
        <v>15</v>
      </c>
      <c r="E598">
        <v>19601</v>
      </c>
      <c r="F598">
        <v>1978</v>
      </c>
      <c r="G598" t="b">
        <v>0</v>
      </c>
      <c r="H598">
        <v>600</v>
      </c>
      <c r="I598">
        <v>600</v>
      </c>
      <c r="J598">
        <v>760</v>
      </c>
      <c r="K598">
        <v>840</v>
      </c>
      <c r="L598">
        <v>1000</v>
      </c>
    </row>
    <row r="599" spans="1:12" x14ac:dyDescent="0.25">
      <c r="A599" t="s">
        <v>97</v>
      </c>
      <c r="B599" t="s">
        <v>90</v>
      </c>
      <c r="C599" t="s">
        <v>98</v>
      </c>
      <c r="D599" t="s">
        <v>25</v>
      </c>
      <c r="E599">
        <v>19603</v>
      </c>
      <c r="F599">
        <v>1979</v>
      </c>
      <c r="G599" t="b">
        <v>0</v>
      </c>
      <c r="H599">
        <v>150</v>
      </c>
      <c r="I599">
        <v>270</v>
      </c>
      <c r="J599">
        <v>470</v>
      </c>
      <c r="K599">
        <v>550</v>
      </c>
      <c r="L599">
        <v>710</v>
      </c>
    </row>
    <row r="600" spans="1:12" x14ac:dyDescent="0.25">
      <c r="A600" t="s">
        <v>182</v>
      </c>
      <c r="B600" t="s">
        <v>178</v>
      </c>
      <c r="C600" t="s">
        <v>183</v>
      </c>
      <c r="D600" t="s">
        <v>25</v>
      </c>
      <c r="E600">
        <v>19601</v>
      </c>
      <c r="F600">
        <v>1979</v>
      </c>
      <c r="G600" t="b">
        <v>0</v>
      </c>
      <c r="H600">
        <v>300</v>
      </c>
      <c r="I600">
        <v>300</v>
      </c>
      <c r="J600">
        <v>460</v>
      </c>
      <c r="K600">
        <v>620</v>
      </c>
      <c r="L600">
        <v>820</v>
      </c>
    </row>
    <row r="601" spans="1:12" x14ac:dyDescent="0.25">
      <c r="A601" t="s">
        <v>282</v>
      </c>
      <c r="B601" t="s">
        <v>275</v>
      </c>
      <c r="C601" t="s">
        <v>283</v>
      </c>
      <c r="D601" t="s">
        <v>15</v>
      </c>
      <c r="E601">
        <v>19600</v>
      </c>
      <c r="F601">
        <v>1979</v>
      </c>
      <c r="G601" t="b">
        <v>0</v>
      </c>
      <c r="H601">
        <v>600</v>
      </c>
      <c r="I601">
        <v>800</v>
      </c>
      <c r="J601">
        <v>880</v>
      </c>
      <c r="K601">
        <v>1080</v>
      </c>
      <c r="L601">
        <v>1240</v>
      </c>
    </row>
    <row r="602" spans="1:12" x14ac:dyDescent="0.25">
      <c r="A602" t="s">
        <v>443</v>
      </c>
      <c r="B602" t="s">
        <v>281</v>
      </c>
      <c r="C602" t="s">
        <v>96</v>
      </c>
      <c r="D602" t="s">
        <v>25</v>
      </c>
      <c r="E602">
        <v>19603</v>
      </c>
      <c r="F602">
        <v>1979</v>
      </c>
      <c r="G602" t="b">
        <v>0</v>
      </c>
      <c r="H602">
        <v>450</v>
      </c>
      <c r="I602">
        <v>610</v>
      </c>
      <c r="J602">
        <v>730</v>
      </c>
      <c r="K602">
        <v>890</v>
      </c>
      <c r="L602">
        <v>1010</v>
      </c>
    </row>
    <row r="603" spans="1:12" x14ac:dyDescent="0.25">
      <c r="A603" t="s">
        <v>473</v>
      </c>
      <c r="B603" t="s">
        <v>471</v>
      </c>
      <c r="C603" t="s">
        <v>474</v>
      </c>
      <c r="D603" t="s">
        <v>25</v>
      </c>
      <c r="E603">
        <v>19603</v>
      </c>
      <c r="F603">
        <v>1979</v>
      </c>
      <c r="G603" t="b">
        <v>0</v>
      </c>
      <c r="H603">
        <v>300</v>
      </c>
      <c r="I603">
        <v>340</v>
      </c>
      <c r="J603">
        <v>300</v>
      </c>
      <c r="K603">
        <v>380</v>
      </c>
      <c r="L603">
        <v>540</v>
      </c>
    </row>
    <row r="604" spans="1:12" x14ac:dyDescent="0.25">
      <c r="A604" t="s">
        <v>496</v>
      </c>
      <c r="B604" t="s">
        <v>497</v>
      </c>
      <c r="C604" t="s">
        <v>192</v>
      </c>
      <c r="D604" t="s">
        <v>15</v>
      </c>
      <c r="E604">
        <v>19601</v>
      </c>
      <c r="F604">
        <v>1979</v>
      </c>
      <c r="G604" t="b">
        <v>0</v>
      </c>
      <c r="H604">
        <v>300</v>
      </c>
      <c r="I604">
        <v>420</v>
      </c>
      <c r="J604">
        <v>420</v>
      </c>
      <c r="K604">
        <v>460</v>
      </c>
      <c r="L604">
        <v>580</v>
      </c>
    </row>
    <row r="605" spans="1:12" x14ac:dyDescent="0.25">
      <c r="A605" t="s">
        <v>514</v>
      </c>
      <c r="B605" t="s">
        <v>515</v>
      </c>
      <c r="C605" t="s">
        <v>516</v>
      </c>
      <c r="D605" t="s">
        <v>15</v>
      </c>
      <c r="E605">
        <v>19601</v>
      </c>
      <c r="F605">
        <v>1979</v>
      </c>
      <c r="G605" t="b">
        <v>0</v>
      </c>
      <c r="H605">
        <v>750</v>
      </c>
      <c r="I605">
        <v>830</v>
      </c>
      <c r="J605">
        <v>830</v>
      </c>
      <c r="K605">
        <v>990</v>
      </c>
      <c r="L605">
        <v>1030</v>
      </c>
    </row>
    <row r="606" spans="1:12" x14ac:dyDescent="0.25">
      <c r="A606" t="s">
        <v>575</v>
      </c>
      <c r="B606" t="s">
        <v>116</v>
      </c>
      <c r="C606" t="s">
        <v>315</v>
      </c>
      <c r="D606" t="s">
        <v>15</v>
      </c>
      <c r="E606">
        <v>19603</v>
      </c>
      <c r="F606">
        <v>1979</v>
      </c>
      <c r="G606" t="b">
        <v>0</v>
      </c>
      <c r="H606">
        <v>750</v>
      </c>
      <c r="I606">
        <v>870</v>
      </c>
      <c r="J606">
        <v>1070</v>
      </c>
      <c r="K606">
        <v>1270</v>
      </c>
      <c r="L606">
        <v>1350</v>
      </c>
    </row>
    <row r="607" spans="1:12" x14ac:dyDescent="0.25">
      <c r="A607" t="s">
        <v>643</v>
      </c>
      <c r="B607" t="s">
        <v>279</v>
      </c>
      <c r="C607" t="s">
        <v>644</v>
      </c>
      <c r="D607" t="s">
        <v>15</v>
      </c>
      <c r="E607">
        <v>19603</v>
      </c>
      <c r="F607">
        <v>1979</v>
      </c>
      <c r="G607" t="b">
        <v>0</v>
      </c>
      <c r="H607">
        <v>300</v>
      </c>
      <c r="I607">
        <v>260</v>
      </c>
      <c r="J607">
        <v>420</v>
      </c>
      <c r="K607">
        <v>620</v>
      </c>
      <c r="L607">
        <v>660</v>
      </c>
    </row>
    <row r="608" spans="1:12" x14ac:dyDescent="0.25">
      <c r="A608" t="s">
        <v>659</v>
      </c>
      <c r="B608" t="s">
        <v>649</v>
      </c>
      <c r="C608" t="s">
        <v>226</v>
      </c>
      <c r="D608" t="s">
        <v>15</v>
      </c>
      <c r="E608">
        <v>19600</v>
      </c>
      <c r="F608">
        <v>1979</v>
      </c>
      <c r="G608" t="b">
        <v>0</v>
      </c>
      <c r="H608">
        <v>300</v>
      </c>
      <c r="I608">
        <v>300</v>
      </c>
      <c r="J608">
        <v>340</v>
      </c>
      <c r="K608">
        <v>460</v>
      </c>
      <c r="L608">
        <v>620</v>
      </c>
    </row>
    <row r="609" spans="1:12" x14ac:dyDescent="0.25">
      <c r="A609" t="s">
        <v>665</v>
      </c>
      <c r="B609" t="s">
        <v>661</v>
      </c>
      <c r="C609" t="s">
        <v>666</v>
      </c>
      <c r="D609" t="s">
        <v>15</v>
      </c>
      <c r="E609">
        <v>19603</v>
      </c>
      <c r="F609">
        <v>1979</v>
      </c>
      <c r="G609" t="b">
        <v>0</v>
      </c>
      <c r="H609">
        <v>600</v>
      </c>
      <c r="I609">
        <v>760</v>
      </c>
      <c r="J609">
        <v>720</v>
      </c>
      <c r="K609">
        <v>880</v>
      </c>
      <c r="L609">
        <v>1080</v>
      </c>
    </row>
    <row r="610" spans="1:12" x14ac:dyDescent="0.25">
      <c r="A610" t="s">
        <v>842</v>
      </c>
      <c r="B610" t="s">
        <v>843</v>
      </c>
      <c r="C610" t="s">
        <v>479</v>
      </c>
      <c r="D610" t="s">
        <v>25</v>
      </c>
      <c r="E610">
        <v>19603</v>
      </c>
      <c r="F610">
        <v>1979</v>
      </c>
      <c r="G610" t="b">
        <v>0</v>
      </c>
      <c r="H610">
        <v>600</v>
      </c>
      <c r="I610">
        <v>600</v>
      </c>
      <c r="J610">
        <v>800</v>
      </c>
      <c r="K610">
        <v>920</v>
      </c>
      <c r="L610">
        <v>1080</v>
      </c>
    </row>
    <row r="611" spans="1:12" x14ac:dyDescent="0.25">
      <c r="A611" t="s">
        <v>905</v>
      </c>
      <c r="B611" t="s">
        <v>898</v>
      </c>
      <c r="C611" t="s">
        <v>580</v>
      </c>
      <c r="D611" t="s">
        <v>25</v>
      </c>
      <c r="E611">
        <v>19601</v>
      </c>
      <c r="F611">
        <v>1979</v>
      </c>
      <c r="G611" t="b">
        <v>0</v>
      </c>
      <c r="H611">
        <v>450</v>
      </c>
      <c r="I611">
        <v>730</v>
      </c>
      <c r="J611">
        <v>690</v>
      </c>
      <c r="K611">
        <v>850</v>
      </c>
      <c r="L611">
        <v>1010</v>
      </c>
    </row>
    <row r="612" spans="1:12" x14ac:dyDescent="0.25">
      <c r="A612" t="s">
        <v>926</v>
      </c>
      <c r="B612" t="s">
        <v>901</v>
      </c>
      <c r="C612" t="s">
        <v>175</v>
      </c>
      <c r="D612" t="s">
        <v>25</v>
      </c>
      <c r="E612">
        <v>19600</v>
      </c>
      <c r="F612">
        <v>1979</v>
      </c>
      <c r="G612" t="b">
        <v>0</v>
      </c>
      <c r="H612">
        <v>150</v>
      </c>
      <c r="I612">
        <v>190</v>
      </c>
      <c r="J612">
        <v>150</v>
      </c>
      <c r="K612">
        <v>230</v>
      </c>
      <c r="L612">
        <v>390</v>
      </c>
    </row>
    <row r="613" spans="1:12" x14ac:dyDescent="0.25">
      <c r="A613" t="s">
        <v>978</v>
      </c>
      <c r="B613" t="s">
        <v>973</v>
      </c>
      <c r="C613" t="s">
        <v>686</v>
      </c>
      <c r="D613" t="s">
        <v>15</v>
      </c>
      <c r="E613">
        <v>19601</v>
      </c>
      <c r="F613">
        <v>1979</v>
      </c>
      <c r="G613" t="b">
        <v>0</v>
      </c>
      <c r="H613">
        <v>750</v>
      </c>
      <c r="I613">
        <v>790</v>
      </c>
      <c r="J613">
        <v>750</v>
      </c>
      <c r="K613">
        <v>950</v>
      </c>
      <c r="L613">
        <v>990</v>
      </c>
    </row>
    <row r="614" spans="1:12" x14ac:dyDescent="0.25">
      <c r="A614" t="s">
        <v>981</v>
      </c>
      <c r="B614" t="s">
        <v>982</v>
      </c>
      <c r="C614" t="s">
        <v>983</v>
      </c>
      <c r="D614" t="s">
        <v>15</v>
      </c>
      <c r="E614">
        <v>19600</v>
      </c>
      <c r="F614">
        <v>1979</v>
      </c>
      <c r="G614" t="b">
        <v>0</v>
      </c>
      <c r="H614">
        <v>300</v>
      </c>
      <c r="I614">
        <v>460</v>
      </c>
      <c r="J614">
        <v>460</v>
      </c>
      <c r="K614">
        <v>580</v>
      </c>
      <c r="L614">
        <v>740</v>
      </c>
    </row>
    <row r="615" spans="1:12" x14ac:dyDescent="0.25">
      <c r="A615" t="s">
        <v>1031</v>
      </c>
      <c r="B615" t="s">
        <v>1032</v>
      </c>
      <c r="C615" t="s">
        <v>347</v>
      </c>
      <c r="D615" t="s">
        <v>15</v>
      </c>
      <c r="E615">
        <v>19603</v>
      </c>
      <c r="F615">
        <v>1979</v>
      </c>
      <c r="G615" t="b">
        <v>0</v>
      </c>
      <c r="H615">
        <v>750</v>
      </c>
      <c r="I615">
        <v>710</v>
      </c>
      <c r="J615">
        <v>750</v>
      </c>
      <c r="K615">
        <v>870</v>
      </c>
      <c r="L615">
        <v>950</v>
      </c>
    </row>
    <row r="616" spans="1:12" x14ac:dyDescent="0.25">
      <c r="A616" t="s">
        <v>1122</v>
      </c>
      <c r="B616" t="s">
        <v>1123</v>
      </c>
      <c r="C616" t="s">
        <v>80</v>
      </c>
      <c r="D616" t="s">
        <v>25</v>
      </c>
      <c r="E616">
        <v>19603</v>
      </c>
      <c r="F616">
        <v>1979</v>
      </c>
      <c r="G616" t="b">
        <v>0</v>
      </c>
      <c r="H616">
        <v>300</v>
      </c>
      <c r="I616">
        <v>540</v>
      </c>
      <c r="J616">
        <v>660</v>
      </c>
      <c r="K616">
        <v>700</v>
      </c>
      <c r="L616">
        <v>900</v>
      </c>
    </row>
    <row r="617" spans="1:12" x14ac:dyDescent="0.25">
      <c r="A617" t="s">
        <v>1220</v>
      </c>
      <c r="B617" t="s">
        <v>1219</v>
      </c>
      <c r="C617" t="s">
        <v>185</v>
      </c>
      <c r="D617" t="s">
        <v>15</v>
      </c>
      <c r="E617">
        <v>19603</v>
      </c>
      <c r="F617">
        <v>1979</v>
      </c>
      <c r="G617" t="b">
        <v>0</v>
      </c>
      <c r="H617">
        <v>150</v>
      </c>
      <c r="I617">
        <v>230</v>
      </c>
      <c r="J617">
        <v>190</v>
      </c>
      <c r="K617">
        <v>390</v>
      </c>
      <c r="L617">
        <v>430</v>
      </c>
    </row>
    <row r="618" spans="1:12" x14ac:dyDescent="0.25">
      <c r="A618" t="s">
        <v>108</v>
      </c>
      <c r="B618" t="s">
        <v>106</v>
      </c>
      <c r="C618" t="s">
        <v>109</v>
      </c>
      <c r="D618" t="s">
        <v>25</v>
      </c>
      <c r="E618">
        <v>19600</v>
      </c>
      <c r="F618">
        <v>1980</v>
      </c>
      <c r="G618" t="b">
        <v>0</v>
      </c>
      <c r="H618">
        <v>600</v>
      </c>
      <c r="I618">
        <v>640</v>
      </c>
      <c r="J618">
        <v>720</v>
      </c>
      <c r="K618">
        <v>840</v>
      </c>
      <c r="L618">
        <v>920</v>
      </c>
    </row>
    <row r="619" spans="1:12" x14ac:dyDescent="0.25">
      <c r="A619" t="s">
        <v>157</v>
      </c>
      <c r="B619" t="s">
        <v>158</v>
      </c>
      <c r="C619" t="s">
        <v>159</v>
      </c>
      <c r="D619" t="s">
        <v>15</v>
      </c>
      <c r="E619">
        <v>19601</v>
      </c>
      <c r="F619">
        <v>1980</v>
      </c>
      <c r="G619" t="b">
        <v>0</v>
      </c>
      <c r="H619">
        <v>750</v>
      </c>
      <c r="I619">
        <v>830</v>
      </c>
      <c r="J619">
        <v>1030</v>
      </c>
      <c r="K619">
        <v>1230</v>
      </c>
      <c r="L619">
        <v>1270</v>
      </c>
    </row>
    <row r="620" spans="1:12" x14ac:dyDescent="0.25">
      <c r="A620" t="s">
        <v>309</v>
      </c>
      <c r="B620" t="s">
        <v>308</v>
      </c>
      <c r="C620" t="s">
        <v>310</v>
      </c>
      <c r="D620" t="s">
        <v>15</v>
      </c>
      <c r="E620">
        <v>19601</v>
      </c>
      <c r="F620">
        <v>1980</v>
      </c>
      <c r="G620" t="b">
        <v>0</v>
      </c>
      <c r="H620">
        <v>750</v>
      </c>
      <c r="I620">
        <v>750</v>
      </c>
      <c r="J620">
        <v>950</v>
      </c>
      <c r="K620">
        <v>1110</v>
      </c>
      <c r="L620">
        <v>1150</v>
      </c>
    </row>
    <row r="621" spans="1:12" x14ac:dyDescent="0.25">
      <c r="A621" t="s">
        <v>354</v>
      </c>
      <c r="B621" t="s">
        <v>355</v>
      </c>
      <c r="C621" t="s">
        <v>159</v>
      </c>
      <c r="D621" t="s">
        <v>15</v>
      </c>
      <c r="E621">
        <v>19600</v>
      </c>
      <c r="F621">
        <v>1980</v>
      </c>
      <c r="G621" t="b">
        <v>0</v>
      </c>
      <c r="H621">
        <v>300</v>
      </c>
      <c r="I621">
        <v>540</v>
      </c>
      <c r="J621">
        <v>660</v>
      </c>
      <c r="K621">
        <v>820</v>
      </c>
      <c r="L621">
        <v>860</v>
      </c>
    </row>
    <row r="622" spans="1:12" x14ac:dyDescent="0.25">
      <c r="A622" t="s">
        <v>383</v>
      </c>
      <c r="B622" t="s">
        <v>384</v>
      </c>
      <c r="C622" t="s">
        <v>385</v>
      </c>
      <c r="D622" t="s">
        <v>25</v>
      </c>
      <c r="E622">
        <v>19603</v>
      </c>
      <c r="F622">
        <v>1980</v>
      </c>
      <c r="G622" t="b">
        <v>0</v>
      </c>
      <c r="H622">
        <v>600</v>
      </c>
      <c r="I622">
        <v>760</v>
      </c>
      <c r="J622">
        <v>880</v>
      </c>
      <c r="K622">
        <v>1080</v>
      </c>
      <c r="L622">
        <v>1200</v>
      </c>
    </row>
    <row r="623" spans="1:12" x14ac:dyDescent="0.25">
      <c r="A623" t="s">
        <v>494</v>
      </c>
      <c r="B623" t="s">
        <v>495</v>
      </c>
      <c r="C623" t="s">
        <v>484</v>
      </c>
      <c r="D623" t="s">
        <v>15</v>
      </c>
      <c r="E623">
        <v>19601</v>
      </c>
      <c r="F623">
        <v>1980</v>
      </c>
      <c r="G623" t="b">
        <v>0</v>
      </c>
      <c r="H623">
        <v>450</v>
      </c>
      <c r="I623">
        <v>650</v>
      </c>
      <c r="J623">
        <v>650</v>
      </c>
      <c r="K623">
        <v>810</v>
      </c>
      <c r="L623">
        <v>970</v>
      </c>
    </row>
    <row r="624" spans="1:12" x14ac:dyDescent="0.25">
      <c r="A624" t="s">
        <v>562</v>
      </c>
      <c r="B624" t="s">
        <v>347</v>
      </c>
      <c r="C624" t="s">
        <v>429</v>
      </c>
      <c r="D624" t="s">
        <v>15</v>
      </c>
      <c r="E624">
        <v>19600</v>
      </c>
      <c r="F624">
        <v>1980</v>
      </c>
      <c r="G624" t="b">
        <v>0</v>
      </c>
      <c r="H624">
        <v>150</v>
      </c>
      <c r="I624">
        <v>150</v>
      </c>
      <c r="J624">
        <v>230</v>
      </c>
      <c r="K624">
        <v>270</v>
      </c>
      <c r="L624">
        <v>470</v>
      </c>
    </row>
    <row r="625" spans="1:12" x14ac:dyDescent="0.25">
      <c r="A625" t="s">
        <v>717</v>
      </c>
      <c r="B625" t="s">
        <v>712</v>
      </c>
      <c r="C625" t="s">
        <v>132</v>
      </c>
      <c r="D625" t="s">
        <v>15</v>
      </c>
      <c r="E625">
        <v>19600</v>
      </c>
      <c r="F625">
        <v>1980</v>
      </c>
      <c r="G625" t="b">
        <v>0</v>
      </c>
      <c r="H625">
        <v>600</v>
      </c>
      <c r="I625">
        <v>560</v>
      </c>
      <c r="J625">
        <v>600</v>
      </c>
      <c r="K625">
        <v>640</v>
      </c>
      <c r="L625">
        <v>720</v>
      </c>
    </row>
    <row r="626" spans="1:12" x14ac:dyDescent="0.25">
      <c r="A626" t="s">
        <v>853</v>
      </c>
      <c r="B626" t="s">
        <v>814</v>
      </c>
      <c r="C626" t="s">
        <v>34</v>
      </c>
      <c r="D626" t="s">
        <v>15</v>
      </c>
      <c r="E626">
        <v>19601</v>
      </c>
      <c r="F626">
        <v>1980</v>
      </c>
      <c r="G626" t="b">
        <v>0</v>
      </c>
      <c r="H626">
        <v>300</v>
      </c>
      <c r="I626">
        <v>260</v>
      </c>
      <c r="J626">
        <v>340</v>
      </c>
      <c r="K626">
        <v>540</v>
      </c>
      <c r="L626">
        <v>620</v>
      </c>
    </row>
    <row r="627" spans="1:12" x14ac:dyDescent="0.25">
      <c r="A627" t="s">
        <v>916</v>
      </c>
      <c r="B627" t="s">
        <v>917</v>
      </c>
      <c r="C627" t="s">
        <v>918</v>
      </c>
      <c r="D627" t="s">
        <v>15</v>
      </c>
      <c r="E627">
        <v>19603</v>
      </c>
      <c r="F627">
        <v>1980</v>
      </c>
      <c r="G627" t="b">
        <v>0</v>
      </c>
      <c r="H627">
        <v>450</v>
      </c>
      <c r="I627">
        <v>690</v>
      </c>
      <c r="J627">
        <v>730</v>
      </c>
      <c r="K627">
        <v>850</v>
      </c>
      <c r="L627">
        <v>970</v>
      </c>
    </row>
    <row r="628" spans="1:12" x14ac:dyDescent="0.25">
      <c r="A628" t="s">
        <v>1139</v>
      </c>
      <c r="B628" t="s">
        <v>1140</v>
      </c>
      <c r="C628" t="s">
        <v>425</v>
      </c>
      <c r="D628" t="s">
        <v>15</v>
      </c>
      <c r="E628">
        <v>19600</v>
      </c>
      <c r="F628">
        <v>1980</v>
      </c>
      <c r="G628" t="b">
        <v>0</v>
      </c>
      <c r="H628">
        <v>600</v>
      </c>
      <c r="I628">
        <v>800</v>
      </c>
      <c r="J628">
        <v>960</v>
      </c>
      <c r="K628">
        <v>1160</v>
      </c>
      <c r="L628">
        <v>1360</v>
      </c>
    </row>
    <row r="629" spans="1:12" x14ac:dyDescent="0.25">
      <c r="A629" t="s">
        <v>1145</v>
      </c>
      <c r="B629" t="s">
        <v>1142</v>
      </c>
      <c r="C629" t="s">
        <v>121</v>
      </c>
      <c r="D629" t="s">
        <v>15</v>
      </c>
      <c r="E629">
        <v>19600</v>
      </c>
      <c r="F629">
        <v>1980</v>
      </c>
      <c r="G629" t="b">
        <v>0</v>
      </c>
      <c r="H629">
        <v>600</v>
      </c>
      <c r="I629">
        <v>560</v>
      </c>
      <c r="J629">
        <v>640</v>
      </c>
      <c r="K629">
        <v>840</v>
      </c>
      <c r="L629">
        <v>1000</v>
      </c>
    </row>
    <row r="630" spans="1:12" x14ac:dyDescent="0.25">
      <c r="A630" t="s">
        <v>1156</v>
      </c>
      <c r="B630" t="s">
        <v>1155</v>
      </c>
      <c r="C630" t="s">
        <v>21</v>
      </c>
      <c r="D630" t="s">
        <v>15</v>
      </c>
      <c r="E630">
        <v>19600</v>
      </c>
      <c r="F630">
        <v>1980</v>
      </c>
      <c r="G630" t="b">
        <v>0</v>
      </c>
      <c r="H630">
        <v>150</v>
      </c>
      <c r="I630">
        <v>430</v>
      </c>
      <c r="J630">
        <v>630</v>
      </c>
      <c r="K630">
        <v>710</v>
      </c>
      <c r="L630">
        <v>830</v>
      </c>
    </row>
    <row r="631" spans="1:12" x14ac:dyDescent="0.25">
      <c r="A631" t="s">
        <v>1173</v>
      </c>
      <c r="B631" t="s">
        <v>1174</v>
      </c>
      <c r="C631" t="s">
        <v>723</v>
      </c>
      <c r="D631" t="s">
        <v>15</v>
      </c>
      <c r="E631">
        <v>19603</v>
      </c>
      <c r="F631">
        <v>1980</v>
      </c>
      <c r="G631" t="b">
        <v>0</v>
      </c>
      <c r="H631">
        <v>300</v>
      </c>
      <c r="I631">
        <v>500</v>
      </c>
      <c r="J631">
        <v>620</v>
      </c>
      <c r="K631">
        <v>780</v>
      </c>
      <c r="L631">
        <v>860</v>
      </c>
    </row>
    <row r="632" spans="1:12" x14ac:dyDescent="0.25">
      <c r="A632" t="s">
        <v>1198</v>
      </c>
      <c r="B632" t="s">
        <v>1197</v>
      </c>
      <c r="C632" t="s">
        <v>654</v>
      </c>
      <c r="D632" t="s">
        <v>15</v>
      </c>
      <c r="E632">
        <v>19600</v>
      </c>
      <c r="F632">
        <v>1980</v>
      </c>
      <c r="G632" t="b">
        <v>0</v>
      </c>
      <c r="H632">
        <v>150</v>
      </c>
      <c r="I632">
        <v>110</v>
      </c>
      <c r="J632">
        <v>110</v>
      </c>
      <c r="K632">
        <v>230</v>
      </c>
      <c r="L632">
        <v>310</v>
      </c>
    </row>
    <row r="633" spans="1:12" x14ac:dyDescent="0.25">
      <c r="A633" t="s">
        <v>1272</v>
      </c>
      <c r="B633" t="s">
        <v>1269</v>
      </c>
      <c r="C633" t="s">
        <v>285</v>
      </c>
      <c r="D633" t="s">
        <v>25</v>
      </c>
      <c r="E633">
        <v>19600</v>
      </c>
      <c r="F633">
        <v>1980</v>
      </c>
      <c r="G633" t="b">
        <v>0</v>
      </c>
      <c r="H633">
        <v>300</v>
      </c>
      <c r="I633">
        <v>380</v>
      </c>
      <c r="J633">
        <v>380</v>
      </c>
      <c r="K633">
        <v>580</v>
      </c>
      <c r="L633">
        <v>700</v>
      </c>
    </row>
    <row r="634" spans="1:12" x14ac:dyDescent="0.25">
      <c r="A634" t="s">
        <v>44</v>
      </c>
      <c r="B634" t="s">
        <v>38</v>
      </c>
      <c r="C634" t="s">
        <v>45</v>
      </c>
      <c r="D634" t="s">
        <v>25</v>
      </c>
      <c r="E634">
        <v>19603</v>
      </c>
      <c r="F634">
        <v>1981</v>
      </c>
      <c r="G634" t="b">
        <v>0</v>
      </c>
      <c r="H634">
        <v>300</v>
      </c>
      <c r="I634">
        <v>540</v>
      </c>
      <c r="J634">
        <v>540</v>
      </c>
      <c r="K634">
        <v>580</v>
      </c>
      <c r="L634">
        <v>620</v>
      </c>
    </row>
    <row r="635" spans="1:12" x14ac:dyDescent="0.25">
      <c r="A635" t="s">
        <v>149</v>
      </c>
      <c r="B635" t="s">
        <v>150</v>
      </c>
      <c r="C635" t="s">
        <v>151</v>
      </c>
      <c r="D635" t="s">
        <v>15</v>
      </c>
      <c r="E635">
        <v>19603</v>
      </c>
      <c r="F635">
        <v>1981</v>
      </c>
      <c r="G635" t="b">
        <v>0</v>
      </c>
      <c r="H635">
        <v>600</v>
      </c>
      <c r="I635">
        <v>600</v>
      </c>
      <c r="J635">
        <v>560</v>
      </c>
      <c r="K635">
        <v>720</v>
      </c>
      <c r="L635">
        <v>920</v>
      </c>
    </row>
    <row r="636" spans="1:12" x14ac:dyDescent="0.25">
      <c r="A636" t="s">
        <v>209</v>
      </c>
      <c r="B636" t="s">
        <v>207</v>
      </c>
      <c r="C636" t="s">
        <v>210</v>
      </c>
      <c r="D636" t="s">
        <v>25</v>
      </c>
      <c r="E636">
        <v>19600</v>
      </c>
      <c r="F636">
        <v>1981</v>
      </c>
      <c r="G636" t="b">
        <v>0</v>
      </c>
      <c r="H636">
        <v>750</v>
      </c>
      <c r="I636">
        <v>870</v>
      </c>
      <c r="J636">
        <v>1030</v>
      </c>
      <c r="K636">
        <v>1230</v>
      </c>
      <c r="L636">
        <v>1430</v>
      </c>
    </row>
    <row r="637" spans="1:12" x14ac:dyDescent="0.25">
      <c r="A637" t="s">
        <v>225</v>
      </c>
      <c r="B637" t="s">
        <v>221</v>
      </c>
      <c r="C637" t="s">
        <v>226</v>
      </c>
      <c r="D637" t="s">
        <v>15</v>
      </c>
      <c r="E637">
        <v>19600</v>
      </c>
      <c r="F637">
        <v>1981</v>
      </c>
      <c r="G637" t="b">
        <v>0</v>
      </c>
      <c r="H637">
        <v>600</v>
      </c>
      <c r="I637">
        <v>640</v>
      </c>
      <c r="J637">
        <v>840</v>
      </c>
      <c r="K637">
        <v>920</v>
      </c>
      <c r="L637">
        <v>1040</v>
      </c>
    </row>
    <row r="638" spans="1:12" x14ac:dyDescent="0.25">
      <c r="A638" t="s">
        <v>335</v>
      </c>
      <c r="B638" t="s">
        <v>327</v>
      </c>
      <c r="C638" t="s">
        <v>116</v>
      </c>
      <c r="D638" t="s">
        <v>15</v>
      </c>
      <c r="E638">
        <v>19600</v>
      </c>
      <c r="F638">
        <v>1981</v>
      </c>
      <c r="G638" t="b">
        <v>0</v>
      </c>
      <c r="H638">
        <v>300</v>
      </c>
      <c r="I638">
        <v>420</v>
      </c>
      <c r="J638">
        <v>420</v>
      </c>
      <c r="K638">
        <v>540</v>
      </c>
      <c r="L638">
        <v>700</v>
      </c>
    </row>
    <row r="639" spans="1:12" x14ac:dyDescent="0.25">
      <c r="A639" t="s">
        <v>386</v>
      </c>
      <c r="B639" t="s">
        <v>378</v>
      </c>
      <c r="C639" t="s">
        <v>34</v>
      </c>
      <c r="D639" t="s">
        <v>15</v>
      </c>
      <c r="E639">
        <v>19601</v>
      </c>
      <c r="F639">
        <v>1981</v>
      </c>
      <c r="G639" t="b">
        <v>0</v>
      </c>
      <c r="H639">
        <v>300</v>
      </c>
      <c r="I639">
        <v>500</v>
      </c>
      <c r="J639">
        <v>620</v>
      </c>
      <c r="K639">
        <v>660</v>
      </c>
      <c r="L639">
        <v>780</v>
      </c>
    </row>
    <row r="640" spans="1:12" x14ac:dyDescent="0.25">
      <c r="A640" t="s">
        <v>480</v>
      </c>
      <c r="B640" t="s">
        <v>471</v>
      </c>
      <c r="C640" t="s">
        <v>481</v>
      </c>
      <c r="D640" t="s">
        <v>15</v>
      </c>
      <c r="E640">
        <v>19601</v>
      </c>
      <c r="F640">
        <v>1981</v>
      </c>
      <c r="G640" t="b">
        <v>0</v>
      </c>
      <c r="H640">
        <v>450</v>
      </c>
      <c r="I640">
        <v>730</v>
      </c>
      <c r="J640">
        <v>770</v>
      </c>
      <c r="K640">
        <v>810</v>
      </c>
      <c r="L640">
        <v>930</v>
      </c>
    </row>
    <row r="641" spans="1:12" x14ac:dyDescent="0.25">
      <c r="A641" t="s">
        <v>556</v>
      </c>
      <c r="B641" t="s">
        <v>347</v>
      </c>
      <c r="C641" t="s">
        <v>557</v>
      </c>
      <c r="D641" t="s">
        <v>25</v>
      </c>
      <c r="E641">
        <v>19603</v>
      </c>
      <c r="F641">
        <v>1981</v>
      </c>
      <c r="G641" t="b">
        <v>0</v>
      </c>
      <c r="H641">
        <v>300</v>
      </c>
      <c r="I641">
        <v>260</v>
      </c>
      <c r="J641">
        <v>420</v>
      </c>
      <c r="K641">
        <v>580</v>
      </c>
      <c r="L641">
        <v>660</v>
      </c>
    </row>
    <row r="642" spans="1:12" x14ac:dyDescent="0.25">
      <c r="A642" t="s">
        <v>673</v>
      </c>
      <c r="B642" t="s">
        <v>674</v>
      </c>
      <c r="C642" t="s">
        <v>675</v>
      </c>
      <c r="D642" t="s">
        <v>25</v>
      </c>
      <c r="E642">
        <v>19600</v>
      </c>
      <c r="F642">
        <v>1981</v>
      </c>
      <c r="G642" t="b">
        <v>0</v>
      </c>
      <c r="H642">
        <v>750</v>
      </c>
      <c r="I642">
        <v>830</v>
      </c>
      <c r="J642">
        <v>790</v>
      </c>
      <c r="K642">
        <v>830</v>
      </c>
      <c r="L642">
        <v>1030</v>
      </c>
    </row>
    <row r="643" spans="1:12" x14ac:dyDescent="0.25">
      <c r="A643" t="s">
        <v>705</v>
      </c>
      <c r="B643" t="s">
        <v>704</v>
      </c>
      <c r="C643" t="s">
        <v>706</v>
      </c>
      <c r="D643" t="s">
        <v>25</v>
      </c>
      <c r="E643">
        <v>19600</v>
      </c>
      <c r="F643">
        <v>1981</v>
      </c>
      <c r="G643" t="b">
        <v>0</v>
      </c>
      <c r="H643">
        <v>450</v>
      </c>
      <c r="I643">
        <v>570</v>
      </c>
      <c r="J643">
        <v>690</v>
      </c>
      <c r="K643">
        <v>810</v>
      </c>
      <c r="L643">
        <v>850</v>
      </c>
    </row>
    <row r="644" spans="1:12" x14ac:dyDescent="0.25">
      <c r="A644" t="s">
        <v>824</v>
      </c>
      <c r="B644" t="s">
        <v>816</v>
      </c>
      <c r="C644" t="s">
        <v>825</v>
      </c>
      <c r="D644" t="s">
        <v>15</v>
      </c>
      <c r="E644">
        <v>19601</v>
      </c>
      <c r="F644">
        <v>1981</v>
      </c>
      <c r="G644" t="b">
        <v>0</v>
      </c>
      <c r="H644">
        <v>600</v>
      </c>
      <c r="I644">
        <v>680</v>
      </c>
      <c r="J644">
        <v>880</v>
      </c>
      <c r="K644">
        <v>1040</v>
      </c>
      <c r="L644">
        <v>1160</v>
      </c>
    </row>
    <row r="645" spans="1:12" x14ac:dyDescent="0.25">
      <c r="A645" t="s">
        <v>861</v>
      </c>
      <c r="B645" t="s">
        <v>855</v>
      </c>
      <c r="C645" t="s">
        <v>706</v>
      </c>
      <c r="D645" t="s">
        <v>25</v>
      </c>
      <c r="E645">
        <v>19603</v>
      </c>
      <c r="F645">
        <v>1981</v>
      </c>
      <c r="G645" t="b">
        <v>0</v>
      </c>
      <c r="H645">
        <v>150</v>
      </c>
      <c r="I645">
        <v>350</v>
      </c>
      <c r="J645">
        <v>350</v>
      </c>
      <c r="K645">
        <v>550</v>
      </c>
      <c r="L645">
        <v>670</v>
      </c>
    </row>
    <row r="646" spans="1:12" x14ac:dyDescent="0.25">
      <c r="A646" t="s">
        <v>867</v>
      </c>
      <c r="B646" t="s">
        <v>863</v>
      </c>
      <c r="C646" t="s">
        <v>868</v>
      </c>
      <c r="D646" t="s">
        <v>25</v>
      </c>
      <c r="E646">
        <v>19601</v>
      </c>
      <c r="F646">
        <v>1981</v>
      </c>
      <c r="G646" t="b">
        <v>0</v>
      </c>
      <c r="H646">
        <v>150</v>
      </c>
      <c r="I646">
        <v>430</v>
      </c>
      <c r="J646">
        <v>630</v>
      </c>
      <c r="K646">
        <v>750</v>
      </c>
      <c r="L646">
        <v>790</v>
      </c>
    </row>
    <row r="647" spans="1:12" x14ac:dyDescent="0.25">
      <c r="A647" t="s">
        <v>871</v>
      </c>
      <c r="B647" t="s">
        <v>863</v>
      </c>
      <c r="C647" t="s">
        <v>872</v>
      </c>
      <c r="D647" t="s">
        <v>15</v>
      </c>
      <c r="E647">
        <v>19601</v>
      </c>
      <c r="F647">
        <v>1981</v>
      </c>
      <c r="G647" t="b">
        <v>0</v>
      </c>
      <c r="H647">
        <v>300</v>
      </c>
      <c r="I647">
        <v>380</v>
      </c>
      <c r="J647">
        <v>420</v>
      </c>
      <c r="K647">
        <v>540</v>
      </c>
      <c r="L647">
        <v>740</v>
      </c>
    </row>
    <row r="648" spans="1:12" x14ac:dyDescent="0.25">
      <c r="A648" t="s">
        <v>877</v>
      </c>
      <c r="B648" t="s">
        <v>878</v>
      </c>
      <c r="C648" t="s">
        <v>228</v>
      </c>
      <c r="D648" t="s">
        <v>15</v>
      </c>
      <c r="E648">
        <v>19600</v>
      </c>
      <c r="F648">
        <v>1981</v>
      </c>
      <c r="G648" t="b">
        <v>0</v>
      </c>
      <c r="H648">
        <v>750</v>
      </c>
      <c r="I648">
        <v>710</v>
      </c>
      <c r="J648">
        <v>710</v>
      </c>
      <c r="K648">
        <v>870</v>
      </c>
      <c r="L648">
        <v>1070</v>
      </c>
    </row>
    <row r="649" spans="1:12" x14ac:dyDescent="0.25">
      <c r="A649" t="s">
        <v>884</v>
      </c>
      <c r="B649" t="s">
        <v>560</v>
      </c>
      <c r="C649" t="s">
        <v>516</v>
      </c>
      <c r="D649" t="s">
        <v>15</v>
      </c>
      <c r="E649">
        <v>19603</v>
      </c>
      <c r="F649">
        <v>1981</v>
      </c>
      <c r="G649" t="b">
        <v>0</v>
      </c>
      <c r="H649">
        <v>150</v>
      </c>
      <c r="I649">
        <v>150</v>
      </c>
      <c r="J649">
        <v>150</v>
      </c>
      <c r="K649">
        <v>270</v>
      </c>
      <c r="L649">
        <v>350</v>
      </c>
    </row>
    <row r="650" spans="1:12" x14ac:dyDescent="0.25">
      <c r="A650" t="s">
        <v>1074</v>
      </c>
      <c r="B650" t="s">
        <v>1072</v>
      </c>
      <c r="C650" t="s">
        <v>666</v>
      </c>
      <c r="D650" t="s">
        <v>15</v>
      </c>
      <c r="E650">
        <v>19603</v>
      </c>
      <c r="F650">
        <v>1981</v>
      </c>
      <c r="G650" t="b">
        <v>0</v>
      </c>
      <c r="H650">
        <v>150</v>
      </c>
      <c r="I650">
        <v>150</v>
      </c>
      <c r="J650">
        <v>230</v>
      </c>
      <c r="K650">
        <v>310</v>
      </c>
      <c r="L650">
        <v>510</v>
      </c>
    </row>
    <row r="651" spans="1:12" x14ac:dyDescent="0.25">
      <c r="A651" t="s">
        <v>1147</v>
      </c>
      <c r="B651" t="s">
        <v>1142</v>
      </c>
      <c r="C651" t="s">
        <v>860</v>
      </c>
      <c r="D651" t="s">
        <v>25</v>
      </c>
      <c r="E651">
        <v>19603</v>
      </c>
      <c r="F651">
        <v>1981</v>
      </c>
      <c r="G651" t="b">
        <v>0</v>
      </c>
      <c r="H651">
        <v>150</v>
      </c>
      <c r="I651">
        <v>110</v>
      </c>
      <c r="J651">
        <v>230</v>
      </c>
      <c r="K651">
        <v>390</v>
      </c>
      <c r="L651">
        <v>510</v>
      </c>
    </row>
    <row r="652" spans="1:12" x14ac:dyDescent="0.25">
      <c r="A652" t="s">
        <v>268</v>
      </c>
      <c r="B652" t="s">
        <v>260</v>
      </c>
      <c r="C652" t="s">
        <v>269</v>
      </c>
      <c r="D652" t="s">
        <v>25</v>
      </c>
      <c r="E652">
        <v>19603</v>
      </c>
      <c r="F652">
        <v>1982</v>
      </c>
      <c r="G652" t="b">
        <v>0</v>
      </c>
      <c r="H652">
        <v>750</v>
      </c>
      <c r="I652">
        <v>750</v>
      </c>
      <c r="J652">
        <v>870</v>
      </c>
      <c r="K652">
        <v>990</v>
      </c>
      <c r="L652">
        <v>1150</v>
      </c>
    </row>
    <row r="653" spans="1:12" x14ac:dyDescent="0.25">
      <c r="A653" t="s">
        <v>373</v>
      </c>
      <c r="B653" t="s">
        <v>367</v>
      </c>
      <c r="C653" t="s">
        <v>374</v>
      </c>
      <c r="D653" t="s">
        <v>25</v>
      </c>
      <c r="E653">
        <v>19601</v>
      </c>
      <c r="F653">
        <v>1982</v>
      </c>
      <c r="G653" t="b">
        <v>0</v>
      </c>
      <c r="H653">
        <v>600</v>
      </c>
      <c r="I653">
        <v>800</v>
      </c>
      <c r="J653">
        <v>800</v>
      </c>
      <c r="K653">
        <v>920</v>
      </c>
      <c r="L653">
        <v>960</v>
      </c>
    </row>
    <row r="654" spans="1:12" x14ac:dyDescent="0.25">
      <c r="A654" t="s">
        <v>438</v>
      </c>
      <c r="B654" t="s">
        <v>439</v>
      </c>
      <c r="C654" t="s">
        <v>267</v>
      </c>
      <c r="D654" t="s">
        <v>15</v>
      </c>
      <c r="E654">
        <v>19601</v>
      </c>
      <c r="F654">
        <v>1982</v>
      </c>
      <c r="G654" t="b">
        <v>0</v>
      </c>
      <c r="H654">
        <v>600</v>
      </c>
      <c r="I654">
        <v>800</v>
      </c>
      <c r="J654">
        <v>1000</v>
      </c>
      <c r="K654">
        <v>1040</v>
      </c>
      <c r="L654">
        <v>1200</v>
      </c>
    </row>
    <row r="655" spans="1:12" x14ac:dyDescent="0.25">
      <c r="A655" t="s">
        <v>607</v>
      </c>
      <c r="B655" t="s">
        <v>599</v>
      </c>
      <c r="C655" t="s">
        <v>608</v>
      </c>
      <c r="D655" t="s">
        <v>25</v>
      </c>
      <c r="E655">
        <v>19601</v>
      </c>
      <c r="F655">
        <v>1982</v>
      </c>
      <c r="G655" t="b">
        <v>0</v>
      </c>
      <c r="H655">
        <v>300</v>
      </c>
      <c r="I655">
        <v>460</v>
      </c>
      <c r="J655">
        <v>660</v>
      </c>
      <c r="K655">
        <v>780</v>
      </c>
      <c r="L655">
        <v>820</v>
      </c>
    </row>
    <row r="656" spans="1:12" x14ac:dyDescent="0.25">
      <c r="A656" t="s">
        <v>730</v>
      </c>
      <c r="B656" t="s">
        <v>725</v>
      </c>
      <c r="C656" t="s">
        <v>290</v>
      </c>
      <c r="D656" t="s">
        <v>15</v>
      </c>
      <c r="E656">
        <v>19600</v>
      </c>
      <c r="F656">
        <v>1982</v>
      </c>
      <c r="G656" t="b">
        <v>0</v>
      </c>
      <c r="H656">
        <v>150</v>
      </c>
      <c r="I656">
        <v>150</v>
      </c>
      <c r="J656">
        <v>150</v>
      </c>
      <c r="K656">
        <v>350</v>
      </c>
      <c r="L656">
        <v>470</v>
      </c>
    </row>
    <row r="657" spans="1:12" x14ac:dyDescent="0.25">
      <c r="A657" t="s">
        <v>833</v>
      </c>
      <c r="B657" t="s">
        <v>828</v>
      </c>
      <c r="C657" t="s">
        <v>565</v>
      </c>
      <c r="D657" t="s">
        <v>15</v>
      </c>
      <c r="E657">
        <v>19603</v>
      </c>
      <c r="F657">
        <v>1982</v>
      </c>
      <c r="G657" t="b">
        <v>0</v>
      </c>
      <c r="H657">
        <v>450</v>
      </c>
      <c r="I657">
        <v>530</v>
      </c>
      <c r="J657">
        <v>690</v>
      </c>
      <c r="K657">
        <v>810</v>
      </c>
      <c r="L657">
        <v>850</v>
      </c>
    </row>
    <row r="658" spans="1:12" x14ac:dyDescent="0.25">
      <c r="A658" t="s">
        <v>836</v>
      </c>
      <c r="B658" t="s">
        <v>67</v>
      </c>
      <c r="C658" t="s">
        <v>837</v>
      </c>
      <c r="D658" t="s">
        <v>15</v>
      </c>
      <c r="E658">
        <v>19600</v>
      </c>
      <c r="F658">
        <v>1982</v>
      </c>
      <c r="G658" t="b">
        <v>0</v>
      </c>
      <c r="H658">
        <v>300</v>
      </c>
      <c r="I658">
        <v>420</v>
      </c>
      <c r="J658">
        <v>460</v>
      </c>
      <c r="K658">
        <v>620</v>
      </c>
      <c r="L658">
        <v>780</v>
      </c>
    </row>
    <row r="659" spans="1:12" x14ac:dyDescent="0.25">
      <c r="A659" t="s">
        <v>947</v>
      </c>
      <c r="B659" t="s">
        <v>945</v>
      </c>
      <c r="C659" t="s">
        <v>767</v>
      </c>
      <c r="D659" t="s">
        <v>15</v>
      </c>
      <c r="E659">
        <v>19603</v>
      </c>
      <c r="F659">
        <v>1982</v>
      </c>
      <c r="G659" t="b">
        <v>0</v>
      </c>
      <c r="H659">
        <v>300</v>
      </c>
      <c r="I659">
        <v>460</v>
      </c>
      <c r="J659">
        <v>540</v>
      </c>
      <c r="K659">
        <v>580</v>
      </c>
      <c r="L659">
        <v>620</v>
      </c>
    </row>
    <row r="660" spans="1:12" x14ac:dyDescent="0.25">
      <c r="A660" t="s">
        <v>961</v>
      </c>
      <c r="B660" t="s">
        <v>957</v>
      </c>
      <c r="C660" t="s">
        <v>243</v>
      </c>
      <c r="D660" t="s">
        <v>15</v>
      </c>
      <c r="E660">
        <v>19600</v>
      </c>
      <c r="F660">
        <v>1982</v>
      </c>
      <c r="G660" t="b">
        <v>0</v>
      </c>
      <c r="H660">
        <v>450</v>
      </c>
      <c r="I660">
        <v>690</v>
      </c>
      <c r="J660">
        <v>690</v>
      </c>
      <c r="K660">
        <v>770</v>
      </c>
      <c r="L660">
        <v>930</v>
      </c>
    </row>
    <row r="661" spans="1:12" x14ac:dyDescent="0.25">
      <c r="A661" t="s">
        <v>1018</v>
      </c>
      <c r="B661" t="s">
        <v>1019</v>
      </c>
      <c r="C661" t="s">
        <v>279</v>
      </c>
      <c r="D661" t="s">
        <v>25</v>
      </c>
      <c r="E661">
        <v>19603</v>
      </c>
      <c r="F661">
        <v>1982</v>
      </c>
      <c r="G661" t="b">
        <v>0</v>
      </c>
      <c r="H661">
        <v>750</v>
      </c>
      <c r="I661">
        <v>950</v>
      </c>
      <c r="J661">
        <v>1070</v>
      </c>
      <c r="K661">
        <v>1150</v>
      </c>
      <c r="L661">
        <v>1350</v>
      </c>
    </row>
    <row r="662" spans="1:12" x14ac:dyDescent="0.25">
      <c r="A662" t="s">
        <v>1029</v>
      </c>
      <c r="B662" t="s">
        <v>1027</v>
      </c>
      <c r="C662" t="s">
        <v>1030</v>
      </c>
      <c r="D662" t="s">
        <v>25</v>
      </c>
      <c r="E662">
        <v>19600</v>
      </c>
      <c r="F662">
        <v>1982</v>
      </c>
      <c r="G662" t="b">
        <v>0</v>
      </c>
      <c r="H662">
        <v>450</v>
      </c>
      <c r="I662">
        <v>610</v>
      </c>
      <c r="J662">
        <v>770</v>
      </c>
      <c r="K662">
        <v>810</v>
      </c>
      <c r="L662">
        <v>930</v>
      </c>
    </row>
    <row r="663" spans="1:12" x14ac:dyDescent="0.25">
      <c r="A663" t="s">
        <v>1044</v>
      </c>
      <c r="B663" t="s">
        <v>1045</v>
      </c>
      <c r="C663" t="s">
        <v>126</v>
      </c>
      <c r="D663" t="s">
        <v>15</v>
      </c>
      <c r="E663">
        <v>19603</v>
      </c>
      <c r="F663">
        <v>1982</v>
      </c>
      <c r="G663" t="b">
        <v>0</v>
      </c>
      <c r="H663">
        <v>450</v>
      </c>
      <c r="I663">
        <v>450</v>
      </c>
      <c r="J663">
        <v>570</v>
      </c>
      <c r="K663">
        <v>730</v>
      </c>
      <c r="L663">
        <v>890</v>
      </c>
    </row>
    <row r="664" spans="1:12" x14ac:dyDescent="0.25">
      <c r="A664" t="s">
        <v>1052</v>
      </c>
      <c r="B664" t="s">
        <v>1047</v>
      </c>
      <c r="C664" t="s">
        <v>448</v>
      </c>
      <c r="D664" t="s">
        <v>15</v>
      </c>
      <c r="E664">
        <v>19603</v>
      </c>
      <c r="F664">
        <v>1982</v>
      </c>
      <c r="G664" t="b">
        <v>0</v>
      </c>
      <c r="H664">
        <v>750</v>
      </c>
      <c r="I664">
        <v>870</v>
      </c>
      <c r="J664">
        <v>950</v>
      </c>
      <c r="K664">
        <v>1030</v>
      </c>
      <c r="L664">
        <v>1190</v>
      </c>
    </row>
    <row r="665" spans="1:12" x14ac:dyDescent="0.25">
      <c r="A665" t="s">
        <v>1055</v>
      </c>
      <c r="B665" t="s">
        <v>1056</v>
      </c>
      <c r="C665" t="s">
        <v>780</v>
      </c>
      <c r="D665" t="s">
        <v>15</v>
      </c>
      <c r="E665">
        <v>19600</v>
      </c>
      <c r="F665">
        <v>1982</v>
      </c>
      <c r="G665" t="b">
        <v>0</v>
      </c>
      <c r="H665">
        <v>750</v>
      </c>
      <c r="I665">
        <v>870</v>
      </c>
      <c r="J665">
        <v>950</v>
      </c>
      <c r="K665">
        <v>1030</v>
      </c>
      <c r="L665">
        <v>1190</v>
      </c>
    </row>
    <row r="666" spans="1:12" x14ac:dyDescent="0.25">
      <c r="A666" t="s">
        <v>1070</v>
      </c>
      <c r="B666" t="s">
        <v>1064</v>
      </c>
      <c r="C666" t="s">
        <v>69</v>
      </c>
      <c r="D666" t="s">
        <v>25</v>
      </c>
      <c r="E666">
        <v>19601</v>
      </c>
      <c r="F666">
        <v>1982</v>
      </c>
      <c r="G666" t="b">
        <v>0</v>
      </c>
      <c r="H666">
        <v>750</v>
      </c>
      <c r="I666">
        <v>870</v>
      </c>
      <c r="J666">
        <v>910</v>
      </c>
      <c r="K666">
        <v>1070</v>
      </c>
      <c r="L666">
        <v>1110</v>
      </c>
    </row>
    <row r="667" spans="1:12" x14ac:dyDescent="0.25">
      <c r="A667" t="s">
        <v>1078</v>
      </c>
      <c r="B667" t="s">
        <v>1072</v>
      </c>
      <c r="C667" t="s">
        <v>130</v>
      </c>
      <c r="D667" t="s">
        <v>25</v>
      </c>
      <c r="E667">
        <v>19600</v>
      </c>
      <c r="F667">
        <v>1982</v>
      </c>
      <c r="G667" t="b">
        <v>0</v>
      </c>
      <c r="H667">
        <v>450</v>
      </c>
      <c r="I667">
        <v>570</v>
      </c>
      <c r="J667">
        <v>770</v>
      </c>
      <c r="K667">
        <v>930</v>
      </c>
      <c r="L667">
        <v>1050</v>
      </c>
    </row>
    <row r="668" spans="1:12" x14ac:dyDescent="0.25">
      <c r="A668" t="s">
        <v>1180</v>
      </c>
      <c r="B668" t="s">
        <v>1176</v>
      </c>
      <c r="C668" t="s">
        <v>423</v>
      </c>
      <c r="D668" t="s">
        <v>25</v>
      </c>
      <c r="E668">
        <v>19601</v>
      </c>
      <c r="F668">
        <v>1982</v>
      </c>
      <c r="G668" t="b">
        <v>0</v>
      </c>
      <c r="H668">
        <v>150</v>
      </c>
      <c r="I668">
        <v>270</v>
      </c>
      <c r="J668">
        <v>350</v>
      </c>
      <c r="K668">
        <v>390</v>
      </c>
      <c r="L668">
        <v>510</v>
      </c>
    </row>
    <row r="669" spans="1:12" x14ac:dyDescent="0.25">
      <c r="A669" t="s">
        <v>1193</v>
      </c>
      <c r="B669" t="s">
        <v>1194</v>
      </c>
      <c r="C669" t="s">
        <v>412</v>
      </c>
      <c r="D669" t="s">
        <v>15</v>
      </c>
      <c r="E669">
        <v>19600</v>
      </c>
      <c r="F669">
        <v>1982</v>
      </c>
      <c r="G669" t="b">
        <v>0</v>
      </c>
      <c r="H669">
        <v>750</v>
      </c>
      <c r="I669">
        <v>710</v>
      </c>
      <c r="J669">
        <v>830</v>
      </c>
      <c r="K669">
        <v>1030</v>
      </c>
      <c r="L669">
        <v>1150</v>
      </c>
    </row>
    <row r="670" spans="1:12" x14ac:dyDescent="0.25">
      <c r="A670" t="s">
        <v>1196</v>
      </c>
      <c r="B670" t="s">
        <v>1197</v>
      </c>
      <c r="C670" t="s">
        <v>976</v>
      </c>
      <c r="D670" t="s">
        <v>25</v>
      </c>
      <c r="E670">
        <v>19600</v>
      </c>
      <c r="F670">
        <v>1982</v>
      </c>
      <c r="G670" t="b">
        <v>0</v>
      </c>
      <c r="H670">
        <v>750</v>
      </c>
      <c r="I670">
        <v>830</v>
      </c>
      <c r="J670">
        <v>830</v>
      </c>
      <c r="K670">
        <v>990</v>
      </c>
      <c r="L670">
        <v>1190</v>
      </c>
    </row>
    <row r="671" spans="1:12" x14ac:dyDescent="0.25">
      <c r="A671" t="s">
        <v>465</v>
      </c>
      <c r="B671" t="s">
        <v>464</v>
      </c>
      <c r="C671" t="s">
        <v>216</v>
      </c>
      <c r="D671" t="s">
        <v>15</v>
      </c>
      <c r="E671">
        <v>19603</v>
      </c>
      <c r="F671">
        <v>1983</v>
      </c>
      <c r="G671" t="b">
        <v>0</v>
      </c>
      <c r="H671">
        <v>750</v>
      </c>
      <c r="I671">
        <v>830</v>
      </c>
      <c r="J671">
        <v>830</v>
      </c>
      <c r="K671">
        <v>950</v>
      </c>
      <c r="L671">
        <v>990</v>
      </c>
    </row>
    <row r="672" spans="1:12" x14ac:dyDescent="0.25">
      <c r="A672" t="s">
        <v>561</v>
      </c>
      <c r="B672" t="s">
        <v>347</v>
      </c>
      <c r="C672" t="s">
        <v>199</v>
      </c>
      <c r="D672" t="s">
        <v>15</v>
      </c>
      <c r="E672">
        <v>19600</v>
      </c>
      <c r="F672">
        <v>1983</v>
      </c>
      <c r="G672" t="b">
        <v>0</v>
      </c>
      <c r="H672">
        <v>300</v>
      </c>
      <c r="I672">
        <v>580</v>
      </c>
      <c r="J672">
        <v>580</v>
      </c>
      <c r="K672">
        <v>700</v>
      </c>
      <c r="L672">
        <v>900</v>
      </c>
    </row>
    <row r="673" spans="1:12" x14ac:dyDescent="0.25">
      <c r="A673" t="s">
        <v>610</v>
      </c>
      <c r="B673" t="s">
        <v>611</v>
      </c>
      <c r="C673" t="s">
        <v>612</v>
      </c>
      <c r="D673" t="s">
        <v>25</v>
      </c>
      <c r="E673">
        <v>19600</v>
      </c>
      <c r="F673">
        <v>1983</v>
      </c>
      <c r="G673" t="b">
        <v>0</v>
      </c>
      <c r="H673">
        <v>450</v>
      </c>
      <c r="I673">
        <v>730</v>
      </c>
      <c r="J673">
        <v>730</v>
      </c>
      <c r="K673">
        <v>810</v>
      </c>
      <c r="L673">
        <v>970</v>
      </c>
    </row>
    <row r="674" spans="1:12" x14ac:dyDescent="0.25">
      <c r="A674" t="s">
        <v>616</v>
      </c>
      <c r="B674" t="s">
        <v>611</v>
      </c>
      <c r="C674" t="s">
        <v>617</v>
      </c>
      <c r="D674" t="s">
        <v>15</v>
      </c>
      <c r="E674">
        <v>19601</v>
      </c>
      <c r="F674">
        <v>1983</v>
      </c>
      <c r="G674" t="b">
        <v>0</v>
      </c>
      <c r="H674">
        <v>600</v>
      </c>
      <c r="I674">
        <v>880</v>
      </c>
      <c r="J674">
        <v>1080</v>
      </c>
      <c r="K674">
        <v>1200</v>
      </c>
      <c r="L674">
        <v>1280</v>
      </c>
    </row>
    <row r="675" spans="1:12" x14ac:dyDescent="0.25">
      <c r="A675" t="s">
        <v>635</v>
      </c>
      <c r="B675" t="s">
        <v>627</v>
      </c>
      <c r="C675" t="s">
        <v>376</v>
      </c>
      <c r="D675" t="s">
        <v>15</v>
      </c>
      <c r="E675">
        <v>19600</v>
      </c>
      <c r="F675">
        <v>1983</v>
      </c>
      <c r="G675" t="b">
        <v>0</v>
      </c>
      <c r="H675">
        <v>600</v>
      </c>
      <c r="I675">
        <v>800</v>
      </c>
      <c r="J675">
        <v>1000</v>
      </c>
      <c r="K675">
        <v>1080</v>
      </c>
      <c r="L675">
        <v>1120</v>
      </c>
    </row>
    <row r="676" spans="1:12" x14ac:dyDescent="0.25">
      <c r="A676" t="s">
        <v>668</v>
      </c>
      <c r="B676" t="s">
        <v>661</v>
      </c>
      <c r="C676" t="s">
        <v>306</v>
      </c>
      <c r="D676" t="s">
        <v>15</v>
      </c>
      <c r="E676">
        <v>19601</v>
      </c>
      <c r="F676">
        <v>1983</v>
      </c>
      <c r="G676" t="b">
        <v>0</v>
      </c>
      <c r="H676">
        <v>600</v>
      </c>
      <c r="I676">
        <v>560</v>
      </c>
      <c r="J676">
        <v>560</v>
      </c>
      <c r="K676">
        <v>600</v>
      </c>
      <c r="L676">
        <v>800</v>
      </c>
    </row>
    <row r="677" spans="1:12" x14ac:dyDescent="0.25">
      <c r="A677" t="s">
        <v>803</v>
      </c>
      <c r="B677" t="s">
        <v>804</v>
      </c>
      <c r="C677" t="s">
        <v>523</v>
      </c>
      <c r="D677" t="s">
        <v>25</v>
      </c>
      <c r="E677">
        <v>19600</v>
      </c>
      <c r="F677">
        <v>1983</v>
      </c>
      <c r="G677" t="b">
        <v>0</v>
      </c>
      <c r="H677">
        <v>450</v>
      </c>
      <c r="I677">
        <v>570</v>
      </c>
      <c r="J677">
        <v>650</v>
      </c>
      <c r="K677">
        <v>730</v>
      </c>
      <c r="L677">
        <v>850</v>
      </c>
    </row>
    <row r="678" spans="1:12" x14ac:dyDescent="0.25">
      <c r="A678" t="s">
        <v>813</v>
      </c>
      <c r="B678" t="s">
        <v>814</v>
      </c>
      <c r="C678" t="s">
        <v>192</v>
      </c>
      <c r="D678" t="s">
        <v>15</v>
      </c>
      <c r="E678">
        <v>19603</v>
      </c>
      <c r="F678">
        <v>1983</v>
      </c>
      <c r="G678" t="b">
        <v>0</v>
      </c>
      <c r="H678">
        <v>600</v>
      </c>
      <c r="I678">
        <v>800</v>
      </c>
      <c r="J678">
        <v>760</v>
      </c>
      <c r="K678">
        <v>920</v>
      </c>
      <c r="L678">
        <v>1000</v>
      </c>
    </row>
    <row r="679" spans="1:12" x14ac:dyDescent="0.25">
      <c r="A679" t="s">
        <v>904</v>
      </c>
      <c r="B679" t="s">
        <v>898</v>
      </c>
      <c r="C679" t="s">
        <v>481</v>
      </c>
      <c r="D679" t="s">
        <v>15</v>
      </c>
      <c r="E679">
        <v>19603</v>
      </c>
      <c r="F679">
        <v>1983</v>
      </c>
      <c r="G679" t="b">
        <v>0</v>
      </c>
      <c r="H679">
        <v>300</v>
      </c>
      <c r="I679">
        <v>340</v>
      </c>
      <c r="J679">
        <v>540</v>
      </c>
      <c r="K679">
        <v>660</v>
      </c>
      <c r="L679">
        <v>740</v>
      </c>
    </row>
    <row r="680" spans="1:12" x14ac:dyDescent="0.25">
      <c r="A680" t="s">
        <v>915</v>
      </c>
      <c r="B680" t="s">
        <v>907</v>
      </c>
      <c r="C680" t="s">
        <v>477</v>
      </c>
      <c r="D680" t="s">
        <v>15</v>
      </c>
      <c r="E680">
        <v>19600</v>
      </c>
      <c r="F680">
        <v>1983</v>
      </c>
      <c r="G680" t="b">
        <v>0</v>
      </c>
      <c r="H680">
        <v>600</v>
      </c>
      <c r="I680">
        <v>840</v>
      </c>
      <c r="J680">
        <v>1040</v>
      </c>
      <c r="K680">
        <v>1120</v>
      </c>
      <c r="L680">
        <v>1320</v>
      </c>
    </row>
    <row r="681" spans="1:12" x14ac:dyDescent="0.25">
      <c r="A681" t="s">
        <v>986</v>
      </c>
      <c r="B681" t="s">
        <v>985</v>
      </c>
      <c r="C681" t="s">
        <v>959</v>
      </c>
      <c r="D681" t="s">
        <v>25</v>
      </c>
      <c r="E681">
        <v>19603</v>
      </c>
      <c r="F681">
        <v>1983</v>
      </c>
      <c r="G681" t="b">
        <v>0</v>
      </c>
      <c r="H681">
        <v>600</v>
      </c>
      <c r="I681">
        <v>800</v>
      </c>
      <c r="J681">
        <v>800</v>
      </c>
      <c r="K681">
        <v>840</v>
      </c>
      <c r="L681">
        <v>1040</v>
      </c>
    </row>
    <row r="682" spans="1:12" x14ac:dyDescent="0.25">
      <c r="A682" t="s">
        <v>1101</v>
      </c>
      <c r="B682" t="s">
        <v>1102</v>
      </c>
      <c r="C682" t="s">
        <v>507</v>
      </c>
      <c r="D682" t="s">
        <v>15</v>
      </c>
      <c r="E682">
        <v>19600</v>
      </c>
      <c r="F682">
        <v>1983</v>
      </c>
      <c r="G682" t="b">
        <v>0</v>
      </c>
      <c r="H682">
        <v>600</v>
      </c>
      <c r="I682">
        <v>760</v>
      </c>
      <c r="J682">
        <v>960</v>
      </c>
      <c r="K682">
        <v>1120</v>
      </c>
      <c r="L682">
        <v>1320</v>
      </c>
    </row>
    <row r="683" spans="1:12" x14ac:dyDescent="0.25">
      <c r="A683" t="s">
        <v>1141</v>
      </c>
      <c r="B683" t="s">
        <v>1142</v>
      </c>
      <c r="C683" t="s">
        <v>1143</v>
      </c>
      <c r="D683" t="s">
        <v>25</v>
      </c>
      <c r="E683">
        <v>19600</v>
      </c>
      <c r="F683">
        <v>1983</v>
      </c>
      <c r="G683" t="b">
        <v>0</v>
      </c>
      <c r="H683">
        <v>750</v>
      </c>
      <c r="I683">
        <v>870</v>
      </c>
      <c r="J683">
        <v>1030</v>
      </c>
      <c r="K683">
        <v>1190</v>
      </c>
      <c r="L683">
        <v>1230</v>
      </c>
    </row>
    <row r="684" spans="1:12" x14ac:dyDescent="0.25">
      <c r="A684" t="s">
        <v>1170</v>
      </c>
      <c r="B684" t="s">
        <v>565</v>
      </c>
      <c r="C684" t="s">
        <v>1006</v>
      </c>
      <c r="D684" t="s">
        <v>25</v>
      </c>
      <c r="E684">
        <v>19600</v>
      </c>
      <c r="F684">
        <v>1983</v>
      </c>
      <c r="G684" t="b">
        <v>0</v>
      </c>
      <c r="H684">
        <v>600</v>
      </c>
      <c r="I684">
        <v>880</v>
      </c>
      <c r="J684">
        <v>840</v>
      </c>
      <c r="K684">
        <v>880</v>
      </c>
      <c r="L684">
        <v>960</v>
      </c>
    </row>
    <row r="685" spans="1:12" x14ac:dyDescent="0.25">
      <c r="A685" t="s">
        <v>1190</v>
      </c>
      <c r="B685" t="s">
        <v>1189</v>
      </c>
      <c r="C685" t="s">
        <v>493</v>
      </c>
      <c r="D685" t="s">
        <v>25</v>
      </c>
      <c r="E685">
        <v>19600</v>
      </c>
      <c r="F685">
        <v>1983</v>
      </c>
      <c r="G685" t="b">
        <v>0</v>
      </c>
      <c r="H685">
        <v>600</v>
      </c>
      <c r="I685">
        <v>720</v>
      </c>
      <c r="J685">
        <v>720</v>
      </c>
      <c r="K685">
        <v>760</v>
      </c>
      <c r="L685">
        <v>920</v>
      </c>
    </row>
    <row r="686" spans="1:12" x14ac:dyDescent="0.25">
      <c r="A686" t="s">
        <v>1239</v>
      </c>
      <c r="B686" t="s">
        <v>1240</v>
      </c>
      <c r="C686" t="s">
        <v>85</v>
      </c>
      <c r="D686" t="s">
        <v>15</v>
      </c>
      <c r="E686">
        <v>19601</v>
      </c>
      <c r="F686">
        <v>1983</v>
      </c>
      <c r="G686" t="b">
        <v>0</v>
      </c>
      <c r="H686">
        <v>600</v>
      </c>
      <c r="I686">
        <v>560</v>
      </c>
      <c r="J686">
        <v>680</v>
      </c>
      <c r="K686">
        <v>760</v>
      </c>
      <c r="L686">
        <v>800</v>
      </c>
    </row>
    <row r="687" spans="1:12" x14ac:dyDescent="0.25">
      <c r="A687" t="s">
        <v>1290</v>
      </c>
      <c r="B687" t="s">
        <v>1289</v>
      </c>
      <c r="C687" t="s">
        <v>363</v>
      </c>
      <c r="D687" t="s">
        <v>15</v>
      </c>
      <c r="E687">
        <v>19601</v>
      </c>
      <c r="F687">
        <v>1983</v>
      </c>
      <c r="G687" t="b">
        <v>0</v>
      </c>
      <c r="H687">
        <v>300</v>
      </c>
      <c r="I687">
        <v>460</v>
      </c>
      <c r="J687">
        <v>500</v>
      </c>
      <c r="K687">
        <v>540</v>
      </c>
      <c r="L687">
        <v>740</v>
      </c>
    </row>
    <row r="688" spans="1:12" x14ac:dyDescent="0.25">
      <c r="A688" t="s">
        <v>1297</v>
      </c>
      <c r="B688" t="s">
        <v>1296</v>
      </c>
      <c r="C688" t="s">
        <v>283</v>
      </c>
      <c r="D688" t="s">
        <v>15</v>
      </c>
      <c r="E688">
        <v>19600</v>
      </c>
      <c r="F688">
        <v>1983</v>
      </c>
      <c r="G688" t="b">
        <v>0</v>
      </c>
      <c r="H688">
        <v>600</v>
      </c>
      <c r="I688">
        <v>880</v>
      </c>
      <c r="J688">
        <v>920</v>
      </c>
      <c r="K688">
        <v>1040</v>
      </c>
      <c r="L688">
        <v>1240</v>
      </c>
    </row>
    <row r="689" spans="1:12" x14ac:dyDescent="0.25">
      <c r="A689" t="s">
        <v>160</v>
      </c>
      <c r="B689" t="s">
        <v>158</v>
      </c>
      <c r="C689" t="s">
        <v>161</v>
      </c>
      <c r="D689" t="s">
        <v>15</v>
      </c>
      <c r="E689">
        <v>19603</v>
      </c>
      <c r="F689">
        <v>1984</v>
      </c>
      <c r="G689" t="b">
        <v>0</v>
      </c>
      <c r="H689">
        <v>600</v>
      </c>
      <c r="I689">
        <v>720</v>
      </c>
      <c r="J689">
        <v>720</v>
      </c>
      <c r="K689">
        <v>840</v>
      </c>
      <c r="L689">
        <v>920</v>
      </c>
    </row>
    <row r="690" spans="1:12" x14ac:dyDescent="0.25">
      <c r="A690" t="s">
        <v>247</v>
      </c>
      <c r="B690" t="s">
        <v>248</v>
      </c>
      <c r="C690" t="s">
        <v>249</v>
      </c>
      <c r="D690" t="s">
        <v>25</v>
      </c>
      <c r="E690">
        <v>19600</v>
      </c>
      <c r="F690">
        <v>1984</v>
      </c>
      <c r="G690" t="b">
        <v>0</v>
      </c>
      <c r="H690">
        <v>150</v>
      </c>
      <c r="I690">
        <v>110</v>
      </c>
      <c r="J690">
        <v>230</v>
      </c>
      <c r="K690">
        <v>310</v>
      </c>
      <c r="L690">
        <v>350</v>
      </c>
    </row>
    <row r="691" spans="1:12" x14ac:dyDescent="0.25">
      <c r="A691" t="s">
        <v>329</v>
      </c>
      <c r="B691" t="s">
        <v>327</v>
      </c>
      <c r="C691" t="s">
        <v>330</v>
      </c>
      <c r="D691" t="s">
        <v>15</v>
      </c>
      <c r="E691">
        <v>19600</v>
      </c>
      <c r="F691">
        <v>1984</v>
      </c>
      <c r="G691" t="b">
        <v>0</v>
      </c>
      <c r="H691">
        <v>450</v>
      </c>
      <c r="I691">
        <v>730</v>
      </c>
      <c r="J691">
        <v>770</v>
      </c>
      <c r="K691">
        <v>810</v>
      </c>
      <c r="L691">
        <v>850</v>
      </c>
    </row>
    <row r="692" spans="1:12" x14ac:dyDescent="0.25">
      <c r="A692" t="s">
        <v>388</v>
      </c>
      <c r="B692" t="s">
        <v>389</v>
      </c>
      <c r="C692" t="s">
        <v>390</v>
      </c>
      <c r="D692" t="s">
        <v>15</v>
      </c>
      <c r="E692">
        <v>19600</v>
      </c>
      <c r="F692">
        <v>1984</v>
      </c>
      <c r="G692" t="b">
        <v>0</v>
      </c>
      <c r="H692">
        <v>450</v>
      </c>
      <c r="I692">
        <v>690</v>
      </c>
      <c r="J692">
        <v>890</v>
      </c>
      <c r="K692">
        <v>970</v>
      </c>
      <c r="L692">
        <v>1130</v>
      </c>
    </row>
    <row r="693" spans="1:12" x14ac:dyDescent="0.25">
      <c r="A693" t="s">
        <v>466</v>
      </c>
      <c r="B693" t="s">
        <v>427</v>
      </c>
      <c r="C693" t="s">
        <v>98</v>
      </c>
      <c r="D693" t="s">
        <v>25</v>
      </c>
      <c r="E693">
        <v>19603</v>
      </c>
      <c r="F693">
        <v>1984</v>
      </c>
      <c r="G693" t="b">
        <v>0</v>
      </c>
      <c r="H693">
        <v>300</v>
      </c>
      <c r="I693">
        <v>420</v>
      </c>
      <c r="J693">
        <v>420</v>
      </c>
      <c r="K693">
        <v>500</v>
      </c>
      <c r="L693">
        <v>660</v>
      </c>
    </row>
    <row r="694" spans="1:12" x14ac:dyDescent="0.25">
      <c r="A694" t="s">
        <v>487</v>
      </c>
      <c r="B694" t="s">
        <v>486</v>
      </c>
      <c r="C694" t="s">
        <v>488</v>
      </c>
      <c r="D694" t="s">
        <v>25</v>
      </c>
      <c r="E694">
        <v>19603</v>
      </c>
      <c r="F694">
        <v>1984</v>
      </c>
      <c r="G694" t="b">
        <v>0</v>
      </c>
      <c r="H694">
        <v>750</v>
      </c>
      <c r="I694">
        <v>790</v>
      </c>
      <c r="J694">
        <v>830</v>
      </c>
      <c r="K694">
        <v>870</v>
      </c>
      <c r="L694">
        <v>910</v>
      </c>
    </row>
    <row r="695" spans="1:12" x14ac:dyDescent="0.25">
      <c r="A695" t="s">
        <v>498</v>
      </c>
      <c r="B695" t="s">
        <v>499</v>
      </c>
      <c r="C695" t="s">
        <v>277</v>
      </c>
      <c r="D695" t="s">
        <v>25</v>
      </c>
      <c r="E695">
        <v>19603</v>
      </c>
      <c r="F695">
        <v>1984</v>
      </c>
      <c r="G695" t="b">
        <v>0</v>
      </c>
      <c r="H695">
        <v>750</v>
      </c>
      <c r="I695">
        <v>990</v>
      </c>
      <c r="J695">
        <v>1190</v>
      </c>
      <c r="K695">
        <v>1310</v>
      </c>
      <c r="L695">
        <v>1430</v>
      </c>
    </row>
    <row r="696" spans="1:12" x14ac:dyDescent="0.25">
      <c r="A696" t="s">
        <v>683</v>
      </c>
      <c r="B696" t="s">
        <v>674</v>
      </c>
      <c r="C696" t="s">
        <v>72</v>
      </c>
      <c r="D696" t="s">
        <v>15</v>
      </c>
      <c r="E696">
        <v>19600</v>
      </c>
      <c r="F696">
        <v>1984</v>
      </c>
      <c r="G696" t="b">
        <v>0</v>
      </c>
      <c r="H696">
        <v>450</v>
      </c>
      <c r="I696">
        <v>570</v>
      </c>
      <c r="J696">
        <v>530</v>
      </c>
      <c r="K696">
        <v>610</v>
      </c>
      <c r="L696">
        <v>810</v>
      </c>
    </row>
    <row r="697" spans="1:12" x14ac:dyDescent="0.25">
      <c r="A697" t="s">
        <v>820</v>
      </c>
      <c r="B697" t="s">
        <v>816</v>
      </c>
      <c r="C697" t="s">
        <v>617</v>
      </c>
      <c r="D697" t="s">
        <v>15</v>
      </c>
      <c r="E697">
        <v>19600</v>
      </c>
      <c r="F697">
        <v>1984</v>
      </c>
      <c r="G697" t="b">
        <v>0</v>
      </c>
      <c r="H697">
        <v>600</v>
      </c>
      <c r="I697">
        <v>680</v>
      </c>
      <c r="J697">
        <v>760</v>
      </c>
      <c r="K697">
        <v>840</v>
      </c>
      <c r="L697">
        <v>1040</v>
      </c>
    </row>
    <row r="698" spans="1:12" x14ac:dyDescent="0.25">
      <c r="A698" t="s">
        <v>946</v>
      </c>
      <c r="B698" t="s">
        <v>945</v>
      </c>
      <c r="C698" t="s">
        <v>694</v>
      </c>
      <c r="D698" t="s">
        <v>25</v>
      </c>
      <c r="E698">
        <v>19600</v>
      </c>
      <c r="F698">
        <v>1984</v>
      </c>
      <c r="G698" t="b">
        <v>0</v>
      </c>
      <c r="H698">
        <v>600</v>
      </c>
      <c r="I698">
        <v>840</v>
      </c>
      <c r="J698">
        <v>1040</v>
      </c>
      <c r="K698">
        <v>1200</v>
      </c>
      <c r="L698">
        <v>1320</v>
      </c>
    </row>
    <row r="699" spans="1:12" x14ac:dyDescent="0.25">
      <c r="A699" t="s">
        <v>1013</v>
      </c>
      <c r="B699" t="s">
        <v>1009</v>
      </c>
      <c r="C699" t="s">
        <v>294</v>
      </c>
      <c r="D699" t="s">
        <v>25</v>
      </c>
      <c r="E699">
        <v>19600</v>
      </c>
      <c r="F699">
        <v>1984</v>
      </c>
      <c r="G699" t="b">
        <v>0</v>
      </c>
      <c r="H699">
        <v>300</v>
      </c>
      <c r="I699">
        <v>500</v>
      </c>
      <c r="J699">
        <v>460</v>
      </c>
      <c r="K699">
        <v>500</v>
      </c>
      <c r="L699">
        <v>540</v>
      </c>
    </row>
    <row r="700" spans="1:12" x14ac:dyDescent="0.25">
      <c r="A700" t="s">
        <v>1071</v>
      </c>
      <c r="B700" t="s">
        <v>1072</v>
      </c>
      <c r="C700" t="s">
        <v>768</v>
      </c>
      <c r="D700" t="s">
        <v>25</v>
      </c>
      <c r="E700">
        <v>19600</v>
      </c>
      <c r="F700">
        <v>1984</v>
      </c>
      <c r="G700" t="b">
        <v>0</v>
      </c>
      <c r="H700">
        <v>450</v>
      </c>
      <c r="I700">
        <v>690</v>
      </c>
      <c r="J700">
        <v>730</v>
      </c>
      <c r="K700">
        <v>850</v>
      </c>
      <c r="L700">
        <v>1050</v>
      </c>
    </row>
    <row r="701" spans="1:12" x14ac:dyDescent="0.25">
      <c r="A701" t="s">
        <v>1086</v>
      </c>
      <c r="B701" t="s">
        <v>1084</v>
      </c>
      <c r="C701" t="s">
        <v>238</v>
      </c>
      <c r="D701" t="s">
        <v>15</v>
      </c>
      <c r="E701">
        <v>19600</v>
      </c>
      <c r="F701">
        <v>1984</v>
      </c>
      <c r="G701" t="b">
        <v>0</v>
      </c>
      <c r="H701">
        <v>450</v>
      </c>
      <c r="I701">
        <v>690</v>
      </c>
      <c r="J701">
        <v>730</v>
      </c>
      <c r="K701">
        <v>930</v>
      </c>
      <c r="L701">
        <v>1050</v>
      </c>
    </row>
    <row r="702" spans="1:12" x14ac:dyDescent="0.25">
      <c r="A702" t="s">
        <v>1096</v>
      </c>
      <c r="B702" t="s">
        <v>1097</v>
      </c>
      <c r="C702" t="s">
        <v>557</v>
      </c>
      <c r="D702" t="s">
        <v>25</v>
      </c>
      <c r="E702">
        <v>19600</v>
      </c>
      <c r="F702">
        <v>1984</v>
      </c>
      <c r="G702" t="b">
        <v>0</v>
      </c>
      <c r="H702">
        <v>750</v>
      </c>
      <c r="I702">
        <v>750</v>
      </c>
      <c r="J702">
        <v>950</v>
      </c>
      <c r="K702">
        <v>1030</v>
      </c>
      <c r="L702">
        <v>1190</v>
      </c>
    </row>
    <row r="703" spans="1:12" x14ac:dyDescent="0.25">
      <c r="A703" t="s">
        <v>1168</v>
      </c>
      <c r="B703" t="s">
        <v>565</v>
      </c>
      <c r="C703" t="s">
        <v>337</v>
      </c>
      <c r="D703" t="s">
        <v>25</v>
      </c>
      <c r="E703">
        <v>19601</v>
      </c>
      <c r="F703">
        <v>1984</v>
      </c>
      <c r="G703" t="b">
        <v>0</v>
      </c>
      <c r="H703">
        <v>150</v>
      </c>
      <c r="I703">
        <v>190</v>
      </c>
      <c r="J703">
        <v>350</v>
      </c>
      <c r="K703">
        <v>390</v>
      </c>
      <c r="L703">
        <v>430</v>
      </c>
    </row>
    <row r="704" spans="1:12" x14ac:dyDescent="0.25">
      <c r="A704" t="s">
        <v>1229</v>
      </c>
      <c r="B704" t="s">
        <v>1228</v>
      </c>
      <c r="C704" t="s">
        <v>301</v>
      </c>
      <c r="D704" t="s">
        <v>15</v>
      </c>
      <c r="E704">
        <v>19601</v>
      </c>
      <c r="F704">
        <v>1984</v>
      </c>
      <c r="G704" t="b">
        <v>0</v>
      </c>
      <c r="H704">
        <v>600</v>
      </c>
      <c r="I704">
        <v>880</v>
      </c>
      <c r="J704">
        <v>960</v>
      </c>
      <c r="K704">
        <v>1120</v>
      </c>
      <c r="L704">
        <v>1280</v>
      </c>
    </row>
    <row r="705" spans="1:12" x14ac:dyDescent="0.25">
      <c r="A705" t="s">
        <v>1255</v>
      </c>
      <c r="B705" t="s">
        <v>1251</v>
      </c>
      <c r="C705" t="s">
        <v>156</v>
      </c>
      <c r="D705" t="s">
        <v>15</v>
      </c>
      <c r="E705">
        <v>19603</v>
      </c>
      <c r="F705">
        <v>1984</v>
      </c>
      <c r="G705" t="b">
        <v>0</v>
      </c>
      <c r="H705">
        <v>600</v>
      </c>
      <c r="I705">
        <v>600</v>
      </c>
      <c r="J705">
        <v>640</v>
      </c>
      <c r="K705">
        <v>680</v>
      </c>
      <c r="L705">
        <v>880</v>
      </c>
    </row>
    <row r="706" spans="1:12" x14ac:dyDescent="0.25">
      <c r="A706" t="s">
        <v>55</v>
      </c>
      <c r="B706" t="s">
        <v>51</v>
      </c>
      <c r="C706" t="s">
        <v>56</v>
      </c>
      <c r="D706" t="s">
        <v>25</v>
      </c>
      <c r="E706">
        <v>19601</v>
      </c>
      <c r="F706">
        <v>1985</v>
      </c>
      <c r="G706" t="b">
        <v>0</v>
      </c>
      <c r="H706">
        <v>160</v>
      </c>
      <c r="I706">
        <v>160</v>
      </c>
      <c r="J706">
        <v>230</v>
      </c>
      <c r="K706">
        <v>190</v>
      </c>
      <c r="L706">
        <v>190</v>
      </c>
    </row>
    <row r="707" spans="1:12" x14ac:dyDescent="0.25">
      <c r="A707" t="s">
        <v>262</v>
      </c>
      <c r="B707" t="s">
        <v>260</v>
      </c>
      <c r="C707" t="s">
        <v>263</v>
      </c>
      <c r="D707" t="s">
        <v>15</v>
      </c>
      <c r="E707">
        <v>19600</v>
      </c>
      <c r="F707">
        <v>1985</v>
      </c>
      <c r="G707" t="b">
        <v>0</v>
      </c>
      <c r="H707">
        <v>120</v>
      </c>
      <c r="I707">
        <v>170</v>
      </c>
      <c r="J707">
        <v>180</v>
      </c>
      <c r="K707">
        <v>165</v>
      </c>
      <c r="L707">
        <v>180</v>
      </c>
    </row>
    <row r="708" spans="1:12" x14ac:dyDescent="0.25">
      <c r="A708" t="s">
        <v>463</v>
      </c>
      <c r="B708" t="s">
        <v>464</v>
      </c>
      <c r="C708" t="s">
        <v>77</v>
      </c>
      <c r="D708" t="s">
        <v>15</v>
      </c>
      <c r="E708">
        <v>19601</v>
      </c>
      <c r="F708">
        <v>1985</v>
      </c>
      <c r="G708" t="b">
        <v>0</v>
      </c>
      <c r="H708">
        <v>200</v>
      </c>
      <c r="I708">
        <v>190</v>
      </c>
      <c r="J708">
        <v>190</v>
      </c>
      <c r="K708">
        <v>215</v>
      </c>
      <c r="L708">
        <v>275</v>
      </c>
    </row>
    <row r="709" spans="1:12" x14ac:dyDescent="0.25">
      <c r="A709" t="s">
        <v>847</v>
      </c>
      <c r="B709" t="s">
        <v>846</v>
      </c>
      <c r="C709" t="s">
        <v>732</v>
      </c>
      <c r="D709" t="s">
        <v>25</v>
      </c>
      <c r="E709">
        <v>19601</v>
      </c>
      <c r="F709">
        <v>1985</v>
      </c>
      <c r="G709" t="b">
        <v>0</v>
      </c>
      <c r="H709">
        <v>120</v>
      </c>
      <c r="I709">
        <v>140</v>
      </c>
      <c r="J709">
        <v>170</v>
      </c>
      <c r="K709">
        <v>165</v>
      </c>
      <c r="L709">
        <v>240</v>
      </c>
    </row>
    <row r="710" spans="1:12" x14ac:dyDescent="0.25">
      <c r="A710" t="s">
        <v>893</v>
      </c>
      <c r="B710" t="s">
        <v>560</v>
      </c>
      <c r="C710" t="s">
        <v>330</v>
      </c>
      <c r="D710" t="s">
        <v>15</v>
      </c>
      <c r="E710">
        <v>19603</v>
      </c>
      <c r="F710">
        <v>1985</v>
      </c>
      <c r="G710" t="b">
        <v>0</v>
      </c>
      <c r="H710">
        <v>200</v>
      </c>
      <c r="I710">
        <v>250</v>
      </c>
      <c r="J710">
        <v>210</v>
      </c>
      <c r="K710">
        <v>260</v>
      </c>
      <c r="L710">
        <v>275</v>
      </c>
    </row>
    <row r="711" spans="1:12" x14ac:dyDescent="0.25">
      <c r="A711" t="s">
        <v>993</v>
      </c>
      <c r="B711" t="s">
        <v>994</v>
      </c>
      <c r="C711" t="s">
        <v>107</v>
      </c>
      <c r="D711" t="s">
        <v>25</v>
      </c>
      <c r="E711">
        <v>19601</v>
      </c>
      <c r="F711">
        <v>1985</v>
      </c>
      <c r="G711" t="b">
        <v>0</v>
      </c>
      <c r="H711">
        <v>120</v>
      </c>
      <c r="I711">
        <v>160</v>
      </c>
      <c r="J711">
        <v>140</v>
      </c>
      <c r="K711">
        <v>180</v>
      </c>
      <c r="L711">
        <v>225</v>
      </c>
    </row>
    <row r="712" spans="1:12" x14ac:dyDescent="0.25">
      <c r="A712" t="s">
        <v>1014</v>
      </c>
      <c r="B712" t="s">
        <v>1009</v>
      </c>
      <c r="C712" t="s">
        <v>1015</v>
      </c>
      <c r="D712" t="s">
        <v>25</v>
      </c>
      <c r="E712">
        <v>19603</v>
      </c>
      <c r="F712">
        <v>1985</v>
      </c>
      <c r="G712" t="b">
        <v>0</v>
      </c>
      <c r="H712">
        <v>40</v>
      </c>
      <c r="I712">
        <v>60</v>
      </c>
      <c r="J712">
        <v>100</v>
      </c>
      <c r="K712">
        <v>115</v>
      </c>
      <c r="L712">
        <v>175</v>
      </c>
    </row>
    <row r="713" spans="1:12" x14ac:dyDescent="0.25">
      <c r="A713" t="s">
        <v>1110</v>
      </c>
      <c r="B713" t="s">
        <v>1111</v>
      </c>
      <c r="C713" t="s">
        <v>767</v>
      </c>
      <c r="D713" t="s">
        <v>15</v>
      </c>
      <c r="E713">
        <v>19603</v>
      </c>
      <c r="F713">
        <v>1985</v>
      </c>
      <c r="G713" t="b">
        <v>0</v>
      </c>
      <c r="H713">
        <v>160</v>
      </c>
      <c r="I713">
        <v>180</v>
      </c>
      <c r="J713">
        <v>200</v>
      </c>
      <c r="K713">
        <v>220</v>
      </c>
      <c r="L713">
        <v>205</v>
      </c>
    </row>
    <row r="714" spans="1:12" x14ac:dyDescent="0.25">
      <c r="A714" t="s">
        <v>1154</v>
      </c>
      <c r="B714" t="s">
        <v>1155</v>
      </c>
      <c r="C714" t="s">
        <v>404</v>
      </c>
      <c r="D714" t="s">
        <v>15</v>
      </c>
      <c r="E714">
        <v>19601</v>
      </c>
      <c r="F714">
        <v>1985</v>
      </c>
      <c r="G714" t="b">
        <v>0</v>
      </c>
      <c r="H714">
        <v>40</v>
      </c>
      <c r="I714">
        <v>40</v>
      </c>
      <c r="J714">
        <v>80</v>
      </c>
      <c r="K714">
        <v>70</v>
      </c>
      <c r="L714">
        <v>85</v>
      </c>
    </row>
    <row r="715" spans="1:12" x14ac:dyDescent="0.25">
      <c r="A715" t="s">
        <v>1201</v>
      </c>
      <c r="B715" t="s">
        <v>1197</v>
      </c>
      <c r="C715" t="s">
        <v>501</v>
      </c>
      <c r="D715" t="s">
        <v>15</v>
      </c>
      <c r="E715">
        <v>19603</v>
      </c>
      <c r="F715">
        <v>1985</v>
      </c>
      <c r="G715" t="b">
        <v>0</v>
      </c>
      <c r="H715">
        <v>160</v>
      </c>
      <c r="I715">
        <v>210</v>
      </c>
      <c r="J715">
        <v>170</v>
      </c>
      <c r="K715">
        <v>190</v>
      </c>
      <c r="L715">
        <v>250</v>
      </c>
    </row>
    <row r="716" spans="1:12" x14ac:dyDescent="0.25">
      <c r="A716" t="s">
        <v>110</v>
      </c>
      <c r="B716" t="s">
        <v>106</v>
      </c>
      <c r="C716" t="s">
        <v>72</v>
      </c>
      <c r="D716" t="s">
        <v>15</v>
      </c>
      <c r="E716">
        <v>19600</v>
      </c>
      <c r="F716">
        <v>1986</v>
      </c>
      <c r="G716" t="b">
        <v>0</v>
      </c>
      <c r="H716">
        <v>80</v>
      </c>
      <c r="I716">
        <v>120</v>
      </c>
      <c r="J716">
        <v>160</v>
      </c>
      <c r="K716">
        <v>110</v>
      </c>
      <c r="L716">
        <v>140</v>
      </c>
    </row>
    <row r="717" spans="1:12" x14ac:dyDescent="0.25">
      <c r="A717" t="s">
        <v>138</v>
      </c>
      <c r="B717" t="s">
        <v>139</v>
      </c>
      <c r="C717" t="s">
        <v>140</v>
      </c>
      <c r="D717" t="s">
        <v>15</v>
      </c>
      <c r="E717">
        <v>19600</v>
      </c>
      <c r="F717">
        <v>1986</v>
      </c>
      <c r="G717" t="b">
        <v>0</v>
      </c>
      <c r="H717">
        <v>80</v>
      </c>
      <c r="I717">
        <v>130</v>
      </c>
      <c r="J717">
        <v>100</v>
      </c>
      <c r="K717">
        <v>125</v>
      </c>
      <c r="L717">
        <v>155</v>
      </c>
    </row>
    <row r="718" spans="1:12" x14ac:dyDescent="0.25">
      <c r="A718" t="s">
        <v>890</v>
      </c>
      <c r="B718" t="s">
        <v>560</v>
      </c>
      <c r="C718" t="s">
        <v>18</v>
      </c>
      <c r="D718" t="s">
        <v>15</v>
      </c>
      <c r="E718">
        <v>19601</v>
      </c>
      <c r="F718">
        <v>1986</v>
      </c>
      <c r="G718" t="b">
        <v>0</v>
      </c>
      <c r="H718">
        <v>160</v>
      </c>
      <c r="I718">
        <v>190</v>
      </c>
      <c r="J718">
        <v>240</v>
      </c>
      <c r="K718">
        <v>190</v>
      </c>
      <c r="L718">
        <v>235</v>
      </c>
    </row>
    <row r="719" spans="1:12" x14ac:dyDescent="0.25">
      <c r="A719" t="s">
        <v>1063</v>
      </c>
      <c r="B719" t="s">
        <v>1064</v>
      </c>
      <c r="C719" t="s">
        <v>301</v>
      </c>
      <c r="D719" t="s">
        <v>15</v>
      </c>
      <c r="E719">
        <v>19601</v>
      </c>
      <c r="F719">
        <v>1986</v>
      </c>
      <c r="G719" t="b">
        <v>0</v>
      </c>
      <c r="H719">
        <v>40</v>
      </c>
      <c r="I719">
        <v>60</v>
      </c>
      <c r="J719">
        <v>70</v>
      </c>
      <c r="K719">
        <v>85</v>
      </c>
      <c r="L719">
        <v>115</v>
      </c>
    </row>
    <row r="720" spans="1:12" x14ac:dyDescent="0.25">
      <c r="A720" t="s">
        <v>1075</v>
      </c>
      <c r="B720" t="s">
        <v>1072</v>
      </c>
      <c r="C720" t="s">
        <v>959</v>
      </c>
      <c r="D720" t="s">
        <v>25</v>
      </c>
      <c r="E720">
        <v>19603</v>
      </c>
      <c r="F720">
        <v>1986</v>
      </c>
      <c r="G720" t="b">
        <v>0</v>
      </c>
      <c r="H720">
        <v>40</v>
      </c>
      <c r="I720">
        <v>60</v>
      </c>
      <c r="J720">
        <v>60</v>
      </c>
      <c r="K720">
        <v>100</v>
      </c>
      <c r="L720">
        <v>145</v>
      </c>
    </row>
    <row r="721" spans="1:12" x14ac:dyDescent="0.25">
      <c r="A721" t="s">
        <v>1100</v>
      </c>
      <c r="B721" t="s">
        <v>1097</v>
      </c>
      <c r="C721" t="s">
        <v>622</v>
      </c>
      <c r="D721" t="s">
        <v>15</v>
      </c>
      <c r="E721">
        <v>19600</v>
      </c>
      <c r="F721">
        <v>1986</v>
      </c>
      <c r="G721" t="b">
        <v>0</v>
      </c>
      <c r="H721">
        <v>200</v>
      </c>
      <c r="I721">
        <v>210</v>
      </c>
      <c r="J721">
        <v>260</v>
      </c>
      <c r="K721">
        <v>215</v>
      </c>
      <c r="L721">
        <v>290</v>
      </c>
    </row>
    <row r="722" spans="1:12" x14ac:dyDescent="0.25">
      <c r="A722" t="s">
        <v>1118</v>
      </c>
      <c r="B722" t="s">
        <v>1117</v>
      </c>
      <c r="C722" t="s">
        <v>212</v>
      </c>
      <c r="D722" t="s">
        <v>15</v>
      </c>
      <c r="E722">
        <v>19601</v>
      </c>
      <c r="F722">
        <v>1986</v>
      </c>
      <c r="G722" t="b">
        <v>0</v>
      </c>
      <c r="H722">
        <v>200</v>
      </c>
      <c r="I722">
        <v>230</v>
      </c>
      <c r="J722">
        <v>240</v>
      </c>
      <c r="K722">
        <v>260</v>
      </c>
      <c r="L722">
        <v>335</v>
      </c>
    </row>
    <row r="723" spans="1:12" x14ac:dyDescent="0.25">
      <c r="A723" t="s">
        <v>73</v>
      </c>
      <c r="B723" t="s">
        <v>52</v>
      </c>
      <c r="C723" t="s">
        <v>74</v>
      </c>
      <c r="D723" t="s">
        <v>15</v>
      </c>
      <c r="E723">
        <v>19603</v>
      </c>
      <c r="F723">
        <v>1987</v>
      </c>
      <c r="G723" t="b">
        <v>0</v>
      </c>
      <c r="H723">
        <v>40</v>
      </c>
      <c r="I723">
        <v>90</v>
      </c>
      <c r="J723">
        <v>90</v>
      </c>
      <c r="K723">
        <v>55</v>
      </c>
      <c r="L723">
        <v>100</v>
      </c>
    </row>
    <row r="724" spans="1:12" x14ac:dyDescent="0.25">
      <c r="A724" t="s">
        <v>655</v>
      </c>
      <c r="B724" t="s">
        <v>649</v>
      </c>
      <c r="C724" t="s">
        <v>415</v>
      </c>
      <c r="D724" t="s">
        <v>25</v>
      </c>
      <c r="E724">
        <v>19600</v>
      </c>
      <c r="F724">
        <v>1987</v>
      </c>
      <c r="G724" t="b">
        <v>0</v>
      </c>
      <c r="H724">
        <v>80</v>
      </c>
      <c r="I724">
        <v>100</v>
      </c>
      <c r="J724">
        <v>150</v>
      </c>
      <c r="K724">
        <v>110</v>
      </c>
      <c r="L724">
        <v>125</v>
      </c>
    </row>
    <row r="725" spans="1:12" x14ac:dyDescent="0.25">
      <c r="A725" t="s">
        <v>975</v>
      </c>
      <c r="B725" t="s">
        <v>973</v>
      </c>
      <c r="C725" t="s">
        <v>976</v>
      </c>
      <c r="D725" t="s">
        <v>25</v>
      </c>
      <c r="E725">
        <v>19603</v>
      </c>
      <c r="F725">
        <v>1987</v>
      </c>
      <c r="G725" t="b">
        <v>0</v>
      </c>
      <c r="H725">
        <v>40</v>
      </c>
      <c r="I725">
        <v>70</v>
      </c>
      <c r="J725">
        <v>70</v>
      </c>
      <c r="K725">
        <v>115</v>
      </c>
      <c r="L725">
        <v>175</v>
      </c>
    </row>
    <row r="726" spans="1:12" x14ac:dyDescent="0.25">
      <c r="A726" t="s">
        <v>1092</v>
      </c>
      <c r="B726" t="s">
        <v>1093</v>
      </c>
      <c r="C726" t="s">
        <v>34</v>
      </c>
      <c r="D726" t="s">
        <v>15</v>
      </c>
      <c r="E726">
        <v>19603</v>
      </c>
      <c r="F726">
        <v>1987</v>
      </c>
      <c r="G726" t="b">
        <v>0</v>
      </c>
      <c r="H726">
        <v>120</v>
      </c>
      <c r="I726">
        <v>140</v>
      </c>
      <c r="J726">
        <v>180</v>
      </c>
      <c r="K726">
        <v>195</v>
      </c>
      <c r="L726">
        <v>195</v>
      </c>
    </row>
    <row r="727" spans="1:12" x14ac:dyDescent="0.25">
      <c r="A727" t="s">
        <v>19</v>
      </c>
      <c r="B727" t="s">
        <v>20</v>
      </c>
      <c r="C727" t="s">
        <v>21</v>
      </c>
      <c r="D727" t="s">
        <v>15</v>
      </c>
      <c r="E727">
        <v>19600</v>
      </c>
      <c r="F727">
        <v>1988</v>
      </c>
      <c r="G727" t="b">
        <v>0</v>
      </c>
      <c r="H727">
        <v>40</v>
      </c>
      <c r="I727">
        <v>80</v>
      </c>
      <c r="J727">
        <v>110</v>
      </c>
      <c r="K727">
        <v>100</v>
      </c>
      <c r="L727">
        <v>160</v>
      </c>
    </row>
    <row r="728" spans="1:12" x14ac:dyDescent="0.25">
      <c r="A728" t="s">
        <v>1087</v>
      </c>
      <c r="B728" t="s">
        <v>1084</v>
      </c>
      <c r="C728" t="s">
        <v>876</v>
      </c>
      <c r="D728" t="s">
        <v>25</v>
      </c>
      <c r="E728">
        <v>19603</v>
      </c>
      <c r="F728">
        <v>1988</v>
      </c>
      <c r="G728" t="b">
        <v>0</v>
      </c>
      <c r="H728">
        <v>40</v>
      </c>
      <c r="I728">
        <v>40</v>
      </c>
      <c r="J728">
        <v>20</v>
      </c>
      <c r="K728">
        <v>100</v>
      </c>
      <c r="L728">
        <v>100</v>
      </c>
    </row>
    <row r="729" spans="1:12" x14ac:dyDescent="0.25">
      <c r="A729" t="s">
        <v>1185</v>
      </c>
      <c r="B729" t="s">
        <v>1184</v>
      </c>
      <c r="C729" t="s">
        <v>527</v>
      </c>
      <c r="D729" t="s">
        <v>25</v>
      </c>
      <c r="E729">
        <v>19600</v>
      </c>
      <c r="F729">
        <v>1988</v>
      </c>
      <c r="G729" t="b">
        <v>0</v>
      </c>
      <c r="H729">
        <v>200</v>
      </c>
      <c r="I729">
        <v>250</v>
      </c>
      <c r="J729">
        <v>220</v>
      </c>
      <c r="K729">
        <v>275</v>
      </c>
      <c r="L729">
        <v>335</v>
      </c>
    </row>
    <row r="730" spans="1:12" x14ac:dyDescent="0.25">
      <c r="A730" t="s">
        <v>174</v>
      </c>
      <c r="B730" t="s">
        <v>170</v>
      </c>
      <c r="C730" t="s">
        <v>175</v>
      </c>
      <c r="D730" t="s">
        <v>25</v>
      </c>
      <c r="E730">
        <v>19601</v>
      </c>
      <c r="F730">
        <v>1989</v>
      </c>
      <c r="G730" t="b">
        <v>0</v>
      </c>
      <c r="H730">
        <v>120</v>
      </c>
      <c r="I730">
        <v>140</v>
      </c>
      <c r="J730">
        <v>130</v>
      </c>
      <c r="K730">
        <v>180</v>
      </c>
      <c r="L730">
        <v>165</v>
      </c>
    </row>
    <row r="731" spans="1:12" x14ac:dyDescent="0.25">
      <c r="A731" t="s">
        <v>553</v>
      </c>
      <c r="B731" t="s">
        <v>347</v>
      </c>
      <c r="C731" t="s">
        <v>554</v>
      </c>
      <c r="D731" t="s">
        <v>15</v>
      </c>
      <c r="E731">
        <v>19600</v>
      </c>
      <c r="F731">
        <v>1989</v>
      </c>
      <c r="G731" t="b">
        <v>0</v>
      </c>
      <c r="H731">
        <v>160</v>
      </c>
      <c r="I731">
        <v>210</v>
      </c>
      <c r="J731">
        <v>190</v>
      </c>
      <c r="K731">
        <v>190</v>
      </c>
      <c r="L731">
        <v>175</v>
      </c>
    </row>
    <row r="732" spans="1:12" x14ac:dyDescent="0.25">
      <c r="A732" t="s">
        <v>669</v>
      </c>
      <c r="B732" t="s">
        <v>661</v>
      </c>
      <c r="C732" t="s">
        <v>572</v>
      </c>
      <c r="D732" t="s">
        <v>15</v>
      </c>
      <c r="E732">
        <v>19601</v>
      </c>
      <c r="F732">
        <v>1989</v>
      </c>
      <c r="G732" t="b">
        <v>0</v>
      </c>
      <c r="H732">
        <v>80</v>
      </c>
      <c r="I732">
        <v>80</v>
      </c>
      <c r="J732">
        <v>80</v>
      </c>
      <c r="K732">
        <v>155</v>
      </c>
      <c r="L732">
        <v>215</v>
      </c>
    </row>
    <row r="733" spans="1:12" x14ac:dyDescent="0.25">
      <c r="A733" t="s">
        <v>696</v>
      </c>
      <c r="B733" t="s">
        <v>688</v>
      </c>
      <c r="C733" t="s">
        <v>697</v>
      </c>
      <c r="D733" t="s">
        <v>25</v>
      </c>
      <c r="E733">
        <v>19601</v>
      </c>
      <c r="F733">
        <v>1989</v>
      </c>
      <c r="G733" t="b">
        <v>0</v>
      </c>
      <c r="H733">
        <v>80</v>
      </c>
      <c r="I733">
        <v>130</v>
      </c>
      <c r="J733">
        <v>110</v>
      </c>
      <c r="K733">
        <v>125</v>
      </c>
      <c r="L733">
        <v>110</v>
      </c>
    </row>
    <row r="734" spans="1:12" x14ac:dyDescent="0.25">
      <c r="A734" t="s">
        <v>751</v>
      </c>
      <c r="B734" t="s">
        <v>752</v>
      </c>
      <c r="C734" t="s">
        <v>436</v>
      </c>
      <c r="D734" t="s">
        <v>15</v>
      </c>
      <c r="E734">
        <v>19603</v>
      </c>
      <c r="F734">
        <v>1989</v>
      </c>
      <c r="G734" t="b">
        <v>0</v>
      </c>
      <c r="H734">
        <v>40</v>
      </c>
      <c r="I734">
        <v>30</v>
      </c>
      <c r="J734">
        <v>70</v>
      </c>
      <c r="K734">
        <v>85</v>
      </c>
      <c r="L734">
        <v>130</v>
      </c>
    </row>
    <row r="735" spans="1:12" x14ac:dyDescent="0.25">
      <c r="A735" t="s">
        <v>89</v>
      </c>
      <c r="B735" t="s">
        <v>90</v>
      </c>
      <c r="C735" t="s">
        <v>77</v>
      </c>
      <c r="D735" t="s">
        <v>15</v>
      </c>
      <c r="E735">
        <v>19603</v>
      </c>
      <c r="F735">
        <v>1990</v>
      </c>
      <c r="G735" t="b">
        <v>0</v>
      </c>
      <c r="H735">
        <v>120</v>
      </c>
      <c r="I735">
        <v>160</v>
      </c>
      <c r="J735">
        <v>100</v>
      </c>
      <c r="K735">
        <v>135</v>
      </c>
      <c r="L735">
        <v>195</v>
      </c>
    </row>
    <row r="736" spans="1:12" x14ac:dyDescent="0.25">
      <c r="A736" t="s">
        <v>127</v>
      </c>
      <c r="B736" t="s">
        <v>104</v>
      </c>
      <c r="C736" t="s">
        <v>128</v>
      </c>
      <c r="D736" t="s">
        <v>25</v>
      </c>
      <c r="E736">
        <v>19601</v>
      </c>
      <c r="F736">
        <v>1990</v>
      </c>
      <c r="G736" t="b">
        <v>0</v>
      </c>
      <c r="H736">
        <v>80</v>
      </c>
      <c r="I736">
        <v>130</v>
      </c>
      <c r="J736">
        <v>180</v>
      </c>
      <c r="K736">
        <v>125</v>
      </c>
      <c r="L736">
        <v>110</v>
      </c>
    </row>
    <row r="737" spans="1:12" x14ac:dyDescent="0.25">
      <c r="A737" t="s">
        <v>297</v>
      </c>
      <c r="B737" t="s">
        <v>255</v>
      </c>
      <c r="C737" t="s">
        <v>298</v>
      </c>
      <c r="D737" t="s">
        <v>15</v>
      </c>
      <c r="E737">
        <v>19600</v>
      </c>
      <c r="F737">
        <v>1990</v>
      </c>
      <c r="G737" t="b">
        <v>0</v>
      </c>
      <c r="H737">
        <v>160</v>
      </c>
      <c r="I737">
        <v>190</v>
      </c>
      <c r="J737">
        <v>200</v>
      </c>
      <c r="K737">
        <v>190</v>
      </c>
      <c r="L737">
        <v>265</v>
      </c>
    </row>
    <row r="738" spans="1:12" x14ac:dyDescent="0.25">
      <c r="A738" t="s">
        <v>1026</v>
      </c>
      <c r="B738" t="s">
        <v>1027</v>
      </c>
      <c r="C738" t="s">
        <v>462</v>
      </c>
      <c r="D738" t="s">
        <v>25</v>
      </c>
      <c r="E738">
        <v>19600</v>
      </c>
      <c r="F738">
        <v>1990</v>
      </c>
      <c r="G738" t="b">
        <v>0</v>
      </c>
      <c r="H738">
        <v>160</v>
      </c>
      <c r="I738">
        <v>180</v>
      </c>
      <c r="J738">
        <v>250</v>
      </c>
      <c r="K738">
        <v>175</v>
      </c>
      <c r="L738">
        <v>250</v>
      </c>
    </row>
    <row r="739" spans="1:12" x14ac:dyDescent="0.25">
      <c r="A739" t="s">
        <v>1049</v>
      </c>
      <c r="B739" t="s">
        <v>1047</v>
      </c>
      <c r="C739" t="s">
        <v>67</v>
      </c>
      <c r="D739" t="s">
        <v>25</v>
      </c>
      <c r="E739">
        <v>19600</v>
      </c>
      <c r="F739">
        <v>1990</v>
      </c>
      <c r="G739" t="b">
        <v>0</v>
      </c>
      <c r="H739">
        <v>200</v>
      </c>
      <c r="I739">
        <v>240</v>
      </c>
      <c r="J739">
        <v>220</v>
      </c>
      <c r="K739">
        <v>275</v>
      </c>
      <c r="L739">
        <v>260</v>
      </c>
    </row>
    <row r="740" spans="1:12" x14ac:dyDescent="0.25">
      <c r="A740" t="s">
        <v>184</v>
      </c>
      <c r="B740" t="s">
        <v>178</v>
      </c>
      <c r="C740" t="s">
        <v>185</v>
      </c>
      <c r="D740" t="s">
        <v>15</v>
      </c>
      <c r="E740">
        <v>19601</v>
      </c>
      <c r="F740">
        <v>1991</v>
      </c>
      <c r="G740" t="b">
        <v>0</v>
      </c>
      <c r="H740">
        <v>40</v>
      </c>
      <c r="I740">
        <v>40</v>
      </c>
      <c r="J740">
        <v>100</v>
      </c>
      <c r="K740">
        <v>55</v>
      </c>
      <c r="L740">
        <v>55</v>
      </c>
    </row>
    <row r="741" spans="1:12" x14ac:dyDescent="0.25">
      <c r="A741" t="s">
        <v>609</v>
      </c>
      <c r="B741" t="s">
        <v>599</v>
      </c>
      <c r="C741" t="s">
        <v>171</v>
      </c>
      <c r="D741" t="s">
        <v>15</v>
      </c>
      <c r="E741">
        <v>19600</v>
      </c>
      <c r="F741">
        <v>1991</v>
      </c>
      <c r="G741" t="b">
        <v>0</v>
      </c>
      <c r="H741">
        <v>120</v>
      </c>
      <c r="I741">
        <v>140</v>
      </c>
      <c r="J741">
        <v>190</v>
      </c>
      <c r="K741">
        <v>165</v>
      </c>
      <c r="L741">
        <v>165</v>
      </c>
    </row>
    <row r="742" spans="1:12" x14ac:dyDescent="0.25">
      <c r="A742" t="s">
        <v>626</v>
      </c>
      <c r="B742" t="s">
        <v>627</v>
      </c>
      <c r="C742" t="s">
        <v>628</v>
      </c>
      <c r="D742" t="s">
        <v>25</v>
      </c>
      <c r="E742">
        <v>19603</v>
      </c>
      <c r="F742">
        <v>1991</v>
      </c>
      <c r="G742" t="b">
        <v>0</v>
      </c>
      <c r="H742">
        <v>200</v>
      </c>
      <c r="I742">
        <v>190</v>
      </c>
      <c r="J742">
        <v>250</v>
      </c>
      <c r="K742">
        <v>230</v>
      </c>
      <c r="L742">
        <v>230</v>
      </c>
    </row>
    <row r="743" spans="1:12" x14ac:dyDescent="0.25">
      <c r="A743" t="s">
        <v>716</v>
      </c>
      <c r="B743" t="s">
        <v>712</v>
      </c>
      <c r="C743" t="s">
        <v>80</v>
      </c>
      <c r="D743" t="s">
        <v>25</v>
      </c>
      <c r="E743">
        <v>19603</v>
      </c>
      <c r="F743">
        <v>1991</v>
      </c>
      <c r="G743" t="b">
        <v>0</v>
      </c>
      <c r="H743">
        <v>40</v>
      </c>
      <c r="I743">
        <v>40</v>
      </c>
      <c r="J743">
        <v>60</v>
      </c>
      <c r="K743">
        <v>55</v>
      </c>
      <c r="L743">
        <v>55</v>
      </c>
    </row>
    <row r="744" spans="1:12" x14ac:dyDescent="0.25">
      <c r="A744" t="s">
        <v>731</v>
      </c>
      <c r="B744" t="s">
        <v>725</v>
      </c>
      <c r="C744" t="s">
        <v>732</v>
      </c>
      <c r="D744" t="s">
        <v>25</v>
      </c>
      <c r="E744">
        <v>19603</v>
      </c>
      <c r="F744">
        <v>1991</v>
      </c>
      <c r="G744" t="b">
        <v>0</v>
      </c>
      <c r="H744">
        <v>40</v>
      </c>
      <c r="I744">
        <v>90</v>
      </c>
      <c r="J744">
        <v>70</v>
      </c>
      <c r="K744">
        <v>115</v>
      </c>
      <c r="L744">
        <v>100</v>
      </c>
    </row>
    <row r="745" spans="1:12" x14ac:dyDescent="0.25">
      <c r="A745" t="s">
        <v>784</v>
      </c>
      <c r="B745" t="s">
        <v>778</v>
      </c>
      <c r="C745" t="s">
        <v>446</v>
      </c>
      <c r="D745" t="s">
        <v>25</v>
      </c>
      <c r="E745">
        <v>19600</v>
      </c>
      <c r="F745">
        <v>1991</v>
      </c>
      <c r="G745" t="b">
        <v>0</v>
      </c>
      <c r="H745">
        <v>160</v>
      </c>
      <c r="I745">
        <v>170</v>
      </c>
      <c r="J745">
        <v>180</v>
      </c>
      <c r="K745">
        <v>220</v>
      </c>
      <c r="L745">
        <v>280</v>
      </c>
    </row>
    <row r="746" spans="1:12" x14ac:dyDescent="0.25">
      <c r="A746" t="s">
        <v>1033</v>
      </c>
      <c r="B746" t="s">
        <v>988</v>
      </c>
      <c r="C746" t="s">
        <v>574</v>
      </c>
      <c r="D746" t="s">
        <v>15</v>
      </c>
      <c r="E746">
        <v>19600</v>
      </c>
      <c r="F746">
        <v>1991</v>
      </c>
      <c r="G746" t="b">
        <v>0</v>
      </c>
      <c r="H746">
        <v>200</v>
      </c>
      <c r="I746">
        <v>230</v>
      </c>
      <c r="J746">
        <v>290</v>
      </c>
      <c r="K746">
        <v>230</v>
      </c>
      <c r="L746">
        <v>290</v>
      </c>
    </row>
    <row r="747" spans="1:12" x14ac:dyDescent="0.25">
      <c r="A747" t="s">
        <v>1274</v>
      </c>
      <c r="B747" t="s">
        <v>1275</v>
      </c>
      <c r="C747" t="s">
        <v>658</v>
      </c>
      <c r="D747" t="s">
        <v>15</v>
      </c>
      <c r="E747">
        <v>19603</v>
      </c>
      <c r="F747">
        <v>1991</v>
      </c>
      <c r="G747" t="b">
        <v>0</v>
      </c>
      <c r="H747">
        <v>200</v>
      </c>
      <c r="I747">
        <v>250</v>
      </c>
      <c r="J747">
        <v>240</v>
      </c>
      <c r="K747">
        <v>275</v>
      </c>
      <c r="L747">
        <v>335</v>
      </c>
    </row>
    <row r="748" spans="1:12" x14ac:dyDescent="0.25">
      <c r="A748" t="s">
        <v>99</v>
      </c>
      <c r="B748" t="s">
        <v>100</v>
      </c>
      <c r="C748" t="s">
        <v>101</v>
      </c>
      <c r="D748" t="s">
        <v>25</v>
      </c>
      <c r="E748">
        <v>19603</v>
      </c>
      <c r="F748">
        <v>1992</v>
      </c>
      <c r="G748" t="b">
        <v>0</v>
      </c>
      <c r="H748">
        <v>160</v>
      </c>
      <c r="I748">
        <v>160</v>
      </c>
      <c r="J748">
        <v>180</v>
      </c>
      <c r="K748">
        <v>220</v>
      </c>
      <c r="L748">
        <v>205</v>
      </c>
    </row>
    <row r="749" spans="1:12" x14ac:dyDescent="0.25">
      <c r="A749" t="s">
        <v>177</v>
      </c>
      <c r="B749" t="s">
        <v>178</v>
      </c>
      <c r="C749" t="s">
        <v>179</v>
      </c>
      <c r="D749" t="s">
        <v>15</v>
      </c>
      <c r="E749">
        <v>19600</v>
      </c>
      <c r="F749">
        <v>1992</v>
      </c>
      <c r="G749" t="b">
        <v>0</v>
      </c>
      <c r="H749">
        <v>160</v>
      </c>
      <c r="I749">
        <v>170</v>
      </c>
      <c r="J749">
        <v>250</v>
      </c>
      <c r="K749">
        <v>205</v>
      </c>
      <c r="L749">
        <v>280</v>
      </c>
    </row>
    <row r="750" spans="1:12" x14ac:dyDescent="0.25">
      <c r="A750" t="s">
        <v>264</v>
      </c>
      <c r="B750" t="s">
        <v>260</v>
      </c>
      <c r="C750" t="s">
        <v>265</v>
      </c>
      <c r="D750" t="s">
        <v>25</v>
      </c>
      <c r="E750">
        <v>19603</v>
      </c>
      <c r="F750">
        <v>1992</v>
      </c>
      <c r="G750" t="b">
        <v>0</v>
      </c>
      <c r="H750">
        <v>40</v>
      </c>
      <c r="I750">
        <v>80</v>
      </c>
      <c r="J750">
        <v>60</v>
      </c>
      <c r="K750">
        <v>85</v>
      </c>
      <c r="L750">
        <v>130</v>
      </c>
    </row>
    <row r="751" spans="1:12" x14ac:dyDescent="0.25">
      <c r="A751" t="s">
        <v>299</v>
      </c>
      <c r="B751" t="s">
        <v>300</v>
      </c>
      <c r="C751" t="s">
        <v>301</v>
      </c>
      <c r="D751" t="s">
        <v>15</v>
      </c>
      <c r="E751">
        <v>19601</v>
      </c>
      <c r="F751">
        <v>1992</v>
      </c>
      <c r="G751" t="b">
        <v>0</v>
      </c>
      <c r="H751">
        <v>200</v>
      </c>
      <c r="I751">
        <v>210</v>
      </c>
      <c r="J751">
        <v>210</v>
      </c>
      <c r="K751">
        <v>275</v>
      </c>
      <c r="L751">
        <v>320</v>
      </c>
    </row>
    <row r="752" spans="1:12" x14ac:dyDescent="0.25">
      <c r="A752" t="s">
        <v>555</v>
      </c>
      <c r="B752" t="s">
        <v>347</v>
      </c>
      <c r="C752" t="s">
        <v>425</v>
      </c>
      <c r="D752" t="s">
        <v>15</v>
      </c>
      <c r="E752">
        <v>19600</v>
      </c>
      <c r="F752">
        <v>1992</v>
      </c>
      <c r="G752" t="b">
        <v>0</v>
      </c>
      <c r="H752">
        <v>120</v>
      </c>
      <c r="I752">
        <v>150</v>
      </c>
      <c r="J752">
        <v>150</v>
      </c>
      <c r="K752">
        <v>150</v>
      </c>
      <c r="L752">
        <v>180</v>
      </c>
    </row>
    <row r="753" spans="1:12" x14ac:dyDescent="0.25">
      <c r="A753" t="s">
        <v>633</v>
      </c>
      <c r="B753" t="s">
        <v>627</v>
      </c>
      <c r="C753" t="s">
        <v>406</v>
      </c>
      <c r="D753" t="s">
        <v>25</v>
      </c>
      <c r="E753">
        <v>19603</v>
      </c>
      <c r="F753">
        <v>1992</v>
      </c>
      <c r="G753" t="b">
        <v>0</v>
      </c>
      <c r="H753">
        <v>200</v>
      </c>
      <c r="I753">
        <v>200</v>
      </c>
      <c r="J753">
        <v>210</v>
      </c>
      <c r="K753">
        <v>275</v>
      </c>
      <c r="L753">
        <v>275</v>
      </c>
    </row>
    <row r="754" spans="1:12" x14ac:dyDescent="0.25">
      <c r="A754" t="s">
        <v>740</v>
      </c>
      <c r="B754" t="s">
        <v>725</v>
      </c>
      <c r="C754" t="s">
        <v>692</v>
      </c>
      <c r="D754" t="s">
        <v>15</v>
      </c>
      <c r="E754">
        <v>19600</v>
      </c>
      <c r="F754">
        <v>1992</v>
      </c>
      <c r="G754" t="b">
        <v>0</v>
      </c>
      <c r="H754">
        <v>120</v>
      </c>
      <c r="I754">
        <v>150</v>
      </c>
      <c r="J754">
        <v>120</v>
      </c>
      <c r="K754">
        <v>180</v>
      </c>
      <c r="L754">
        <v>255</v>
      </c>
    </row>
    <row r="755" spans="1:12" x14ac:dyDescent="0.25">
      <c r="A755" t="s">
        <v>741</v>
      </c>
      <c r="B755" t="s">
        <v>742</v>
      </c>
      <c r="C755" t="s">
        <v>462</v>
      </c>
      <c r="D755" t="s">
        <v>25</v>
      </c>
      <c r="E755">
        <v>19603</v>
      </c>
      <c r="F755">
        <v>1992</v>
      </c>
      <c r="G755" t="b">
        <v>0</v>
      </c>
      <c r="H755">
        <v>160</v>
      </c>
      <c r="I755">
        <v>190</v>
      </c>
      <c r="J755">
        <v>230</v>
      </c>
      <c r="K755">
        <v>205</v>
      </c>
      <c r="L755">
        <v>265</v>
      </c>
    </row>
    <row r="756" spans="1:12" x14ac:dyDescent="0.25">
      <c r="A756" t="s">
        <v>777</v>
      </c>
      <c r="B756" t="s">
        <v>778</v>
      </c>
      <c r="C756" t="s">
        <v>271</v>
      </c>
      <c r="D756" t="s">
        <v>25</v>
      </c>
      <c r="E756">
        <v>19601</v>
      </c>
      <c r="F756">
        <v>1992</v>
      </c>
      <c r="G756" t="b">
        <v>0</v>
      </c>
      <c r="H756">
        <v>160</v>
      </c>
      <c r="I756">
        <v>150</v>
      </c>
      <c r="J756">
        <v>180</v>
      </c>
      <c r="K756">
        <v>205</v>
      </c>
      <c r="L756">
        <v>265</v>
      </c>
    </row>
    <row r="757" spans="1:12" x14ac:dyDescent="0.25">
      <c r="A757" t="s">
        <v>811</v>
      </c>
      <c r="B757" t="s">
        <v>808</v>
      </c>
      <c r="C757" t="s">
        <v>408</v>
      </c>
      <c r="D757" t="s">
        <v>15</v>
      </c>
      <c r="E757">
        <v>19600</v>
      </c>
      <c r="F757">
        <v>1992</v>
      </c>
      <c r="G757" t="b">
        <v>0</v>
      </c>
      <c r="H757">
        <v>200</v>
      </c>
      <c r="I757">
        <v>250</v>
      </c>
      <c r="J757">
        <v>260</v>
      </c>
      <c r="K757">
        <v>230</v>
      </c>
      <c r="L757">
        <v>215</v>
      </c>
    </row>
    <row r="758" spans="1:12" x14ac:dyDescent="0.25">
      <c r="A758" t="s">
        <v>923</v>
      </c>
      <c r="B758" t="s">
        <v>917</v>
      </c>
      <c r="C758" t="s">
        <v>521</v>
      </c>
      <c r="D758" t="s">
        <v>25</v>
      </c>
      <c r="E758">
        <v>19601</v>
      </c>
      <c r="F758">
        <v>1992</v>
      </c>
      <c r="G758" t="b">
        <v>0</v>
      </c>
      <c r="H758">
        <v>40</v>
      </c>
      <c r="I758">
        <v>60</v>
      </c>
      <c r="J758">
        <v>90</v>
      </c>
      <c r="K758">
        <v>85</v>
      </c>
      <c r="L758">
        <v>70</v>
      </c>
    </row>
    <row r="759" spans="1:12" x14ac:dyDescent="0.25">
      <c r="A759" t="s">
        <v>70</v>
      </c>
      <c r="B759" t="s">
        <v>71</v>
      </c>
      <c r="C759" t="s">
        <v>72</v>
      </c>
      <c r="D759" t="s">
        <v>15</v>
      </c>
      <c r="E759">
        <v>19600</v>
      </c>
      <c r="F759">
        <v>1993</v>
      </c>
      <c r="G759" t="b">
        <v>0</v>
      </c>
      <c r="H759">
        <v>120</v>
      </c>
      <c r="I759">
        <v>170</v>
      </c>
      <c r="J759">
        <v>200</v>
      </c>
      <c r="K759">
        <v>195</v>
      </c>
      <c r="L759">
        <v>180</v>
      </c>
    </row>
    <row r="760" spans="1:12" x14ac:dyDescent="0.25">
      <c r="A760" t="s">
        <v>274</v>
      </c>
      <c r="B760" t="s">
        <v>275</v>
      </c>
      <c r="C760" t="s">
        <v>251</v>
      </c>
      <c r="D760" t="s">
        <v>15</v>
      </c>
      <c r="E760">
        <v>19600</v>
      </c>
      <c r="F760">
        <v>1993</v>
      </c>
      <c r="G760" t="b">
        <v>0</v>
      </c>
      <c r="H760">
        <v>200</v>
      </c>
      <c r="I760">
        <v>240</v>
      </c>
      <c r="J760">
        <v>210</v>
      </c>
      <c r="K760">
        <v>245</v>
      </c>
      <c r="L760">
        <v>245</v>
      </c>
    </row>
    <row r="761" spans="1:12" x14ac:dyDescent="0.25">
      <c r="A761" t="s">
        <v>952</v>
      </c>
      <c r="B761" t="s">
        <v>949</v>
      </c>
      <c r="C761" t="s">
        <v>872</v>
      </c>
      <c r="D761" t="s">
        <v>15</v>
      </c>
      <c r="E761">
        <v>19601</v>
      </c>
      <c r="F761">
        <v>1993</v>
      </c>
      <c r="G761" t="b">
        <v>0</v>
      </c>
      <c r="H761">
        <v>80</v>
      </c>
      <c r="I761">
        <v>110</v>
      </c>
      <c r="J761">
        <v>140</v>
      </c>
      <c r="K761">
        <v>125</v>
      </c>
      <c r="L761">
        <v>125</v>
      </c>
    </row>
    <row r="762" spans="1:12" x14ac:dyDescent="0.25">
      <c r="A762" t="s">
        <v>1090</v>
      </c>
      <c r="B762" t="s">
        <v>1091</v>
      </c>
      <c r="C762" t="s">
        <v>18</v>
      </c>
      <c r="D762" t="s">
        <v>15</v>
      </c>
      <c r="E762">
        <v>19603</v>
      </c>
      <c r="F762">
        <v>1993</v>
      </c>
      <c r="G762" t="b">
        <v>0</v>
      </c>
      <c r="H762">
        <v>40</v>
      </c>
      <c r="I762">
        <v>40</v>
      </c>
      <c r="J762">
        <v>90</v>
      </c>
      <c r="K762">
        <v>85</v>
      </c>
      <c r="L762">
        <v>100</v>
      </c>
    </row>
    <row r="763" spans="1:12" x14ac:dyDescent="0.25">
      <c r="A763" t="s">
        <v>1231</v>
      </c>
      <c r="B763" t="s">
        <v>1228</v>
      </c>
      <c r="C763" t="s">
        <v>612</v>
      </c>
      <c r="D763" t="s">
        <v>25</v>
      </c>
      <c r="E763">
        <v>19603</v>
      </c>
      <c r="F763">
        <v>1993</v>
      </c>
      <c r="G763" t="b">
        <v>0</v>
      </c>
      <c r="H763">
        <v>40</v>
      </c>
      <c r="I763">
        <v>70</v>
      </c>
      <c r="J763">
        <v>60</v>
      </c>
      <c r="K763">
        <v>70</v>
      </c>
      <c r="L763">
        <v>55</v>
      </c>
    </row>
    <row r="764" spans="1:12" x14ac:dyDescent="0.25">
      <c r="A764" t="s">
        <v>93</v>
      </c>
      <c r="B764" t="s">
        <v>90</v>
      </c>
      <c r="C764" t="s">
        <v>94</v>
      </c>
      <c r="D764" t="s">
        <v>25</v>
      </c>
      <c r="E764">
        <v>19600</v>
      </c>
      <c r="F764">
        <v>1994</v>
      </c>
      <c r="G764" t="b">
        <v>0</v>
      </c>
      <c r="H764">
        <v>160</v>
      </c>
      <c r="I764">
        <v>170</v>
      </c>
      <c r="J764">
        <v>180</v>
      </c>
      <c r="K764">
        <v>235</v>
      </c>
      <c r="L764">
        <v>265</v>
      </c>
    </row>
    <row r="765" spans="1:12" x14ac:dyDescent="0.25">
      <c r="A765" t="s">
        <v>220</v>
      </c>
      <c r="B765" t="s">
        <v>221</v>
      </c>
      <c r="C765" t="s">
        <v>222</v>
      </c>
      <c r="D765" t="s">
        <v>25</v>
      </c>
      <c r="E765">
        <v>19601</v>
      </c>
      <c r="F765">
        <v>1994</v>
      </c>
      <c r="G765" t="b">
        <v>0</v>
      </c>
      <c r="H765">
        <v>200</v>
      </c>
      <c r="I765">
        <v>210</v>
      </c>
      <c r="J765">
        <v>220</v>
      </c>
      <c r="K765">
        <v>245</v>
      </c>
      <c r="L765">
        <v>320</v>
      </c>
    </row>
    <row r="766" spans="1:12" x14ac:dyDescent="0.25">
      <c r="A766" t="s">
        <v>1299</v>
      </c>
      <c r="H766" s="2">
        <f>SUM(Table_Development.accdb[2010])</f>
        <v>302480</v>
      </c>
      <c r="I766" s="2">
        <f>SUM(Table_Development.accdb[2011])</f>
        <v>370685</v>
      </c>
      <c r="J766" s="2">
        <f>SUM(Table_Development.accdb[2012])</f>
        <v>432470</v>
      </c>
      <c r="K766" s="2">
        <f>SUM(Table_Development.accdb[2013])</f>
        <v>511175</v>
      </c>
      <c r="L766" s="2">
        <f>SUM(Table_Development.accdb[2014])</f>
        <v>589890</v>
      </c>
    </row>
    <row r="767" spans="1:12" x14ac:dyDescent="0.25">
      <c r="F767" t="s">
        <v>1300</v>
      </c>
      <c r="I767" s="3">
        <f>((Table_Development.accdb[[#Totals],[2011]]-Table_Development.accdb[[#Totals],[2010]])/Table_Development.accdb[[#Totals],[2010]])</f>
        <v>0.22548598254430044</v>
      </c>
      <c r="J767" s="3">
        <f>((Table_Development.accdb[[#Totals],[2012]]-Table_Development.accdb[[#Totals],[2011]])/Table_Development.accdb[[#Totals],[2011]])</f>
        <v>0.16667790711790334</v>
      </c>
      <c r="K767" s="3">
        <f>((Table_Development.accdb[[#Totals],[2013]]-Table_Development.accdb[[#Totals],[2012]])/Table_Development.accdb[[#Totals],[2012]])</f>
        <v>0.18198950216199969</v>
      </c>
      <c r="L767" s="3">
        <f>((Table_Development.accdb[[#Totals],[2014]]-Table_Development.accdb[[#Totals],[2013]])/Table_Development.accdb[[#Totals],[2013]])</f>
        <v>0.15398836015063336</v>
      </c>
    </row>
    <row r="771" spans="2:3" x14ac:dyDescent="0.25">
      <c r="B771" s="5" t="s">
        <v>1301</v>
      </c>
      <c r="C771" s="6" t="s">
        <v>1302</v>
      </c>
    </row>
    <row r="772" spans="2:3" x14ac:dyDescent="0.25">
      <c r="B772" s="4">
        <v>2010</v>
      </c>
      <c r="C772" s="1">
        <v>302480</v>
      </c>
    </row>
    <row r="773" spans="2:3" x14ac:dyDescent="0.25">
      <c r="B773" s="4">
        <v>2011</v>
      </c>
      <c r="C773" s="1">
        <v>370685</v>
      </c>
    </row>
    <row r="774" spans="2:3" x14ac:dyDescent="0.25">
      <c r="B774" s="4">
        <v>2012</v>
      </c>
      <c r="C774" s="1">
        <v>432470</v>
      </c>
    </row>
    <row r="775" spans="2:3" x14ac:dyDescent="0.25">
      <c r="B775" s="4">
        <v>2013</v>
      </c>
      <c r="C775" s="1">
        <v>511175</v>
      </c>
    </row>
    <row r="776" spans="2:3" x14ac:dyDescent="0.25">
      <c r="B776" s="4">
        <v>2014</v>
      </c>
      <c r="C776" s="1">
        <v>589890</v>
      </c>
    </row>
  </sheetData>
  <pageMargins left="0.7" right="0.7" top="0.75" bottom="0.75" header="0.3" footer="0.3"/>
  <pageSetup paperSize="2833" orientation="portrait" horizontalDpi="180" verticalDpi="180" r:id="rId5"/>
  <drawing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8"/>
  <sheetViews>
    <sheetView workbookViewId="0">
      <selection activeCell="A2" sqref="A2"/>
    </sheetView>
  </sheetViews>
  <sheetFormatPr defaultRowHeight="15" x14ac:dyDescent="0.25"/>
  <cols>
    <col min="1" max="1" width="13.140625" customWidth="1"/>
    <col min="2" max="2" width="16.28515625" customWidth="1"/>
    <col min="3" max="3" width="16.85546875" customWidth="1"/>
    <col min="4" max="4" width="11.7109375" customWidth="1"/>
    <col min="5" max="9" width="13.7109375" bestFit="1" customWidth="1"/>
    <col min="11" max="11" width="11.7109375" customWidth="1"/>
    <col min="13" max="13" width="12.28515625" customWidth="1"/>
  </cols>
  <sheetData>
    <row r="1" spans="1:13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1312</v>
      </c>
      <c r="K1" t="s">
        <v>1313</v>
      </c>
      <c r="L1" t="s">
        <v>1314</v>
      </c>
      <c r="M1" t="s">
        <v>1315</v>
      </c>
    </row>
    <row r="2" spans="1:13" x14ac:dyDescent="0.25">
      <c r="A2" t="s">
        <v>15</v>
      </c>
      <c r="B2">
        <v>19603</v>
      </c>
      <c r="C2">
        <v>1930</v>
      </c>
      <c r="D2" t="b">
        <v>0</v>
      </c>
      <c r="E2" s="2">
        <v>400</v>
      </c>
      <c r="F2" s="2">
        <v>475</v>
      </c>
      <c r="G2" s="2">
        <v>525</v>
      </c>
      <c r="H2" s="2">
        <v>545</v>
      </c>
      <c r="I2" s="2">
        <v>635</v>
      </c>
      <c r="J2" s="16">
        <f>IF(AND(A2="m",B2=19603),Possibles!Q$91,(IF(AND(A2="m",B2=19601),Possibles!Q$90,IF(AND(A2="m",B2=19600),Possibles!Q$89,IF(AND(A2="f",B2=19603),Possibles!Q$87,IF(AND(A2="f",B2=19601),Possibles!Q$86,Possibles!Q$85))))))</f>
        <v>0.16389548693586697</v>
      </c>
      <c r="K2" s="2">
        <f>((10*J2)*I2)</f>
        <v>1040.7363420427553</v>
      </c>
      <c r="L2" s="16">
        <f>J2-0.03</f>
        <v>0.13389548693586698</v>
      </c>
      <c r="M2" s="14">
        <f>(10*L2)*I2</f>
        <v>850.23634204275527</v>
      </c>
    </row>
    <row r="3" spans="1:13" x14ac:dyDescent="0.25">
      <c r="A3" t="s">
        <v>25</v>
      </c>
      <c r="B3">
        <v>19603</v>
      </c>
      <c r="C3">
        <v>1930</v>
      </c>
      <c r="D3" t="b">
        <v>0</v>
      </c>
      <c r="E3" s="2">
        <v>100</v>
      </c>
      <c r="F3" s="2">
        <v>150</v>
      </c>
      <c r="G3" s="2">
        <v>275</v>
      </c>
      <c r="H3" s="2">
        <v>355</v>
      </c>
      <c r="I3" s="2">
        <v>460</v>
      </c>
      <c r="J3" s="16">
        <f>IF(AND(A3="m",B3=19603),Possibles!Q$91,(IF(AND(A3="m",B3=19601),Possibles!Q$90,IF(AND(A3="m",B3=19600),Possibles!Q$89,IF(AND(A3="f",B3=19603),Possibles!Q$87,IF(AND(A3="f",B3=19601),Possibles!Q$86,Possibles!Q$85))))))</f>
        <v>0.1613047697245652</v>
      </c>
      <c r="K3" s="2">
        <f t="shared" ref="K3:K66" si="0">((10*J3)*I3)</f>
        <v>742.00194073299997</v>
      </c>
      <c r="L3" s="16">
        <f t="shared" ref="L3:L66" si="1">J3-0.03</f>
        <v>0.1313047697245652</v>
      </c>
      <c r="M3" s="14">
        <f t="shared" ref="M3:M66" si="2">(10*L3)*I3</f>
        <v>604.00194073299986</v>
      </c>
    </row>
    <row r="4" spans="1:13" x14ac:dyDescent="0.25">
      <c r="A4" t="s">
        <v>25</v>
      </c>
      <c r="B4">
        <v>19603</v>
      </c>
      <c r="C4">
        <v>1930</v>
      </c>
      <c r="D4" t="b">
        <v>0</v>
      </c>
      <c r="E4" s="2">
        <v>500</v>
      </c>
      <c r="F4" s="2">
        <v>525</v>
      </c>
      <c r="G4" s="2">
        <v>650</v>
      </c>
      <c r="H4" s="2">
        <v>690</v>
      </c>
      <c r="I4" s="2">
        <v>765</v>
      </c>
      <c r="J4" s="16">
        <f>IF(AND(A4="m",B4=19603),Possibles!Q$91,(IF(AND(A4="m",B4=19601),Possibles!Q$90,IF(AND(A4="m",B4=19600),Possibles!Q$89,IF(AND(A4="f",B4=19603),Possibles!Q$87,IF(AND(A4="f",B4=19601),Possibles!Q$86,Possibles!Q$85))))))</f>
        <v>0.1613047697245652</v>
      </c>
      <c r="K4" s="2">
        <f t="shared" si="0"/>
        <v>1233.9814883929239</v>
      </c>
      <c r="L4" s="16">
        <f t="shared" si="1"/>
        <v>0.1313047697245652</v>
      </c>
      <c r="M4" s="14">
        <f t="shared" si="2"/>
        <v>1004.4814883929238</v>
      </c>
    </row>
    <row r="5" spans="1:13" x14ac:dyDescent="0.25">
      <c r="A5" t="s">
        <v>25</v>
      </c>
      <c r="B5">
        <v>19601</v>
      </c>
      <c r="C5">
        <v>1930</v>
      </c>
      <c r="D5" t="b">
        <v>0</v>
      </c>
      <c r="E5" s="2">
        <v>500</v>
      </c>
      <c r="F5" s="2">
        <v>550</v>
      </c>
      <c r="G5" s="2">
        <v>675</v>
      </c>
      <c r="H5" s="2">
        <v>765</v>
      </c>
      <c r="I5" s="2">
        <v>855</v>
      </c>
      <c r="J5" s="16">
        <f>IF(AND(A5="m",B5=19603),Possibles!Q$91,(IF(AND(A5="m",B5=19601),Possibles!Q$90,IF(AND(A5="m",B5=19600),Possibles!Q$89,IF(AND(A5="f",B5=19603),Possibles!Q$87,IF(AND(A5="f",B5=19601),Possibles!Q$86,Possibles!Q$85))))))</f>
        <v>0.13250116814631868</v>
      </c>
      <c r="K5" s="2">
        <f t="shared" si="0"/>
        <v>1132.8849876510246</v>
      </c>
      <c r="L5" s="16">
        <f t="shared" si="1"/>
        <v>0.10250116814631868</v>
      </c>
      <c r="M5" s="14">
        <f t="shared" si="2"/>
        <v>876.38498765102474</v>
      </c>
    </row>
    <row r="6" spans="1:13" x14ac:dyDescent="0.25">
      <c r="A6" t="s">
        <v>15</v>
      </c>
      <c r="B6">
        <v>19600</v>
      </c>
      <c r="C6">
        <v>1931</v>
      </c>
      <c r="D6" t="b">
        <v>0</v>
      </c>
      <c r="E6" s="2">
        <v>400</v>
      </c>
      <c r="F6" s="2">
        <v>425</v>
      </c>
      <c r="G6" s="2">
        <v>475</v>
      </c>
      <c r="H6" s="2">
        <v>555</v>
      </c>
      <c r="I6" s="2">
        <v>585</v>
      </c>
      <c r="J6" s="16">
        <f>IF(AND(A6="m",B6=19603),Possibles!Q$91,(IF(AND(A6="m",B6=19601),Possibles!Q$90,IF(AND(A6="m",B6=19600),Possibles!Q$89,IF(AND(A6="f",B6=19603),Possibles!Q$87,IF(AND(A6="f",B6=19601),Possibles!Q$86,Possibles!Q$85))))))</f>
        <v>0.15971939812932087</v>
      </c>
      <c r="K6" s="2">
        <f t="shared" si="0"/>
        <v>934.35847905652713</v>
      </c>
      <c r="L6" s="16">
        <f t="shared" si="1"/>
        <v>0.12971939812932087</v>
      </c>
      <c r="M6" s="14">
        <f t="shared" si="2"/>
        <v>758.85847905652713</v>
      </c>
    </row>
    <row r="7" spans="1:13" x14ac:dyDescent="0.25">
      <c r="A7" t="s">
        <v>15</v>
      </c>
      <c r="B7">
        <v>19603</v>
      </c>
      <c r="C7">
        <v>1931</v>
      </c>
      <c r="D7" t="b">
        <v>0</v>
      </c>
      <c r="E7" s="2">
        <v>400</v>
      </c>
      <c r="F7" s="2">
        <v>400</v>
      </c>
      <c r="G7" s="2">
        <v>500</v>
      </c>
      <c r="H7" s="2">
        <v>600</v>
      </c>
      <c r="I7" s="2">
        <v>630</v>
      </c>
      <c r="J7" s="16">
        <f>IF(AND(A7="m",B7=19603),Possibles!Q$91,(IF(AND(A7="m",B7=19601),Possibles!Q$90,IF(AND(A7="m",B7=19600),Possibles!Q$89,IF(AND(A7="f",B7=19603),Possibles!Q$87,IF(AND(A7="f",B7=19601),Possibles!Q$86,Possibles!Q$85))))))</f>
        <v>0.16389548693586697</v>
      </c>
      <c r="K7" s="2">
        <f t="shared" si="0"/>
        <v>1032.5415676959619</v>
      </c>
      <c r="L7" s="16">
        <f t="shared" si="1"/>
        <v>0.13389548693586698</v>
      </c>
      <c r="M7" s="14">
        <f t="shared" si="2"/>
        <v>843.54156769596193</v>
      </c>
    </row>
    <row r="8" spans="1:13" x14ac:dyDescent="0.25">
      <c r="A8" t="s">
        <v>25</v>
      </c>
      <c r="B8">
        <v>19601</v>
      </c>
      <c r="C8">
        <v>1931</v>
      </c>
      <c r="D8" t="b">
        <v>0</v>
      </c>
      <c r="E8" s="2">
        <v>200</v>
      </c>
      <c r="F8" s="2">
        <v>200</v>
      </c>
      <c r="G8" s="2">
        <v>325</v>
      </c>
      <c r="H8" s="2">
        <v>385</v>
      </c>
      <c r="I8" s="2">
        <v>505</v>
      </c>
      <c r="J8" s="16">
        <f>IF(AND(A8="m",B8=19603),Possibles!Q$91,(IF(AND(A8="m",B8=19601),Possibles!Q$90,IF(AND(A8="m",B8=19600),Possibles!Q$89,IF(AND(A8="f",B8=19603),Possibles!Q$87,IF(AND(A8="f",B8=19601),Possibles!Q$86,Possibles!Q$85))))))</f>
        <v>0.13250116814631868</v>
      </c>
      <c r="K8" s="2">
        <f t="shared" si="0"/>
        <v>669.13089913890929</v>
      </c>
      <c r="L8" s="16">
        <f t="shared" si="1"/>
        <v>0.10250116814631868</v>
      </c>
      <c r="M8" s="14">
        <f t="shared" si="2"/>
        <v>517.6308991389094</v>
      </c>
    </row>
    <row r="9" spans="1:13" x14ac:dyDescent="0.25">
      <c r="A9" t="s">
        <v>25</v>
      </c>
      <c r="B9">
        <v>19603</v>
      </c>
      <c r="C9">
        <v>1932</v>
      </c>
      <c r="D9" t="b">
        <v>0</v>
      </c>
      <c r="E9" s="2">
        <v>400</v>
      </c>
      <c r="F9" s="2">
        <v>475</v>
      </c>
      <c r="G9" s="2">
        <v>600</v>
      </c>
      <c r="H9" s="2">
        <v>680</v>
      </c>
      <c r="I9" s="2">
        <v>740</v>
      </c>
      <c r="J9" s="16">
        <f>IF(AND(A9="m",B9=19603),Possibles!Q$91,(IF(AND(A9="m",B9=19601),Possibles!Q$90,IF(AND(A9="m",B9=19600),Possibles!Q$89,IF(AND(A9="f",B9=19603),Possibles!Q$87,IF(AND(A9="f",B9=19601),Possibles!Q$86,Possibles!Q$85))))))</f>
        <v>0.1613047697245652</v>
      </c>
      <c r="K9" s="2">
        <f t="shared" si="0"/>
        <v>1193.6552959617825</v>
      </c>
      <c r="L9" s="16">
        <f t="shared" si="1"/>
        <v>0.1313047697245652</v>
      </c>
      <c r="M9" s="14">
        <f t="shared" si="2"/>
        <v>971.65529596178249</v>
      </c>
    </row>
    <row r="10" spans="1:13" x14ac:dyDescent="0.25">
      <c r="A10" t="s">
        <v>15</v>
      </c>
      <c r="B10">
        <v>19603</v>
      </c>
      <c r="C10">
        <v>1932</v>
      </c>
      <c r="D10" t="b">
        <v>0</v>
      </c>
      <c r="E10" s="2">
        <v>500</v>
      </c>
      <c r="F10" s="2">
        <v>525</v>
      </c>
      <c r="G10" s="2">
        <v>525</v>
      </c>
      <c r="H10" s="2">
        <v>575</v>
      </c>
      <c r="I10" s="2">
        <v>680</v>
      </c>
      <c r="J10" s="16">
        <f>IF(AND(A10="m",B10=19603),Possibles!Q$91,(IF(AND(A10="m",B10=19601),Possibles!Q$90,IF(AND(A10="m",B10=19600),Possibles!Q$89,IF(AND(A10="f",B10=19603),Possibles!Q$87,IF(AND(A10="f",B10=19601),Possibles!Q$86,Possibles!Q$85))))))</f>
        <v>0.16389548693586697</v>
      </c>
      <c r="K10" s="2">
        <f t="shared" si="0"/>
        <v>1114.4893111638955</v>
      </c>
      <c r="L10" s="16">
        <f t="shared" si="1"/>
        <v>0.13389548693586698</v>
      </c>
      <c r="M10" s="14">
        <f t="shared" si="2"/>
        <v>910.48931116389542</v>
      </c>
    </row>
    <row r="11" spans="1:13" x14ac:dyDescent="0.25">
      <c r="A11" t="s">
        <v>15</v>
      </c>
      <c r="B11">
        <v>19601</v>
      </c>
      <c r="C11">
        <v>1932</v>
      </c>
      <c r="D11" t="b">
        <v>0</v>
      </c>
      <c r="E11" s="2">
        <v>100</v>
      </c>
      <c r="F11" s="2">
        <v>175</v>
      </c>
      <c r="G11" s="2">
        <v>300</v>
      </c>
      <c r="H11" s="2">
        <v>360</v>
      </c>
      <c r="I11" s="2">
        <v>510</v>
      </c>
      <c r="J11" s="16">
        <f>IF(AND(A11="m",B11=19603),Possibles!Q$91,(IF(AND(A11="m",B11=19601),Possibles!Q$90,IF(AND(A11="m",B11=19600),Possibles!Q$89,IF(AND(A11="f",B11=19603),Possibles!Q$87,IF(AND(A11="f",B11=19601),Possibles!Q$86,Possibles!Q$85))))))</f>
        <v>0.15215332330491949</v>
      </c>
      <c r="K11" s="2">
        <f t="shared" si="0"/>
        <v>775.9819488550894</v>
      </c>
      <c r="L11" s="16">
        <f t="shared" si="1"/>
        <v>0.12215332330491949</v>
      </c>
      <c r="M11" s="14">
        <f t="shared" si="2"/>
        <v>622.9819488550894</v>
      </c>
    </row>
    <row r="12" spans="1:13" x14ac:dyDescent="0.25">
      <c r="A12" t="s">
        <v>15</v>
      </c>
      <c r="B12">
        <v>19601</v>
      </c>
      <c r="C12">
        <v>1933</v>
      </c>
      <c r="D12" t="b">
        <v>0</v>
      </c>
      <c r="E12" s="2">
        <v>300</v>
      </c>
      <c r="F12" s="2">
        <v>325</v>
      </c>
      <c r="G12" s="2">
        <v>350</v>
      </c>
      <c r="H12" s="2">
        <v>430</v>
      </c>
      <c r="I12" s="2">
        <v>535</v>
      </c>
      <c r="J12" s="16">
        <f>IF(AND(A12="m",B12=19603),Possibles!Q$91,(IF(AND(A12="m",B12=19601),Possibles!Q$90,IF(AND(A12="m",B12=19600),Possibles!Q$89,IF(AND(A12="f",B12=19603),Possibles!Q$87,IF(AND(A12="f",B12=19601),Possibles!Q$86,Possibles!Q$85))))))</f>
        <v>0.15215332330491949</v>
      </c>
      <c r="K12" s="2">
        <f t="shared" si="0"/>
        <v>814.02027968131927</v>
      </c>
      <c r="L12" s="16">
        <f t="shared" si="1"/>
        <v>0.12215332330491949</v>
      </c>
      <c r="M12" s="14">
        <f t="shared" si="2"/>
        <v>653.52027968131927</v>
      </c>
    </row>
    <row r="13" spans="1:13" x14ac:dyDescent="0.25">
      <c r="A13" t="s">
        <v>25</v>
      </c>
      <c r="B13">
        <v>19601</v>
      </c>
      <c r="C13">
        <v>1933</v>
      </c>
      <c r="D13" t="b">
        <v>0</v>
      </c>
      <c r="E13" s="2">
        <v>500</v>
      </c>
      <c r="F13" s="2">
        <v>550</v>
      </c>
      <c r="G13" s="2">
        <v>650</v>
      </c>
      <c r="H13" s="2">
        <v>680</v>
      </c>
      <c r="I13" s="2">
        <v>770</v>
      </c>
      <c r="J13" s="16">
        <f>IF(AND(A13="m",B13=19603),Possibles!Q$91,(IF(AND(A13="m",B13=19601),Possibles!Q$90,IF(AND(A13="m",B13=19600),Possibles!Q$89,IF(AND(A13="f",B13=19603),Possibles!Q$87,IF(AND(A13="f",B13=19601),Possibles!Q$86,Possibles!Q$85))))))</f>
        <v>0.13250116814631868</v>
      </c>
      <c r="K13" s="2">
        <f t="shared" si="0"/>
        <v>1020.2589947266538</v>
      </c>
      <c r="L13" s="16">
        <f t="shared" si="1"/>
        <v>0.10250116814631868</v>
      </c>
      <c r="M13" s="14">
        <f t="shared" si="2"/>
        <v>789.2589947266539</v>
      </c>
    </row>
    <row r="14" spans="1:13" x14ac:dyDescent="0.25">
      <c r="A14" t="s">
        <v>15</v>
      </c>
      <c r="B14">
        <v>19600</v>
      </c>
      <c r="C14">
        <v>1933</v>
      </c>
      <c r="D14" t="b">
        <v>0</v>
      </c>
      <c r="E14" s="2">
        <v>300</v>
      </c>
      <c r="F14" s="2">
        <v>350</v>
      </c>
      <c r="G14" s="2">
        <v>475</v>
      </c>
      <c r="H14" s="2">
        <v>575</v>
      </c>
      <c r="I14" s="2">
        <v>605</v>
      </c>
      <c r="J14" s="16">
        <f>IF(AND(A14="m",B14=19603),Possibles!Q$91,(IF(AND(A14="m",B14=19601),Possibles!Q$90,IF(AND(A14="m",B14=19600),Possibles!Q$89,IF(AND(A14="f",B14=19603),Possibles!Q$87,IF(AND(A14="f",B14=19601),Possibles!Q$86,Possibles!Q$85))))))</f>
        <v>0.15971939812932087</v>
      </c>
      <c r="K14" s="2">
        <f t="shared" si="0"/>
        <v>966.30235868239129</v>
      </c>
      <c r="L14" s="16">
        <f t="shared" si="1"/>
        <v>0.12971939812932087</v>
      </c>
      <c r="M14" s="14">
        <f t="shared" si="2"/>
        <v>784.80235868239129</v>
      </c>
    </row>
    <row r="15" spans="1:13" x14ac:dyDescent="0.25">
      <c r="A15" t="s">
        <v>25</v>
      </c>
      <c r="B15">
        <v>19601</v>
      </c>
      <c r="C15">
        <v>1934</v>
      </c>
      <c r="D15" t="b">
        <v>0</v>
      </c>
      <c r="E15" s="2">
        <v>300</v>
      </c>
      <c r="F15" s="2">
        <v>350</v>
      </c>
      <c r="G15" s="2">
        <v>350</v>
      </c>
      <c r="H15" s="2">
        <v>370</v>
      </c>
      <c r="I15" s="2">
        <v>460</v>
      </c>
      <c r="J15" s="16">
        <f>IF(AND(A15="m",B15=19603),Possibles!Q$91,(IF(AND(A15="m",B15=19601),Possibles!Q$90,IF(AND(A15="m",B15=19600),Possibles!Q$89,IF(AND(A15="f",B15=19603),Possibles!Q$87,IF(AND(A15="f",B15=19601),Possibles!Q$86,Possibles!Q$85))))))</f>
        <v>0.13250116814631868</v>
      </c>
      <c r="K15" s="2">
        <f t="shared" si="0"/>
        <v>609.5053734730659</v>
      </c>
      <c r="L15" s="16">
        <f t="shared" si="1"/>
        <v>0.10250116814631868</v>
      </c>
      <c r="M15" s="14">
        <f t="shared" si="2"/>
        <v>471.50537347306596</v>
      </c>
    </row>
    <row r="16" spans="1:13" x14ac:dyDescent="0.25">
      <c r="A16" t="s">
        <v>25</v>
      </c>
      <c r="B16">
        <v>19603</v>
      </c>
      <c r="C16">
        <v>1935</v>
      </c>
      <c r="D16" t="b">
        <v>0</v>
      </c>
      <c r="E16" s="2">
        <v>300</v>
      </c>
      <c r="F16" s="2">
        <v>325</v>
      </c>
      <c r="G16" s="2">
        <v>350</v>
      </c>
      <c r="H16" s="2">
        <v>450</v>
      </c>
      <c r="I16" s="2">
        <v>510</v>
      </c>
      <c r="J16" s="16">
        <f>IF(AND(A16="m",B16=19603),Possibles!Q$91,(IF(AND(A16="m",B16=19601),Possibles!Q$90,IF(AND(A16="m",B16=19600),Possibles!Q$89,IF(AND(A16="f",B16=19603),Possibles!Q$87,IF(AND(A16="f",B16=19601),Possibles!Q$86,Possibles!Q$85))))))</f>
        <v>0.1613047697245652</v>
      </c>
      <c r="K16" s="2">
        <f t="shared" si="0"/>
        <v>822.65432559528256</v>
      </c>
      <c r="L16" s="16">
        <f t="shared" si="1"/>
        <v>0.1313047697245652</v>
      </c>
      <c r="M16" s="14">
        <f t="shared" si="2"/>
        <v>669.65432559528244</v>
      </c>
    </row>
    <row r="17" spans="1:13" x14ac:dyDescent="0.25">
      <c r="A17" t="s">
        <v>15</v>
      </c>
      <c r="B17">
        <v>19603</v>
      </c>
      <c r="C17">
        <v>1935</v>
      </c>
      <c r="D17" t="b">
        <v>0</v>
      </c>
      <c r="E17" s="2">
        <v>500</v>
      </c>
      <c r="F17" s="2">
        <v>500</v>
      </c>
      <c r="G17" s="2">
        <v>525</v>
      </c>
      <c r="H17" s="2">
        <v>615</v>
      </c>
      <c r="I17" s="2">
        <v>765</v>
      </c>
      <c r="J17" s="16">
        <f>IF(AND(A17="m",B17=19603),Possibles!Q$91,(IF(AND(A17="m",B17=19601),Possibles!Q$90,IF(AND(A17="m",B17=19600),Possibles!Q$89,IF(AND(A17="f",B17=19603),Possibles!Q$87,IF(AND(A17="f",B17=19601),Possibles!Q$86,Possibles!Q$85))))))</f>
        <v>0.16389548693586697</v>
      </c>
      <c r="K17" s="2">
        <f t="shared" si="0"/>
        <v>1253.8004750593823</v>
      </c>
      <c r="L17" s="16">
        <f t="shared" si="1"/>
        <v>0.13389548693586698</v>
      </c>
      <c r="M17" s="14">
        <f t="shared" si="2"/>
        <v>1024.3004750593823</v>
      </c>
    </row>
    <row r="18" spans="1:13" x14ac:dyDescent="0.25">
      <c r="A18" t="s">
        <v>15</v>
      </c>
      <c r="B18">
        <v>19600</v>
      </c>
      <c r="C18">
        <v>1935</v>
      </c>
      <c r="D18" t="b">
        <v>0</v>
      </c>
      <c r="E18" s="2">
        <v>400</v>
      </c>
      <c r="F18" s="2">
        <v>475</v>
      </c>
      <c r="G18" s="2">
        <v>550</v>
      </c>
      <c r="H18" s="2">
        <v>620</v>
      </c>
      <c r="I18" s="2">
        <v>680</v>
      </c>
      <c r="J18" s="16">
        <f>IF(AND(A18="m",B18=19603),Possibles!Q$91,(IF(AND(A18="m",B18=19601),Possibles!Q$90,IF(AND(A18="m",B18=19600),Possibles!Q$89,IF(AND(A18="f",B18=19603),Possibles!Q$87,IF(AND(A18="f",B18=19601),Possibles!Q$86,Possibles!Q$85))))))</f>
        <v>0.15971939812932087</v>
      </c>
      <c r="K18" s="2">
        <f t="shared" si="0"/>
        <v>1086.091907279382</v>
      </c>
      <c r="L18" s="16">
        <f t="shared" si="1"/>
        <v>0.12971939812932087</v>
      </c>
      <c r="M18" s="14">
        <f t="shared" si="2"/>
        <v>882.09190727938199</v>
      </c>
    </row>
    <row r="19" spans="1:13" x14ac:dyDescent="0.25">
      <c r="A19" t="s">
        <v>25</v>
      </c>
      <c r="B19">
        <v>19603</v>
      </c>
      <c r="C19">
        <v>1935</v>
      </c>
      <c r="D19" t="b">
        <v>0</v>
      </c>
      <c r="E19" s="2">
        <v>100</v>
      </c>
      <c r="F19" s="2">
        <v>175</v>
      </c>
      <c r="G19" s="2">
        <v>175</v>
      </c>
      <c r="H19" s="2">
        <v>245</v>
      </c>
      <c r="I19" s="2">
        <v>275</v>
      </c>
      <c r="J19" s="16">
        <f>IF(AND(A19="m",B19=19603),Possibles!Q$91,(IF(AND(A19="m",B19=19601),Possibles!Q$90,IF(AND(A19="m",B19=19600),Possibles!Q$89,IF(AND(A19="f",B19=19603),Possibles!Q$87,IF(AND(A19="f",B19=19601),Possibles!Q$86,Possibles!Q$85))))))</f>
        <v>0.1613047697245652</v>
      </c>
      <c r="K19" s="2">
        <f t="shared" si="0"/>
        <v>443.58811674255429</v>
      </c>
      <c r="L19" s="16">
        <f t="shared" si="1"/>
        <v>0.1313047697245652</v>
      </c>
      <c r="M19" s="14">
        <f t="shared" si="2"/>
        <v>361.08811674255429</v>
      </c>
    </row>
    <row r="20" spans="1:13" x14ac:dyDescent="0.25">
      <c r="A20" t="s">
        <v>25</v>
      </c>
      <c r="B20">
        <v>19603</v>
      </c>
      <c r="C20">
        <v>1935</v>
      </c>
      <c r="D20" t="b">
        <v>0</v>
      </c>
      <c r="E20" s="2">
        <v>100</v>
      </c>
      <c r="F20" s="2">
        <v>100</v>
      </c>
      <c r="G20" s="2">
        <v>225</v>
      </c>
      <c r="H20" s="2">
        <v>315</v>
      </c>
      <c r="I20" s="2">
        <v>345</v>
      </c>
      <c r="J20" s="16">
        <f>IF(AND(A20="m",B20=19603),Possibles!Q$91,(IF(AND(A20="m",B20=19601),Possibles!Q$90,IF(AND(A20="m",B20=19600),Possibles!Q$89,IF(AND(A20="f",B20=19603),Possibles!Q$87,IF(AND(A20="f",B20=19601),Possibles!Q$86,Possibles!Q$85))))))</f>
        <v>0.1613047697245652</v>
      </c>
      <c r="K20" s="2">
        <f t="shared" si="0"/>
        <v>556.50145554974995</v>
      </c>
      <c r="L20" s="16">
        <f t="shared" si="1"/>
        <v>0.1313047697245652</v>
      </c>
      <c r="M20" s="14">
        <f t="shared" si="2"/>
        <v>453.00145554974995</v>
      </c>
    </row>
    <row r="21" spans="1:13" x14ac:dyDescent="0.25">
      <c r="A21" t="s">
        <v>15</v>
      </c>
      <c r="B21">
        <v>19603</v>
      </c>
      <c r="C21">
        <v>1936</v>
      </c>
      <c r="D21" t="b">
        <v>0</v>
      </c>
      <c r="E21" s="2">
        <v>300</v>
      </c>
      <c r="F21" s="2">
        <v>325</v>
      </c>
      <c r="G21" s="2">
        <v>450</v>
      </c>
      <c r="H21" s="2">
        <v>510</v>
      </c>
      <c r="I21" s="2">
        <v>600</v>
      </c>
      <c r="J21" s="16">
        <f>IF(AND(A21="m",B21=19603),Possibles!Q$91,(IF(AND(A21="m",B21=19601),Possibles!Q$90,IF(AND(A21="m",B21=19600),Possibles!Q$89,IF(AND(A21="f",B21=19603),Possibles!Q$87,IF(AND(A21="f",B21=19601),Possibles!Q$86,Possibles!Q$85))))))</f>
        <v>0.16389548693586697</v>
      </c>
      <c r="K21" s="2">
        <f t="shared" si="0"/>
        <v>983.37292161520179</v>
      </c>
      <c r="L21" s="16">
        <f t="shared" si="1"/>
        <v>0.13389548693586698</v>
      </c>
      <c r="M21" s="14">
        <f t="shared" si="2"/>
        <v>803.37292161520179</v>
      </c>
    </row>
    <row r="22" spans="1:13" x14ac:dyDescent="0.25">
      <c r="A22" t="s">
        <v>25</v>
      </c>
      <c r="B22">
        <v>19600</v>
      </c>
      <c r="C22">
        <v>1936</v>
      </c>
      <c r="D22" t="b">
        <v>0</v>
      </c>
      <c r="E22" s="2">
        <v>100</v>
      </c>
      <c r="F22" s="2">
        <v>125</v>
      </c>
      <c r="G22" s="2">
        <v>125</v>
      </c>
      <c r="H22" s="2">
        <v>155</v>
      </c>
      <c r="I22" s="2">
        <v>305</v>
      </c>
      <c r="J22" s="16">
        <f>IF(AND(A22="m",B22=19603),Possibles!Q$91,(IF(AND(A22="m",B22=19601),Possibles!Q$90,IF(AND(A22="m",B22=19600),Possibles!Q$89,IF(AND(A22="f",B22=19603),Possibles!Q$87,IF(AND(A22="f",B22=19601),Possibles!Q$86,Possibles!Q$85))))))</f>
        <v>0.15082983768010214</v>
      </c>
      <c r="K22" s="2">
        <f t="shared" si="0"/>
        <v>460.0310049243115</v>
      </c>
      <c r="L22" s="16">
        <f t="shared" si="1"/>
        <v>0.12082983768010214</v>
      </c>
      <c r="M22" s="14">
        <f t="shared" si="2"/>
        <v>368.5310049243115</v>
      </c>
    </row>
    <row r="23" spans="1:13" x14ac:dyDescent="0.25">
      <c r="A23" t="s">
        <v>15</v>
      </c>
      <c r="B23">
        <v>19601</v>
      </c>
      <c r="C23">
        <v>1936</v>
      </c>
      <c r="D23" t="b">
        <v>0</v>
      </c>
      <c r="E23" s="2">
        <v>300</v>
      </c>
      <c r="F23" s="2">
        <v>325</v>
      </c>
      <c r="G23" s="2">
        <v>400</v>
      </c>
      <c r="H23" s="2">
        <v>500</v>
      </c>
      <c r="I23" s="2">
        <v>530</v>
      </c>
      <c r="J23" s="16">
        <f>IF(AND(A23="m",B23=19603),Possibles!Q$91,(IF(AND(A23="m",B23=19601),Possibles!Q$90,IF(AND(A23="m",B23=19600),Possibles!Q$89,IF(AND(A23="f",B23=19603),Possibles!Q$87,IF(AND(A23="f",B23=19601),Possibles!Q$86,Possibles!Q$85))))))</f>
        <v>0.15215332330491949</v>
      </c>
      <c r="K23" s="2">
        <f t="shared" si="0"/>
        <v>806.41261351607329</v>
      </c>
      <c r="L23" s="16">
        <f t="shared" si="1"/>
        <v>0.12215332330491949</v>
      </c>
      <c r="M23" s="14">
        <f t="shared" si="2"/>
        <v>647.41261351607329</v>
      </c>
    </row>
    <row r="24" spans="1:13" x14ac:dyDescent="0.25">
      <c r="A24" t="s">
        <v>15</v>
      </c>
      <c r="B24">
        <v>19603</v>
      </c>
      <c r="C24">
        <v>1936</v>
      </c>
      <c r="D24" t="b">
        <v>0</v>
      </c>
      <c r="E24" s="2">
        <v>200</v>
      </c>
      <c r="F24" s="2">
        <v>275</v>
      </c>
      <c r="G24" s="2">
        <v>350</v>
      </c>
      <c r="H24" s="2">
        <v>380</v>
      </c>
      <c r="I24" s="2">
        <v>455</v>
      </c>
      <c r="J24" s="16">
        <f>IF(AND(A24="m",B24=19603),Possibles!Q$91,(IF(AND(A24="m",B24=19601),Possibles!Q$90,IF(AND(A24="m",B24=19600),Possibles!Q$89,IF(AND(A24="f",B24=19603),Possibles!Q$87,IF(AND(A24="f",B24=19601),Possibles!Q$86,Possibles!Q$85))))))</f>
        <v>0.16389548693586697</v>
      </c>
      <c r="K24" s="2">
        <f t="shared" si="0"/>
        <v>745.72446555819477</v>
      </c>
      <c r="L24" s="16">
        <f t="shared" si="1"/>
        <v>0.13389548693586698</v>
      </c>
      <c r="M24" s="14">
        <f t="shared" si="2"/>
        <v>609.22446555819477</v>
      </c>
    </row>
    <row r="25" spans="1:13" x14ac:dyDescent="0.25">
      <c r="A25" t="s">
        <v>15</v>
      </c>
      <c r="B25">
        <v>19601</v>
      </c>
      <c r="C25">
        <v>1937</v>
      </c>
      <c r="D25" t="b">
        <v>0</v>
      </c>
      <c r="E25" s="2">
        <v>500</v>
      </c>
      <c r="F25" s="2">
        <v>525</v>
      </c>
      <c r="G25" s="2">
        <v>625</v>
      </c>
      <c r="H25" s="2">
        <v>655</v>
      </c>
      <c r="I25" s="2">
        <v>685</v>
      </c>
      <c r="J25" s="16">
        <f>IF(AND(A25="m",B25=19603),Possibles!Q$91,(IF(AND(A25="m",B25=19601),Possibles!Q$90,IF(AND(A25="m",B25=19600),Possibles!Q$89,IF(AND(A25="f",B25=19603),Possibles!Q$87,IF(AND(A25="f",B25=19601),Possibles!Q$86,Possibles!Q$85))))))</f>
        <v>0.15215332330491949</v>
      </c>
      <c r="K25" s="2">
        <f t="shared" si="0"/>
        <v>1042.2502646386986</v>
      </c>
      <c r="L25" s="16">
        <f t="shared" si="1"/>
        <v>0.12215332330491949</v>
      </c>
      <c r="M25" s="14">
        <f t="shared" si="2"/>
        <v>836.75026463869847</v>
      </c>
    </row>
    <row r="26" spans="1:13" x14ac:dyDescent="0.25">
      <c r="A26" t="s">
        <v>15</v>
      </c>
      <c r="B26">
        <v>19600</v>
      </c>
      <c r="C26">
        <v>1937</v>
      </c>
      <c r="D26" t="b">
        <v>0</v>
      </c>
      <c r="E26" s="2">
        <v>400</v>
      </c>
      <c r="F26" s="2">
        <v>450</v>
      </c>
      <c r="G26" s="2">
        <v>450</v>
      </c>
      <c r="H26" s="2">
        <v>490</v>
      </c>
      <c r="I26" s="2">
        <v>625</v>
      </c>
      <c r="J26" s="16">
        <f>IF(AND(A26="m",B26=19603),Possibles!Q$91,(IF(AND(A26="m",B26=19601),Possibles!Q$90,IF(AND(A26="m",B26=19600),Possibles!Q$89,IF(AND(A26="f",B26=19603),Possibles!Q$87,IF(AND(A26="f",B26=19601),Possibles!Q$86,Possibles!Q$85))))))</f>
        <v>0.15971939812932087</v>
      </c>
      <c r="K26" s="2">
        <f t="shared" si="0"/>
        <v>998.24623830825544</v>
      </c>
      <c r="L26" s="16">
        <f t="shared" si="1"/>
        <v>0.12971939812932087</v>
      </c>
      <c r="M26" s="14">
        <f t="shared" si="2"/>
        <v>810.74623830825544</v>
      </c>
    </row>
    <row r="27" spans="1:13" x14ac:dyDescent="0.25">
      <c r="A27" t="s">
        <v>25</v>
      </c>
      <c r="B27">
        <v>19603</v>
      </c>
      <c r="C27">
        <v>1937</v>
      </c>
      <c r="D27" t="b">
        <v>0</v>
      </c>
      <c r="E27" s="2">
        <v>400</v>
      </c>
      <c r="F27" s="2">
        <v>400</v>
      </c>
      <c r="G27" s="2">
        <v>475</v>
      </c>
      <c r="H27" s="2">
        <v>525</v>
      </c>
      <c r="I27" s="2">
        <v>570</v>
      </c>
      <c r="J27" s="16">
        <f>IF(AND(A27="m",B27=19603),Possibles!Q$91,(IF(AND(A27="m",B27=19601),Possibles!Q$90,IF(AND(A27="m",B27=19600),Possibles!Q$89,IF(AND(A27="f",B27=19603),Possibles!Q$87,IF(AND(A27="f",B27=19601),Possibles!Q$86,Possibles!Q$85))))))</f>
        <v>0.1613047697245652</v>
      </c>
      <c r="K27" s="2">
        <f t="shared" si="0"/>
        <v>919.43718743002159</v>
      </c>
      <c r="L27" s="16">
        <f t="shared" si="1"/>
        <v>0.1313047697245652</v>
      </c>
      <c r="M27" s="14">
        <f t="shared" si="2"/>
        <v>748.43718743002159</v>
      </c>
    </row>
    <row r="28" spans="1:13" x14ac:dyDescent="0.25">
      <c r="A28" t="s">
        <v>15</v>
      </c>
      <c r="B28">
        <v>19603</v>
      </c>
      <c r="C28">
        <v>1937</v>
      </c>
      <c r="D28" t="b">
        <v>0</v>
      </c>
      <c r="E28" s="2">
        <v>100</v>
      </c>
      <c r="F28" s="2">
        <v>100</v>
      </c>
      <c r="G28" s="2">
        <v>200</v>
      </c>
      <c r="H28" s="2">
        <v>240</v>
      </c>
      <c r="I28" s="2">
        <v>375</v>
      </c>
      <c r="J28" s="16">
        <f>IF(AND(A28="m",B28=19603),Possibles!Q$91,(IF(AND(A28="m",B28=19601),Possibles!Q$90,IF(AND(A28="m",B28=19600),Possibles!Q$89,IF(AND(A28="f",B28=19603),Possibles!Q$87,IF(AND(A28="f",B28=19601),Possibles!Q$86,Possibles!Q$85))))))</f>
        <v>0.16389548693586697</v>
      </c>
      <c r="K28" s="2">
        <f t="shared" si="0"/>
        <v>614.60807600950113</v>
      </c>
      <c r="L28" s="16">
        <f t="shared" si="1"/>
        <v>0.13389548693586698</v>
      </c>
      <c r="M28" s="14">
        <f t="shared" si="2"/>
        <v>502.10807600950113</v>
      </c>
    </row>
    <row r="29" spans="1:13" x14ac:dyDescent="0.25">
      <c r="A29" t="s">
        <v>25</v>
      </c>
      <c r="B29">
        <v>19601</v>
      </c>
      <c r="C29">
        <v>1937</v>
      </c>
      <c r="D29" t="b">
        <v>0</v>
      </c>
      <c r="E29" s="2">
        <v>300</v>
      </c>
      <c r="F29" s="2">
        <v>300</v>
      </c>
      <c r="G29" s="2">
        <v>375</v>
      </c>
      <c r="H29" s="2">
        <v>445</v>
      </c>
      <c r="I29" s="2">
        <v>595</v>
      </c>
      <c r="J29" s="16">
        <f>IF(AND(A29="m",B29=19603),Possibles!Q$91,(IF(AND(A29="m",B29=19601),Possibles!Q$90,IF(AND(A29="m",B29=19600),Possibles!Q$89,IF(AND(A29="f",B29=19603),Possibles!Q$87,IF(AND(A29="f",B29=19601),Possibles!Q$86,Possibles!Q$85))))))</f>
        <v>0.13250116814631868</v>
      </c>
      <c r="K29" s="2">
        <f t="shared" si="0"/>
        <v>788.38195047059605</v>
      </c>
      <c r="L29" s="16">
        <f t="shared" si="1"/>
        <v>0.10250116814631868</v>
      </c>
      <c r="M29" s="14">
        <f t="shared" si="2"/>
        <v>609.88195047059617</v>
      </c>
    </row>
    <row r="30" spans="1:13" x14ac:dyDescent="0.25">
      <c r="A30" t="s">
        <v>25</v>
      </c>
      <c r="B30">
        <v>19603</v>
      </c>
      <c r="C30">
        <v>1937</v>
      </c>
      <c r="D30" t="b">
        <v>0</v>
      </c>
      <c r="E30" s="2">
        <v>300</v>
      </c>
      <c r="F30" s="2">
        <v>300</v>
      </c>
      <c r="G30" s="2">
        <v>350</v>
      </c>
      <c r="H30" s="2">
        <v>430</v>
      </c>
      <c r="I30" s="2">
        <v>550</v>
      </c>
      <c r="J30" s="16">
        <f>IF(AND(A30="m",B30=19603),Possibles!Q$91,(IF(AND(A30="m",B30=19601),Possibles!Q$90,IF(AND(A30="m",B30=19600),Possibles!Q$89,IF(AND(A30="f",B30=19603),Possibles!Q$87,IF(AND(A30="f",B30=19601),Possibles!Q$86,Possibles!Q$85))))))</f>
        <v>0.1613047697245652</v>
      </c>
      <c r="K30" s="2">
        <f t="shared" si="0"/>
        <v>887.17623348510858</v>
      </c>
      <c r="L30" s="16">
        <f t="shared" si="1"/>
        <v>0.1313047697245652</v>
      </c>
      <c r="M30" s="14">
        <f t="shared" si="2"/>
        <v>722.17623348510858</v>
      </c>
    </row>
    <row r="31" spans="1:13" x14ac:dyDescent="0.25">
      <c r="A31" t="s">
        <v>25</v>
      </c>
      <c r="B31">
        <v>19600</v>
      </c>
      <c r="C31">
        <v>1937</v>
      </c>
      <c r="D31" t="b">
        <v>0</v>
      </c>
      <c r="E31" s="2">
        <v>400</v>
      </c>
      <c r="F31" s="2">
        <v>400</v>
      </c>
      <c r="G31" s="2">
        <v>400</v>
      </c>
      <c r="H31" s="2">
        <v>430</v>
      </c>
      <c r="I31" s="2">
        <v>475</v>
      </c>
      <c r="J31" s="16">
        <f>IF(AND(A31="m",B31=19603),Possibles!Q$91,(IF(AND(A31="m",B31=19601),Possibles!Q$90,IF(AND(A31="m",B31=19600),Possibles!Q$89,IF(AND(A31="f",B31=19603),Possibles!Q$87,IF(AND(A31="f",B31=19601),Possibles!Q$86,Possibles!Q$85))))))</f>
        <v>0.15082983768010214</v>
      </c>
      <c r="K31" s="2">
        <f t="shared" si="0"/>
        <v>716.44172898048521</v>
      </c>
      <c r="L31" s="16">
        <f t="shared" si="1"/>
        <v>0.12082983768010214</v>
      </c>
      <c r="M31" s="14">
        <f t="shared" si="2"/>
        <v>573.9417289804851</v>
      </c>
    </row>
    <row r="32" spans="1:13" x14ac:dyDescent="0.25">
      <c r="A32" t="s">
        <v>15</v>
      </c>
      <c r="B32">
        <v>19600</v>
      </c>
      <c r="C32">
        <v>1938</v>
      </c>
      <c r="D32" t="b">
        <v>0</v>
      </c>
      <c r="E32" s="2">
        <v>100</v>
      </c>
      <c r="F32" s="2">
        <v>150</v>
      </c>
      <c r="G32" s="2">
        <v>150</v>
      </c>
      <c r="H32" s="2">
        <v>240</v>
      </c>
      <c r="I32" s="2">
        <v>330</v>
      </c>
      <c r="J32" s="16">
        <f>IF(AND(A32="m",B32=19603),Possibles!Q$91,(IF(AND(A32="m",B32=19601),Possibles!Q$90,IF(AND(A32="m",B32=19600),Possibles!Q$89,IF(AND(A32="f",B32=19603),Possibles!Q$87,IF(AND(A32="f",B32=19601),Possibles!Q$86,Possibles!Q$85))))))</f>
        <v>0.15971939812932087</v>
      </c>
      <c r="K32" s="2">
        <f t="shared" si="0"/>
        <v>527.07401382675891</v>
      </c>
      <c r="L32" s="16">
        <f t="shared" si="1"/>
        <v>0.12971939812932087</v>
      </c>
      <c r="M32" s="14">
        <f t="shared" si="2"/>
        <v>428.07401382675886</v>
      </c>
    </row>
    <row r="33" spans="1:13" x14ac:dyDescent="0.25">
      <c r="A33" t="s">
        <v>15</v>
      </c>
      <c r="B33">
        <v>19600</v>
      </c>
      <c r="C33">
        <v>1938</v>
      </c>
      <c r="D33" t="b">
        <v>0</v>
      </c>
      <c r="E33" s="2">
        <v>300</v>
      </c>
      <c r="F33" s="2">
        <v>375</v>
      </c>
      <c r="G33" s="2">
        <v>450</v>
      </c>
      <c r="H33" s="2">
        <v>500</v>
      </c>
      <c r="I33" s="2">
        <v>575</v>
      </c>
      <c r="J33" s="16">
        <f>IF(AND(A33="m",B33=19603),Possibles!Q$91,(IF(AND(A33="m",B33=19601),Possibles!Q$90,IF(AND(A33="m",B33=19600),Possibles!Q$89,IF(AND(A33="f",B33=19603),Possibles!Q$87,IF(AND(A33="f",B33=19601),Possibles!Q$86,Possibles!Q$85))))))</f>
        <v>0.15971939812932087</v>
      </c>
      <c r="K33" s="2">
        <f t="shared" si="0"/>
        <v>918.38653924359505</v>
      </c>
      <c r="L33" s="16">
        <f t="shared" si="1"/>
        <v>0.12971939812932087</v>
      </c>
      <c r="M33" s="14">
        <f t="shared" si="2"/>
        <v>745.88653924359505</v>
      </c>
    </row>
    <row r="34" spans="1:13" x14ac:dyDescent="0.25">
      <c r="A34" t="s">
        <v>25</v>
      </c>
      <c r="B34">
        <v>19603</v>
      </c>
      <c r="C34">
        <v>1938</v>
      </c>
      <c r="D34" t="b">
        <v>0</v>
      </c>
      <c r="E34" s="2">
        <v>300</v>
      </c>
      <c r="F34" s="2">
        <v>350</v>
      </c>
      <c r="G34" s="2">
        <v>375</v>
      </c>
      <c r="H34" s="2">
        <v>395</v>
      </c>
      <c r="I34" s="2">
        <v>455</v>
      </c>
      <c r="J34" s="16">
        <f>IF(AND(A34="m",B34=19603),Possibles!Q$91,(IF(AND(A34="m",B34=19601),Possibles!Q$90,IF(AND(A34="m",B34=19600),Possibles!Q$89,IF(AND(A34="f",B34=19603),Possibles!Q$87,IF(AND(A34="f",B34=19601),Possibles!Q$86,Possibles!Q$85))))))</f>
        <v>0.1613047697245652</v>
      </c>
      <c r="K34" s="2">
        <f t="shared" si="0"/>
        <v>733.93670224677169</v>
      </c>
      <c r="L34" s="16">
        <f t="shared" si="1"/>
        <v>0.1313047697245652</v>
      </c>
      <c r="M34" s="14">
        <f t="shared" si="2"/>
        <v>597.43670224677169</v>
      </c>
    </row>
    <row r="35" spans="1:13" x14ac:dyDescent="0.25">
      <c r="A35" t="s">
        <v>25</v>
      </c>
      <c r="B35">
        <v>19601</v>
      </c>
      <c r="C35">
        <v>1938</v>
      </c>
      <c r="D35" t="b">
        <v>0</v>
      </c>
      <c r="E35" s="2">
        <v>400</v>
      </c>
      <c r="F35" s="2">
        <v>425</v>
      </c>
      <c r="G35" s="2">
        <v>475</v>
      </c>
      <c r="H35" s="2">
        <v>535</v>
      </c>
      <c r="I35" s="2">
        <v>655</v>
      </c>
      <c r="J35" s="16">
        <f>IF(AND(A35="m",B35=19603),Possibles!Q$91,(IF(AND(A35="m",B35=19601),Possibles!Q$90,IF(AND(A35="m",B35=19600),Possibles!Q$89,IF(AND(A35="f",B35=19603),Possibles!Q$87,IF(AND(A35="f",B35=19601),Possibles!Q$86,Possibles!Q$85))))))</f>
        <v>0.13250116814631868</v>
      </c>
      <c r="K35" s="2">
        <f t="shared" si="0"/>
        <v>867.88265135838731</v>
      </c>
      <c r="L35" s="16">
        <f t="shared" si="1"/>
        <v>0.10250116814631868</v>
      </c>
      <c r="M35" s="14">
        <f t="shared" si="2"/>
        <v>671.38265135838742</v>
      </c>
    </row>
    <row r="36" spans="1:13" x14ac:dyDescent="0.25">
      <c r="A36" t="s">
        <v>15</v>
      </c>
      <c r="B36">
        <v>19601</v>
      </c>
      <c r="C36">
        <v>1938</v>
      </c>
      <c r="D36" t="b">
        <v>0</v>
      </c>
      <c r="E36" s="2">
        <v>200</v>
      </c>
      <c r="F36" s="2">
        <v>275</v>
      </c>
      <c r="G36" s="2">
        <v>350</v>
      </c>
      <c r="H36" s="2">
        <v>420</v>
      </c>
      <c r="I36" s="2">
        <v>480</v>
      </c>
      <c r="J36" s="16">
        <f>IF(AND(A36="m",B36=19603),Possibles!Q$91,(IF(AND(A36="m",B36=19601),Possibles!Q$90,IF(AND(A36="m",B36=19600),Possibles!Q$89,IF(AND(A36="f",B36=19603),Possibles!Q$87,IF(AND(A36="f",B36=19601),Possibles!Q$86,Possibles!Q$85))))))</f>
        <v>0.15215332330491949</v>
      </c>
      <c r="K36" s="2">
        <f t="shared" si="0"/>
        <v>730.33595186361356</v>
      </c>
      <c r="L36" s="16">
        <f t="shared" si="1"/>
        <v>0.12215332330491949</v>
      </c>
      <c r="M36" s="14">
        <f t="shared" si="2"/>
        <v>586.33595186361356</v>
      </c>
    </row>
    <row r="37" spans="1:13" x14ac:dyDescent="0.25">
      <c r="A37" t="s">
        <v>25</v>
      </c>
      <c r="B37">
        <v>19603</v>
      </c>
      <c r="C37">
        <v>1938</v>
      </c>
      <c r="D37" t="b">
        <v>0</v>
      </c>
      <c r="E37" s="2">
        <v>300</v>
      </c>
      <c r="F37" s="2">
        <v>375</v>
      </c>
      <c r="G37" s="2">
        <v>475</v>
      </c>
      <c r="H37" s="2">
        <v>535</v>
      </c>
      <c r="I37" s="2">
        <v>625</v>
      </c>
      <c r="J37" s="16">
        <f>IF(AND(A37="m",B37=19603),Possibles!Q$91,(IF(AND(A37="m",B37=19601),Possibles!Q$90,IF(AND(A37="m",B37=19600),Possibles!Q$89,IF(AND(A37="f",B37=19603),Possibles!Q$87,IF(AND(A37="f",B37=19601),Possibles!Q$86,Possibles!Q$85))))))</f>
        <v>0.1613047697245652</v>
      </c>
      <c r="K37" s="2">
        <f t="shared" si="0"/>
        <v>1008.1548107785325</v>
      </c>
      <c r="L37" s="16">
        <f t="shared" si="1"/>
        <v>0.1313047697245652</v>
      </c>
      <c r="M37" s="14">
        <f t="shared" si="2"/>
        <v>820.65481077853246</v>
      </c>
    </row>
    <row r="38" spans="1:13" x14ac:dyDescent="0.25">
      <c r="A38" t="s">
        <v>15</v>
      </c>
      <c r="B38">
        <v>19600</v>
      </c>
      <c r="C38">
        <v>1939</v>
      </c>
      <c r="D38" t="b">
        <v>0</v>
      </c>
      <c r="E38" s="2">
        <v>200</v>
      </c>
      <c r="F38" s="2">
        <v>200</v>
      </c>
      <c r="G38" s="2">
        <v>325</v>
      </c>
      <c r="H38" s="2">
        <v>385</v>
      </c>
      <c r="I38" s="2">
        <v>415</v>
      </c>
      <c r="J38" s="16">
        <f>IF(AND(A38="m",B38=19603),Possibles!Q$91,(IF(AND(A38="m",B38=19601),Possibles!Q$90,IF(AND(A38="m",B38=19600),Possibles!Q$89,IF(AND(A38="f",B38=19603),Possibles!Q$87,IF(AND(A38="f",B38=19601),Possibles!Q$86,Possibles!Q$85))))))</f>
        <v>0.15971939812932087</v>
      </c>
      <c r="K38" s="2">
        <f t="shared" si="0"/>
        <v>662.83550223668169</v>
      </c>
      <c r="L38" s="16">
        <f t="shared" si="1"/>
        <v>0.12971939812932087</v>
      </c>
      <c r="M38" s="14">
        <f t="shared" si="2"/>
        <v>538.33550223668158</v>
      </c>
    </row>
    <row r="39" spans="1:13" x14ac:dyDescent="0.25">
      <c r="A39" t="s">
        <v>15</v>
      </c>
      <c r="B39">
        <v>19601</v>
      </c>
      <c r="C39">
        <v>1939</v>
      </c>
      <c r="D39" t="b">
        <v>0</v>
      </c>
      <c r="E39" s="2">
        <v>300</v>
      </c>
      <c r="F39" s="2">
        <v>325</v>
      </c>
      <c r="G39" s="2">
        <v>425</v>
      </c>
      <c r="H39" s="2">
        <v>445</v>
      </c>
      <c r="I39" s="2">
        <v>505</v>
      </c>
      <c r="J39" s="16">
        <f>IF(AND(A39="m",B39=19603),Possibles!Q$91,(IF(AND(A39="m",B39=19601),Possibles!Q$90,IF(AND(A39="m",B39=19600),Possibles!Q$89,IF(AND(A39="f",B39=19603),Possibles!Q$87,IF(AND(A39="f",B39=19601),Possibles!Q$86,Possibles!Q$85))))))</f>
        <v>0.15215332330491949</v>
      </c>
      <c r="K39" s="2">
        <f t="shared" si="0"/>
        <v>768.37428268984343</v>
      </c>
      <c r="L39" s="16">
        <f t="shared" si="1"/>
        <v>0.12215332330491949</v>
      </c>
      <c r="M39" s="14">
        <f t="shared" si="2"/>
        <v>616.87428268984343</v>
      </c>
    </row>
    <row r="40" spans="1:13" x14ac:dyDescent="0.25">
      <c r="A40" t="s">
        <v>15</v>
      </c>
      <c r="B40">
        <v>19601</v>
      </c>
      <c r="C40">
        <v>1939</v>
      </c>
      <c r="D40" t="b">
        <v>0</v>
      </c>
      <c r="E40" s="2">
        <v>500</v>
      </c>
      <c r="F40" s="2">
        <v>525</v>
      </c>
      <c r="G40" s="2">
        <v>550</v>
      </c>
      <c r="H40" s="2">
        <v>600</v>
      </c>
      <c r="I40" s="2">
        <v>720</v>
      </c>
      <c r="J40" s="16">
        <f>IF(AND(A40="m",B40=19603),Possibles!Q$91,(IF(AND(A40="m",B40=19601),Possibles!Q$90,IF(AND(A40="m",B40=19600),Possibles!Q$89,IF(AND(A40="f",B40=19603),Possibles!Q$87,IF(AND(A40="f",B40=19601),Possibles!Q$86,Possibles!Q$85))))))</f>
        <v>0.15215332330491949</v>
      </c>
      <c r="K40" s="2">
        <f t="shared" si="0"/>
        <v>1095.5039277954204</v>
      </c>
      <c r="L40" s="16">
        <f t="shared" si="1"/>
        <v>0.12215332330491949</v>
      </c>
      <c r="M40" s="14">
        <f t="shared" si="2"/>
        <v>879.50392779542028</v>
      </c>
    </row>
    <row r="41" spans="1:13" x14ac:dyDescent="0.25">
      <c r="A41" t="s">
        <v>15</v>
      </c>
      <c r="B41">
        <v>19603</v>
      </c>
      <c r="C41">
        <v>1939</v>
      </c>
      <c r="D41" t="b">
        <v>0</v>
      </c>
      <c r="E41" s="2">
        <v>300</v>
      </c>
      <c r="F41" s="2">
        <v>375</v>
      </c>
      <c r="G41" s="2">
        <v>375</v>
      </c>
      <c r="H41" s="2">
        <v>435</v>
      </c>
      <c r="I41" s="2">
        <v>525</v>
      </c>
      <c r="J41" s="16">
        <f>IF(AND(A41="m",B41=19603),Possibles!Q$91,(IF(AND(A41="m",B41=19601),Possibles!Q$90,IF(AND(A41="m",B41=19600),Possibles!Q$89,IF(AND(A41="f",B41=19603),Possibles!Q$87,IF(AND(A41="f",B41=19601),Possibles!Q$86,Possibles!Q$85))))))</f>
        <v>0.16389548693586697</v>
      </c>
      <c r="K41" s="2">
        <f t="shared" si="0"/>
        <v>860.45130641330161</v>
      </c>
      <c r="L41" s="16">
        <f t="shared" si="1"/>
        <v>0.13389548693586698</v>
      </c>
      <c r="M41" s="14">
        <f t="shared" si="2"/>
        <v>702.95130641330161</v>
      </c>
    </row>
    <row r="42" spans="1:13" x14ac:dyDescent="0.25">
      <c r="A42" t="s">
        <v>25</v>
      </c>
      <c r="B42">
        <v>19600</v>
      </c>
      <c r="C42">
        <v>1939</v>
      </c>
      <c r="D42" t="b">
        <v>0</v>
      </c>
      <c r="E42" s="2">
        <v>200</v>
      </c>
      <c r="F42" s="2">
        <v>225</v>
      </c>
      <c r="G42" s="2">
        <v>275</v>
      </c>
      <c r="H42" s="2">
        <v>315</v>
      </c>
      <c r="I42" s="2">
        <v>420</v>
      </c>
      <c r="J42" s="16">
        <f>IF(AND(A42="m",B42=19603),Possibles!Q$91,(IF(AND(A42="m",B42=19601),Possibles!Q$90,IF(AND(A42="m",B42=19600),Possibles!Q$89,IF(AND(A42="f",B42=19603),Possibles!Q$87,IF(AND(A42="f",B42=19601),Possibles!Q$86,Possibles!Q$85))))))</f>
        <v>0.15082983768010214</v>
      </c>
      <c r="K42" s="2">
        <f t="shared" si="0"/>
        <v>633.48531825642897</v>
      </c>
      <c r="L42" s="16">
        <f t="shared" si="1"/>
        <v>0.12082983768010214</v>
      </c>
      <c r="M42" s="14">
        <f t="shared" si="2"/>
        <v>507.48531825642897</v>
      </c>
    </row>
    <row r="43" spans="1:13" x14ac:dyDescent="0.25">
      <c r="A43" t="s">
        <v>15</v>
      </c>
      <c r="B43">
        <v>19603</v>
      </c>
      <c r="C43">
        <v>1939</v>
      </c>
      <c r="D43" t="b">
        <v>0</v>
      </c>
      <c r="E43" s="2">
        <v>200</v>
      </c>
      <c r="F43" s="2">
        <v>225</v>
      </c>
      <c r="G43" s="2">
        <v>250</v>
      </c>
      <c r="H43" s="2">
        <v>270</v>
      </c>
      <c r="I43" s="2">
        <v>315</v>
      </c>
      <c r="J43" s="16">
        <f>IF(AND(A43="m",B43=19603),Possibles!Q$91,(IF(AND(A43="m",B43=19601),Possibles!Q$90,IF(AND(A43="m",B43=19600),Possibles!Q$89,IF(AND(A43="f",B43=19603),Possibles!Q$87,IF(AND(A43="f",B43=19601),Possibles!Q$86,Possibles!Q$85))))))</f>
        <v>0.16389548693586697</v>
      </c>
      <c r="K43" s="2">
        <f t="shared" si="0"/>
        <v>516.27078384798097</v>
      </c>
      <c r="L43" s="16">
        <f t="shared" si="1"/>
        <v>0.13389548693586698</v>
      </c>
      <c r="M43" s="14">
        <f t="shared" si="2"/>
        <v>421.77078384798097</v>
      </c>
    </row>
    <row r="44" spans="1:13" x14ac:dyDescent="0.25">
      <c r="A44" t="s">
        <v>15</v>
      </c>
      <c r="B44">
        <v>19603</v>
      </c>
      <c r="C44">
        <v>1939</v>
      </c>
      <c r="D44" t="b">
        <v>0</v>
      </c>
      <c r="E44" s="2">
        <v>200</v>
      </c>
      <c r="F44" s="2">
        <v>200</v>
      </c>
      <c r="G44" s="2">
        <v>200</v>
      </c>
      <c r="H44" s="2">
        <v>260</v>
      </c>
      <c r="I44" s="2">
        <v>410</v>
      </c>
      <c r="J44" s="16">
        <f>IF(AND(A44="m",B44=19603),Possibles!Q$91,(IF(AND(A44="m",B44=19601),Possibles!Q$90,IF(AND(A44="m",B44=19600),Possibles!Q$89,IF(AND(A44="f",B44=19603),Possibles!Q$87,IF(AND(A44="f",B44=19601),Possibles!Q$86,Possibles!Q$85))))))</f>
        <v>0.16389548693586697</v>
      </c>
      <c r="K44" s="2">
        <f t="shared" si="0"/>
        <v>671.97149643705461</v>
      </c>
      <c r="L44" s="16">
        <f t="shared" si="1"/>
        <v>0.13389548693586698</v>
      </c>
      <c r="M44" s="14">
        <f t="shared" si="2"/>
        <v>548.97149643705461</v>
      </c>
    </row>
    <row r="45" spans="1:13" x14ac:dyDescent="0.25">
      <c r="A45" t="s">
        <v>15</v>
      </c>
      <c r="B45">
        <v>19600</v>
      </c>
      <c r="C45">
        <v>1940</v>
      </c>
      <c r="D45" t="b">
        <v>0</v>
      </c>
      <c r="E45" s="2">
        <v>125</v>
      </c>
      <c r="F45" s="2">
        <v>195</v>
      </c>
      <c r="G45" s="2">
        <v>300</v>
      </c>
      <c r="H45" s="2">
        <v>405</v>
      </c>
      <c r="I45" s="2">
        <v>440</v>
      </c>
      <c r="J45" s="16">
        <f>IF(AND(A45="m",B45=19603),Possibles!Q$91,(IF(AND(A45="m",B45=19601),Possibles!Q$90,IF(AND(A45="m",B45=19600),Possibles!Q$89,IF(AND(A45="f",B45=19603),Possibles!Q$87,IF(AND(A45="f",B45=19601),Possibles!Q$86,Possibles!Q$85))))))</f>
        <v>0.15971939812932087</v>
      </c>
      <c r="K45" s="2">
        <f t="shared" si="0"/>
        <v>702.76535176901189</v>
      </c>
      <c r="L45" s="16">
        <f t="shared" si="1"/>
        <v>0.12971939812932087</v>
      </c>
      <c r="M45" s="14">
        <f t="shared" si="2"/>
        <v>570.76535176901189</v>
      </c>
    </row>
    <row r="46" spans="1:13" x14ac:dyDescent="0.25">
      <c r="A46" t="s">
        <v>15</v>
      </c>
      <c r="B46">
        <v>19600</v>
      </c>
      <c r="C46">
        <v>1940</v>
      </c>
      <c r="D46" t="b">
        <v>0</v>
      </c>
      <c r="E46" s="2">
        <v>250</v>
      </c>
      <c r="F46" s="2">
        <v>250</v>
      </c>
      <c r="G46" s="2">
        <v>285</v>
      </c>
      <c r="H46" s="2">
        <v>355</v>
      </c>
      <c r="I46" s="2">
        <v>495</v>
      </c>
      <c r="J46" s="16">
        <f>IF(AND(A46="m",B46=19603),Possibles!Q$91,(IF(AND(A46="m",B46=19601),Possibles!Q$90,IF(AND(A46="m",B46=19600),Possibles!Q$89,IF(AND(A46="f",B46=19603),Possibles!Q$87,IF(AND(A46="f",B46=19601),Possibles!Q$86,Possibles!Q$85))))))</f>
        <v>0.15971939812932087</v>
      </c>
      <c r="K46" s="2">
        <f t="shared" si="0"/>
        <v>790.61102074013831</v>
      </c>
      <c r="L46" s="16">
        <f t="shared" si="1"/>
        <v>0.12971939812932087</v>
      </c>
      <c r="M46" s="14">
        <f t="shared" si="2"/>
        <v>642.11102074013831</v>
      </c>
    </row>
    <row r="47" spans="1:13" x14ac:dyDescent="0.25">
      <c r="A47" t="s">
        <v>15</v>
      </c>
      <c r="B47">
        <v>19601</v>
      </c>
      <c r="C47">
        <v>1940</v>
      </c>
      <c r="D47" t="b">
        <v>0</v>
      </c>
      <c r="E47" s="2">
        <v>625</v>
      </c>
      <c r="F47" s="2">
        <v>765</v>
      </c>
      <c r="G47" s="2">
        <v>940</v>
      </c>
      <c r="H47" s="2">
        <v>1045</v>
      </c>
      <c r="I47" s="2">
        <v>1220</v>
      </c>
      <c r="J47" s="16">
        <f>IF(AND(A47="m",B47=19603),Possibles!Q$91,(IF(AND(A47="m",B47=19601),Possibles!Q$90,IF(AND(A47="m",B47=19600),Possibles!Q$89,IF(AND(A47="f",B47=19603),Possibles!Q$87,IF(AND(A47="f",B47=19601),Possibles!Q$86,Possibles!Q$85))))))</f>
        <v>0.15215332330491949</v>
      </c>
      <c r="K47" s="2">
        <f t="shared" si="0"/>
        <v>1856.2705443200177</v>
      </c>
      <c r="L47" s="16">
        <f t="shared" si="1"/>
        <v>0.12215332330491949</v>
      </c>
      <c r="M47" s="14">
        <f t="shared" si="2"/>
        <v>1490.2705443200177</v>
      </c>
    </row>
    <row r="48" spans="1:13" x14ac:dyDescent="0.25">
      <c r="A48" t="s">
        <v>25</v>
      </c>
      <c r="B48">
        <v>19601</v>
      </c>
      <c r="C48">
        <v>1940</v>
      </c>
      <c r="D48" t="b">
        <v>0</v>
      </c>
      <c r="E48" s="2">
        <v>625</v>
      </c>
      <c r="F48" s="2">
        <v>800</v>
      </c>
      <c r="G48" s="2">
        <v>1010</v>
      </c>
      <c r="H48" s="2">
        <v>1115</v>
      </c>
      <c r="I48" s="2">
        <v>1220</v>
      </c>
      <c r="J48" s="16">
        <f>IF(AND(A48="m",B48=19603),Possibles!Q$91,(IF(AND(A48="m",B48=19601),Possibles!Q$90,IF(AND(A48="m",B48=19600),Possibles!Q$89,IF(AND(A48="f",B48=19603),Possibles!Q$87,IF(AND(A48="f",B48=19601),Possibles!Q$86,Possibles!Q$85))))))</f>
        <v>0.13250116814631868</v>
      </c>
      <c r="K48" s="2">
        <f t="shared" si="0"/>
        <v>1616.5142513850878</v>
      </c>
      <c r="L48" s="16">
        <f t="shared" si="1"/>
        <v>0.10250116814631868</v>
      </c>
      <c r="M48" s="14">
        <f t="shared" si="2"/>
        <v>1250.5142513850881</v>
      </c>
    </row>
    <row r="49" spans="1:13" x14ac:dyDescent="0.25">
      <c r="A49" t="s">
        <v>25</v>
      </c>
      <c r="B49">
        <v>19600</v>
      </c>
      <c r="C49">
        <v>1940</v>
      </c>
      <c r="D49" t="b">
        <v>0</v>
      </c>
      <c r="E49" s="2">
        <v>500</v>
      </c>
      <c r="F49" s="2">
        <v>500</v>
      </c>
      <c r="G49" s="2">
        <v>535</v>
      </c>
      <c r="H49" s="2">
        <v>675</v>
      </c>
      <c r="I49" s="2">
        <v>710</v>
      </c>
      <c r="J49" s="16">
        <f>IF(AND(A49="m",B49=19603),Possibles!Q$91,(IF(AND(A49="m",B49=19601),Possibles!Q$90,IF(AND(A49="m",B49=19600),Possibles!Q$89,IF(AND(A49="f",B49=19603),Possibles!Q$87,IF(AND(A49="f",B49=19601),Possibles!Q$86,Possibles!Q$85))))))</f>
        <v>0.15082983768010214</v>
      </c>
      <c r="K49" s="2">
        <f t="shared" si="0"/>
        <v>1070.8918475287253</v>
      </c>
      <c r="L49" s="16">
        <f t="shared" si="1"/>
        <v>0.12082983768010214</v>
      </c>
      <c r="M49" s="14">
        <f t="shared" si="2"/>
        <v>857.89184752872518</v>
      </c>
    </row>
    <row r="50" spans="1:13" x14ac:dyDescent="0.25">
      <c r="A50" t="s">
        <v>15</v>
      </c>
      <c r="B50">
        <v>19601</v>
      </c>
      <c r="C50">
        <v>1940</v>
      </c>
      <c r="D50" t="b">
        <v>0</v>
      </c>
      <c r="E50" s="2">
        <v>375</v>
      </c>
      <c r="F50" s="2">
        <v>375</v>
      </c>
      <c r="G50" s="2">
        <v>410</v>
      </c>
      <c r="H50" s="2">
        <v>550</v>
      </c>
      <c r="I50" s="2">
        <v>620</v>
      </c>
      <c r="J50" s="16">
        <f>IF(AND(A50="m",B50=19603),Possibles!Q$91,(IF(AND(A50="m",B50=19601),Possibles!Q$90,IF(AND(A50="m",B50=19600),Possibles!Q$89,IF(AND(A50="f",B50=19603),Possibles!Q$87,IF(AND(A50="f",B50=19601),Possibles!Q$86,Possibles!Q$85))))))</f>
        <v>0.15215332330491949</v>
      </c>
      <c r="K50" s="2">
        <f t="shared" si="0"/>
        <v>943.35060449050081</v>
      </c>
      <c r="L50" s="16">
        <f t="shared" si="1"/>
        <v>0.12215332330491949</v>
      </c>
      <c r="M50" s="14">
        <f t="shared" si="2"/>
        <v>757.35060449050081</v>
      </c>
    </row>
    <row r="51" spans="1:13" x14ac:dyDescent="0.25">
      <c r="A51" t="s">
        <v>15</v>
      </c>
      <c r="B51">
        <v>19603</v>
      </c>
      <c r="C51">
        <v>1940</v>
      </c>
      <c r="D51" t="b">
        <v>0</v>
      </c>
      <c r="E51" s="2">
        <v>625</v>
      </c>
      <c r="F51" s="2">
        <v>660</v>
      </c>
      <c r="G51" s="2">
        <v>730</v>
      </c>
      <c r="H51" s="2">
        <v>765</v>
      </c>
      <c r="I51" s="2">
        <v>905</v>
      </c>
      <c r="J51" s="16">
        <f>IF(AND(A51="m",B51=19603),Possibles!Q$91,(IF(AND(A51="m",B51=19601),Possibles!Q$90,IF(AND(A51="m",B51=19600),Possibles!Q$89,IF(AND(A51="f",B51=19603),Possibles!Q$87,IF(AND(A51="f",B51=19601),Possibles!Q$86,Possibles!Q$85))))))</f>
        <v>0.16389548693586697</v>
      </c>
      <c r="K51" s="2">
        <f t="shared" si="0"/>
        <v>1483.2541567695962</v>
      </c>
      <c r="L51" s="16">
        <f t="shared" si="1"/>
        <v>0.13389548693586698</v>
      </c>
      <c r="M51" s="14">
        <f t="shared" si="2"/>
        <v>1211.754156769596</v>
      </c>
    </row>
    <row r="52" spans="1:13" x14ac:dyDescent="0.25">
      <c r="A52" t="s">
        <v>25</v>
      </c>
      <c r="B52">
        <v>19601</v>
      </c>
      <c r="C52">
        <v>1940</v>
      </c>
      <c r="D52" t="b">
        <v>0</v>
      </c>
      <c r="E52" s="2">
        <v>625</v>
      </c>
      <c r="F52" s="2">
        <v>695</v>
      </c>
      <c r="G52" s="2">
        <v>800</v>
      </c>
      <c r="H52" s="2">
        <v>905</v>
      </c>
      <c r="I52" s="2">
        <v>975</v>
      </c>
      <c r="J52" s="16">
        <f>IF(AND(A52="m",B52=19603),Possibles!Q$91,(IF(AND(A52="m",B52=19601),Possibles!Q$90,IF(AND(A52="m",B52=19600),Possibles!Q$89,IF(AND(A52="f",B52=19603),Possibles!Q$87,IF(AND(A52="f",B52=19601),Possibles!Q$86,Possibles!Q$85))))))</f>
        <v>0.13250116814631868</v>
      </c>
      <c r="K52" s="2">
        <f t="shared" si="0"/>
        <v>1291.8863894266071</v>
      </c>
      <c r="L52" s="16">
        <f t="shared" si="1"/>
        <v>0.10250116814631868</v>
      </c>
      <c r="M52" s="14">
        <f t="shared" si="2"/>
        <v>999.38638942660725</v>
      </c>
    </row>
    <row r="53" spans="1:13" x14ac:dyDescent="0.25">
      <c r="A53" t="s">
        <v>25</v>
      </c>
      <c r="B53">
        <v>19603</v>
      </c>
      <c r="C53">
        <v>1940</v>
      </c>
      <c r="D53" t="b">
        <v>0</v>
      </c>
      <c r="E53" s="2">
        <v>125</v>
      </c>
      <c r="F53" s="2">
        <v>160</v>
      </c>
      <c r="G53" s="2">
        <v>230</v>
      </c>
      <c r="H53" s="2">
        <v>335</v>
      </c>
      <c r="I53" s="2">
        <v>405</v>
      </c>
      <c r="J53" s="16">
        <f>IF(AND(A53="m",B53=19603),Possibles!Q$91,(IF(AND(A53="m",B53=19601),Possibles!Q$90,IF(AND(A53="m",B53=19600),Possibles!Q$89,IF(AND(A53="f",B53=19603),Possibles!Q$87,IF(AND(A53="f",B53=19601),Possibles!Q$86,Possibles!Q$85))))))</f>
        <v>0.1613047697245652</v>
      </c>
      <c r="K53" s="2">
        <f t="shared" si="0"/>
        <v>653.2843173844891</v>
      </c>
      <c r="L53" s="16">
        <f t="shared" si="1"/>
        <v>0.1313047697245652</v>
      </c>
      <c r="M53" s="14">
        <f t="shared" si="2"/>
        <v>531.78431738448899</v>
      </c>
    </row>
    <row r="54" spans="1:13" x14ac:dyDescent="0.25">
      <c r="A54" t="s">
        <v>25</v>
      </c>
      <c r="B54">
        <v>19600</v>
      </c>
      <c r="C54">
        <v>1940</v>
      </c>
      <c r="D54" t="b">
        <v>0</v>
      </c>
      <c r="E54" s="2">
        <v>625</v>
      </c>
      <c r="F54" s="2">
        <v>660</v>
      </c>
      <c r="G54" s="2">
        <v>730</v>
      </c>
      <c r="H54" s="2">
        <v>765</v>
      </c>
      <c r="I54" s="2">
        <v>940</v>
      </c>
      <c r="J54" s="16">
        <f>IF(AND(A54="m",B54=19603),Possibles!Q$91,(IF(AND(A54="m",B54=19601),Possibles!Q$90,IF(AND(A54="m",B54=19600),Possibles!Q$89,IF(AND(A54="f",B54=19603),Possibles!Q$87,IF(AND(A54="f",B54=19601),Possibles!Q$86,Possibles!Q$85))))))</f>
        <v>0.15082983768010214</v>
      </c>
      <c r="K54" s="2">
        <f t="shared" si="0"/>
        <v>1417.8004741929601</v>
      </c>
      <c r="L54" s="16">
        <f t="shared" si="1"/>
        <v>0.12082983768010214</v>
      </c>
      <c r="M54" s="14">
        <f t="shared" si="2"/>
        <v>1135.8004741929601</v>
      </c>
    </row>
    <row r="55" spans="1:13" x14ac:dyDescent="0.25">
      <c r="A55" t="s">
        <v>25</v>
      </c>
      <c r="B55">
        <v>19600</v>
      </c>
      <c r="C55">
        <v>1940</v>
      </c>
      <c r="D55" t="b">
        <v>0</v>
      </c>
      <c r="E55" s="2">
        <v>625</v>
      </c>
      <c r="F55" s="2">
        <v>730</v>
      </c>
      <c r="G55" s="2">
        <v>870</v>
      </c>
      <c r="H55" s="2">
        <v>1010</v>
      </c>
      <c r="I55" s="2">
        <v>1185</v>
      </c>
      <c r="J55" s="16">
        <f>IF(AND(A55="m",B55=19603),Possibles!Q$91,(IF(AND(A55="m",B55=19601),Possibles!Q$90,IF(AND(A55="m",B55=19600),Possibles!Q$89,IF(AND(A55="f",B55=19603),Possibles!Q$87,IF(AND(A55="f",B55=19601),Possibles!Q$86,Possibles!Q$85))))))</f>
        <v>0.15082983768010214</v>
      </c>
      <c r="K55" s="2">
        <f t="shared" si="0"/>
        <v>1787.3335765092104</v>
      </c>
      <c r="L55" s="16">
        <f t="shared" si="1"/>
        <v>0.12082983768010214</v>
      </c>
      <c r="M55" s="14">
        <f t="shared" si="2"/>
        <v>1431.8335765092104</v>
      </c>
    </row>
    <row r="56" spans="1:13" x14ac:dyDescent="0.25">
      <c r="A56" t="s">
        <v>25</v>
      </c>
      <c r="B56">
        <v>19601</v>
      </c>
      <c r="C56">
        <v>1940</v>
      </c>
      <c r="D56" t="b">
        <v>0</v>
      </c>
      <c r="E56" s="2">
        <v>250</v>
      </c>
      <c r="F56" s="2">
        <v>215</v>
      </c>
      <c r="G56" s="2">
        <v>215</v>
      </c>
      <c r="H56" s="2">
        <v>355</v>
      </c>
      <c r="I56" s="2">
        <v>530</v>
      </c>
      <c r="J56" s="16">
        <f>IF(AND(A56="m",B56=19603),Possibles!Q$91,(IF(AND(A56="m",B56=19601),Possibles!Q$90,IF(AND(A56="m",B56=19600),Possibles!Q$89,IF(AND(A56="f",B56=19603),Possibles!Q$87,IF(AND(A56="f",B56=19601),Possibles!Q$86,Possibles!Q$85))))))</f>
        <v>0.13250116814631868</v>
      </c>
      <c r="K56" s="2">
        <f t="shared" si="0"/>
        <v>702.25619117548899</v>
      </c>
      <c r="L56" s="16">
        <f t="shared" si="1"/>
        <v>0.10250116814631868</v>
      </c>
      <c r="M56" s="14">
        <f t="shared" si="2"/>
        <v>543.25619117548899</v>
      </c>
    </row>
    <row r="57" spans="1:13" x14ac:dyDescent="0.25">
      <c r="A57" t="s">
        <v>25</v>
      </c>
      <c r="B57">
        <v>19600</v>
      </c>
      <c r="C57">
        <v>1940</v>
      </c>
      <c r="D57" t="b">
        <v>0</v>
      </c>
      <c r="E57" s="2">
        <v>375</v>
      </c>
      <c r="F57" s="2">
        <v>480</v>
      </c>
      <c r="G57" s="2">
        <v>620</v>
      </c>
      <c r="H57" s="2">
        <v>655</v>
      </c>
      <c r="I57" s="2">
        <v>795</v>
      </c>
      <c r="J57" s="16">
        <f>IF(AND(A57="m",B57=19603),Possibles!Q$91,(IF(AND(A57="m",B57=19601),Possibles!Q$90,IF(AND(A57="m",B57=19600),Possibles!Q$89,IF(AND(A57="f",B57=19603),Possibles!Q$87,IF(AND(A57="f",B57=19601),Possibles!Q$86,Possibles!Q$85))))))</f>
        <v>0.15082983768010214</v>
      </c>
      <c r="K57" s="2">
        <f t="shared" si="0"/>
        <v>1199.097209556812</v>
      </c>
      <c r="L57" s="16">
        <f t="shared" si="1"/>
        <v>0.12082983768010214</v>
      </c>
      <c r="M57" s="14">
        <f t="shared" si="2"/>
        <v>960.597209556812</v>
      </c>
    </row>
    <row r="58" spans="1:13" x14ac:dyDescent="0.25">
      <c r="A58" t="s">
        <v>15</v>
      </c>
      <c r="B58">
        <v>19600</v>
      </c>
      <c r="C58">
        <v>1940</v>
      </c>
      <c r="D58" t="b">
        <v>0</v>
      </c>
      <c r="E58" s="2">
        <v>125</v>
      </c>
      <c r="F58" s="2">
        <v>160</v>
      </c>
      <c r="G58" s="2">
        <v>230</v>
      </c>
      <c r="H58" s="2">
        <v>335</v>
      </c>
      <c r="I58" s="2">
        <v>440</v>
      </c>
      <c r="J58" s="16">
        <f>IF(AND(A58="m",B58=19603),Possibles!Q$91,(IF(AND(A58="m",B58=19601),Possibles!Q$90,IF(AND(A58="m",B58=19600),Possibles!Q$89,IF(AND(A58="f",B58=19603),Possibles!Q$87,IF(AND(A58="f",B58=19601),Possibles!Q$86,Possibles!Q$85))))))</f>
        <v>0.15971939812932087</v>
      </c>
      <c r="K58" s="2">
        <f t="shared" si="0"/>
        <v>702.76535176901189</v>
      </c>
      <c r="L58" s="16">
        <f t="shared" si="1"/>
        <v>0.12971939812932087</v>
      </c>
      <c r="M58" s="14">
        <f t="shared" si="2"/>
        <v>570.76535176901189</v>
      </c>
    </row>
    <row r="59" spans="1:13" x14ac:dyDescent="0.25">
      <c r="A59" t="s">
        <v>15</v>
      </c>
      <c r="B59">
        <v>19601</v>
      </c>
      <c r="C59">
        <v>1940</v>
      </c>
      <c r="D59" t="b">
        <v>0</v>
      </c>
      <c r="E59" s="2">
        <v>625</v>
      </c>
      <c r="F59" s="2">
        <v>695</v>
      </c>
      <c r="G59" s="2">
        <v>800</v>
      </c>
      <c r="H59" s="2">
        <v>870</v>
      </c>
      <c r="I59" s="2">
        <v>940</v>
      </c>
      <c r="J59" s="16">
        <f>IF(AND(A59="m",B59=19603),Possibles!Q$91,(IF(AND(A59="m",B59=19601),Possibles!Q$90,IF(AND(A59="m",B59=19600),Possibles!Q$89,IF(AND(A59="f",B59=19603),Possibles!Q$87,IF(AND(A59="f",B59=19601),Possibles!Q$86,Possibles!Q$85))))))</f>
        <v>0.15215332330491949</v>
      </c>
      <c r="K59" s="2">
        <f t="shared" si="0"/>
        <v>1430.2412390662432</v>
      </c>
      <c r="L59" s="16">
        <f t="shared" si="1"/>
        <v>0.12215332330491949</v>
      </c>
      <c r="M59" s="14">
        <f t="shared" si="2"/>
        <v>1148.2412390662432</v>
      </c>
    </row>
    <row r="60" spans="1:13" x14ac:dyDescent="0.25">
      <c r="A60" t="s">
        <v>15</v>
      </c>
      <c r="B60">
        <v>19600</v>
      </c>
      <c r="C60">
        <v>1940</v>
      </c>
      <c r="D60" t="b">
        <v>0</v>
      </c>
      <c r="E60" s="2">
        <v>625</v>
      </c>
      <c r="F60" s="2">
        <v>765</v>
      </c>
      <c r="G60" s="2">
        <v>940</v>
      </c>
      <c r="H60" s="2">
        <v>1045</v>
      </c>
      <c r="I60" s="2">
        <v>1115</v>
      </c>
      <c r="J60" s="16">
        <f>IF(AND(A60="m",B60=19603),Possibles!Q$91,(IF(AND(A60="m",B60=19601),Possibles!Q$90,IF(AND(A60="m",B60=19600),Possibles!Q$89,IF(AND(A60="f",B60=19603),Possibles!Q$87,IF(AND(A60="f",B60=19601),Possibles!Q$86,Possibles!Q$85))))))</f>
        <v>0.15971939812932087</v>
      </c>
      <c r="K60" s="2">
        <f t="shared" si="0"/>
        <v>1780.8712891419277</v>
      </c>
      <c r="L60" s="16">
        <f t="shared" si="1"/>
        <v>0.12971939812932087</v>
      </c>
      <c r="M60" s="14">
        <f t="shared" si="2"/>
        <v>1446.3712891419277</v>
      </c>
    </row>
    <row r="61" spans="1:13" x14ac:dyDescent="0.25">
      <c r="A61" t="s">
        <v>15</v>
      </c>
      <c r="B61">
        <v>19601</v>
      </c>
      <c r="C61">
        <v>1940</v>
      </c>
      <c r="D61" t="b">
        <v>0</v>
      </c>
      <c r="E61" s="2">
        <v>125</v>
      </c>
      <c r="F61" s="2">
        <v>230</v>
      </c>
      <c r="G61" s="2">
        <v>370</v>
      </c>
      <c r="H61" s="2">
        <v>440</v>
      </c>
      <c r="I61" s="2">
        <v>615</v>
      </c>
      <c r="J61" s="16">
        <f>IF(AND(A61="m",B61=19603),Possibles!Q$91,(IF(AND(A61="m",B61=19601),Possibles!Q$90,IF(AND(A61="m",B61=19600),Possibles!Q$89,IF(AND(A61="f",B61=19603),Possibles!Q$87,IF(AND(A61="f",B61=19601),Possibles!Q$86,Possibles!Q$85))))))</f>
        <v>0.15215332330491949</v>
      </c>
      <c r="K61" s="2">
        <f t="shared" si="0"/>
        <v>935.74293832525484</v>
      </c>
      <c r="L61" s="16">
        <f t="shared" si="1"/>
        <v>0.12215332330491949</v>
      </c>
      <c r="M61" s="14">
        <f t="shared" si="2"/>
        <v>751.24293832525484</v>
      </c>
    </row>
    <row r="62" spans="1:13" x14ac:dyDescent="0.25">
      <c r="A62" t="s">
        <v>25</v>
      </c>
      <c r="B62">
        <v>19600</v>
      </c>
      <c r="C62">
        <v>1940</v>
      </c>
      <c r="D62" t="b">
        <v>0</v>
      </c>
      <c r="E62" s="2">
        <v>500</v>
      </c>
      <c r="F62" s="2">
        <v>535</v>
      </c>
      <c r="G62" s="2">
        <v>605</v>
      </c>
      <c r="H62" s="2">
        <v>745</v>
      </c>
      <c r="I62" s="2">
        <v>920</v>
      </c>
      <c r="J62" s="16">
        <f>IF(AND(A62="m",B62=19603),Possibles!Q$91,(IF(AND(A62="m",B62=19601),Possibles!Q$90,IF(AND(A62="m",B62=19600),Possibles!Q$89,IF(AND(A62="f",B62=19603),Possibles!Q$87,IF(AND(A62="f",B62=19601),Possibles!Q$86,Possibles!Q$85))))))</f>
        <v>0.15082983768010214</v>
      </c>
      <c r="K62" s="2">
        <f t="shared" si="0"/>
        <v>1387.6345066569397</v>
      </c>
      <c r="L62" s="16">
        <f t="shared" si="1"/>
        <v>0.12082983768010214</v>
      </c>
      <c r="M62" s="14">
        <f t="shared" si="2"/>
        <v>1111.6345066569397</v>
      </c>
    </row>
    <row r="63" spans="1:13" x14ac:dyDescent="0.25">
      <c r="A63" t="s">
        <v>15</v>
      </c>
      <c r="B63">
        <v>19600</v>
      </c>
      <c r="C63">
        <v>1940</v>
      </c>
      <c r="D63" t="b">
        <v>0</v>
      </c>
      <c r="E63" s="2">
        <v>625</v>
      </c>
      <c r="F63" s="2">
        <v>625</v>
      </c>
      <c r="G63" s="2">
        <v>660</v>
      </c>
      <c r="H63" s="2">
        <v>765</v>
      </c>
      <c r="I63" s="2">
        <v>905</v>
      </c>
      <c r="J63" s="16">
        <f>IF(AND(A63="m",B63=19603),Possibles!Q$91,(IF(AND(A63="m",B63=19601),Possibles!Q$90,IF(AND(A63="m",B63=19600),Possibles!Q$89,IF(AND(A63="f",B63=19603),Possibles!Q$87,IF(AND(A63="f",B63=19601),Possibles!Q$86,Possibles!Q$85))))))</f>
        <v>0.15971939812932087</v>
      </c>
      <c r="K63" s="2">
        <f t="shared" si="0"/>
        <v>1445.4605530703539</v>
      </c>
      <c r="L63" s="16">
        <f t="shared" si="1"/>
        <v>0.12971939812932087</v>
      </c>
      <c r="M63" s="14">
        <f t="shared" si="2"/>
        <v>1173.9605530703539</v>
      </c>
    </row>
    <row r="64" spans="1:13" x14ac:dyDescent="0.25">
      <c r="A64" t="s">
        <v>15</v>
      </c>
      <c r="B64">
        <v>19603</v>
      </c>
      <c r="C64">
        <v>1941</v>
      </c>
      <c r="D64" t="b">
        <v>0</v>
      </c>
      <c r="E64" s="2">
        <v>500</v>
      </c>
      <c r="F64" s="2">
        <v>500</v>
      </c>
      <c r="G64" s="2">
        <v>535</v>
      </c>
      <c r="H64" s="2">
        <v>675</v>
      </c>
      <c r="I64" s="2">
        <v>780</v>
      </c>
      <c r="J64" s="16">
        <f>IF(AND(A64="m",B64=19603),Possibles!Q$91,(IF(AND(A64="m",B64=19601),Possibles!Q$90,IF(AND(A64="m",B64=19600),Possibles!Q$89,IF(AND(A64="f",B64=19603),Possibles!Q$87,IF(AND(A64="f",B64=19601),Possibles!Q$86,Possibles!Q$85))))))</f>
        <v>0.16389548693586697</v>
      </c>
      <c r="K64" s="2">
        <f t="shared" si="0"/>
        <v>1278.3847980997623</v>
      </c>
      <c r="L64" s="16">
        <f t="shared" si="1"/>
        <v>0.13389548693586698</v>
      </c>
      <c r="M64" s="14">
        <f t="shared" si="2"/>
        <v>1044.3847980997623</v>
      </c>
    </row>
    <row r="65" spans="1:13" x14ac:dyDescent="0.25">
      <c r="A65" t="s">
        <v>15</v>
      </c>
      <c r="B65">
        <v>19601</v>
      </c>
      <c r="C65">
        <v>1941</v>
      </c>
      <c r="D65" t="b">
        <v>0</v>
      </c>
      <c r="E65" s="2">
        <v>125</v>
      </c>
      <c r="F65" s="2">
        <v>195</v>
      </c>
      <c r="G65" s="2">
        <v>300</v>
      </c>
      <c r="H65" s="2">
        <v>475</v>
      </c>
      <c r="I65" s="2">
        <v>650</v>
      </c>
      <c r="J65" s="16">
        <f>IF(AND(A65="m",B65=19603),Possibles!Q$91,(IF(AND(A65="m",B65=19601),Possibles!Q$90,IF(AND(A65="m",B65=19600),Possibles!Q$89,IF(AND(A65="f",B65=19603),Possibles!Q$87,IF(AND(A65="f",B65=19601),Possibles!Q$86,Possibles!Q$85))))))</f>
        <v>0.15215332330491949</v>
      </c>
      <c r="K65" s="2">
        <f t="shared" si="0"/>
        <v>988.99660148197665</v>
      </c>
      <c r="L65" s="16">
        <f t="shared" si="1"/>
        <v>0.12215332330491949</v>
      </c>
      <c r="M65" s="14">
        <f t="shared" si="2"/>
        <v>793.99660148197665</v>
      </c>
    </row>
    <row r="66" spans="1:13" x14ac:dyDescent="0.25">
      <c r="A66" t="s">
        <v>25</v>
      </c>
      <c r="B66">
        <v>19603</v>
      </c>
      <c r="C66">
        <v>1941</v>
      </c>
      <c r="D66" t="b">
        <v>0</v>
      </c>
      <c r="E66" s="2">
        <v>250</v>
      </c>
      <c r="F66" s="2">
        <v>425</v>
      </c>
      <c r="G66" s="2">
        <v>635</v>
      </c>
      <c r="H66" s="2">
        <v>740</v>
      </c>
      <c r="I66" s="2">
        <v>810</v>
      </c>
      <c r="J66" s="16">
        <f>IF(AND(A66="m",B66=19603),Possibles!Q$91,(IF(AND(A66="m",B66=19601),Possibles!Q$90,IF(AND(A66="m",B66=19600),Possibles!Q$89,IF(AND(A66="f",B66=19603),Possibles!Q$87,IF(AND(A66="f",B66=19601),Possibles!Q$86,Possibles!Q$85))))))</f>
        <v>0.1613047697245652</v>
      </c>
      <c r="K66" s="2">
        <f t="shared" si="0"/>
        <v>1306.5686347689782</v>
      </c>
      <c r="L66" s="16">
        <f t="shared" si="1"/>
        <v>0.1313047697245652</v>
      </c>
      <c r="M66" s="14">
        <f t="shared" si="2"/>
        <v>1063.568634768978</v>
      </c>
    </row>
    <row r="67" spans="1:13" x14ac:dyDescent="0.25">
      <c r="A67" t="s">
        <v>25</v>
      </c>
      <c r="B67">
        <v>19601</v>
      </c>
      <c r="C67">
        <v>1941</v>
      </c>
      <c r="D67" t="b">
        <v>0</v>
      </c>
      <c r="E67" s="2">
        <v>375</v>
      </c>
      <c r="F67" s="2">
        <v>445</v>
      </c>
      <c r="G67" s="2">
        <v>550</v>
      </c>
      <c r="H67" s="2">
        <v>620</v>
      </c>
      <c r="I67" s="2">
        <v>690</v>
      </c>
      <c r="J67" s="16">
        <f>IF(AND(A67="m",B67=19603),Possibles!Q$91,(IF(AND(A67="m",B67=19601),Possibles!Q$90,IF(AND(A67="m",B67=19600),Possibles!Q$89,IF(AND(A67="f",B67=19603),Possibles!Q$87,IF(AND(A67="f",B67=19601),Possibles!Q$86,Possibles!Q$85))))))</f>
        <v>0.13250116814631868</v>
      </c>
      <c r="K67" s="2">
        <f t="shared" ref="K67:K130" si="3">((10*J67)*I67)</f>
        <v>914.25806020959885</v>
      </c>
      <c r="L67" s="16">
        <f t="shared" ref="L67:L130" si="4">J67-0.03</f>
        <v>0.10250116814631868</v>
      </c>
      <c r="M67" s="14">
        <f t="shared" ref="M67:M130" si="5">(10*L67)*I67</f>
        <v>707.25806020959897</v>
      </c>
    </row>
    <row r="68" spans="1:13" x14ac:dyDescent="0.25">
      <c r="A68" t="s">
        <v>15</v>
      </c>
      <c r="B68">
        <v>19601</v>
      </c>
      <c r="C68">
        <v>1941</v>
      </c>
      <c r="D68" t="b">
        <v>0</v>
      </c>
      <c r="E68" s="2">
        <v>375</v>
      </c>
      <c r="F68" s="2">
        <v>410</v>
      </c>
      <c r="G68" s="2">
        <v>480</v>
      </c>
      <c r="H68" s="2">
        <v>655</v>
      </c>
      <c r="I68" s="2">
        <v>690</v>
      </c>
      <c r="J68" s="16">
        <f>IF(AND(A68="m",B68=19603),Possibles!Q$91,(IF(AND(A68="m",B68=19601),Possibles!Q$90,IF(AND(A68="m",B68=19600),Possibles!Q$89,IF(AND(A68="f",B68=19603),Possibles!Q$87,IF(AND(A68="f",B68=19601),Possibles!Q$86,Possibles!Q$85))))))</f>
        <v>0.15215332330491949</v>
      </c>
      <c r="K68" s="2">
        <f t="shared" si="3"/>
        <v>1049.8579308039446</v>
      </c>
      <c r="L68" s="16">
        <f t="shared" si="4"/>
        <v>0.12215332330491949</v>
      </c>
      <c r="M68" s="14">
        <f t="shared" si="5"/>
        <v>842.85793080394444</v>
      </c>
    </row>
    <row r="69" spans="1:13" x14ac:dyDescent="0.25">
      <c r="A69" t="s">
        <v>25</v>
      </c>
      <c r="B69">
        <v>19601</v>
      </c>
      <c r="C69">
        <v>1941</v>
      </c>
      <c r="D69" t="b">
        <v>0</v>
      </c>
      <c r="E69" s="2">
        <v>500</v>
      </c>
      <c r="F69" s="2">
        <v>535</v>
      </c>
      <c r="G69" s="2">
        <v>605</v>
      </c>
      <c r="H69" s="2">
        <v>640</v>
      </c>
      <c r="I69" s="2">
        <v>745</v>
      </c>
      <c r="J69" s="16">
        <f>IF(AND(A69="m",B69=19603),Possibles!Q$91,(IF(AND(A69="m",B69=19601),Possibles!Q$90,IF(AND(A69="m",B69=19600),Possibles!Q$89,IF(AND(A69="f",B69=19603),Possibles!Q$87,IF(AND(A69="f",B69=19601),Possibles!Q$86,Possibles!Q$85))))))</f>
        <v>0.13250116814631868</v>
      </c>
      <c r="K69" s="2">
        <f t="shared" si="3"/>
        <v>987.13370269007407</v>
      </c>
      <c r="L69" s="16">
        <f t="shared" si="4"/>
        <v>0.10250116814631868</v>
      </c>
      <c r="M69" s="14">
        <f t="shared" si="5"/>
        <v>763.63370269007419</v>
      </c>
    </row>
    <row r="70" spans="1:13" x14ac:dyDescent="0.25">
      <c r="A70" t="s">
        <v>25</v>
      </c>
      <c r="B70">
        <v>19603</v>
      </c>
      <c r="C70">
        <v>1941</v>
      </c>
      <c r="D70" t="b">
        <v>0</v>
      </c>
      <c r="E70" s="2">
        <v>625</v>
      </c>
      <c r="F70" s="2">
        <v>730</v>
      </c>
      <c r="G70" s="2">
        <v>870</v>
      </c>
      <c r="H70" s="2">
        <v>1010</v>
      </c>
      <c r="I70" s="2">
        <v>1115</v>
      </c>
      <c r="J70" s="16">
        <f>IF(AND(A70="m",B70=19603),Possibles!Q$91,(IF(AND(A70="m",B70=19601),Possibles!Q$90,IF(AND(A70="m",B70=19600),Possibles!Q$89,IF(AND(A70="f",B70=19603),Possibles!Q$87,IF(AND(A70="f",B70=19601),Possibles!Q$86,Possibles!Q$85))))))</f>
        <v>0.1613047697245652</v>
      </c>
      <c r="K70" s="2">
        <f t="shared" si="3"/>
        <v>1798.548182428902</v>
      </c>
      <c r="L70" s="16">
        <f t="shared" si="4"/>
        <v>0.1313047697245652</v>
      </c>
      <c r="M70" s="14">
        <f t="shared" si="5"/>
        <v>1464.048182428902</v>
      </c>
    </row>
    <row r="71" spans="1:13" x14ac:dyDescent="0.25">
      <c r="A71" t="s">
        <v>15</v>
      </c>
      <c r="B71">
        <v>19603</v>
      </c>
      <c r="C71">
        <v>1941</v>
      </c>
      <c r="D71" t="b">
        <v>0</v>
      </c>
      <c r="E71" s="2">
        <v>500</v>
      </c>
      <c r="F71" s="2">
        <v>500</v>
      </c>
      <c r="G71" s="2">
        <v>535</v>
      </c>
      <c r="H71" s="2">
        <v>675</v>
      </c>
      <c r="I71" s="2">
        <v>710</v>
      </c>
      <c r="J71" s="16">
        <f>IF(AND(A71="m",B71=19603),Possibles!Q$91,(IF(AND(A71="m",B71=19601),Possibles!Q$90,IF(AND(A71="m",B71=19600),Possibles!Q$89,IF(AND(A71="f",B71=19603),Possibles!Q$87,IF(AND(A71="f",B71=19601),Possibles!Q$86,Possibles!Q$85))))))</f>
        <v>0.16389548693586697</v>
      </c>
      <c r="K71" s="2">
        <f t="shared" si="3"/>
        <v>1163.6579572446556</v>
      </c>
      <c r="L71" s="16">
        <f t="shared" si="4"/>
        <v>0.13389548693586698</v>
      </c>
      <c r="M71" s="14">
        <f t="shared" si="5"/>
        <v>950.65795724465545</v>
      </c>
    </row>
    <row r="72" spans="1:13" x14ac:dyDescent="0.25">
      <c r="A72" t="s">
        <v>15</v>
      </c>
      <c r="B72">
        <v>19601</v>
      </c>
      <c r="C72">
        <v>1941</v>
      </c>
      <c r="D72" t="b">
        <v>0</v>
      </c>
      <c r="E72" s="2">
        <v>500</v>
      </c>
      <c r="F72" s="2">
        <v>640</v>
      </c>
      <c r="G72" s="2">
        <v>815</v>
      </c>
      <c r="H72" s="2">
        <v>955</v>
      </c>
      <c r="I72" s="2">
        <v>1130</v>
      </c>
      <c r="J72" s="16">
        <f>IF(AND(A72="m",B72=19603),Possibles!Q$91,(IF(AND(A72="m",B72=19601),Possibles!Q$90,IF(AND(A72="m",B72=19600),Possibles!Q$89,IF(AND(A72="f",B72=19603),Possibles!Q$87,IF(AND(A72="f",B72=19601),Possibles!Q$86,Possibles!Q$85))))))</f>
        <v>0.15215332330491949</v>
      </c>
      <c r="K72" s="2">
        <f t="shared" si="3"/>
        <v>1719.3325533455902</v>
      </c>
      <c r="L72" s="16">
        <f t="shared" si="4"/>
        <v>0.12215332330491949</v>
      </c>
      <c r="M72" s="14">
        <f t="shared" si="5"/>
        <v>1380.3325533455902</v>
      </c>
    </row>
    <row r="73" spans="1:13" x14ac:dyDescent="0.25">
      <c r="A73" t="s">
        <v>25</v>
      </c>
      <c r="B73">
        <v>19601</v>
      </c>
      <c r="C73">
        <v>1941</v>
      </c>
      <c r="D73" t="b">
        <v>0</v>
      </c>
      <c r="E73" s="2">
        <v>625</v>
      </c>
      <c r="F73" s="2">
        <v>800</v>
      </c>
      <c r="G73" s="2">
        <v>1010</v>
      </c>
      <c r="H73" s="2">
        <v>1115</v>
      </c>
      <c r="I73" s="2">
        <v>1255</v>
      </c>
      <c r="J73" s="16">
        <f>IF(AND(A73="m",B73=19603),Possibles!Q$91,(IF(AND(A73="m",B73=19601),Possibles!Q$90,IF(AND(A73="m",B73=19600),Possibles!Q$89,IF(AND(A73="f",B73=19603),Possibles!Q$87,IF(AND(A73="f",B73=19601),Possibles!Q$86,Possibles!Q$85))))))</f>
        <v>0.13250116814631868</v>
      </c>
      <c r="K73" s="2">
        <f t="shared" si="3"/>
        <v>1662.8896602362993</v>
      </c>
      <c r="L73" s="16">
        <f t="shared" si="4"/>
        <v>0.10250116814631868</v>
      </c>
      <c r="M73" s="14">
        <f t="shared" si="5"/>
        <v>1286.3896602362995</v>
      </c>
    </row>
    <row r="74" spans="1:13" x14ac:dyDescent="0.25">
      <c r="A74" t="s">
        <v>25</v>
      </c>
      <c r="B74">
        <v>19600</v>
      </c>
      <c r="C74">
        <v>1941</v>
      </c>
      <c r="D74" t="b">
        <v>0</v>
      </c>
      <c r="E74" s="2">
        <v>125</v>
      </c>
      <c r="F74" s="2">
        <v>125</v>
      </c>
      <c r="G74" s="2">
        <v>160</v>
      </c>
      <c r="H74" s="2">
        <v>300</v>
      </c>
      <c r="I74" s="2">
        <v>405</v>
      </c>
      <c r="J74" s="16">
        <f>IF(AND(A74="m",B74=19603),Possibles!Q$91,(IF(AND(A74="m",B74=19601),Possibles!Q$90,IF(AND(A74="m",B74=19600),Possibles!Q$89,IF(AND(A74="f",B74=19603),Possibles!Q$87,IF(AND(A74="f",B74=19601),Possibles!Q$86,Possibles!Q$85))))))</f>
        <v>0.15082983768010214</v>
      </c>
      <c r="K74" s="2">
        <f t="shared" si="3"/>
        <v>610.86084260441362</v>
      </c>
      <c r="L74" s="16">
        <f t="shared" si="4"/>
        <v>0.12082983768010214</v>
      </c>
      <c r="M74" s="14">
        <f t="shared" si="5"/>
        <v>489.36084260441368</v>
      </c>
    </row>
    <row r="75" spans="1:13" x14ac:dyDescent="0.25">
      <c r="A75" t="s">
        <v>25</v>
      </c>
      <c r="B75">
        <v>19601</v>
      </c>
      <c r="C75">
        <v>1941</v>
      </c>
      <c r="D75" t="b">
        <v>0</v>
      </c>
      <c r="E75" s="2">
        <v>375</v>
      </c>
      <c r="F75" s="2">
        <v>480</v>
      </c>
      <c r="G75" s="2">
        <v>620</v>
      </c>
      <c r="H75" s="2">
        <v>725</v>
      </c>
      <c r="I75" s="2">
        <v>795</v>
      </c>
      <c r="J75" s="16">
        <f>IF(AND(A75="m",B75=19603),Possibles!Q$91,(IF(AND(A75="m",B75=19601),Possibles!Q$90,IF(AND(A75="m",B75=19600),Possibles!Q$89,IF(AND(A75="f",B75=19603),Possibles!Q$87,IF(AND(A75="f",B75=19601),Possibles!Q$86,Possibles!Q$85))))))</f>
        <v>0.13250116814631868</v>
      </c>
      <c r="K75" s="2">
        <f t="shared" si="3"/>
        <v>1053.3842867632334</v>
      </c>
      <c r="L75" s="16">
        <f t="shared" si="4"/>
        <v>0.10250116814631868</v>
      </c>
      <c r="M75" s="14">
        <f t="shared" si="5"/>
        <v>814.8842867632336</v>
      </c>
    </row>
    <row r="76" spans="1:13" x14ac:dyDescent="0.25">
      <c r="A76" t="s">
        <v>15</v>
      </c>
      <c r="B76">
        <v>19601</v>
      </c>
      <c r="C76">
        <v>1942</v>
      </c>
      <c r="D76" t="b">
        <v>0</v>
      </c>
      <c r="E76" s="2">
        <v>125</v>
      </c>
      <c r="F76" s="2">
        <v>90</v>
      </c>
      <c r="G76" s="2">
        <v>90</v>
      </c>
      <c r="H76" s="2">
        <v>195</v>
      </c>
      <c r="I76" s="2">
        <v>300</v>
      </c>
      <c r="J76" s="16">
        <f>IF(AND(A76="m",B76=19603),Possibles!Q$91,(IF(AND(A76="m",B76=19601),Possibles!Q$90,IF(AND(A76="m",B76=19600),Possibles!Q$89,IF(AND(A76="f",B76=19603),Possibles!Q$87,IF(AND(A76="f",B76=19601),Possibles!Q$86,Possibles!Q$85))))))</f>
        <v>0.15215332330491949</v>
      </c>
      <c r="K76" s="2">
        <f t="shared" si="3"/>
        <v>456.45996991475846</v>
      </c>
      <c r="L76" s="16">
        <f t="shared" si="4"/>
        <v>0.12215332330491949</v>
      </c>
      <c r="M76" s="14">
        <f t="shared" si="5"/>
        <v>366.45996991475846</v>
      </c>
    </row>
    <row r="77" spans="1:13" x14ac:dyDescent="0.25">
      <c r="A77" t="s">
        <v>15</v>
      </c>
      <c r="B77">
        <v>19603</v>
      </c>
      <c r="C77">
        <v>1942</v>
      </c>
      <c r="D77" t="b">
        <v>0</v>
      </c>
      <c r="E77" s="2">
        <v>500</v>
      </c>
      <c r="F77" s="2">
        <v>605</v>
      </c>
      <c r="G77" s="2">
        <v>745</v>
      </c>
      <c r="H77" s="2">
        <v>780</v>
      </c>
      <c r="I77" s="2">
        <v>850</v>
      </c>
      <c r="J77" s="16">
        <f>IF(AND(A77="m",B77=19603),Possibles!Q$91,(IF(AND(A77="m",B77=19601),Possibles!Q$90,IF(AND(A77="m",B77=19600),Possibles!Q$89,IF(AND(A77="f",B77=19603),Possibles!Q$87,IF(AND(A77="f",B77=19601),Possibles!Q$86,Possibles!Q$85))))))</f>
        <v>0.16389548693586697</v>
      </c>
      <c r="K77" s="2">
        <f t="shared" si="3"/>
        <v>1393.1116389548692</v>
      </c>
      <c r="L77" s="16">
        <f t="shared" si="4"/>
        <v>0.13389548693586698</v>
      </c>
      <c r="M77" s="14">
        <f t="shared" si="5"/>
        <v>1138.1116389548692</v>
      </c>
    </row>
    <row r="78" spans="1:13" x14ac:dyDescent="0.25">
      <c r="A78" t="s">
        <v>15</v>
      </c>
      <c r="B78">
        <v>19601</v>
      </c>
      <c r="C78">
        <v>1942</v>
      </c>
      <c r="D78" t="b">
        <v>0</v>
      </c>
      <c r="E78" s="2">
        <v>125</v>
      </c>
      <c r="F78" s="2">
        <v>265</v>
      </c>
      <c r="G78" s="2">
        <v>440</v>
      </c>
      <c r="H78" s="2">
        <v>475</v>
      </c>
      <c r="I78" s="2">
        <v>615</v>
      </c>
      <c r="J78" s="16">
        <f>IF(AND(A78="m",B78=19603),Possibles!Q$91,(IF(AND(A78="m",B78=19601),Possibles!Q$90,IF(AND(A78="m",B78=19600),Possibles!Q$89,IF(AND(A78="f",B78=19603),Possibles!Q$87,IF(AND(A78="f",B78=19601),Possibles!Q$86,Possibles!Q$85))))))</f>
        <v>0.15215332330491949</v>
      </c>
      <c r="K78" s="2">
        <f t="shared" si="3"/>
        <v>935.74293832525484</v>
      </c>
      <c r="L78" s="16">
        <f t="shared" si="4"/>
        <v>0.12215332330491949</v>
      </c>
      <c r="M78" s="14">
        <f t="shared" si="5"/>
        <v>751.24293832525484</v>
      </c>
    </row>
    <row r="79" spans="1:13" x14ac:dyDescent="0.25">
      <c r="A79" t="s">
        <v>15</v>
      </c>
      <c r="B79">
        <v>19601</v>
      </c>
      <c r="C79">
        <v>1942</v>
      </c>
      <c r="D79" t="b">
        <v>0</v>
      </c>
      <c r="E79" s="2">
        <v>625</v>
      </c>
      <c r="F79" s="2">
        <v>590</v>
      </c>
      <c r="G79" s="2">
        <v>590</v>
      </c>
      <c r="H79" s="2">
        <v>765</v>
      </c>
      <c r="I79" s="2">
        <v>835</v>
      </c>
      <c r="J79" s="16">
        <f>IF(AND(A79="m",B79=19603),Possibles!Q$91,(IF(AND(A79="m",B79=19601),Possibles!Q$90,IF(AND(A79="m",B79=19600),Possibles!Q$89,IF(AND(A79="f",B79=19603),Possibles!Q$87,IF(AND(A79="f",B79=19601),Possibles!Q$86,Possibles!Q$85))))))</f>
        <v>0.15215332330491949</v>
      </c>
      <c r="K79" s="2">
        <f t="shared" si="3"/>
        <v>1270.4802495960778</v>
      </c>
      <c r="L79" s="16">
        <f t="shared" si="4"/>
        <v>0.12215332330491949</v>
      </c>
      <c r="M79" s="14">
        <f t="shared" si="5"/>
        <v>1019.9802495960777</v>
      </c>
    </row>
    <row r="80" spans="1:13" x14ac:dyDescent="0.25">
      <c r="A80" t="s">
        <v>25</v>
      </c>
      <c r="B80">
        <v>19600</v>
      </c>
      <c r="C80">
        <v>1942</v>
      </c>
      <c r="D80" t="b">
        <v>0</v>
      </c>
      <c r="E80" s="2">
        <v>250</v>
      </c>
      <c r="F80" s="2">
        <v>355</v>
      </c>
      <c r="G80" s="2">
        <v>495</v>
      </c>
      <c r="H80" s="2">
        <v>565</v>
      </c>
      <c r="I80" s="2">
        <v>670</v>
      </c>
      <c r="J80" s="16">
        <f>IF(AND(A80="m",B80=19603),Possibles!Q$91,(IF(AND(A80="m",B80=19601),Possibles!Q$90,IF(AND(A80="m",B80=19600),Possibles!Q$89,IF(AND(A80="f",B80=19603),Possibles!Q$87,IF(AND(A80="f",B80=19601),Possibles!Q$86,Possibles!Q$85))))))</f>
        <v>0.15082983768010214</v>
      </c>
      <c r="K80" s="2">
        <f t="shared" si="3"/>
        <v>1010.5599124566844</v>
      </c>
      <c r="L80" s="16">
        <f t="shared" si="4"/>
        <v>0.12082983768010214</v>
      </c>
      <c r="M80" s="14">
        <f t="shared" si="5"/>
        <v>809.55991245668429</v>
      </c>
    </row>
    <row r="81" spans="1:13" x14ac:dyDescent="0.25">
      <c r="A81" t="s">
        <v>25</v>
      </c>
      <c r="B81">
        <v>19601</v>
      </c>
      <c r="C81">
        <v>1942</v>
      </c>
      <c r="D81" t="b">
        <v>0</v>
      </c>
      <c r="E81" s="2">
        <v>500</v>
      </c>
      <c r="F81" s="2">
        <v>500</v>
      </c>
      <c r="G81" s="2">
        <v>535</v>
      </c>
      <c r="H81" s="2">
        <v>675</v>
      </c>
      <c r="I81" s="2">
        <v>745</v>
      </c>
      <c r="J81" s="16">
        <f>IF(AND(A81="m",B81=19603),Possibles!Q$91,(IF(AND(A81="m",B81=19601),Possibles!Q$90,IF(AND(A81="m",B81=19600),Possibles!Q$89,IF(AND(A81="f",B81=19603),Possibles!Q$87,IF(AND(A81="f",B81=19601),Possibles!Q$86,Possibles!Q$85))))))</f>
        <v>0.13250116814631868</v>
      </c>
      <c r="K81" s="2">
        <f t="shared" si="3"/>
        <v>987.13370269007407</v>
      </c>
      <c r="L81" s="16">
        <f t="shared" si="4"/>
        <v>0.10250116814631868</v>
      </c>
      <c r="M81" s="14">
        <f t="shared" si="5"/>
        <v>763.63370269007419</v>
      </c>
    </row>
    <row r="82" spans="1:13" x14ac:dyDescent="0.25">
      <c r="A82" t="s">
        <v>25</v>
      </c>
      <c r="B82">
        <v>19600</v>
      </c>
      <c r="C82">
        <v>1942</v>
      </c>
      <c r="D82" t="b">
        <v>0</v>
      </c>
      <c r="E82" s="2">
        <v>375</v>
      </c>
      <c r="F82" s="2">
        <v>340</v>
      </c>
      <c r="G82" s="2">
        <v>340</v>
      </c>
      <c r="H82" s="2">
        <v>375</v>
      </c>
      <c r="I82" s="2">
        <v>480</v>
      </c>
      <c r="J82" s="16">
        <f>IF(AND(A82="m",B82=19603),Possibles!Q$91,(IF(AND(A82="m",B82=19601),Possibles!Q$90,IF(AND(A82="m",B82=19600),Possibles!Q$89,IF(AND(A82="f",B82=19603),Possibles!Q$87,IF(AND(A82="f",B82=19601),Possibles!Q$86,Possibles!Q$85))))))</f>
        <v>0.15082983768010214</v>
      </c>
      <c r="K82" s="2">
        <f t="shared" si="3"/>
        <v>723.98322086449025</v>
      </c>
      <c r="L82" s="16">
        <f t="shared" si="4"/>
        <v>0.12082983768010214</v>
      </c>
      <c r="M82" s="14">
        <f t="shared" si="5"/>
        <v>579.98322086449025</v>
      </c>
    </row>
    <row r="83" spans="1:13" x14ac:dyDescent="0.25">
      <c r="A83" t="s">
        <v>15</v>
      </c>
      <c r="B83">
        <v>19600</v>
      </c>
      <c r="C83">
        <v>1942</v>
      </c>
      <c r="D83" t="b">
        <v>0</v>
      </c>
      <c r="E83" s="2">
        <v>375</v>
      </c>
      <c r="F83" s="2">
        <v>375</v>
      </c>
      <c r="G83" s="2">
        <v>410</v>
      </c>
      <c r="H83" s="2">
        <v>480</v>
      </c>
      <c r="I83" s="2">
        <v>515</v>
      </c>
      <c r="J83" s="16">
        <f>IF(AND(A83="m",B83=19603),Possibles!Q$91,(IF(AND(A83="m",B83=19601),Possibles!Q$90,IF(AND(A83="m",B83=19600),Possibles!Q$89,IF(AND(A83="f",B83=19603),Possibles!Q$87,IF(AND(A83="f",B83=19601),Possibles!Q$86,Possibles!Q$85))))))</f>
        <v>0.15971939812932087</v>
      </c>
      <c r="K83" s="2">
        <f t="shared" si="3"/>
        <v>822.55490036600247</v>
      </c>
      <c r="L83" s="16">
        <f t="shared" si="4"/>
        <v>0.12971939812932087</v>
      </c>
      <c r="M83" s="14">
        <f t="shared" si="5"/>
        <v>668.05490036600247</v>
      </c>
    </row>
    <row r="84" spans="1:13" x14ac:dyDescent="0.25">
      <c r="A84" t="s">
        <v>15</v>
      </c>
      <c r="B84">
        <v>19600</v>
      </c>
      <c r="C84">
        <v>1942</v>
      </c>
      <c r="D84" t="b">
        <v>0</v>
      </c>
      <c r="E84" s="2">
        <v>625</v>
      </c>
      <c r="F84" s="2">
        <v>660</v>
      </c>
      <c r="G84" s="2">
        <v>730</v>
      </c>
      <c r="H84" s="2">
        <v>765</v>
      </c>
      <c r="I84" s="2">
        <v>940</v>
      </c>
      <c r="J84" s="16">
        <f>IF(AND(A84="m",B84=19603),Possibles!Q$91,(IF(AND(A84="m",B84=19601),Possibles!Q$90,IF(AND(A84="m",B84=19600),Possibles!Q$89,IF(AND(A84="f",B84=19603),Possibles!Q$87,IF(AND(A84="f",B84=19601),Possibles!Q$86,Possibles!Q$85))))))</f>
        <v>0.15971939812932087</v>
      </c>
      <c r="K84" s="2">
        <f t="shared" si="3"/>
        <v>1501.3623424156162</v>
      </c>
      <c r="L84" s="16">
        <f t="shared" si="4"/>
        <v>0.12971939812932087</v>
      </c>
      <c r="M84" s="14">
        <f t="shared" si="5"/>
        <v>1219.3623424156162</v>
      </c>
    </row>
    <row r="85" spans="1:13" x14ac:dyDescent="0.25">
      <c r="A85" t="s">
        <v>15</v>
      </c>
      <c r="B85">
        <v>19601</v>
      </c>
      <c r="C85">
        <v>1942</v>
      </c>
      <c r="D85" t="b">
        <v>0</v>
      </c>
      <c r="E85" s="2">
        <v>375</v>
      </c>
      <c r="F85" s="2">
        <v>550</v>
      </c>
      <c r="G85" s="2">
        <v>760</v>
      </c>
      <c r="H85" s="2">
        <v>900</v>
      </c>
      <c r="I85" s="2">
        <v>1005</v>
      </c>
      <c r="J85" s="16">
        <f>IF(AND(A85="m",B85=19603),Possibles!Q$91,(IF(AND(A85="m",B85=19601),Possibles!Q$90,IF(AND(A85="m",B85=19600),Possibles!Q$89,IF(AND(A85="f",B85=19603),Possibles!Q$87,IF(AND(A85="f",B85=19601),Possibles!Q$86,Possibles!Q$85))))))</f>
        <v>0.15215332330491949</v>
      </c>
      <c r="K85" s="2">
        <f t="shared" si="3"/>
        <v>1529.1408992144409</v>
      </c>
      <c r="L85" s="16">
        <f t="shared" si="4"/>
        <v>0.12215332330491949</v>
      </c>
      <c r="M85" s="14">
        <f t="shared" si="5"/>
        <v>1227.6408992144409</v>
      </c>
    </row>
    <row r="86" spans="1:13" x14ac:dyDescent="0.25">
      <c r="A86" t="s">
        <v>25</v>
      </c>
      <c r="B86">
        <v>19601</v>
      </c>
      <c r="C86">
        <v>1942</v>
      </c>
      <c r="D86" t="b">
        <v>0</v>
      </c>
      <c r="E86" s="2">
        <v>125</v>
      </c>
      <c r="F86" s="2">
        <v>230</v>
      </c>
      <c r="G86" s="2">
        <v>370</v>
      </c>
      <c r="H86" s="2">
        <v>405</v>
      </c>
      <c r="I86" s="2">
        <v>440</v>
      </c>
      <c r="J86" s="16">
        <f>IF(AND(A86="m",B86=19603),Possibles!Q$91,(IF(AND(A86="m",B86=19601),Possibles!Q$90,IF(AND(A86="m",B86=19600),Possibles!Q$89,IF(AND(A86="f",B86=19603),Possibles!Q$87,IF(AND(A86="f",B86=19601),Possibles!Q$86,Possibles!Q$85))))))</f>
        <v>0.13250116814631868</v>
      </c>
      <c r="K86" s="2">
        <f t="shared" si="3"/>
        <v>583.00513984380211</v>
      </c>
      <c r="L86" s="16">
        <f t="shared" si="4"/>
        <v>0.10250116814631868</v>
      </c>
      <c r="M86" s="14">
        <f t="shared" si="5"/>
        <v>451.00513984380223</v>
      </c>
    </row>
    <row r="87" spans="1:13" x14ac:dyDescent="0.25">
      <c r="A87" t="s">
        <v>25</v>
      </c>
      <c r="B87">
        <v>19600</v>
      </c>
      <c r="C87">
        <v>1942</v>
      </c>
      <c r="D87" t="b">
        <v>0</v>
      </c>
      <c r="E87" s="2">
        <v>250</v>
      </c>
      <c r="F87" s="2">
        <v>355</v>
      </c>
      <c r="G87" s="2">
        <v>495</v>
      </c>
      <c r="H87" s="2">
        <v>635</v>
      </c>
      <c r="I87" s="2">
        <v>705</v>
      </c>
      <c r="J87" s="16">
        <f>IF(AND(A87="m",B87=19603),Possibles!Q$91,(IF(AND(A87="m",B87=19601),Possibles!Q$90,IF(AND(A87="m",B87=19600),Possibles!Q$89,IF(AND(A87="f",B87=19603),Possibles!Q$87,IF(AND(A87="f",B87=19601),Possibles!Q$86,Possibles!Q$85))))))</f>
        <v>0.15082983768010214</v>
      </c>
      <c r="K87" s="2">
        <f t="shared" si="3"/>
        <v>1063.3503556447201</v>
      </c>
      <c r="L87" s="16">
        <f t="shared" si="4"/>
        <v>0.12082983768010214</v>
      </c>
      <c r="M87" s="14">
        <f t="shared" si="5"/>
        <v>851.85035564472003</v>
      </c>
    </row>
    <row r="88" spans="1:13" x14ac:dyDescent="0.25">
      <c r="A88" t="s">
        <v>15</v>
      </c>
      <c r="B88">
        <v>19603</v>
      </c>
      <c r="C88">
        <v>1942</v>
      </c>
      <c r="D88" t="b">
        <v>0</v>
      </c>
      <c r="E88" s="2">
        <v>375</v>
      </c>
      <c r="F88" s="2">
        <v>550</v>
      </c>
      <c r="G88" s="2">
        <v>760</v>
      </c>
      <c r="H88" s="2">
        <v>900</v>
      </c>
      <c r="I88" s="2">
        <v>1075</v>
      </c>
      <c r="J88" s="16">
        <f>IF(AND(A88="m",B88=19603),Possibles!Q$91,(IF(AND(A88="m",B88=19601),Possibles!Q$90,IF(AND(A88="m",B88=19600),Possibles!Q$89,IF(AND(A88="f",B88=19603),Possibles!Q$87,IF(AND(A88="f",B88=19601),Possibles!Q$86,Possibles!Q$85))))))</f>
        <v>0.16389548693586697</v>
      </c>
      <c r="K88" s="2">
        <f t="shared" si="3"/>
        <v>1761.8764845605699</v>
      </c>
      <c r="L88" s="16">
        <f t="shared" si="4"/>
        <v>0.13389548693586698</v>
      </c>
      <c r="M88" s="14">
        <f t="shared" si="5"/>
        <v>1439.3764845605699</v>
      </c>
    </row>
    <row r="89" spans="1:13" x14ac:dyDescent="0.25">
      <c r="A89" t="s">
        <v>15</v>
      </c>
      <c r="B89">
        <v>19600</v>
      </c>
      <c r="C89">
        <v>1943</v>
      </c>
      <c r="D89" t="b">
        <v>0</v>
      </c>
      <c r="E89" s="2">
        <v>125</v>
      </c>
      <c r="F89" s="2">
        <v>160</v>
      </c>
      <c r="G89" s="2">
        <v>230</v>
      </c>
      <c r="H89" s="2">
        <v>405</v>
      </c>
      <c r="I89" s="2">
        <v>510</v>
      </c>
      <c r="J89" s="16">
        <f>IF(AND(A89="m",B89=19603),Possibles!Q$91,(IF(AND(A89="m",B89=19601),Possibles!Q$90,IF(AND(A89="m",B89=19600),Possibles!Q$89,IF(AND(A89="f",B89=19603),Possibles!Q$87,IF(AND(A89="f",B89=19601),Possibles!Q$86,Possibles!Q$85))))))</f>
        <v>0.15971939812932087</v>
      </c>
      <c r="K89" s="2">
        <f t="shared" si="3"/>
        <v>814.56893045953643</v>
      </c>
      <c r="L89" s="16">
        <f t="shared" si="4"/>
        <v>0.12971939812932087</v>
      </c>
      <c r="M89" s="14">
        <f t="shared" si="5"/>
        <v>661.56893045953643</v>
      </c>
    </row>
    <row r="90" spans="1:13" x14ac:dyDescent="0.25">
      <c r="A90" t="s">
        <v>25</v>
      </c>
      <c r="B90">
        <v>19600</v>
      </c>
      <c r="C90">
        <v>1943</v>
      </c>
      <c r="D90" t="b">
        <v>0</v>
      </c>
      <c r="E90" s="2">
        <v>375</v>
      </c>
      <c r="F90" s="2">
        <v>410</v>
      </c>
      <c r="G90" s="2">
        <v>480</v>
      </c>
      <c r="H90" s="2">
        <v>620</v>
      </c>
      <c r="I90" s="2">
        <v>655</v>
      </c>
      <c r="J90" s="16">
        <f>IF(AND(A90="m",B90=19603),Possibles!Q$91,(IF(AND(A90="m",B90=19601),Possibles!Q$90,IF(AND(A90="m",B90=19600),Possibles!Q$89,IF(AND(A90="f",B90=19603),Possibles!Q$87,IF(AND(A90="f",B90=19601),Possibles!Q$86,Possibles!Q$85))))))</f>
        <v>0.15082983768010214</v>
      </c>
      <c r="K90" s="2">
        <f t="shared" si="3"/>
        <v>987.93543680466905</v>
      </c>
      <c r="L90" s="16">
        <f t="shared" si="4"/>
        <v>0.12082983768010214</v>
      </c>
      <c r="M90" s="14">
        <f t="shared" si="5"/>
        <v>791.43543680466905</v>
      </c>
    </row>
    <row r="91" spans="1:13" x14ac:dyDescent="0.25">
      <c r="A91" t="s">
        <v>15</v>
      </c>
      <c r="B91">
        <v>19603</v>
      </c>
      <c r="C91">
        <v>1943</v>
      </c>
      <c r="D91" t="b">
        <v>0</v>
      </c>
      <c r="E91" s="2">
        <v>375</v>
      </c>
      <c r="F91" s="2">
        <v>410</v>
      </c>
      <c r="G91" s="2">
        <v>480</v>
      </c>
      <c r="H91" s="2">
        <v>620</v>
      </c>
      <c r="I91" s="2">
        <v>655</v>
      </c>
      <c r="J91" s="16">
        <f>IF(AND(A91="m",B91=19603),Possibles!Q$91,(IF(AND(A91="m",B91=19601),Possibles!Q$90,IF(AND(A91="m",B91=19600),Possibles!Q$89,IF(AND(A91="f",B91=19603),Possibles!Q$87,IF(AND(A91="f",B91=19601),Possibles!Q$86,Possibles!Q$85))))))</f>
        <v>0.16389548693586697</v>
      </c>
      <c r="K91" s="2">
        <f t="shared" si="3"/>
        <v>1073.5154394299286</v>
      </c>
      <c r="L91" s="16">
        <f t="shared" si="4"/>
        <v>0.13389548693586698</v>
      </c>
      <c r="M91" s="14">
        <f t="shared" si="5"/>
        <v>877.01543942992862</v>
      </c>
    </row>
    <row r="92" spans="1:13" x14ac:dyDescent="0.25">
      <c r="A92" t="s">
        <v>25</v>
      </c>
      <c r="B92">
        <v>19603</v>
      </c>
      <c r="C92">
        <v>1943</v>
      </c>
      <c r="D92" t="b">
        <v>0</v>
      </c>
      <c r="E92" s="2">
        <v>250</v>
      </c>
      <c r="F92" s="2">
        <v>390</v>
      </c>
      <c r="G92" s="2">
        <v>565</v>
      </c>
      <c r="H92" s="2">
        <v>670</v>
      </c>
      <c r="I92" s="2">
        <v>775</v>
      </c>
      <c r="J92" s="16">
        <f>IF(AND(A92="m",B92=19603),Possibles!Q$91,(IF(AND(A92="m",B92=19601),Possibles!Q$90,IF(AND(A92="m",B92=19600),Possibles!Q$89,IF(AND(A92="f",B92=19603),Possibles!Q$87,IF(AND(A92="f",B92=19601),Possibles!Q$86,Possibles!Q$85))))))</f>
        <v>0.1613047697245652</v>
      </c>
      <c r="K92" s="2">
        <f t="shared" si="3"/>
        <v>1250.1119653653802</v>
      </c>
      <c r="L92" s="16">
        <f t="shared" si="4"/>
        <v>0.1313047697245652</v>
      </c>
      <c r="M92" s="14">
        <f t="shared" si="5"/>
        <v>1017.6119653653802</v>
      </c>
    </row>
    <row r="93" spans="1:13" x14ac:dyDescent="0.25">
      <c r="A93" t="s">
        <v>15</v>
      </c>
      <c r="B93">
        <v>19600</v>
      </c>
      <c r="C93">
        <v>1943</v>
      </c>
      <c r="D93" t="b">
        <v>0</v>
      </c>
      <c r="E93" s="2">
        <v>500</v>
      </c>
      <c r="F93" s="2">
        <v>500</v>
      </c>
      <c r="G93" s="2">
        <v>535</v>
      </c>
      <c r="H93" s="2">
        <v>605</v>
      </c>
      <c r="I93" s="2">
        <v>640</v>
      </c>
      <c r="J93" s="16">
        <f>IF(AND(A93="m",B93=19603),Possibles!Q$91,(IF(AND(A93="m",B93=19601),Possibles!Q$90,IF(AND(A93="m",B93=19600),Possibles!Q$89,IF(AND(A93="f",B93=19603),Possibles!Q$87,IF(AND(A93="f",B93=19601),Possibles!Q$86,Possibles!Q$85))))))</f>
        <v>0.15971939812932087</v>
      </c>
      <c r="K93" s="2">
        <f t="shared" si="3"/>
        <v>1022.2041480276537</v>
      </c>
      <c r="L93" s="16">
        <f t="shared" si="4"/>
        <v>0.12971939812932087</v>
      </c>
      <c r="M93" s="14">
        <f t="shared" si="5"/>
        <v>830.20414802765356</v>
      </c>
    </row>
    <row r="94" spans="1:13" x14ac:dyDescent="0.25">
      <c r="A94" t="s">
        <v>25</v>
      </c>
      <c r="B94">
        <v>19601</v>
      </c>
      <c r="C94">
        <v>1943</v>
      </c>
      <c r="D94" t="b">
        <v>0</v>
      </c>
      <c r="E94" s="2">
        <v>125</v>
      </c>
      <c r="F94" s="2">
        <v>90</v>
      </c>
      <c r="G94" s="2">
        <v>90</v>
      </c>
      <c r="H94" s="2">
        <v>125</v>
      </c>
      <c r="I94" s="2">
        <v>300</v>
      </c>
      <c r="J94" s="16">
        <f>IF(AND(A94="m",B94=19603),Possibles!Q$91,(IF(AND(A94="m",B94=19601),Possibles!Q$90,IF(AND(A94="m",B94=19600),Possibles!Q$89,IF(AND(A94="f",B94=19603),Possibles!Q$87,IF(AND(A94="f",B94=19601),Possibles!Q$86,Possibles!Q$85))))))</f>
        <v>0.13250116814631868</v>
      </c>
      <c r="K94" s="2">
        <f t="shared" si="3"/>
        <v>397.50350443895599</v>
      </c>
      <c r="L94" s="16">
        <f t="shared" si="4"/>
        <v>0.10250116814631868</v>
      </c>
      <c r="M94" s="14">
        <f t="shared" si="5"/>
        <v>307.50350443895604</v>
      </c>
    </row>
    <row r="95" spans="1:13" x14ac:dyDescent="0.25">
      <c r="A95" t="s">
        <v>25</v>
      </c>
      <c r="B95">
        <v>19600</v>
      </c>
      <c r="C95">
        <v>1943</v>
      </c>
      <c r="D95" t="b">
        <v>0</v>
      </c>
      <c r="E95" s="2">
        <v>125</v>
      </c>
      <c r="F95" s="2">
        <v>90</v>
      </c>
      <c r="G95" s="2">
        <v>90</v>
      </c>
      <c r="H95" s="2">
        <v>230</v>
      </c>
      <c r="I95" s="2">
        <v>265</v>
      </c>
      <c r="J95" s="16">
        <f>IF(AND(A95="m",B95=19603),Possibles!Q$91,(IF(AND(A95="m",B95=19601),Possibles!Q$90,IF(AND(A95="m",B95=19600),Possibles!Q$89,IF(AND(A95="f",B95=19603),Possibles!Q$87,IF(AND(A95="f",B95=19601),Possibles!Q$86,Possibles!Q$85))))))</f>
        <v>0.15082983768010214</v>
      </c>
      <c r="K95" s="2">
        <f t="shared" si="3"/>
        <v>399.69906985227067</v>
      </c>
      <c r="L95" s="16">
        <f t="shared" si="4"/>
        <v>0.12082983768010214</v>
      </c>
      <c r="M95" s="14">
        <f t="shared" si="5"/>
        <v>320.19906985227067</v>
      </c>
    </row>
    <row r="96" spans="1:13" x14ac:dyDescent="0.25">
      <c r="A96" t="s">
        <v>15</v>
      </c>
      <c r="B96">
        <v>19601</v>
      </c>
      <c r="C96">
        <v>1943</v>
      </c>
      <c r="D96" t="b">
        <v>0</v>
      </c>
      <c r="E96" s="2">
        <v>625</v>
      </c>
      <c r="F96" s="2">
        <v>765</v>
      </c>
      <c r="G96" s="2">
        <v>940</v>
      </c>
      <c r="H96" s="2">
        <v>975</v>
      </c>
      <c r="I96" s="2">
        <v>1080</v>
      </c>
      <c r="J96" s="16">
        <f>IF(AND(A96="m",B96=19603),Possibles!Q$91,(IF(AND(A96="m",B96=19601),Possibles!Q$90,IF(AND(A96="m",B96=19600),Possibles!Q$89,IF(AND(A96="f",B96=19603),Possibles!Q$87,IF(AND(A96="f",B96=19601),Possibles!Q$86,Possibles!Q$85))))))</f>
        <v>0.15215332330491949</v>
      </c>
      <c r="K96" s="2">
        <f t="shared" si="3"/>
        <v>1643.2558916931305</v>
      </c>
      <c r="L96" s="16">
        <f t="shared" si="4"/>
        <v>0.12215332330491949</v>
      </c>
      <c r="M96" s="14">
        <f t="shared" si="5"/>
        <v>1319.2558916931305</v>
      </c>
    </row>
    <row r="97" spans="1:13" x14ac:dyDescent="0.25">
      <c r="A97" t="s">
        <v>25</v>
      </c>
      <c r="B97">
        <v>19603</v>
      </c>
      <c r="C97">
        <v>1943</v>
      </c>
      <c r="D97" t="b">
        <v>0</v>
      </c>
      <c r="E97" s="2">
        <v>375</v>
      </c>
      <c r="F97" s="2">
        <v>410</v>
      </c>
      <c r="G97" s="2">
        <v>480</v>
      </c>
      <c r="H97" s="2">
        <v>655</v>
      </c>
      <c r="I97" s="2">
        <v>690</v>
      </c>
      <c r="J97" s="16">
        <f>IF(AND(A97="m",B97=19603),Possibles!Q$91,(IF(AND(A97="m",B97=19601),Possibles!Q$90,IF(AND(A97="m",B97=19600),Possibles!Q$89,IF(AND(A97="f",B97=19603),Possibles!Q$87,IF(AND(A97="f",B97=19601),Possibles!Q$86,Possibles!Q$85))))))</f>
        <v>0.1613047697245652</v>
      </c>
      <c r="K97" s="2">
        <f t="shared" si="3"/>
        <v>1113.0029110994999</v>
      </c>
      <c r="L97" s="16">
        <f t="shared" si="4"/>
        <v>0.1313047697245652</v>
      </c>
      <c r="M97" s="14">
        <f t="shared" si="5"/>
        <v>906.0029110994999</v>
      </c>
    </row>
    <row r="98" spans="1:13" x14ac:dyDescent="0.25">
      <c r="A98" t="s">
        <v>15</v>
      </c>
      <c r="B98">
        <v>19603</v>
      </c>
      <c r="C98">
        <v>1943</v>
      </c>
      <c r="D98" t="b">
        <v>0</v>
      </c>
      <c r="E98" s="2">
        <v>625</v>
      </c>
      <c r="F98" s="2">
        <v>660</v>
      </c>
      <c r="G98" s="2">
        <v>730</v>
      </c>
      <c r="H98" s="2">
        <v>765</v>
      </c>
      <c r="I98" s="2">
        <v>870</v>
      </c>
      <c r="J98" s="16">
        <f>IF(AND(A98="m",B98=19603),Possibles!Q$91,(IF(AND(A98="m",B98=19601),Possibles!Q$90,IF(AND(A98="m",B98=19600),Possibles!Q$89,IF(AND(A98="f",B98=19603),Possibles!Q$87,IF(AND(A98="f",B98=19601),Possibles!Q$86,Possibles!Q$85))))))</f>
        <v>0.16389548693586697</v>
      </c>
      <c r="K98" s="2">
        <f t="shared" si="3"/>
        <v>1425.8907363420426</v>
      </c>
      <c r="L98" s="16">
        <f t="shared" si="4"/>
        <v>0.13389548693586698</v>
      </c>
      <c r="M98" s="14">
        <f t="shared" si="5"/>
        <v>1164.8907363420426</v>
      </c>
    </row>
    <row r="99" spans="1:13" x14ac:dyDescent="0.25">
      <c r="A99" t="s">
        <v>25</v>
      </c>
      <c r="B99">
        <v>19603</v>
      </c>
      <c r="C99">
        <v>1943</v>
      </c>
      <c r="D99" t="b">
        <v>0</v>
      </c>
      <c r="E99" s="2">
        <v>500</v>
      </c>
      <c r="F99" s="2">
        <v>570</v>
      </c>
      <c r="G99" s="2">
        <v>675</v>
      </c>
      <c r="H99" s="2">
        <v>815</v>
      </c>
      <c r="I99" s="2">
        <v>955</v>
      </c>
      <c r="J99" s="16">
        <f>IF(AND(A99="m",B99=19603),Possibles!Q$91,(IF(AND(A99="m",B99=19601),Possibles!Q$90,IF(AND(A99="m",B99=19600),Possibles!Q$89,IF(AND(A99="f",B99=19603),Possibles!Q$87,IF(AND(A99="f",B99=19601),Possibles!Q$86,Possibles!Q$85))))))</f>
        <v>0.1613047697245652</v>
      </c>
      <c r="K99" s="2">
        <f t="shared" si="3"/>
        <v>1540.4605508695977</v>
      </c>
      <c r="L99" s="16">
        <f t="shared" si="4"/>
        <v>0.1313047697245652</v>
      </c>
      <c r="M99" s="14">
        <f t="shared" si="5"/>
        <v>1253.9605508695977</v>
      </c>
    </row>
    <row r="100" spans="1:13" x14ac:dyDescent="0.25">
      <c r="A100" t="s">
        <v>15</v>
      </c>
      <c r="B100">
        <v>19600</v>
      </c>
      <c r="C100">
        <v>1943</v>
      </c>
      <c r="D100" t="b">
        <v>0</v>
      </c>
      <c r="E100" s="2">
        <v>125</v>
      </c>
      <c r="F100" s="2">
        <v>160</v>
      </c>
      <c r="G100" s="2">
        <v>230</v>
      </c>
      <c r="H100" s="2">
        <v>370</v>
      </c>
      <c r="I100" s="2">
        <v>440</v>
      </c>
      <c r="J100" s="16">
        <f>IF(AND(A100="m",B100=19603),Possibles!Q$91,(IF(AND(A100="m",B100=19601),Possibles!Q$90,IF(AND(A100="m",B100=19600),Possibles!Q$89,IF(AND(A100="f",B100=19603),Possibles!Q$87,IF(AND(A100="f",B100=19601),Possibles!Q$86,Possibles!Q$85))))))</f>
        <v>0.15971939812932087</v>
      </c>
      <c r="K100" s="2">
        <f t="shared" si="3"/>
        <v>702.76535176901189</v>
      </c>
      <c r="L100" s="16">
        <f t="shared" si="4"/>
        <v>0.12971939812932087</v>
      </c>
      <c r="M100" s="14">
        <f t="shared" si="5"/>
        <v>570.76535176901189</v>
      </c>
    </row>
    <row r="101" spans="1:13" x14ac:dyDescent="0.25">
      <c r="A101" t="s">
        <v>25</v>
      </c>
      <c r="B101">
        <v>19603</v>
      </c>
      <c r="C101">
        <v>1943</v>
      </c>
      <c r="D101" t="b">
        <v>0</v>
      </c>
      <c r="E101" s="2">
        <v>375</v>
      </c>
      <c r="F101" s="2">
        <v>410</v>
      </c>
      <c r="G101" s="2">
        <v>480</v>
      </c>
      <c r="H101" s="2">
        <v>550</v>
      </c>
      <c r="I101" s="2">
        <v>655</v>
      </c>
      <c r="J101" s="16">
        <f>IF(AND(A101="m",B101=19603),Possibles!Q$91,(IF(AND(A101="m",B101=19601),Possibles!Q$90,IF(AND(A101="m",B101=19600),Possibles!Q$89,IF(AND(A101="f",B101=19603),Possibles!Q$87,IF(AND(A101="f",B101=19601),Possibles!Q$86,Possibles!Q$85))))))</f>
        <v>0.1613047697245652</v>
      </c>
      <c r="K101" s="2">
        <f t="shared" si="3"/>
        <v>1056.5462416959022</v>
      </c>
      <c r="L101" s="16">
        <f t="shared" si="4"/>
        <v>0.1313047697245652</v>
      </c>
      <c r="M101" s="14">
        <f t="shared" si="5"/>
        <v>860.04624169590204</v>
      </c>
    </row>
    <row r="102" spans="1:13" x14ac:dyDescent="0.25">
      <c r="A102" t="s">
        <v>15</v>
      </c>
      <c r="B102">
        <v>19600</v>
      </c>
      <c r="C102">
        <v>1944</v>
      </c>
      <c r="D102" t="b">
        <v>0</v>
      </c>
      <c r="E102" s="2">
        <v>125</v>
      </c>
      <c r="F102" s="2">
        <v>265</v>
      </c>
      <c r="G102" s="2">
        <v>440</v>
      </c>
      <c r="H102" s="2">
        <v>615</v>
      </c>
      <c r="I102" s="2">
        <v>720</v>
      </c>
      <c r="J102" s="16">
        <f>IF(AND(A102="m",B102=19603),Possibles!Q$91,(IF(AND(A102="m",B102=19601),Possibles!Q$90,IF(AND(A102="m",B102=19600),Possibles!Q$89,IF(AND(A102="f",B102=19603),Possibles!Q$87,IF(AND(A102="f",B102=19601),Possibles!Q$86,Possibles!Q$85))))))</f>
        <v>0.15971939812932087</v>
      </c>
      <c r="K102" s="2">
        <f t="shared" si="3"/>
        <v>1149.9796665311103</v>
      </c>
      <c r="L102" s="16">
        <f t="shared" si="4"/>
        <v>0.12971939812932087</v>
      </c>
      <c r="M102" s="14">
        <f t="shared" si="5"/>
        <v>933.9796665311103</v>
      </c>
    </row>
    <row r="103" spans="1:13" x14ac:dyDescent="0.25">
      <c r="A103" t="s">
        <v>15</v>
      </c>
      <c r="B103">
        <v>19600</v>
      </c>
      <c r="C103">
        <v>1944</v>
      </c>
      <c r="D103" t="b">
        <v>0</v>
      </c>
      <c r="E103" s="2">
        <v>250</v>
      </c>
      <c r="F103" s="2">
        <v>215</v>
      </c>
      <c r="G103" s="2">
        <v>215</v>
      </c>
      <c r="H103" s="2">
        <v>250</v>
      </c>
      <c r="I103" s="2">
        <v>425</v>
      </c>
      <c r="J103" s="16">
        <f>IF(AND(A103="m",B103=19603),Possibles!Q$91,(IF(AND(A103="m",B103=19601),Possibles!Q$90,IF(AND(A103="m",B103=19600),Possibles!Q$89,IF(AND(A103="f",B103=19603),Possibles!Q$87,IF(AND(A103="f",B103=19601),Possibles!Q$86,Possibles!Q$85))))))</f>
        <v>0.15971939812932087</v>
      </c>
      <c r="K103" s="2">
        <f t="shared" si="3"/>
        <v>678.80744204961377</v>
      </c>
      <c r="L103" s="16">
        <f t="shared" si="4"/>
        <v>0.12971939812932087</v>
      </c>
      <c r="M103" s="14">
        <f t="shared" si="5"/>
        <v>551.30744204961366</v>
      </c>
    </row>
    <row r="104" spans="1:13" x14ac:dyDescent="0.25">
      <c r="A104" t="s">
        <v>25</v>
      </c>
      <c r="B104">
        <v>19600</v>
      </c>
      <c r="C104">
        <v>1944</v>
      </c>
      <c r="D104" t="b">
        <v>0</v>
      </c>
      <c r="E104" s="2">
        <v>250</v>
      </c>
      <c r="F104" s="2">
        <v>320</v>
      </c>
      <c r="G104" s="2">
        <v>425</v>
      </c>
      <c r="H104" s="2">
        <v>600</v>
      </c>
      <c r="I104" s="2">
        <v>670</v>
      </c>
      <c r="J104" s="16">
        <f>IF(AND(A104="m",B104=19603),Possibles!Q$91,(IF(AND(A104="m",B104=19601),Possibles!Q$90,IF(AND(A104="m",B104=19600),Possibles!Q$89,IF(AND(A104="f",B104=19603),Possibles!Q$87,IF(AND(A104="f",B104=19601),Possibles!Q$86,Possibles!Q$85))))))</f>
        <v>0.15082983768010214</v>
      </c>
      <c r="K104" s="2">
        <f t="shared" si="3"/>
        <v>1010.5599124566844</v>
      </c>
      <c r="L104" s="16">
        <f t="shared" si="4"/>
        <v>0.12082983768010214</v>
      </c>
      <c r="M104" s="14">
        <f t="shared" si="5"/>
        <v>809.55991245668429</v>
      </c>
    </row>
    <row r="105" spans="1:13" x14ac:dyDescent="0.25">
      <c r="A105" t="s">
        <v>15</v>
      </c>
      <c r="B105">
        <v>19603</v>
      </c>
      <c r="C105">
        <v>1944</v>
      </c>
      <c r="D105" t="b">
        <v>0</v>
      </c>
      <c r="E105" s="2">
        <v>125</v>
      </c>
      <c r="F105" s="2">
        <v>230</v>
      </c>
      <c r="G105" s="2">
        <v>370</v>
      </c>
      <c r="H105" s="2">
        <v>545</v>
      </c>
      <c r="I105" s="2">
        <v>720</v>
      </c>
      <c r="J105" s="16">
        <f>IF(AND(A105="m",B105=19603),Possibles!Q$91,(IF(AND(A105="m",B105=19601),Possibles!Q$90,IF(AND(A105="m",B105=19600),Possibles!Q$89,IF(AND(A105="f",B105=19603),Possibles!Q$87,IF(AND(A105="f",B105=19601),Possibles!Q$86,Possibles!Q$85))))))</f>
        <v>0.16389548693586697</v>
      </c>
      <c r="K105" s="2">
        <f t="shared" si="3"/>
        <v>1180.0475059382422</v>
      </c>
      <c r="L105" s="16">
        <f t="shared" si="4"/>
        <v>0.13389548693586698</v>
      </c>
      <c r="M105" s="14">
        <f t="shared" si="5"/>
        <v>964.04750593824224</v>
      </c>
    </row>
    <row r="106" spans="1:13" x14ac:dyDescent="0.25">
      <c r="A106" t="s">
        <v>15</v>
      </c>
      <c r="B106">
        <v>19600</v>
      </c>
      <c r="C106">
        <v>1944</v>
      </c>
      <c r="D106" t="b">
        <v>0</v>
      </c>
      <c r="E106" s="2">
        <v>125</v>
      </c>
      <c r="F106" s="2">
        <v>230</v>
      </c>
      <c r="G106" s="2">
        <v>370</v>
      </c>
      <c r="H106" s="2">
        <v>475</v>
      </c>
      <c r="I106" s="2">
        <v>580</v>
      </c>
      <c r="J106" s="16">
        <f>IF(AND(A106="m",B106=19603),Possibles!Q$91,(IF(AND(A106="m",B106=19601),Possibles!Q$90,IF(AND(A106="m",B106=19600),Possibles!Q$89,IF(AND(A106="f",B106=19603),Possibles!Q$87,IF(AND(A106="f",B106=19601),Possibles!Q$86,Possibles!Q$85))))))</f>
        <v>0.15971939812932087</v>
      </c>
      <c r="K106" s="2">
        <f t="shared" si="3"/>
        <v>926.37250915006109</v>
      </c>
      <c r="L106" s="16">
        <f t="shared" si="4"/>
        <v>0.12971939812932087</v>
      </c>
      <c r="M106" s="14">
        <f t="shared" si="5"/>
        <v>752.37250915006109</v>
      </c>
    </row>
    <row r="107" spans="1:13" x14ac:dyDescent="0.25">
      <c r="A107" t="s">
        <v>15</v>
      </c>
      <c r="B107">
        <v>19600</v>
      </c>
      <c r="C107">
        <v>1944</v>
      </c>
      <c r="D107" t="b">
        <v>0</v>
      </c>
      <c r="E107" s="2">
        <v>250</v>
      </c>
      <c r="F107" s="2">
        <v>425</v>
      </c>
      <c r="G107" s="2">
        <v>635</v>
      </c>
      <c r="H107" s="2">
        <v>740</v>
      </c>
      <c r="I107" s="2">
        <v>810</v>
      </c>
      <c r="J107" s="16">
        <f>IF(AND(A107="m",B107=19603),Possibles!Q$91,(IF(AND(A107="m",B107=19601),Possibles!Q$90,IF(AND(A107="m",B107=19600),Possibles!Q$89,IF(AND(A107="f",B107=19603),Possibles!Q$87,IF(AND(A107="f",B107=19601),Possibles!Q$86,Possibles!Q$85))))))</f>
        <v>0.15971939812932087</v>
      </c>
      <c r="K107" s="2">
        <f t="shared" si="3"/>
        <v>1293.727124847499</v>
      </c>
      <c r="L107" s="16">
        <f t="shared" si="4"/>
        <v>0.12971939812932087</v>
      </c>
      <c r="M107" s="14">
        <f t="shared" si="5"/>
        <v>1050.727124847499</v>
      </c>
    </row>
    <row r="108" spans="1:13" x14ac:dyDescent="0.25">
      <c r="A108" t="s">
        <v>15</v>
      </c>
      <c r="B108">
        <v>19600</v>
      </c>
      <c r="C108">
        <v>1944</v>
      </c>
      <c r="D108" t="b">
        <v>0</v>
      </c>
      <c r="E108" s="2">
        <v>500</v>
      </c>
      <c r="F108" s="2">
        <v>500</v>
      </c>
      <c r="G108" s="2">
        <v>535</v>
      </c>
      <c r="H108" s="2">
        <v>640</v>
      </c>
      <c r="I108" s="2">
        <v>710</v>
      </c>
      <c r="J108" s="16">
        <f>IF(AND(A108="m",B108=19603),Possibles!Q$91,(IF(AND(A108="m",B108=19601),Possibles!Q$90,IF(AND(A108="m",B108=19600),Possibles!Q$89,IF(AND(A108="f",B108=19603),Possibles!Q$87,IF(AND(A108="f",B108=19601),Possibles!Q$86,Possibles!Q$85))))))</f>
        <v>0.15971939812932087</v>
      </c>
      <c r="K108" s="2">
        <f t="shared" si="3"/>
        <v>1134.0077267181782</v>
      </c>
      <c r="L108" s="16">
        <f t="shared" si="4"/>
        <v>0.12971939812932087</v>
      </c>
      <c r="M108" s="14">
        <f t="shared" si="5"/>
        <v>921.00772671817822</v>
      </c>
    </row>
    <row r="109" spans="1:13" x14ac:dyDescent="0.25">
      <c r="A109" t="s">
        <v>25</v>
      </c>
      <c r="B109">
        <v>19601</v>
      </c>
      <c r="C109">
        <v>1944</v>
      </c>
      <c r="D109" t="b">
        <v>0</v>
      </c>
      <c r="E109" s="2">
        <v>375</v>
      </c>
      <c r="F109" s="2">
        <v>515</v>
      </c>
      <c r="G109" s="2">
        <v>690</v>
      </c>
      <c r="H109" s="2">
        <v>830</v>
      </c>
      <c r="I109" s="2">
        <v>935</v>
      </c>
      <c r="J109" s="16">
        <f>IF(AND(A109="m",B109=19603),Possibles!Q$91,(IF(AND(A109="m",B109=19601),Possibles!Q$90,IF(AND(A109="m",B109=19600),Possibles!Q$89,IF(AND(A109="f",B109=19603),Possibles!Q$87,IF(AND(A109="f",B109=19601),Possibles!Q$86,Possibles!Q$85))))))</f>
        <v>0.13250116814631868</v>
      </c>
      <c r="K109" s="2">
        <f t="shared" si="3"/>
        <v>1238.8859221680796</v>
      </c>
      <c r="L109" s="16">
        <f t="shared" si="4"/>
        <v>0.10250116814631868</v>
      </c>
      <c r="M109" s="14">
        <f t="shared" si="5"/>
        <v>958.38592216807979</v>
      </c>
    </row>
    <row r="110" spans="1:13" x14ac:dyDescent="0.25">
      <c r="A110" t="s">
        <v>15</v>
      </c>
      <c r="B110">
        <v>19603</v>
      </c>
      <c r="C110">
        <v>1944</v>
      </c>
      <c r="D110" t="b">
        <v>0</v>
      </c>
      <c r="E110" s="2">
        <v>250</v>
      </c>
      <c r="F110" s="2">
        <v>250</v>
      </c>
      <c r="G110" s="2">
        <v>285</v>
      </c>
      <c r="H110" s="2">
        <v>460</v>
      </c>
      <c r="I110" s="2">
        <v>635</v>
      </c>
      <c r="J110" s="16">
        <f>IF(AND(A110="m",B110=19603),Possibles!Q$91,(IF(AND(A110="m",B110=19601),Possibles!Q$90,IF(AND(A110="m",B110=19600),Possibles!Q$89,IF(AND(A110="f",B110=19603),Possibles!Q$87,IF(AND(A110="f",B110=19601),Possibles!Q$86,Possibles!Q$85))))))</f>
        <v>0.16389548693586697</v>
      </c>
      <c r="K110" s="2">
        <f t="shared" si="3"/>
        <v>1040.7363420427553</v>
      </c>
      <c r="L110" s="16">
        <f t="shared" si="4"/>
        <v>0.13389548693586698</v>
      </c>
      <c r="M110" s="14">
        <f t="shared" si="5"/>
        <v>850.23634204275527</v>
      </c>
    </row>
    <row r="111" spans="1:13" x14ac:dyDescent="0.25">
      <c r="A111" t="s">
        <v>25</v>
      </c>
      <c r="B111">
        <v>19600</v>
      </c>
      <c r="C111">
        <v>1944</v>
      </c>
      <c r="D111" t="b">
        <v>0</v>
      </c>
      <c r="E111" s="2">
        <v>500</v>
      </c>
      <c r="F111" s="2">
        <v>640</v>
      </c>
      <c r="G111" s="2">
        <v>815</v>
      </c>
      <c r="H111" s="2">
        <v>990</v>
      </c>
      <c r="I111" s="2">
        <v>1130</v>
      </c>
      <c r="J111" s="16">
        <f>IF(AND(A111="m",B111=19603),Possibles!Q$91,(IF(AND(A111="m",B111=19601),Possibles!Q$90,IF(AND(A111="m",B111=19600),Possibles!Q$89,IF(AND(A111="f",B111=19603),Possibles!Q$87,IF(AND(A111="f",B111=19601),Possibles!Q$86,Possibles!Q$85))))))</f>
        <v>0.15082983768010214</v>
      </c>
      <c r="K111" s="2">
        <f t="shared" si="3"/>
        <v>1704.3771657851541</v>
      </c>
      <c r="L111" s="16">
        <f t="shared" si="4"/>
        <v>0.12082983768010214</v>
      </c>
      <c r="M111" s="14">
        <f t="shared" si="5"/>
        <v>1365.3771657851541</v>
      </c>
    </row>
    <row r="112" spans="1:13" x14ac:dyDescent="0.25">
      <c r="A112" t="s">
        <v>25</v>
      </c>
      <c r="B112">
        <v>19600</v>
      </c>
      <c r="C112">
        <v>1944</v>
      </c>
      <c r="D112" t="b">
        <v>0</v>
      </c>
      <c r="E112" s="2">
        <v>625</v>
      </c>
      <c r="F112" s="2">
        <v>660</v>
      </c>
      <c r="G112" s="2">
        <v>730</v>
      </c>
      <c r="H112" s="2">
        <v>905</v>
      </c>
      <c r="I112" s="2">
        <v>1080</v>
      </c>
      <c r="J112" s="16">
        <f>IF(AND(A112="m",B112=19603),Possibles!Q$91,(IF(AND(A112="m",B112=19601),Possibles!Q$90,IF(AND(A112="m",B112=19600),Possibles!Q$89,IF(AND(A112="f",B112=19603),Possibles!Q$87,IF(AND(A112="f",B112=19601),Possibles!Q$86,Possibles!Q$85))))))</f>
        <v>0.15082983768010214</v>
      </c>
      <c r="K112" s="2">
        <f t="shared" si="3"/>
        <v>1628.9622469451031</v>
      </c>
      <c r="L112" s="16">
        <f t="shared" si="4"/>
        <v>0.12082983768010214</v>
      </c>
      <c r="M112" s="14">
        <f t="shared" si="5"/>
        <v>1304.9622469451031</v>
      </c>
    </row>
    <row r="113" spans="1:13" x14ac:dyDescent="0.25">
      <c r="A113" t="s">
        <v>15</v>
      </c>
      <c r="B113">
        <v>19603</v>
      </c>
      <c r="C113">
        <v>1944</v>
      </c>
      <c r="D113" t="b">
        <v>0</v>
      </c>
      <c r="E113" s="2">
        <v>125</v>
      </c>
      <c r="F113" s="2">
        <v>160</v>
      </c>
      <c r="G113" s="2">
        <v>230</v>
      </c>
      <c r="H113" s="2">
        <v>265</v>
      </c>
      <c r="I113" s="2">
        <v>370</v>
      </c>
      <c r="J113" s="16">
        <f>IF(AND(A113="m",B113=19603),Possibles!Q$91,(IF(AND(A113="m",B113=19601),Possibles!Q$90,IF(AND(A113="m",B113=19600),Possibles!Q$89,IF(AND(A113="f",B113=19603),Possibles!Q$87,IF(AND(A113="f",B113=19601),Possibles!Q$86,Possibles!Q$85))))))</f>
        <v>0.16389548693586697</v>
      </c>
      <c r="K113" s="2">
        <f t="shared" si="3"/>
        <v>606.4133016627078</v>
      </c>
      <c r="L113" s="16">
        <f t="shared" si="4"/>
        <v>0.13389548693586698</v>
      </c>
      <c r="M113" s="14">
        <f t="shared" si="5"/>
        <v>495.4133016627078</v>
      </c>
    </row>
    <row r="114" spans="1:13" x14ac:dyDescent="0.25">
      <c r="A114" t="s">
        <v>25</v>
      </c>
      <c r="B114">
        <v>19600</v>
      </c>
      <c r="C114">
        <v>1944</v>
      </c>
      <c r="D114" t="b">
        <v>0</v>
      </c>
      <c r="E114" s="2">
        <v>500</v>
      </c>
      <c r="F114" s="2">
        <v>570</v>
      </c>
      <c r="G114" s="2">
        <v>675</v>
      </c>
      <c r="H114" s="2">
        <v>710</v>
      </c>
      <c r="I114" s="2">
        <v>745</v>
      </c>
      <c r="J114" s="16">
        <f>IF(AND(A114="m",B114=19603),Possibles!Q$91,(IF(AND(A114="m",B114=19601),Possibles!Q$90,IF(AND(A114="m",B114=19600),Possibles!Q$89,IF(AND(A114="f",B114=19603),Possibles!Q$87,IF(AND(A114="f",B114=19601),Possibles!Q$86,Possibles!Q$85))))))</f>
        <v>0.15082983768010214</v>
      </c>
      <c r="K114" s="2">
        <f t="shared" si="3"/>
        <v>1123.6822907167609</v>
      </c>
      <c r="L114" s="16">
        <f t="shared" si="4"/>
        <v>0.12082983768010214</v>
      </c>
      <c r="M114" s="14">
        <f t="shared" si="5"/>
        <v>900.18229071676092</v>
      </c>
    </row>
    <row r="115" spans="1:13" x14ac:dyDescent="0.25">
      <c r="A115" t="s">
        <v>25</v>
      </c>
      <c r="B115">
        <v>19601</v>
      </c>
      <c r="C115">
        <v>1944</v>
      </c>
      <c r="D115" t="b">
        <v>0</v>
      </c>
      <c r="E115" s="2">
        <v>625</v>
      </c>
      <c r="F115" s="2">
        <v>800</v>
      </c>
      <c r="G115" s="2">
        <v>1010</v>
      </c>
      <c r="H115" s="2">
        <v>1115</v>
      </c>
      <c r="I115" s="2">
        <v>1255</v>
      </c>
      <c r="J115" s="16">
        <f>IF(AND(A115="m",B115=19603),Possibles!Q$91,(IF(AND(A115="m",B115=19601),Possibles!Q$90,IF(AND(A115="m",B115=19600),Possibles!Q$89,IF(AND(A115="f",B115=19603),Possibles!Q$87,IF(AND(A115="f",B115=19601),Possibles!Q$86,Possibles!Q$85))))))</f>
        <v>0.13250116814631868</v>
      </c>
      <c r="K115" s="2">
        <f t="shared" si="3"/>
        <v>1662.8896602362993</v>
      </c>
      <c r="L115" s="16">
        <f t="shared" si="4"/>
        <v>0.10250116814631868</v>
      </c>
      <c r="M115" s="14">
        <f t="shared" si="5"/>
        <v>1286.3896602362995</v>
      </c>
    </row>
    <row r="116" spans="1:13" x14ac:dyDescent="0.25">
      <c r="A116" t="s">
        <v>25</v>
      </c>
      <c r="B116">
        <v>19600</v>
      </c>
      <c r="C116">
        <v>1944</v>
      </c>
      <c r="D116" t="b">
        <v>0</v>
      </c>
      <c r="E116" s="2">
        <v>250</v>
      </c>
      <c r="F116" s="2">
        <v>320</v>
      </c>
      <c r="G116" s="2">
        <v>425</v>
      </c>
      <c r="H116" s="2">
        <v>460</v>
      </c>
      <c r="I116" s="2">
        <v>495</v>
      </c>
      <c r="J116" s="16">
        <f>IF(AND(A116="m",B116=19603),Possibles!Q$91,(IF(AND(A116="m",B116=19601),Possibles!Q$90,IF(AND(A116="m",B116=19600),Possibles!Q$89,IF(AND(A116="f",B116=19603),Possibles!Q$87,IF(AND(A116="f",B116=19601),Possibles!Q$86,Possibles!Q$85))))))</f>
        <v>0.15082983768010214</v>
      </c>
      <c r="K116" s="2">
        <f t="shared" si="3"/>
        <v>746.6076965165056</v>
      </c>
      <c r="L116" s="16">
        <f t="shared" si="4"/>
        <v>0.12082983768010214</v>
      </c>
      <c r="M116" s="14">
        <f t="shared" si="5"/>
        <v>598.1076965165056</v>
      </c>
    </row>
    <row r="117" spans="1:13" x14ac:dyDescent="0.25">
      <c r="A117" t="s">
        <v>15</v>
      </c>
      <c r="B117">
        <v>19600</v>
      </c>
      <c r="C117">
        <v>1944</v>
      </c>
      <c r="D117" t="b">
        <v>0</v>
      </c>
      <c r="E117" s="2">
        <v>375</v>
      </c>
      <c r="F117" s="2">
        <v>550</v>
      </c>
      <c r="G117" s="2">
        <v>760</v>
      </c>
      <c r="H117" s="2">
        <v>935</v>
      </c>
      <c r="I117" s="2">
        <v>970</v>
      </c>
      <c r="J117" s="16">
        <f>IF(AND(A117="m",B117=19603),Possibles!Q$91,(IF(AND(A117="m",B117=19601),Possibles!Q$90,IF(AND(A117="m",B117=19600),Possibles!Q$89,IF(AND(A117="f",B117=19603),Possibles!Q$87,IF(AND(A117="f",B117=19601),Possibles!Q$86,Possibles!Q$85))))))</f>
        <v>0.15971939812932087</v>
      </c>
      <c r="K117" s="2">
        <f t="shared" si="3"/>
        <v>1549.2781618544125</v>
      </c>
      <c r="L117" s="16">
        <f t="shared" si="4"/>
        <v>0.12971939812932087</v>
      </c>
      <c r="M117" s="14">
        <f t="shared" si="5"/>
        <v>1258.2781618544125</v>
      </c>
    </row>
    <row r="118" spans="1:13" x14ac:dyDescent="0.25">
      <c r="A118" t="s">
        <v>25</v>
      </c>
      <c r="B118">
        <v>19603</v>
      </c>
      <c r="C118">
        <v>1945</v>
      </c>
      <c r="D118" t="b">
        <v>0</v>
      </c>
      <c r="E118" s="2">
        <v>250</v>
      </c>
      <c r="F118" s="2">
        <v>215</v>
      </c>
      <c r="G118" s="2">
        <v>215</v>
      </c>
      <c r="H118" s="2">
        <v>355</v>
      </c>
      <c r="I118" s="2">
        <v>460</v>
      </c>
      <c r="J118" s="16">
        <f>IF(AND(A118="m",B118=19603),Possibles!Q$91,(IF(AND(A118="m",B118=19601),Possibles!Q$90,IF(AND(A118="m",B118=19600),Possibles!Q$89,IF(AND(A118="f",B118=19603),Possibles!Q$87,IF(AND(A118="f",B118=19601),Possibles!Q$86,Possibles!Q$85))))))</f>
        <v>0.1613047697245652</v>
      </c>
      <c r="K118" s="2">
        <f t="shared" si="3"/>
        <v>742.00194073299997</v>
      </c>
      <c r="L118" s="16">
        <f t="shared" si="4"/>
        <v>0.1313047697245652</v>
      </c>
      <c r="M118" s="14">
        <f t="shared" si="5"/>
        <v>604.00194073299986</v>
      </c>
    </row>
    <row r="119" spans="1:13" x14ac:dyDescent="0.25">
      <c r="A119" t="s">
        <v>25</v>
      </c>
      <c r="B119">
        <v>19601</v>
      </c>
      <c r="C119">
        <v>1945</v>
      </c>
      <c r="D119" t="b">
        <v>0</v>
      </c>
      <c r="E119" s="2">
        <v>250</v>
      </c>
      <c r="F119" s="2">
        <v>215</v>
      </c>
      <c r="G119" s="2">
        <v>215</v>
      </c>
      <c r="H119" s="2">
        <v>320</v>
      </c>
      <c r="I119" s="2">
        <v>355</v>
      </c>
      <c r="J119" s="16">
        <f>IF(AND(A119="m",B119=19603),Possibles!Q$91,(IF(AND(A119="m",B119=19601),Possibles!Q$90,IF(AND(A119="m",B119=19600),Possibles!Q$89,IF(AND(A119="f",B119=19603),Possibles!Q$87,IF(AND(A119="f",B119=19601),Possibles!Q$86,Possibles!Q$85))))))</f>
        <v>0.13250116814631868</v>
      </c>
      <c r="K119" s="2">
        <f t="shared" si="3"/>
        <v>470.37914691943126</v>
      </c>
      <c r="L119" s="16">
        <f t="shared" si="4"/>
        <v>0.10250116814631868</v>
      </c>
      <c r="M119" s="14">
        <f t="shared" si="5"/>
        <v>363.87914691943132</v>
      </c>
    </row>
    <row r="120" spans="1:13" x14ac:dyDescent="0.25">
      <c r="A120" t="s">
        <v>15</v>
      </c>
      <c r="B120">
        <v>19600</v>
      </c>
      <c r="C120">
        <v>1945</v>
      </c>
      <c r="D120" t="b">
        <v>0</v>
      </c>
      <c r="E120" s="2">
        <v>250</v>
      </c>
      <c r="F120" s="2">
        <v>215</v>
      </c>
      <c r="G120" s="2">
        <v>215</v>
      </c>
      <c r="H120" s="2">
        <v>250</v>
      </c>
      <c r="I120" s="2">
        <v>320</v>
      </c>
      <c r="J120" s="16">
        <f>IF(AND(A120="m",B120=19603),Possibles!Q$91,(IF(AND(A120="m",B120=19601),Possibles!Q$90,IF(AND(A120="m",B120=19600),Possibles!Q$89,IF(AND(A120="f",B120=19603),Possibles!Q$87,IF(AND(A120="f",B120=19601),Possibles!Q$86,Possibles!Q$85))))))</f>
        <v>0.15971939812932087</v>
      </c>
      <c r="K120" s="2">
        <f t="shared" si="3"/>
        <v>511.10207401382684</v>
      </c>
      <c r="L120" s="16">
        <f t="shared" si="4"/>
        <v>0.12971939812932087</v>
      </c>
      <c r="M120" s="14">
        <f t="shared" si="5"/>
        <v>415.10207401382678</v>
      </c>
    </row>
    <row r="121" spans="1:13" x14ac:dyDescent="0.25">
      <c r="A121" t="s">
        <v>15</v>
      </c>
      <c r="B121">
        <v>19603</v>
      </c>
      <c r="C121">
        <v>1945</v>
      </c>
      <c r="D121" t="b">
        <v>0</v>
      </c>
      <c r="E121" s="2">
        <v>125</v>
      </c>
      <c r="F121" s="2">
        <v>230</v>
      </c>
      <c r="G121" s="2">
        <v>370</v>
      </c>
      <c r="H121" s="2">
        <v>510</v>
      </c>
      <c r="I121" s="2">
        <v>685</v>
      </c>
      <c r="J121" s="16">
        <f>IF(AND(A121="m",B121=19603),Possibles!Q$91,(IF(AND(A121="m",B121=19601),Possibles!Q$90,IF(AND(A121="m",B121=19600),Possibles!Q$89,IF(AND(A121="f",B121=19603),Possibles!Q$87,IF(AND(A121="f",B121=19601),Possibles!Q$86,Possibles!Q$85))))))</f>
        <v>0.16389548693586697</v>
      </c>
      <c r="K121" s="2">
        <f t="shared" si="3"/>
        <v>1122.6840855106889</v>
      </c>
      <c r="L121" s="16">
        <f t="shared" si="4"/>
        <v>0.13389548693586698</v>
      </c>
      <c r="M121" s="14">
        <f t="shared" si="5"/>
        <v>917.18408551068876</v>
      </c>
    </row>
    <row r="122" spans="1:13" x14ac:dyDescent="0.25">
      <c r="A122" t="s">
        <v>15</v>
      </c>
      <c r="B122">
        <v>19600</v>
      </c>
      <c r="C122">
        <v>1945</v>
      </c>
      <c r="D122" t="b">
        <v>0</v>
      </c>
      <c r="E122" s="2">
        <v>250</v>
      </c>
      <c r="F122" s="2">
        <v>285</v>
      </c>
      <c r="G122" s="2">
        <v>355</v>
      </c>
      <c r="H122" s="2">
        <v>390</v>
      </c>
      <c r="I122" s="2">
        <v>565</v>
      </c>
      <c r="J122" s="16">
        <f>IF(AND(A122="m",B122=19603),Possibles!Q$91,(IF(AND(A122="m",B122=19601),Possibles!Q$90,IF(AND(A122="m",B122=19600),Possibles!Q$89,IF(AND(A122="f",B122=19603),Possibles!Q$87,IF(AND(A122="f",B122=19601),Possibles!Q$86,Possibles!Q$85))))))</f>
        <v>0.15971939812932087</v>
      </c>
      <c r="K122" s="2">
        <f t="shared" si="3"/>
        <v>902.41459943066297</v>
      </c>
      <c r="L122" s="16">
        <f t="shared" si="4"/>
        <v>0.12971939812932087</v>
      </c>
      <c r="M122" s="14">
        <f t="shared" si="5"/>
        <v>732.91459943066297</v>
      </c>
    </row>
    <row r="123" spans="1:13" x14ac:dyDescent="0.25">
      <c r="A123" t="s">
        <v>25</v>
      </c>
      <c r="B123">
        <v>19601</v>
      </c>
      <c r="C123">
        <v>1945</v>
      </c>
      <c r="D123" t="b">
        <v>0</v>
      </c>
      <c r="E123" s="2">
        <v>375</v>
      </c>
      <c r="F123" s="2">
        <v>340</v>
      </c>
      <c r="G123" s="2">
        <v>340</v>
      </c>
      <c r="H123" s="2">
        <v>480</v>
      </c>
      <c r="I123" s="2">
        <v>585</v>
      </c>
      <c r="J123" s="16">
        <f>IF(AND(A123="m",B123=19603),Possibles!Q$91,(IF(AND(A123="m",B123=19601),Possibles!Q$90,IF(AND(A123="m",B123=19600),Possibles!Q$89,IF(AND(A123="f",B123=19603),Possibles!Q$87,IF(AND(A123="f",B123=19601),Possibles!Q$86,Possibles!Q$85))))))</f>
        <v>0.13250116814631868</v>
      </c>
      <c r="K123" s="2">
        <f t="shared" si="3"/>
        <v>775.13183365596421</v>
      </c>
      <c r="L123" s="16">
        <f t="shared" si="4"/>
        <v>0.10250116814631868</v>
      </c>
      <c r="M123" s="14">
        <f t="shared" si="5"/>
        <v>599.63183365596433</v>
      </c>
    </row>
    <row r="124" spans="1:13" x14ac:dyDescent="0.25">
      <c r="A124" t="s">
        <v>25</v>
      </c>
      <c r="B124">
        <v>19600</v>
      </c>
      <c r="C124">
        <v>1945</v>
      </c>
      <c r="D124" t="b">
        <v>0</v>
      </c>
      <c r="E124" s="2">
        <v>375</v>
      </c>
      <c r="F124" s="2">
        <v>550</v>
      </c>
      <c r="G124" s="2">
        <v>760</v>
      </c>
      <c r="H124" s="2">
        <v>830</v>
      </c>
      <c r="I124" s="2">
        <v>970</v>
      </c>
      <c r="J124" s="16">
        <f>IF(AND(A124="m",B124=19603),Possibles!Q$91,(IF(AND(A124="m",B124=19601),Possibles!Q$90,IF(AND(A124="m",B124=19600),Possibles!Q$89,IF(AND(A124="f",B124=19603),Possibles!Q$87,IF(AND(A124="f",B124=19601),Possibles!Q$86,Possibles!Q$85))))))</f>
        <v>0.15082983768010214</v>
      </c>
      <c r="K124" s="2">
        <f t="shared" si="3"/>
        <v>1463.0494254969908</v>
      </c>
      <c r="L124" s="16">
        <f t="shared" si="4"/>
        <v>0.12082983768010214</v>
      </c>
      <c r="M124" s="14">
        <f t="shared" si="5"/>
        <v>1172.0494254969908</v>
      </c>
    </row>
    <row r="125" spans="1:13" x14ac:dyDescent="0.25">
      <c r="A125" t="s">
        <v>25</v>
      </c>
      <c r="B125">
        <v>19600</v>
      </c>
      <c r="C125">
        <v>1945</v>
      </c>
      <c r="D125" t="b">
        <v>0</v>
      </c>
      <c r="E125" s="2">
        <v>375</v>
      </c>
      <c r="F125" s="2">
        <v>480</v>
      </c>
      <c r="G125" s="2">
        <v>620</v>
      </c>
      <c r="H125" s="2">
        <v>725</v>
      </c>
      <c r="I125" s="2">
        <v>865</v>
      </c>
      <c r="J125" s="16">
        <f>IF(AND(A125="m",B125=19603),Possibles!Q$91,(IF(AND(A125="m",B125=19601),Possibles!Q$90,IF(AND(A125="m",B125=19600),Possibles!Q$89,IF(AND(A125="f",B125=19603),Possibles!Q$87,IF(AND(A125="f",B125=19601),Possibles!Q$86,Possibles!Q$85))))))</f>
        <v>0.15082983768010214</v>
      </c>
      <c r="K125" s="2">
        <f t="shared" si="3"/>
        <v>1304.6780959328835</v>
      </c>
      <c r="L125" s="16">
        <f t="shared" si="4"/>
        <v>0.12082983768010214</v>
      </c>
      <c r="M125" s="14">
        <f t="shared" si="5"/>
        <v>1045.1780959328835</v>
      </c>
    </row>
    <row r="126" spans="1:13" x14ac:dyDescent="0.25">
      <c r="A126" t="s">
        <v>15</v>
      </c>
      <c r="B126">
        <v>19600</v>
      </c>
      <c r="C126">
        <v>1945</v>
      </c>
      <c r="D126" t="b">
        <v>0</v>
      </c>
      <c r="E126" s="2">
        <v>375</v>
      </c>
      <c r="F126" s="2">
        <v>375</v>
      </c>
      <c r="G126" s="2">
        <v>410</v>
      </c>
      <c r="H126" s="2">
        <v>550</v>
      </c>
      <c r="I126" s="2">
        <v>690</v>
      </c>
      <c r="J126" s="16">
        <f>IF(AND(A126="m",B126=19603),Possibles!Q$91,(IF(AND(A126="m",B126=19601),Possibles!Q$90,IF(AND(A126="m",B126=19600),Possibles!Q$89,IF(AND(A126="f",B126=19603),Possibles!Q$87,IF(AND(A126="f",B126=19601),Possibles!Q$86,Possibles!Q$85))))))</f>
        <v>0.15971939812932087</v>
      </c>
      <c r="K126" s="2">
        <f t="shared" si="3"/>
        <v>1102.0638470923141</v>
      </c>
      <c r="L126" s="16">
        <f t="shared" si="4"/>
        <v>0.12971939812932087</v>
      </c>
      <c r="M126" s="14">
        <f t="shared" si="5"/>
        <v>895.06384709231406</v>
      </c>
    </row>
    <row r="127" spans="1:13" x14ac:dyDescent="0.25">
      <c r="A127" t="s">
        <v>15</v>
      </c>
      <c r="B127">
        <v>19601</v>
      </c>
      <c r="C127">
        <v>1945</v>
      </c>
      <c r="D127" t="b">
        <v>0</v>
      </c>
      <c r="E127" s="2">
        <v>375</v>
      </c>
      <c r="F127" s="2">
        <v>410</v>
      </c>
      <c r="G127" s="2">
        <v>480</v>
      </c>
      <c r="H127" s="2">
        <v>620</v>
      </c>
      <c r="I127" s="2">
        <v>690</v>
      </c>
      <c r="J127" s="16">
        <f>IF(AND(A127="m",B127=19603),Possibles!Q$91,(IF(AND(A127="m",B127=19601),Possibles!Q$90,IF(AND(A127="m",B127=19600),Possibles!Q$89,IF(AND(A127="f",B127=19603),Possibles!Q$87,IF(AND(A127="f",B127=19601),Possibles!Q$86,Possibles!Q$85))))))</f>
        <v>0.15215332330491949</v>
      </c>
      <c r="K127" s="2">
        <f t="shared" si="3"/>
        <v>1049.8579308039446</v>
      </c>
      <c r="L127" s="16">
        <f t="shared" si="4"/>
        <v>0.12215332330491949</v>
      </c>
      <c r="M127" s="14">
        <f t="shared" si="5"/>
        <v>842.85793080394444</v>
      </c>
    </row>
    <row r="128" spans="1:13" x14ac:dyDescent="0.25">
      <c r="A128" t="s">
        <v>15</v>
      </c>
      <c r="B128">
        <v>19603</v>
      </c>
      <c r="C128">
        <v>1945</v>
      </c>
      <c r="D128" t="b">
        <v>0</v>
      </c>
      <c r="E128" s="2">
        <v>250</v>
      </c>
      <c r="F128" s="2">
        <v>390</v>
      </c>
      <c r="G128" s="2">
        <v>565</v>
      </c>
      <c r="H128" s="2">
        <v>670</v>
      </c>
      <c r="I128" s="2">
        <v>810</v>
      </c>
      <c r="J128" s="16">
        <f>IF(AND(A128="m",B128=19603),Possibles!Q$91,(IF(AND(A128="m",B128=19601),Possibles!Q$90,IF(AND(A128="m",B128=19600),Possibles!Q$89,IF(AND(A128="f",B128=19603),Possibles!Q$87,IF(AND(A128="f",B128=19601),Possibles!Q$86,Possibles!Q$85))))))</f>
        <v>0.16389548693586697</v>
      </c>
      <c r="K128" s="2">
        <f t="shared" si="3"/>
        <v>1327.5534441805225</v>
      </c>
      <c r="L128" s="16">
        <f t="shared" si="4"/>
        <v>0.13389548693586698</v>
      </c>
      <c r="M128" s="14">
        <f t="shared" si="5"/>
        <v>1084.5534441805225</v>
      </c>
    </row>
    <row r="129" spans="1:13" x14ac:dyDescent="0.25">
      <c r="A129" t="s">
        <v>25</v>
      </c>
      <c r="B129">
        <v>19603</v>
      </c>
      <c r="C129">
        <v>1945</v>
      </c>
      <c r="D129" t="b">
        <v>0</v>
      </c>
      <c r="E129" s="2">
        <v>625</v>
      </c>
      <c r="F129" s="2">
        <v>590</v>
      </c>
      <c r="G129" s="2">
        <v>590</v>
      </c>
      <c r="H129" s="2">
        <v>660</v>
      </c>
      <c r="I129" s="2">
        <v>695</v>
      </c>
      <c r="J129" s="16">
        <f>IF(AND(A129="m",B129=19603),Possibles!Q$91,(IF(AND(A129="m",B129=19601),Possibles!Q$90,IF(AND(A129="m",B129=19600),Possibles!Q$89,IF(AND(A129="f",B129=19603),Possibles!Q$87,IF(AND(A129="f",B129=19601),Possibles!Q$86,Possibles!Q$85))))))</f>
        <v>0.1613047697245652</v>
      </c>
      <c r="K129" s="2">
        <f t="shared" si="3"/>
        <v>1121.0681495857282</v>
      </c>
      <c r="L129" s="16">
        <f t="shared" si="4"/>
        <v>0.1313047697245652</v>
      </c>
      <c r="M129" s="14">
        <f t="shared" si="5"/>
        <v>912.56814958572807</v>
      </c>
    </row>
    <row r="130" spans="1:13" x14ac:dyDescent="0.25">
      <c r="A130" t="s">
        <v>25</v>
      </c>
      <c r="B130">
        <v>19601</v>
      </c>
      <c r="C130">
        <v>1945</v>
      </c>
      <c r="D130" t="b">
        <v>0</v>
      </c>
      <c r="E130" s="2">
        <v>625</v>
      </c>
      <c r="F130" s="2">
        <v>765</v>
      </c>
      <c r="G130" s="2">
        <v>940</v>
      </c>
      <c r="H130" s="2">
        <v>975</v>
      </c>
      <c r="I130" s="2">
        <v>1045</v>
      </c>
      <c r="J130" s="16">
        <f>IF(AND(A130="m",B130=19603),Possibles!Q$91,(IF(AND(A130="m",B130=19601),Possibles!Q$90,IF(AND(A130="m",B130=19600),Possibles!Q$89,IF(AND(A130="f",B130=19603),Possibles!Q$87,IF(AND(A130="f",B130=19601),Possibles!Q$86,Possibles!Q$85))))))</f>
        <v>0.13250116814631868</v>
      </c>
      <c r="K130" s="2">
        <f t="shared" si="3"/>
        <v>1384.63720712903</v>
      </c>
      <c r="L130" s="16">
        <f t="shared" si="4"/>
        <v>0.10250116814631868</v>
      </c>
      <c r="M130" s="14">
        <f t="shared" si="5"/>
        <v>1071.1372071290302</v>
      </c>
    </row>
    <row r="131" spans="1:13" x14ac:dyDescent="0.25">
      <c r="A131" t="s">
        <v>25</v>
      </c>
      <c r="B131">
        <v>19601</v>
      </c>
      <c r="C131">
        <v>1945</v>
      </c>
      <c r="D131" t="b">
        <v>0</v>
      </c>
      <c r="E131" s="2">
        <v>625</v>
      </c>
      <c r="F131" s="2">
        <v>765</v>
      </c>
      <c r="G131" s="2">
        <v>940</v>
      </c>
      <c r="H131" s="2">
        <v>1080</v>
      </c>
      <c r="I131" s="2">
        <v>1220</v>
      </c>
      <c r="J131" s="16">
        <f>IF(AND(A131="m",B131=19603),Possibles!Q$91,(IF(AND(A131="m",B131=19601),Possibles!Q$90,IF(AND(A131="m",B131=19600),Possibles!Q$89,IF(AND(A131="f",B131=19603),Possibles!Q$87,IF(AND(A131="f",B131=19601),Possibles!Q$86,Possibles!Q$85))))))</f>
        <v>0.13250116814631868</v>
      </c>
      <c r="K131" s="2">
        <f t="shared" ref="K131:K194" si="6">((10*J131)*I131)</f>
        <v>1616.5142513850878</v>
      </c>
      <c r="L131" s="16">
        <f t="shared" ref="L131:L194" si="7">J131-0.03</f>
        <v>0.10250116814631868</v>
      </c>
      <c r="M131" s="14">
        <f t="shared" ref="M131:M194" si="8">(10*L131)*I131</f>
        <v>1250.5142513850881</v>
      </c>
    </row>
    <row r="132" spans="1:13" x14ac:dyDescent="0.25">
      <c r="A132" t="s">
        <v>15</v>
      </c>
      <c r="B132">
        <v>19603</v>
      </c>
      <c r="C132">
        <v>1945</v>
      </c>
      <c r="D132" t="b">
        <v>0</v>
      </c>
      <c r="E132" s="2">
        <v>500</v>
      </c>
      <c r="F132" s="2">
        <v>570</v>
      </c>
      <c r="G132" s="2">
        <v>675</v>
      </c>
      <c r="H132" s="2">
        <v>815</v>
      </c>
      <c r="I132" s="2">
        <v>990</v>
      </c>
      <c r="J132" s="16">
        <f>IF(AND(A132="m",B132=19603),Possibles!Q$91,(IF(AND(A132="m",B132=19601),Possibles!Q$90,IF(AND(A132="m",B132=19600),Possibles!Q$89,IF(AND(A132="f",B132=19603),Possibles!Q$87,IF(AND(A132="f",B132=19601),Possibles!Q$86,Possibles!Q$85))))))</f>
        <v>0.16389548693586697</v>
      </c>
      <c r="K132" s="2">
        <f t="shared" si="6"/>
        <v>1622.5653206650829</v>
      </c>
      <c r="L132" s="16">
        <f t="shared" si="7"/>
        <v>0.13389548693586698</v>
      </c>
      <c r="M132" s="14">
        <f t="shared" si="8"/>
        <v>1325.5653206650829</v>
      </c>
    </row>
    <row r="133" spans="1:13" x14ac:dyDescent="0.25">
      <c r="A133" t="s">
        <v>25</v>
      </c>
      <c r="B133">
        <v>19600</v>
      </c>
      <c r="C133">
        <v>1945</v>
      </c>
      <c r="D133" t="b">
        <v>0</v>
      </c>
      <c r="E133" s="2">
        <v>125</v>
      </c>
      <c r="F133" s="2">
        <v>265</v>
      </c>
      <c r="G133" s="2">
        <v>440</v>
      </c>
      <c r="H133" s="2">
        <v>615</v>
      </c>
      <c r="I133" s="2">
        <v>790</v>
      </c>
      <c r="J133" s="16">
        <f>IF(AND(A133="m",B133=19603),Possibles!Q$91,(IF(AND(A133="m",B133=19601),Possibles!Q$90,IF(AND(A133="m",B133=19600),Possibles!Q$89,IF(AND(A133="f",B133=19603),Possibles!Q$87,IF(AND(A133="f",B133=19601),Possibles!Q$86,Possibles!Q$85))))))</f>
        <v>0.15082983768010214</v>
      </c>
      <c r="K133" s="2">
        <f t="shared" si="6"/>
        <v>1191.5557176728068</v>
      </c>
      <c r="L133" s="16">
        <f t="shared" si="7"/>
        <v>0.12082983768010214</v>
      </c>
      <c r="M133" s="14">
        <f t="shared" si="8"/>
        <v>954.55571767280685</v>
      </c>
    </row>
    <row r="134" spans="1:13" x14ac:dyDescent="0.25">
      <c r="A134" t="s">
        <v>15</v>
      </c>
      <c r="B134">
        <v>19601</v>
      </c>
      <c r="C134">
        <v>1945</v>
      </c>
      <c r="D134" t="b">
        <v>0</v>
      </c>
      <c r="E134" s="2">
        <v>375</v>
      </c>
      <c r="F134" s="2">
        <v>480</v>
      </c>
      <c r="G134" s="2">
        <v>620</v>
      </c>
      <c r="H134" s="2">
        <v>655</v>
      </c>
      <c r="I134" s="2">
        <v>830</v>
      </c>
      <c r="J134" s="16">
        <f>IF(AND(A134="m",B134=19603),Possibles!Q$91,(IF(AND(A134="m",B134=19601),Possibles!Q$90,IF(AND(A134="m",B134=19600),Possibles!Q$89,IF(AND(A134="f",B134=19603),Possibles!Q$87,IF(AND(A134="f",B134=19601),Possibles!Q$86,Possibles!Q$85))))))</f>
        <v>0.15215332330491949</v>
      </c>
      <c r="K134" s="2">
        <f t="shared" si="6"/>
        <v>1262.8725834308318</v>
      </c>
      <c r="L134" s="16">
        <f t="shared" si="7"/>
        <v>0.12215332330491949</v>
      </c>
      <c r="M134" s="14">
        <f t="shared" si="8"/>
        <v>1013.8725834308317</v>
      </c>
    </row>
    <row r="135" spans="1:13" x14ac:dyDescent="0.25">
      <c r="A135" t="s">
        <v>25</v>
      </c>
      <c r="B135">
        <v>19603</v>
      </c>
      <c r="C135">
        <v>1945</v>
      </c>
      <c r="D135" t="b">
        <v>0</v>
      </c>
      <c r="E135" s="2">
        <v>375</v>
      </c>
      <c r="F135" s="2">
        <v>445</v>
      </c>
      <c r="G135" s="2">
        <v>550</v>
      </c>
      <c r="H135" s="2">
        <v>655</v>
      </c>
      <c r="I135" s="2">
        <v>690</v>
      </c>
      <c r="J135" s="16">
        <f>IF(AND(A135="m",B135=19603),Possibles!Q$91,(IF(AND(A135="m",B135=19601),Possibles!Q$90,IF(AND(A135="m",B135=19600),Possibles!Q$89,IF(AND(A135="f",B135=19603),Possibles!Q$87,IF(AND(A135="f",B135=19601),Possibles!Q$86,Possibles!Q$85))))))</f>
        <v>0.1613047697245652</v>
      </c>
      <c r="K135" s="2">
        <f t="shared" si="6"/>
        <v>1113.0029110994999</v>
      </c>
      <c r="L135" s="16">
        <f t="shared" si="7"/>
        <v>0.1313047697245652</v>
      </c>
      <c r="M135" s="14">
        <f t="shared" si="8"/>
        <v>906.0029110994999</v>
      </c>
    </row>
    <row r="136" spans="1:13" x14ac:dyDescent="0.25">
      <c r="A136" t="s">
        <v>25</v>
      </c>
      <c r="B136">
        <v>19601</v>
      </c>
      <c r="C136">
        <v>1946</v>
      </c>
      <c r="D136" t="b">
        <v>0</v>
      </c>
      <c r="E136" s="2">
        <v>500</v>
      </c>
      <c r="F136" s="2">
        <v>605</v>
      </c>
      <c r="G136" s="2">
        <v>745</v>
      </c>
      <c r="H136" s="2">
        <v>780</v>
      </c>
      <c r="I136" s="2">
        <v>885</v>
      </c>
      <c r="J136" s="16">
        <f>IF(AND(A136="m",B136=19603),Possibles!Q$91,(IF(AND(A136="m",B136=19601),Possibles!Q$90,IF(AND(A136="m",B136=19600),Possibles!Q$89,IF(AND(A136="f",B136=19603),Possibles!Q$87,IF(AND(A136="f",B136=19601),Possibles!Q$86,Possibles!Q$85))))))</f>
        <v>0.13250116814631868</v>
      </c>
      <c r="K136" s="2">
        <f t="shared" si="6"/>
        <v>1172.6353380949201</v>
      </c>
      <c r="L136" s="16">
        <f t="shared" si="7"/>
        <v>0.10250116814631868</v>
      </c>
      <c r="M136" s="14">
        <f t="shared" si="8"/>
        <v>907.13533809492037</v>
      </c>
    </row>
    <row r="137" spans="1:13" x14ac:dyDescent="0.25">
      <c r="A137" t="s">
        <v>25</v>
      </c>
      <c r="B137">
        <v>19601</v>
      </c>
      <c r="C137">
        <v>1946</v>
      </c>
      <c r="D137" t="b">
        <v>0</v>
      </c>
      <c r="E137" s="2">
        <v>500</v>
      </c>
      <c r="F137" s="2">
        <v>675</v>
      </c>
      <c r="G137" s="2">
        <v>885</v>
      </c>
      <c r="H137" s="2">
        <v>1060</v>
      </c>
      <c r="I137" s="2">
        <v>1235</v>
      </c>
      <c r="J137" s="16">
        <f>IF(AND(A137="m",B137=19603),Possibles!Q$91,(IF(AND(A137="m",B137=19601),Possibles!Q$90,IF(AND(A137="m",B137=19600),Possibles!Q$89,IF(AND(A137="f",B137=19603),Possibles!Q$87,IF(AND(A137="f",B137=19601),Possibles!Q$86,Possibles!Q$85))))))</f>
        <v>0.13250116814631868</v>
      </c>
      <c r="K137" s="2">
        <f t="shared" si="6"/>
        <v>1636.3894266070356</v>
      </c>
      <c r="L137" s="16">
        <f t="shared" si="7"/>
        <v>0.10250116814631868</v>
      </c>
      <c r="M137" s="14">
        <f t="shared" si="8"/>
        <v>1265.8894266070358</v>
      </c>
    </row>
    <row r="138" spans="1:13" x14ac:dyDescent="0.25">
      <c r="A138" t="s">
        <v>25</v>
      </c>
      <c r="B138">
        <v>19601</v>
      </c>
      <c r="C138">
        <v>1946</v>
      </c>
      <c r="D138" t="b">
        <v>0</v>
      </c>
      <c r="E138" s="2">
        <v>125</v>
      </c>
      <c r="F138" s="2">
        <v>265</v>
      </c>
      <c r="G138" s="2">
        <v>440</v>
      </c>
      <c r="H138" s="2">
        <v>615</v>
      </c>
      <c r="I138" s="2">
        <v>685</v>
      </c>
      <c r="J138" s="16">
        <f>IF(AND(A138="m",B138=19603),Possibles!Q$91,(IF(AND(A138="m",B138=19601),Possibles!Q$90,IF(AND(A138="m",B138=19600),Possibles!Q$89,IF(AND(A138="f",B138=19603),Possibles!Q$87,IF(AND(A138="f",B138=19601),Possibles!Q$86,Possibles!Q$85))))))</f>
        <v>0.13250116814631868</v>
      </c>
      <c r="K138" s="2">
        <f t="shared" si="6"/>
        <v>907.63300180228293</v>
      </c>
      <c r="L138" s="16">
        <f t="shared" si="7"/>
        <v>0.10250116814631868</v>
      </c>
      <c r="M138" s="14">
        <f t="shared" si="8"/>
        <v>702.13300180228305</v>
      </c>
    </row>
    <row r="139" spans="1:13" x14ac:dyDescent="0.25">
      <c r="A139" t="s">
        <v>15</v>
      </c>
      <c r="B139">
        <v>19603</v>
      </c>
      <c r="C139">
        <v>1946</v>
      </c>
      <c r="D139" t="b">
        <v>0</v>
      </c>
      <c r="E139" s="2">
        <v>125</v>
      </c>
      <c r="F139" s="2">
        <v>265</v>
      </c>
      <c r="G139" s="2">
        <v>440</v>
      </c>
      <c r="H139" s="2">
        <v>580</v>
      </c>
      <c r="I139" s="2">
        <v>615</v>
      </c>
      <c r="J139" s="16">
        <f>IF(AND(A139="m",B139=19603),Possibles!Q$91,(IF(AND(A139="m",B139=19601),Possibles!Q$90,IF(AND(A139="m",B139=19600),Possibles!Q$89,IF(AND(A139="f",B139=19603),Possibles!Q$87,IF(AND(A139="f",B139=19601),Possibles!Q$86,Possibles!Q$85))))))</f>
        <v>0.16389548693586697</v>
      </c>
      <c r="K139" s="2">
        <f t="shared" si="6"/>
        <v>1007.9572446555819</v>
      </c>
      <c r="L139" s="16">
        <f t="shared" si="7"/>
        <v>0.13389548693586698</v>
      </c>
      <c r="M139" s="14">
        <f t="shared" si="8"/>
        <v>823.45724465558192</v>
      </c>
    </row>
    <row r="140" spans="1:13" x14ac:dyDescent="0.25">
      <c r="A140" t="s">
        <v>15</v>
      </c>
      <c r="B140">
        <v>19601</v>
      </c>
      <c r="C140">
        <v>1946</v>
      </c>
      <c r="D140" t="b">
        <v>0</v>
      </c>
      <c r="E140" s="2">
        <v>375</v>
      </c>
      <c r="F140" s="2">
        <v>410</v>
      </c>
      <c r="G140" s="2">
        <v>480</v>
      </c>
      <c r="H140" s="2">
        <v>620</v>
      </c>
      <c r="I140" s="2">
        <v>725</v>
      </c>
      <c r="J140" s="16">
        <f>IF(AND(A140="m",B140=19603),Possibles!Q$91,(IF(AND(A140="m",B140=19601),Possibles!Q$90,IF(AND(A140="m",B140=19600),Possibles!Q$89,IF(AND(A140="f",B140=19603),Possibles!Q$87,IF(AND(A140="f",B140=19601),Possibles!Q$86,Possibles!Q$85))))))</f>
        <v>0.15215332330491949</v>
      </c>
      <c r="K140" s="2">
        <f t="shared" si="6"/>
        <v>1103.1115939606664</v>
      </c>
      <c r="L140" s="16">
        <f t="shared" si="7"/>
        <v>0.12215332330491949</v>
      </c>
      <c r="M140" s="14">
        <f t="shared" si="8"/>
        <v>885.61159396066626</v>
      </c>
    </row>
    <row r="141" spans="1:13" x14ac:dyDescent="0.25">
      <c r="A141" t="s">
        <v>15</v>
      </c>
      <c r="B141">
        <v>19603</v>
      </c>
      <c r="C141">
        <v>1946</v>
      </c>
      <c r="D141" t="b">
        <v>0</v>
      </c>
      <c r="E141" s="2">
        <v>625</v>
      </c>
      <c r="F141" s="2">
        <v>765</v>
      </c>
      <c r="G141" s="2">
        <v>940</v>
      </c>
      <c r="H141" s="2">
        <v>1045</v>
      </c>
      <c r="I141" s="2">
        <v>1080</v>
      </c>
      <c r="J141" s="16">
        <f>IF(AND(A141="m",B141=19603),Possibles!Q$91,(IF(AND(A141="m",B141=19601),Possibles!Q$90,IF(AND(A141="m",B141=19600),Possibles!Q$89,IF(AND(A141="f",B141=19603),Possibles!Q$87,IF(AND(A141="f",B141=19601),Possibles!Q$86,Possibles!Q$85))))))</f>
        <v>0.16389548693586697</v>
      </c>
      <c r="K141" s="2">
        <f t="shared" si="6"/>
        <v>1770.0712589073632</v>
      </c>
      <c r="L141" s="16">
        <f t="shared" si="7"/>
        <v>0.13389548693586698</v>
      </c>
      <c r="M141" s="14">
        <f t="shared" si="8"/>
        <v>1446.0712589073632</v>
      </c>
    </row>
    <row r="142" spans="1:13" x14ac:dyDescent="0.25">
      <c r="A142" t="s">
        <v>15</v>
      </c>
      <c r="B142">
        <v>19600</v>
      </c>
      <c r="C142">
        <v>1946</v>
      </c>
      <c r="D142" t="b">
        <v>0</v>
      </c>
      <c r="E142" s="2">
        <v>500</v>
      </c>
      <c r="F142" s="2">
        <v>640</v>
      </c>
      <c r="G142" s="2">
        <v>815</v>
      </c>
      <c r="H142" s="2">
        <v>850</v>
      </c>
      <c r="I142" s="2">
        <v>920</v>
      </c>
      <c r="J142" s="16">
        <f>IF(AND(A142="m",B142=19603),Possibles!Q$91,(IF(AND(A142="m",B142=19601),Possibles!Q$90,IF(AND(A142="m",B142=19600),Possibles!Q$89,IF(AND(A142="f",B142=19603),Possibles!Q$87,IF(AND(A142="f",B142=19601),Possibles!Q$86,Possibles!Q$85))))))</f>
        <v>0.15971939812932087</v>
      </c>
      <c r="K142" s="2">
        <f t="shared" si="6"/>
        <v>1469.4184627897521</v>
      </c>
      <c r="L142" s="16">
        <f t="shared" si="7"/>
        <v>0.12971939812932087</v>
      </c>
      <c r="M142" s="14">
        <f t="shared" si="8"/>
        <v>1193.4184627897521</v>
      </c>
    </row>
    <row r="143" spans="1:13" x14ac:dyDescent="0.25">
      <c r="A143" t="s">
        <v>15</v>
      </c>
      <c r="B143">
        <v>19603</v>
      </c>
      <c r="C143">
        <v>1946</v>
      </c>
      <c r="D143" t="b">
        <v>0</v>
      </c>
      <c r="E143" s="2">
        <v>375</v>
      </c>
      <c r="F143" s="2">
        <v>515</v>
      </c>
      <c r="G143" s="2">
        <v>690</v>
      </c>
      <c r="H143" s="2">
        <v>725</v>
      </c>
      <c r="I143" s="2">
        <v>900</v>
      </c>
      <c r="J143" s="16">
        <f>IF(AND(A143="m",B143=19603),Possibles!Q$91,(IF(AND(A143="m",B143=19601),Possibles!Q$90,IF(AND(A143="m",B143=19600),Possibles!Q$89,IF(AND(A143="f",B143=19603),Possibles!Q$87,IF(AND(A143="f",B143=19601),Possibles!Q$86,Possibles!Q$85))))))</f>
        <v>0.16389548693586697</v>
      </c>
      <c r="K143" s="2">
        <f t="shared" si="6"/>
        <v>1475.0593824228029</v>
      </c>
      <c r="L143" s="16">
        <f t="shared" si="7"/>
        <v>0.13389548693586698</v>
      </c>
      <c r="M143" s="14">
        <f t="shared" si="8"/>
        <v>1205.0593824228026</v>
      </c>
    </row>
    <row r="144" spans="1:13" x14ac:dyDescent="0.25">
      <c r="A144" t="s">
        <v>15</v>
      </c>
      <c r="B144">
        <v>19600</v>
      </c>
      <c r="C144">
        <v>1947</v>
      </c>
      <c r="D144" t="b">
        <v>0</v>
      </c>
      <c r="E144" s="2">
        <v>250</v>
      </c>
      <c r="F144" s="2">
        <v>215</v>
      </c>
      <c r="G144" s="2">
        <v>215</v>
      </c>
      <c r="H144" s="2">
        <v>390</v>
      </c>
      <c r="I144" s="2">
        <v>425</v>
      </c>
      <c r="J144" s="16">
        <f>IF(AND(A144="m",B144=19603),Possibles!Q$91,(IF(AND(A144="m",B144=19601),Possibles!Q$90,IF(AND(A144="m",B144=19600),Possibles!Q$89,IF(AND(A144="f",B144=19603),Possibles!Q$87,IF(AND(A144="f",B144=19601),Possibles!Q$86,Possibles!Q$85))))))</f>
        <v>0.15971939812932087</v>
      </c>
      <c r="K144" s="2">
        <f t="shared" si="6"/>
        <v>678.80744204961377</v>
      </c>
      <c r="L144" s="16">
        <f t="shared" si="7"/>
        <v>0.12971939812932087</v>
      </c>
      <c r="M144" s="14">
        <f t="shared" si="8"/>
        <v>551.30744204961366</v>
      </c>
    </row>
    <row r="145" spans="1:13" x14ac:dyDescent="0.25">
      <c r="A145" t="s">
        <v>15</v>
      </c>
      <c r="B145">
        <v>19600</v>
      </c>
      <c r="C145">
        <v>1947</v>
      </c>
      <c r="D145" t="b">
        <v>0</v>
      </c>
      <c r="E145" s="2">
        <v>625</v>
      </c>
      <c r="F145" s="2">
        <v>695</v>
      </c>
      <c r="G145" s="2">
        <v>800</v>
      </c>
      <c r="H145" s="2">
        <v>940</v>
      </c>
      <c r="I145" s="2">
        <v>975</v>
      </c>
      <c r="J145" s="16">
        <f>IF(AND(A145="m",B145=19603),Possibles!Q$91,(IF(AND(A145="m",B145=19601),Possibles!Q$90,IF(AND(A145="m",B145=19600),Possibles!Q$89,IF(AND(A145="f",B145=19603),Possibles!Q$87,IF(AND(A145="f",B145=19601),Possibles!Q$86,Possibles!Q$85))))))</f>
        <v>0.15971939812932087</v>
      </c>
      <c r="K145" s="2">
        <f t="shared" si="6"/>
        <v>1557.2641317608786</v>
      </c>
      <c r="L145" s="16">
        <f t="shared" si="7"/>
        <v>0.12971939812932087</v>
      </c>
      <c r="M145" s="14">
        <f t="shared" si="8"/>
        <v>1264.7641317608784</v>
      </c>
    </row>
    <row r="146" spans="1:13" x14ac:dyDescent="0.25">
      <c r="A146" t="s">
        <v>15</v>
      </c>
      <c r="B146">
        <v>19603</v>
      </c>
      <c r="C146">
        <v>1947</v>
      </c>
      <c r="D146" t="b">
        <v>0</v>
      </c>
      <c r="E146" s="2">
        <v>250</v>
      </c>
      <c r="F146" s="2">
        <v>320</v>
      </c>
      <c r="G146" s="2">
        <v>425</v>
      </c>
      <c r="H146" s="2">
        <v>600</v>
      </c>
      <c r="I146" s="2">
        <v>635</v>
      </c>
      <c r="J146" s="16">
        <f>IF(AND(A146="m",B146=19603),Possibles!Q$91,(IF(AND(A146="m",B146=19601),Possibles!Q$90,IF(AND(A146="m",B146=19600),Possibles!Q$89,IF(AND(A146="f",B146=19603),Possibles!Q$87,IF(AND(A146="f",B146=19601),Possibles!Q$86,Possibles!Q$85))))))</f>
        <v>0.16389548693586697</v>
      </c>
      <c r="K146" s="2">
        <f t="shared" si="6"/>
        <v>1040.7363420427553</v>
      </c>
      <c r="L146" s="16">
        <f t="shared" si="7"/>
        <v>0.13389548693586698</v>
      </c>
      <c r="M146" s="14">
        <f t="shared" si="8"/>
        <v>850.23634204275527</v>
      </c>
    </row>
    <row r="147" spans="1:13" x14ac:dyDescent="0.25">
      <c r="A147" t="s">
        <v>25</v>
      </c>
      <c r="B147">
        <v>19601</v>
      </c>
      <c r="C147">
        <v>1947</v>
      </c>
      <c r="D147" t="b">
        <v>0</v>
      </c>
      <c r="E147" s="2">
        <v>250</v>
      </c>
      <c r="F147" s="2">
        <v>215</v>
      </c>
      <c r="G147" s="2">
        <v>215</v>
      </c>
      <c r="H147" s="2">
        <v>250</v>
      </c>
      <c r="I147" s="2">
        <v>285</v>
      </c>
      <c r="J147" s="16">
        <f>IF(AND(A147="m",B147=19603),Possibles!Q$91,(IF(AND(A147="m",B147=19601),Possibles!Q$90,IF(AND(A147="m",B147=19600),Possibles!Q$89,IF(AND(A147="f",B147=19603),Possibles!Q$87,IF(AND(A147="f",B147=19601),Possibles!Q$86,Possibles!Q$85))))))</f>
        <v>0.13250116814631868</v>
      </c>
      <c r="K147" s="2">
        <f t="shared" si="6"/>
        <v>377.62832921700823</v>
      </c>
      <c r="L147" s="16">
        <f t="shared" si="7"/>
        <v>0.10250116814631868</v>
      </c>
      <c r="M147" s="14">
        <f t="shared" si="8"/>
        <v>292.12832921700829</v>
      </c>
    </row>
    <row r="148" spans="1:13" x14ac:dyDescent="0.25">
      <c r="A148" t="s">
        <v>25</v>
      </c>
      <c r="B148">
        <v>19603</v>
      </c>
      <c r="C148">
        <v>1947</v>
      </c>
      <c r="D148" t="b">
        <v>0</v>
      </c>
      <c r="E148" s="2">
        <v>250</v>
      </c>
      <c r="F148" s="2">
        <v>215</v>
      </c>
      <c r="G148" s="2">
        <v>215</v>
      </c>
      <c r="H148" s="2">
        <v>355</v>
      </c>
      <c r="I148" s="2">
        <v>530</v>
      </c>
      <c r="J148" s="16">
        <f>IF(AND(A148="m",B148=19603),Possibles!Q$91,(IF(AND(A148="m",B148=19601),Possibles!Q$90,IF(AND(A148="m",B148=19600),Possibles!Q$89,IF(AND(A148="f",B148=19603),Possibles!Q$87,IF(AND(A148="f",B148=19601),Possibles!Q$86,Possibles!Q$85))))))</f>
        <v>0.1613047697245652</v>
      </c>
      <c r="K148" s="2">
        <f t="shared" si="6"/>
        <v>854.91527954019557</v>
      </c>
      <c r="L148" s="16">
        <f t="shared" si="7"/>
        <v>0.1313047697245652</v>
      </c>
      <c r="M148" s="14">
        <f t="shared" si="8"/>
        <v>695.91527954019557</v>
      </c>
    </row>
    <row r="149" spans="1:13" x14ac:dyDescent="0.25">
      <c r="A149" t="s">
        <v>15</v>
      </c>
      <c r="B149">
        <v>19601</v>
      </c>
      <c r="C149">
        <v>1947</v>
      </c>
      <c r="D149" t="b">
        <v>0</v>
      </c>
      <c r="E149" s="2">
        <v>125</v>
      </c>
      <c r="F149" s="2">
        <v>90</v>
      </c>
      <c r="G149" s="2">
        <v>90</v>
      </c>
      <c r="H149" s="2">
        <v>125</v>
      </c>
      <c r="I149" s="2">
        <v>230</v>
      </c>
      <c r="J149" s="16">
        <f>IF(AND(A149="m",B149=19603),Possibles!Q$91,(IF(AND(A149="m",B149=19601),Possibles!Q$90,IF(AND(A149="m",B149=19600),Possibles!Q$89,IF(AND(A149="f",B149=19603),Possibles!Q$87,IF(AND(A149="f",B149=19601),Possibles!Q$86,Possibles!Q$85))))))</f>
        <v>0.15215332330491949</v>
      </c>
      <c r="K149" s="2">
        <f t="shared" si="6"/>
        <v>349.95264360131483</v>
      </c>
      <c r="L149" s="16">
        <f t="shared" si="7"/>
        <v>0.12215332330491949</v>
      </c>
      <c r="M149" s="14">
        <f t="shared" si="8"/>
        <v>280.95264360131483</v>
      </c>
    </row>
    <row r="150" spans="1:13" x14ac:dyDescent="0.25">
      <c r="A150" t="s">
        <v>15</v>
      </c>
      <c r="B150">
        <v>19600</v>
      </c>
      <c r="C150">
        <v>1947</v>
      </c>
      <c r="D150" t="b">
        <v>0</v>
      </c>
      <c r="E150" s="2">
        <v>125</v>
      </c>
      <c r="F150" s="2">
        <v>90</v>
      </c>
      <c r="G150" s="2">
        <v>90</v>
      </c>
      <c r="H150" s="2">
        <v>160</v>
      </c>
      <c r="I150" s="2">
        <v>195</v>
      </c>
      <c r="J150" s="16">
        <f>IF(AND(A150="m",B150=19603),Possibles!Q$91,(IF(AND(A150="m",B150=19601),Possibles!Q$90,IF(AND(A150="m",B150=19600),Possibles!Q$89,IF(AND(A150="f",B150=19603),Possibles!Q$87,IF(AND(A150="f",B150=19601),Possibles!Q$86,Possibles!Q$85))))))</f>
        <v>0.15971939812932087</v>
      </c>
      <c r="K150" s="2">
        <f t="shared" si="6"/>
        <v>311.45282635217569</v>
      </c>
      <c r="L150" s="16">
        <f t="shared" si="7"/>
        <v>0.12971939812932087</v>
      </c>
      <c r="M150" s="14">
        <f t="shared" si="8"/>
        <v>252.95282635217569</v>
      </c>
    </row>
    <row r="151" spans="1:13" x14ac:dyDescent="0.25">
      <c r="A151" t="s">
        <v>15</v>
      </c>
      <c r="B151">
        <v>19601</v>
      </c>
      <c r="C151">
        <v>1947</v>
      </c>
      <c r="D151" t="b">
        <v>0</v>
      </c>
      <c r="E151" s="2">
        <v>250</v>
      </c>
      <c r="F151" s="2">
        <v>215</v>
      </c>
      <c r="G151" s="2">
        <v>215</v>
      </c>
      <c r="H151" s="2">
        <v>390</v>
      </c>
      <c r="I151" s="2">
        <v>425</v>
      </c>
      <c r="J151" s="16">
        <f>IF(AND(A151="m",B151=19603),Possibles!Q$91,(IF(AND(A151="m",B151=19601),Possibles!Q$90,IF(AND(A151="m",B151=19600),Possibles!Q$89,IF(AND(A151="f",B151=19603),Possibles!Q$87,IF(AND(A151="f",B151=19601),Possibles!Q$86,Possibles!Q$85))))))</f>
        <v>0.15215332330491949</v>
      </c>
      <c r="K151" s="2">
        <f t="shared" si="6"/>
        <v>646.65162404590785</v>
      </c>
      <c r="L151" s="16">
        <f t="shared" si="7"/>
        <v>0.12215332330491949</v>
      </c>
      <c r="M151" s="14">
        <f t="shared" si="8"/>
        <v>519.15162404590774</v>
      </c>
    </row>
    <row r="152" spans="1:13" x14ac:dyDescent="0.25">
      <c r="A152" t="s">
        <v>15</v>
      </c>
      <c r="B152">
        <v>19601</v>
      </c>
      <c r="C152">
        <v>1947</v>
      </c>
      <c r="D152" t="b">
        <v>0</v>
      </c>
      <c r="E152" s="2">
        <v>375</v>
      </c>
      <c r="F152" s="2">
        <v>550</v>
      </c>
      <c r="G152" s="2">
        <v>760</v>
      </c>
      <c r="H152" s="2">
        <v>935</v>
      </c>
      <c r="I152" s="2">
        <v>970</v>
      </c>
      <c r="J152" s="16">
        <f>IF(AND(A152="m",B152=19603),Possibles!Q$91,(IF(AND(A152="m",B152=19601),Possibles!Q$90,IF(AND(A152="m",B152=19600),Possibles!Q$89,IF(AND(A152="f",B152=19603),Possibles!Q$87,IF(AND(A152="f",B152=19601),Possibles!Q$86,Possibles!Q$85))))))</f>
        <v>0.15215332330491949</v>
      </c>
      <c r="K152" s="2">
        <f t="shared" si="6"/>
        <v>1475.8872360577191</v>
      </c>
      <c r="L152" s="16">
        <f t="shared" si="7"/>
        <v>0.12215332330491949</v>
      </c>
      <c r="M152" s="14">
        <f t="shared" si="8"/>
        <v>1184.8872360577191</v>
      </c>
    </row>
    <row r="153" spans="1:13" x14ac:dyDescent="0.25">
      <c r="A153" t="s">
        <v>25</v>
      </c>
      <c r="B153">
        <v>19600</v>
      </c>
      <c r="C153">
        <v>1947</v>
      </c>
      <c r="D153" t="b">
        <v>0</v>
      </c>
      <c r="E153" s="2">
        <v>500</v>
      </c>
      <c r="F153" s="2">
        <v>675</v>
      </c>
      <c r="G153" s="2">
        <v>885</v>
      </c>
      <c r="H153" s="2">
        <v>990</v>
      </c>
      <c r="I153" s="2">
        <v>1060</v>
      </c>
      <c r="J153" s="16">
        <f>IF(AND(A153="m",B153=19603),Possibles!Q$91,(IF(AND(A153="m",B153=19601),Possibles!Q$90,IF(AND(A153="m",B153=19600),Possibles!Q$89,IF(AND(A153="f",B153=19603),Possibles!Q$87,IF(AND(A153="f",B153=19601),Possibles!Q$86,Possibles!Q$85))))))</f>
        <v>0.15082983768010214</v>
      </c>
      <c r="K153" s="2">
        <f t="shared" si="6"/>
        <v>1598.7962794090827</v>
      </c>
      <c r="L153" s="16">
        <f t="shared" si="7"/>
        <v>0.12082983768010214</v>
      </c>
      <c r="M153" s="14">
        <f t="shared" si="8"/>
        <v>1280.7962794090827</v>
      </c>
    </row>
    <row r="154" spans="1:13" x14ac:dyDescent="0.25">
      <c r="A154" t="s">
        <v>25</v>
      </c>
      <c r="B154">
        <v>19601</v>
      </c>
      <c r="C154">
        <v>1947</v>
      </c>
      <c r="D154" t="b">
        <v>0</v>
      </c>
      <c r="E154" s="2">
        <v>500</v>
      </c>
      <c r="F154" s="2">
        <v>535</v>
      </c>
      <c r="G154" s="2">
        <v>605</v>
      </c>
      <c r="H154" s="2">
        <v>675</v>
      </c>
      <c r="I154" s="2">
        <v>710</v>
      </c>
      <c r="J154" s="16">
        <f>IF(AND(A154="m",B154=19603),Possibles!Q$91,(IF(AND(A154="m",B154=19601),Possibles!Q$90,IF(AND(A154="m",B154=19600),Possibles!Q$89,IF(AND(A154="f",B154=19603),Possibles!Q$87,IF(AND(A154="f",B154=19601),Possibles!Q$86,Possibles!Q$85))))))</f>
        <v>0.13250116814631868</v>
      </c>
      <c r="K154" s="2">
        <f t="shared" si="6"/>
        <v>940.75829383886253</v>
      </c>
      <c r="L154" s="16">
        <f t="shared" si="7"/>
        <v>0.10250116814631868</v>
      </c>
      <c r="M154" s="14">
        <f t="shared" si="8"/>
        <v>727.75829383886264</v>
      </c>
    </row>
    <row r="155" spans="1:13" x14ac:dyDescent="0.25">
      <c r="A155" t="s">
        <v>15</v>
      </c>
      <c r="B155">
        <v>19600</v>
      </c>
      <c r="C155">
        <v>1947</v>
      </c>
      <c r="D155" t="b">
        <v>0</v>
      </c>
      <c r="E155" s="2">
        <v>500</v>
      </c>
      <c r="F155" s="2">
        <v>675</v>
      </c>
      <c r="G155" s="2">
        <v>885</v>
      </c>
      <c r="H155" s="2">
        <v>1060</v>
      </c>
      <c r="I155" s="2">
        <v>1235</v>
      </c>
      <c r="J155" s="16">
        <f>IF(AND(A155="m",B155=19603),Possibles!Q$91,(IF(AND(A155="m",B155=19601),Possibles!Q$90,IF(AND(A155="m",B155=19600),Possibles!Q$89,IF(AND(A155="f",B155=19603),Possibles!Q$87,IF(AND(A155="f",B155=19601),Possibles!Q$86,Possibles!Q$85))))))</f>
        <v>0.15971939812932087</v>
      </c>
      <c r="K155" s="2">
        <f t="shared" si="6"/>
        <v>1972.5345668971129</v>
      </c>
      <c r="L155" s="16">
        <f t="shared" si="7"/>
        <v>0.12971939812932087</v>
      </c>
      <c r="M155" s="14">
        <f t="shared" si="8"/>
        <v>1602.0345668971129</v>
      </c>
    </row>
    <row r="156" spans="1:13" x14ac:dyDescent="0.25">
      <c r="A156" t="s">
        <v>15</v>
      </c>
      <c r="B156">
        <v>19600</v>
      </c>
      <c r="C156">
        <v>1948</v>
      </c>
      <c r="D156" t="b">
        <v>0</v>
      </c>
      <c r="E156" s="2">
        <v>375</v>
      </c>
      <c r="F156" s="2">
        <v>375</v>
      </c>
      <c r="G156" s="2">
        <v>410</v>
      </c>
      <c r="H156" s="2">
        <v>445</v>
      </c>
      <c r="I156" s="2">
        <v>480</v>
      </c>
      <c r="J156" s="16">
        <f>IF(AND(A156="m",B156=19603),Possibles!Q$91,(IF(AND(A156="m",B156=19601),Possibles!Q$90,IF(AND(A156="m",B156=19600),Possibles!Q$89,IF(AND(A156="f",B156=19603),Possibles!Q$87,IF(AND(A156="f",B156=19601),Possibles!Q$86,Possibles!Q$85))))))</f>
        <v>0.15971939812932087</v>
      </c>
      <c r="K156" s="2">
        <f t="shared" si="6"/>
        <v>766.6531110207402</v>
      </c>
      <c r="L156" s="16">
        <f t="shared" si="7"/>
        <v>0.12971939812932087</v>
      </c>
      <c r="M156" s="14">
        <f t="shared" si="8"/>
        <v>622.6531110207402</v>
      </c>
    </row>
    <row r="157" spans="1:13" x14ac:dyDescent="0.25">
      <c r="A157" t="s">
        <v>25</v>
      </c>
      <c r="B157">
        <v>19603</v>
      </c>
      <c r="C157">
        <v>1948</v>
      </c>
      <c r="D157" t="b">
        <v>0</v>
      </c>
      <c r="E157" s="2">
        <v>125</v>
      </c>
      <c r="F157" s="2">
        <v>300</v>
      </c>
      <c r="G157" s="2">
        <v>510</v>
      </c>
      <c r="H157" s="2">
        <v>580</v>
      </c>
      <c r="I157" s="2">
        <v>755</v>
      </c>
      <c r="J157" s="16">
        <f>IF(AND(A157="m",B157=19603),Possibles!Q$91,(IF(AND(A157="m",B157=19601),Possibles!Q$90,IF(AND(A157="m",B157=19600),Possibles!Q$89,IF(AND(A157="f",B157=19603),Possibles!Q$87,IF(AND(A157="f",B157=19601),Possibles!Q$86,Possibles!Q$85))))))</f>
        <v>0.1613047697245652</v>
      </c>
      <c r="K157" s="2">
        <f t="shared" si="6"/>
        <v>1217.8510114204673</v>
      </c>
      <c r="L157" s="16">
        <f t="shared" si="7"/>
        <v>0.1313047697245652</v>
      </c>
      <c r="M157" s="14">
        <f t="shared" si="8"/>
        <v>991.35101142046722</v>
      </c>
    </row>
    <row r="158" spans="1:13" x14ac:dyDescent="0.25">
      <c r="A158" t="s">
        <v>15</v>
      </c>
      <c r="B158">
        <v>19601</v>
      </c>
      <c r="C158">
        <v>1948</v>
      </c>
      <c r="D158" t="b">
        <v>0</v>
      </c>
      <c r="E158" s="2">
        <v>125</v>
      </c>
      <c r="F158" s="2">
        <v>90</v>
      </c>
      <c r="G158" s="2">
        <v>90</v>
      </c>
      <c r="H158" s="2">
        <v>230</v>
      </c>
      <c r="I158" s="2">
        <v>265</v>
      </c>
      <c r="J158" s="16">
        <f>IF(AND(A158="m",B158=19603),Possibles!Q$91,(IF(AND(A158="m",B158=19601),Possibles!Q$90,IF(AND(A158="m",B158=19600),Possibles!Q$89,IF(AND(A158="f",B158=19603),Possibles!Q$87,IF(AND(A158="f",B158=19601),Possibles!Q$86,Possibles!Q$85))))))</f>
        <v>0.15215332330491949</v>
      </c>
      <c r="K158" s="2">
        <f t="shared" si="6"/>
        <v>403.20630675803665</v>
      </c>
      <c r="L158" s="16">
        <f t="shared" si="7"/>
        <v>0.12215332330491949</v>
      </c>
      <c r="M158" s="14">
        <f t="shared" si="8"/>
        <v>323.70630675803665</v>
      </c>
    </row>
    <row r="159" spans="1:13" x14ac:dyDescent="0.25">
      <c r="A159" t="s">
        <v>15</v>
      </c>
      <c r="B159">
        <v>19603</v>
      </c>
      <c r="C159">
        <v>1948</v>
      </c>
      <c r="D159" t="b">
        <v>0</v>
      </c>
      <c r="E159" s="2">
        <v>250</v>
      </c>
      <c r="F159" s="2">
        <v>250</v>
      </c>
      <c r="G159" s="2">
        <v>285</v>
      </c>
      <c r="H159" s="2">
        <v>390</v>
      </c>
      <c r="I159" s="2">
        <v>495</v>
      </c>
      <c r="J159" s="16">
        <f>IF(AND(A159="m",B159=19603),Possibles!Q$91,(IF(AND(A159="m",B159=19601),Possibles!Q$90,IF(AND(A159="m",B159=19600),Possibles!Q$89,IF(AND(A159="f",B159=19603),Possibles!Q$87,IF(AND(A159="f",B159=19601),Possibles!Q$86,Possibles!Q$85))))))</f>
        <v>0.16389548693586697</v>
      </c>
      <c r="K159" s="2">
        <f t="shared" si="6"/>
        <v>811.28266033254147</v>
      </c>
      <c r="L159" s="16">
        <f t="shared" si="7"/>
        <v>0.13389548693586698</v>
      </c>
      <c r="M159" s="14">
        <f t="shared" si="8"/>
        <v>662.78266033254147</v>
      </c>
    </row>
    <row r="160" spans="1:13" x14ac:dyDescent="0.25">
      <c r="A160" t="s">
        <v>15</v>
      </c>
      <c r="B160">
        <v>19601</v>
      </c>
      <c r="C160">
        <v>1948</v>
      </c>
      <c r="D160" t="b">
        <v>0</v>
      </c>
      <c r="E160" s="2">
        <v>625</v>
      </c>
      <c r="F160" s="2">
        <v>625</v>
      </c>
      <c r="G160" s="2">
        <v>660</v>
      </c>
      <c r="H160" s="2">
        <v>800</v>
      </c>
      <c r="I160" s="2">
        <v>905</v>
      </c>
      <c r="J160" s="16">
        <f>IF(AND(A160="m",B160=19603),Possibles!Q$91,(IF(AND(A160="m",B160=19601),Possibles!Q$90,IF(AND(A160="m",B160=19600),Possibles!Q$89,IF(AND(A160="f",B160=19603),Possibles!Q$87,IF(AND(A160="f",B160=19601),Possibles!Q$86,Possibles!Q$85))))))</f>
        <v>0.15215332330491949</v>
      </c>
      <c r="K160" s="2">
        <f t="shared" si="6"/>
        <v>1376.9875759095214</v>
      </c>
      <c r="L160" s="16">
        <f t="shared" si="7"/>
        <v>0.12215332330491949</v>
      </c>
      <c r="M160" s="14">
        <f t="shared" si="8"/>
        <v>1105.4875759095214</v>
      </c>
    </row>
    <row r="161" spans="1:13" x14ac:dyDescent="0.25">
      <c r="A161" t="s">
        <v>15</v>
      </c>
      <c r="B161">
        <v>19601</v>
      </c>
      <c r="C161">
        <v>1948</v>
      </c>
      <c r="D161" t="b">
        <v>0</v>
      </c>
      <c r="E161" s="2">
        <v>625</v>
      </c>
      <c r="F161" s="2">
        <v>730</v>
      </c>
      <c r="G161" s="2">
        <v>870</v>
      </c>
      <c r="H161" s="2">
        <v>1010</v>
      </c>
      <c r="I161" s="2">
        <v>1080</v>
      </c>
      <c r="J161" s="16">
        <f>IF(AND(A161="m",B161=19603),Possibles!Q$91,(IF(AND(A161="m",B161=19601),Possibles!Q$90,IF(AND(A161="m",B161=19600),Possibles!Q$89,IF(AND(A161="f",B161=19603),Possibles!Q$87,IF(AND(A161="f",B161=19601),Possibles!Q$86,Possibles!Q$85))))))</f>
        <v>0.15215332330491949</v>
      </c>
      <c r="K161" s="2">
        <f t="shared" si="6"/>
        <v>1643.2558916931305</v>
      </c>
      <c r="L161" s="16">
        <f t="shared" si="7"/>
        <v>0.12215332330491949</v>
      </c>
      <c r="M161" s="14">
        <f t="shared" si="8"/>
        <v>1319.2558916931305</v>
      </c>
    </row>
    <row r="162" spans="1:13" x14ac:dyDescent="0.25">
      <c r="A162" t="s">
        <v>15</v>
      </c>
      <c r="B162">
        <v>19600</v>
      </c>
      <c r="C162">
        <v>1948</v>
      </c>
      <c r="D162" t="b">
        <v>0</v>
      </c>
      <c r="E162" s="2">
        <v>500</v>
      </c>
      <c r="F162" s="2">
        <v>640</v>
      </c>
      <c r="G162" s="2">
        <v>815</v>
      </c>
      <c r="H162" s="2">
        <v>885</v>
      </c>
      <c r="I162" s="2">
        <v>990</v>
      </c>
      <c r="J162" s="16">
        <f>IF(AND(A162="m",B162=19603),Possibles!Q$91,(IF(AND(A162="m",B162=19601),Possibles!Q$90,IF(AND(A162="m",B162=19600),Possibles!Q$89,IF(AND(A162="f",B162=19603),Possibles!Q$87,IF(AND(A162="f",B162=19601),Possibles!Q$86,Possibles!Q$85))))))</f>
        <v>0.15971939812932087</v>
      </c>
      <c r="K162" s="2">
        <f t="shared" si="6"/>
        <v>1581.2220414802766</v>
      </c>
      <c r="L162" s="16">
        <f t="shared" si="7"/>
        <v>0.12971939812932087</v>
      </c>
      <c r="M162" s="14">
        <f t="shared" si="8"/>
        <v>1284.2220414802766</v>
      </c>
    </row>
    <row r="163" spans="1:13" x14ac:dyDescent="0.25">
      <c r="A163" t="s">
        <v>15</v>
      </c>
      <c r="B163">
        <v>19603</v>
      </c>
      <c r="C163">
        <v>1948</v>
      </c>
      <c r="D163" t="b">
        <v>0</v>
      </c>
      <c r="E163" s="2">
        <v>375</v>
      </c>
      <c r="F163" s="2">
        <v>445</v>
      </c>
      <c r="G163" s="2">
        <v>550</v>
      </c>
      <c r="H163" s="2">
        <v>620</v>
      </c>
      <c r="I163" s="2">
        <v>795</v>
      </c>
      <c r="J163" s="16">
        <f>IF(AND(A163="m",B163=19603),Possibles!Q$91,(IF(AND(A163="m",B163=19601),Possibles!Q$90,IF(AND(A163="m",B163=19600),Possibles!Q$89,IF(AND(A163="f",B163=19603),Possibles!Q$87,IF(AND(A163="f",B163=19601),Possibles!Q$86,Possibles!Q$85))))))</f>
        <v>0.16389548693586697</v>
      </c>
      <c r="K163" s="2">
        <f t="shared" si="6"/>
        <v>1302.9691211401425</v>
      </c>
      <c r="L163" s="16">
        <f t="shared" si="7"/>
        <v>0.13389548693586698</v>
      </c>
      <c r="M163" s="14">
        <f t="shared" si="8"/>
        <v>1064.4691211401423</v>
      </c>
    </row>
    <row r="164" spans="1:13" x14ac:dyDescent="0.25">
      <c r="A164" t="s">
        <v>15</v>
      </c>
      <c r="B164">
        <v>19603</v>
      </c>
      <c r="C164">
        <v>1948</v>
      </c>
      <c r="D164" t="b">
        <v>0</v>
      </c>
      <c r="E164" s="2">
        <v>625</v>
      </c>
      <c r="F164" s="2">
        <v>695</v>
      </c>
      <c r="G164" s="2">
        <v>800</v>
      </c>
      <c r="H164" s="2">
        <v>975</v>
      </c>
      <c r="I164" s="2">
        <v>1115</v>
      </c>
      <c r="J164" s="16">
        <f>IF(AND(A164="m",B164=19603),Possibles!Q$91,(IF(AND(A164="m",B164=19601),Possibles!Q$90,IF(AND(A164="m",B164=19600),Possibles!Q$89,IF(AND(A164="f",B164=19603),Possibles!Q$87,IF(AND(A164="f",B164=19601),Possibles!Q$86,Possibles!Q$85))))))</f>
        <v>0.16389548693586697</v>
      </c>
      <c r="K164" s="2">
        <f t="shared" si="6"/>
        <v>1827.4346793349168</v>
      </c>
      <c r="L164" s="16">
        <f t="shared" si="7"/>
        <v>0.13389548693586698</v>
      </c>
      <c r="M164" s="14">
        <f t="shared" si="8"/>
        <v>1492.9346793349166</v>
      </c>
    </row>
    <row r="165" spans="1:13" x14ac:dyDescent="0.25">
      <c r="A165" t="s">
        <v>25</v>
      </c>
      <c r="B165">
        <v>19600</v>
      </c>
      <c r="C165">
        <v>1948</v>
      </c>
      <c r="D165" t="b">
        <v>0</v>
      </c>
      <c r="E165" s="2">
        <v>500</v>
      </c>
      <c r="F165" s="2">
        <v>500</v>
      </c>
      <c r="G165" s="2">
        <v>535</v>
      </c>
      <c r="H165" s="2">
        <v>605</v>
      </c>
      <c r="I165" s="2">
        <v>640</v>
      </c>
      <c r="J165" s="16">
        <f>IF(AND(A165="m",B165=19603),Possibles!Q$91,(IF(AND(A165="m",B165=19601),Possibles!Q$90,IF(AND(A165="m",B165=19600),Possibles!Q$89,IF(AND(A165="f",B165=19603),Possibles!Q$87,IF(AND(A165="f",B165=19601),Possibles!Q$86,Possibles!Q$85))))))</f>
        <v>0.15082983768010214</v>
      </c>
      <c r="K165" s="2">
        <f t="shared" si="6"/>
        <v>965.3109611526537</v>
      </c>
      <c r="L165" s="16">
        <f t="shared" si="7"/>
        <v>0.12082983768010214</v>
      </c>
      <c r="M165" s="14">
        <f t="shared" si="8"/>
        <v>773.3109611526537</v>
      </c>
    </row>
    <row r="166" spans="1:13" x14ac:dyDescent="0.25">
      <c r="A166" t="s">
        <v>25</v>
      </c>
      <c r="B166">
        <v>19600</v>
      </c>
      <c r="C166">
        <v>1948</v>
      </c>
      <c r="D166" t="b">
        <v>0</v>
      </c>
      <c r="E166" s="2">
        <v>500</v>
      </c>
      <c r="F166" s="2">
        <v>675</v>
      </c>
      <c r="G166" s="2">
        <v>885</v>
      </c>
      <c r="H166" s="2">
        <v>990</v>
      </c>
      <c r="I166" s="2">
        <v>1060</v>
      </c>
      <c r="J166" s="16">
        <f>IF(AND(A166="m",B166=19603),Possibles!Q$91,(IF(AND(A166="m",B166=19601),Possibles!Q$90,IF(AND(A166="m",B166=19600),Possibles!Q$89,IF(AND(A166="f",B166=19603),Possibles!Q$87,IF(AND(A166="f",B166=19601),Possibles!Q$86,Possibles!Q$85))))))</f>
        <v>0.15082983768010214</v>
      </c>
      <c r="K166" s="2">
        <f t="shared" si="6"/>
        <v>1598.7962794090827</v>
      </c>
      <c r="L166" s="16">
        <f t="shared" si="7"/>
        <v>0.12082983768010214</v>
      </c>
      <c r="M166" s="14">
        <f t="shared" si="8"/>
        <v>1280.7962794090827</v>
      </c>
    </row>
    <row r="167" spans="1:13" x14ac:dyDescent="0.25">
      <c r="A167" t="s">
        <v>15</v>
      </c>
      <c r="B167">
        <v>19601</v>
      </c>
      <c r="C167">
        <v>1949</v>
      </c>
      <c r="D167" t="b">
        <v>0</v>
      </c>
      <c r="E167" s="2">
        <v>375</v>
      </c>
      <c r="F167" s="2">
        <v>410</v>
      </c>
      <c r="G167" s="2">
        <v>480</v>
      </c>
      <c r="H167" s="2">
        <v>620</v>
      </c>
      <c r="I167" s="2">
        <v>795</v>
      </c>
      <c r="J167" s="16">
        <f>IF(AND(A167="m",B167=19603),Possibles!Q$91,(IF(AND(A167="m",B167=19601),Possibles!Q$90,IF(AND(A167="m",B167=19600),Possibles!Q$89,IF(AND(A167="f",B167=19603),Possibles!Q$87,IF(AND(A167="f",B167=19601),Possibles!Q$86,Possibles!Q$85))))))</f>
        <v>0.15215332330491949</v>
      </c>
      <c r="K167" s="2">
        <f t="shared" si="6"/>
        <v>1209.61892027411</v>
      </c>
      <c r="L167" s="16">
        <f t="shared" si="7"/>
        <v>0.12215332330491949</v>
      </c>
      <c r="M167" s="14">
        <f t="shared" si="8"/>
        <v>971.11892027410988</v>
      </c>
    </row>
    <row r="168" spans="1:13" x14ac:dyDescent="0.25">
      <c r="A168" t="s">
        <v>25</v>
      </c>
      <c r="B168">
        <v>19601</v>
      </c>
      <c r="C168">
        <v>1949</v>
      </c>
      <c r="D168" t="b">
        <v>0</v>
      </c>
      <c r="E168" s="2">
        <v>375</v>
      </c>
      <c r="F168" s="2">
        <v>340</v>
      </c>
      <c r="G168" s="2">
        <v>340</v>
      </c>
      <c r="H168" s="2">
        <v>410</v>
      </c>
      <c r="I168" s="2">
        <v>480</v>
      </c>
      <c r="J168" s="16">
        <f>IF(AND(A168="m",B168=19603),Possibles!Q$91,(IF(AND(A168="m",B168=19601),Possibles!Q$90,IF(AND(A168="m",B168=19600),Possibles!Q$89,IF(AND(A168="f",B168=19603),Possibles!Q$87,IF(AND(A168="f",B168=19601),Possibles!Q$86,Possibles!Q$85))))))</f>
        <v>0.13250116814631868</v>
      </c>
      <c r="K168" s="2">
        <f t="shared" si="6"/>
        <v>636.00560710232958</v>
      </c>
      <c r="L168" s="16">
        <f t="shared" si="7"/>
        <v>0.10250116814631868</v>
      </c>
      <c r="M168" s="14">
        <f t="shared" si="8"/>
        <v>492.00560710232969</v>
      </c>
    </row>
    <row r="169" spans="1:13" x14ac:dyDescent="0.25">
      <c r="A169" t="s">
        <v>25</v>
      </c>
      <c r="B169">
        <v>19603</v>
      </c>
      <c r="C169">
        <v>1949</v>
      </c>
      <c r="D169" t="b">
        <v>0</v>
      </c>
      <c r="E169" s="2">
        <v>625</v>
      </c>
      <c r="F169" s="2">
        <v>660</v>
      </c>
      <c r="G169" s="2">
        <v>730</v>
      </c>
      <c r="H169" s="2">
        <v>905</v>
      </c>
      <c r="I169" s="2">
        <v>975</v>
      </c>
      <c r="J169" s="16">
        <f>IF(AND(A169="m",B169=19603),Possibles!Q$91,(IF(AND(A169="m",B169=19601),Possibles!Q$90,IF(AND(A169="m",B169=19600),Possibles!Q$89,IF(AND(A169="f",B169=19603),Possibles!Q$87,IF(AND(A169="f",B169=19601),Possibles!Q$86,Possibles!Q$85))))))</f>
        <v>0.1613047697245652</v>
      </c>
      <c r="K169" s="2">
        <f t="shared" si="6"/>
        <v>1572.7215048145108</v>
      </c>
      <c r="L169" s="16">
        <f t="shared" si="7"/>
        <v>0.1313047697245652</v>
      </c>
      <c r="M169" s="14">
        <f t="shared" si="8"/>
        <v>1280.2215048145106</v>
      </c>
    </row>
    <row r="170" spans="1:13" x14ac:dyDescent="0.25">
      <c r="A170" t="s">
        <v>15</v>
      </c>
      <c r="B170">
        <v>19603</v>
      </c>
      <c r="C170">
        <v>1949</v>
      </c>
      <c r="D170" t="b">
        <v>0</v>
      </c>
      <c r="E170" s="2">
        <v>250</v>
      </c>
      <c r="F170" s="2">
        <v>355</v>
      </c>
      <c r="G170" s="2">
        <v>495</v>
      </c>
      <c r="H170" s="2">
        <v>565</v>
      </c>
      <c r="I170" s="2">
        <v>705</v>
      </c>
      <c r="J170" s="16">
        <f>IF(AND(A170="m",B170=19603),Possibles!Q$91,(IF(AND(A170="m",B170=19601),Possibles!Q$90,IF(AND(A170="m",B170=19600),Possibles!Q$89,IF(AND(A170="f",B170=19603),Possibles!Q$87,IF(AND(A170="f",B170=19601),Possibles!Q$86,Possibles!Q$85))))))</f>
        <v>0.16389548693586697</v>
      </c>
      <c r="K170" s="2">
        <f t="shared" si="6"/>
        <v>1155.4631828978622</v>
      </c>
      <c r="L170" s="16">
        <f t="shared" si="7"/>
        <v>0.13389548693586698</v>
      </c>
      <c r="M170" s="14">
        <f t="shared" si="8"/>
        <v>943.96318289786211</v>
      </c>
    </row>
    <row r="171" spans="1:13" x14ac:dyDescent="0.25">
      <c r="A171" t="s">
        <v>15</v>
      </c>
      <c r="B171">
        <v>19600</v>
      </c>
      <c r="C171">
        <v>1949</v>
      </c>
      <c r="D171" t="b">
        <v>0</v>
      </c>
      <c r="E171" s="2">
        <v>500</v>
      </c>
      <c r="F171" s="2">
        <v>675</v>
      </c>
      <c r="G171" s="2">
        <v>885</v>
      </c>
      <c r="H171" s="2">
        <v>955</v>
      </c>
      <c r="I171" s="2">
        <v>990</v>
      </c>
      <c r="J171" s="16">
        <f>IF(AND(A171="m",B171=19603),Possibles!Q$91,(IF(AND(A171="m",B171=19601),Possibles!Q$90,IF(AND(A171="m",B171=19600),Possibles!Q$89,IF(AND(A171="f",B171=19603),Possibles!Q$87,IF(AND(A171="f",B171=19601),Possibles!Q$86,Possibles!Q$85))))))</f>
        <v>0.15971939812932087</v>
      </c>
      <c r="K171" s="2">
        <f t="shared" si="6"/>
        <v>1581.2220414802766</v>
      </c>
      <c r="L171" s="16">
        <f t="shared" si="7"/>
        <v>0.12971939812932087</v>
      </c>
      <c r="M171" s="14">
        <f t="shared" si="8"/>
        <v>1284.2220414802766</v>
      </c>
    </row>
    <row r="172" spans="1:13" x14ac:dyDescent="0.25">
      <c r="A172" t="s">
        <v>15</v>
      </c>
      <c r="B172">
        <v>19600</v>
      </c>
      <c r="C172">
        <v>1949</v>
      </c>
      <c r="D172" t="b">
        <v>0</v>
      </c>
      <c r="E172" s="2">
        <v>250</v>
      </c>
      <c r="F172" s="2">
        <v>355</v>
      </c>
      <c r="G172" s="2">
        <v>495</v>
      </c>
      <c r="H172" s="2">
        <v>565</v>
      </c>
      <c r="I172" s="2">
        <v>600</v>
      </c>
      <c r="J172" s="16">
        <f>IF(AND(A172="m",B172=19603),Possibles!Q$91,(IF(AND(A172="m",B172=19601),Possibles!Q$90,IF(AND(A172="m",B172=19600),Possibles!Q$89,IF(AND(A172="f",B172=19603),Possibles!Q$87,IF(AND(A172="f",B172=19601),Possibles!Q$86,Possibles!Q$85))))))</f>
        <v>0.15971939812932087</v>
      </c>
      <c r="K172" s="2">
        <f t="shared" si="6"/>
        <v>958.31638877592525</v>
      </c>
      <c r="L172" s="16">
        <f t="shared" si="7"/>
        <v>0.12971939812932087</v>
      </c>
      <c r="M172" s="14">
        <f t="shared" si="8"/>
        <v>778.31638877592525</v>
      </c>
    </row>
    <row r="173" spans="1:13" x14ac:dyDescent="0.25">
      <c r="A173" t="s">
        <v>15</v>
      </c>
      <c r="B173">
        <v>19601</v>
      </c>
      <c r="C173">
        <v>1949</v>
      </c>
      <c r="D173" t="b">
        <v>0</v>
      </c>
      <c r="E173" s="2">
        <v>250</v>
      </c>
      <c r="F173" s="2">
        <v>250</v>
      </c>
      <c r="G173" s="2">
        <v>285</v>
      </c>
      <c r="H173" s="2">
        <v>425</v>
      </c>
      <c r="I173" s="2">
        <v>600</v>
      </c>
      <c r="J173" s="16">
        <f>IF(AND(A173="m",B173=19603),Possibles!Q$91,(IF(AND(A173="m",B173=19601),Possibles!Q$90,IF(AND(A173="m",B173=19600),Possibles!Q$89,IF(AND(A173="f",B173=19603),Possibles!Q$87,IF(AND(A173="f",B173=19601),Possibles!Q$86,Possibles!Q$85))))))</f>
        <v>0.15215332330491949</v>
      </c>
      <c r="K173" s="2">
        <f t="shared" si="6"/>
        <v>912.91993982951692</v>
      </c>
      <c r="L173" s="16">
        <f t="shared" si="7"/>
        <v>0.12215332330491949</v>
      </c>
      <c r="M173" s="14">
        <f t="shared" si="8"/>
        <v>732.91993982951692</v>
      </c>
    </row>
    <row r="174" spans="1:13" x14ac:dyDescent="0.25">
      <c r="A174" t="s">
        <v>25</v>
      </c>
      <c r="B174">
        <v>19603</v>
      </c>
      <c r="C174">
        <v>1949</v>
      </c>
      <c r="D174" t="b">
        <v>0</v>
      </c>
      <c r="E174" s="2">
        <v>375</v>
      </c>
      <c r="F174" s="2">
        <v>410</v>
      </c>
      <c r="G174" s="2">
        <v>480</v>
      </c>
      <c r="H174" s="2">
        <v>515</v>
      </c>
      <c r="I174" s="2">
        <v>585</v>
      </c>
      <c r="J174" s="16">
        <f>IF(AND(A174="m",B174=19603),Possibles!Q$91,(IF(AND(A174="m",B174=19601),Possibles!Q$90,IF(AND(A174="m",B174=19600),Possibles!Q$89,IF(AND(A174="f",B174=19603),Possibles!Q$87,IF(AND(A174="f",B174=19601),Possibles!Q$86,Possibles!Q$85))))))</f>
        <v>0.1613047697245652</v>
      </c>
      <c r="K174" s="2">
        <f t="shared" si="6"/>
        <v>943.63290288870644</v>
      </c>
      <c r="L174" s="16">
        <f t="shared" si="7"/>
        <v>0.1313047697245652</v>
      </c>
      <c r="M174" s="14">
        <f t="shared" si="8"/>
        <v>768.13290288870644</v>
      </c>
    </row>
    <row r="175" spans="1:13" x14ac:dyDescent="0.25">
      <c r="A175" t="s">
        <v>15</v>
      </c>
      <c r="B175">
        <v>19601</v>
      </c>
      <c r="C175">
        <v>1949</v>
      </c>
      <c r="D175" t="b">
        <v>0</v>
      </c>
      <c r="E175" s="2">
        <v>125</v>
      </c>
      <c r="F175" s="2">
        <v>300</v>
      </c>
      <c r="G175" s="2">
        <v>510</v>
      </c>
      <c r="H175" s="2">
        <v>685</v>
      </c>
      <c r="I175" s="2">
        <v>720</v>
      </c>
      <c r="J175" s="16">
        <f>IF(AND(A175="m",B175=19603),Possibles!Q$91,(IF(AND(A175="m",B175=19601),Possibles!Q$90,IF(AND(A175="m",B175=19600),Possibles!Q$89,IF(AND(A175="f",B175=19603),Possibles!Q$87,IF(AND(A175="f",B175=19601),Possibles!Q$86,Possibles!Q$85))))))</f>
        <v>0.15215332330491949</v>
      </c>
      <c r="K175" s="2">
        <f t="shared" si="6"/>
        <v>1095.5039277954204</v>
      </c>
      <c r="L175" s="16">
        <f t="shared" si="7"/>
        <v>0.12215332330491949</v>
      </c>
      <c r="M175" s="14">
        <f t="shared" si="8"/>
        <v>879.50392779542028</v>
      </c>
    </row>
    <row r="176" spans="1:13" x14ac:dyDescent="0.25">
      <c r="A176" t="s">
        <v>25</v>
      </c>
      <c r="B176">
        <v>19601</v>
      </c>
      <c r="C176">
        <v>1949</v>
      </c>
      <c r="D176" t="b">
        <v>0</v>
      </c>
      <c r="E176" s="2">
        <v>250</v>
      </c>
      <c r="F176" s="2">
        <v>355</v>
      </c>
      <c r="G176" s="2">
        <v>495</v>
      </c>
      <c r="H176" s="2">
        <v>670</v>
      </c>
      <c r="I176" s="2">
        <v>705</v>
      </c>
      <c r="J176" s="16">
        <f>IF(AND(A176="m",B176=19603),Possibles!Q$91,(IF(AND(A176="m",B176=19601),Possibles!Q$90,IF(AND(A176="m",B176=19600),Possibles!Q$89,IF(AND(A176="f",B176=19603),Possibles!Q$87,IF(AND(A176="f",B176=19601),Possibles!Q$86,Possibles!Q$85))))))</f>
        <v>0.13250116814631868</v>
      </c>
      <c r="K176" s="2">
        <f t="shared" si="6"/>
        <v>934.13323543154661</v>
      </c>
      <c r="L176" s="16">
        <f t="shared" si="7"/>
        <v>0.10250116814631868</v>
      </c>
      <c r="M176" s="14">
        <f t="shared" si="8"/>
        <v>722.63323543154672</v>
      </c>
    </row>
    <row r="177" spans="1:13" x14ac:dyDescent="0.25">
      <c r="A177" t="s">
        <v>15</v>
      </c>
      <c r="B177">
        <v>19603</v>
      </c>
      <c r="C177">
        <v>1949</v>
      </c>
      <c r="D177" t="b">
        <v>0</v>
      </c>
      <c r="E177" s="2">
        <v>625</v>
      </c>
      <c r="F177" s="2">
        <v>625</v>
      </c>
      <c r="G177" s="2">
        <v>660</v>
      </c>
      <c r="H177" s="2">
        <v>835</v>
      </c>
      <c r="I177" s="2">
        <v>870</v>
      </c>
      <c r="J177" s="16">
        <f>IF(AND(A177="m",B177=19603),Possibles!Q$91,(IF(AND(A177="m",B177=19601),Possibles!Q$90,IF(AND(A177="m",B177=19600),Possibles!Q$89,IF(AND(A177="f",B177=19603),Possibles!Q$87,IF(AND(A177="f",B177=19601),Possibles!Q$86,Possibles!Q$85))))))</f>
        <v>0.16389548693586697</v>
      </c>
      <c r="K177" s="2">
        <f t="shared" si="6"/>
        <v>1425.8907363420426</v>
      </c>
      <c r="L177" s="16">
        <f t="shared" si="7"/>
        <v>0.13389548693586698</v>
      </c>
      <c r="M177" s="14">
        <f t="shared" si="8"/>
        <v>1164.8907363420426</v>
      </c>
    </row>
    <row r="178" spans="1:13" x14ac:dyDescent="0.25">
      <c r="A178" t="s">
        <v>15</v>
      </c>
      <c r="B178">
        <v>19601</v>
      </c>
      <c r="C178">
        <v>1949</v>
      </c>
      <c r="D178" t="b">
        <v>0</v>
      </c>
      <c r="E178" s="2">
        <v>500</v>
      </c>
      <c r="F178" s="2">
        <v>675</v>
      </c>
      <c r="G178" s="2">
        <v>885</v>
      </c>
      <c r="H178" s="2">
        <v>1025</v>
      </c>
      <c r="I178" s="2">
        <v>1060</v>
      </c>
      <c r="J178" s="16">
        <f>IF(AND(A178="m",B178=19603),Possibles!Q$91,(IF(AND(A178="m",B178=19601),Possibles!Q$90,IF(AND(A178="m",B178=19600),Possibles!Q$89,IF(AND(A178="f",B178=19603),Possibles!Q$87,IF(AND(A178="f",B178=19601),Possibles!Q$86,Possibles!Q$85))))))</f>
        <v>0.15215332330491949</v>
      </c>
      <c r="K178" s="2">
        <f t="shared" si="6"/>
        <v>1612.8252270321466</v>
      </c>
      <c r="L178" s="16">
        <f t="shared" si="7"/>
        <v>0.12215332330491949</v>
      </c>
      <c r="M178" s="14">
        <f t="shared" si="8"/>
        <v>1294.8252270321466</v>
      </c>
    </row>
    <row r="179" spans="1:13" x14ac:dyDescent="0.25">
      <c r="A179" t="s">
        <v>15</v>
      </c>
      <c r="B179">
        <v>19603</v>
      </c>
      <c r="C179">
        <v>1950</v>
      </c>
      <c r="D179" t="b">
        <v>0</v>
      </c>
      <c r="E179" s="2">
        <v>625</v>
      </c>
      <c r="F179" s="2">
        <v>590</v>
      </c>
      <c r="G179" s="2">
        <v>590</v>
      </c>
      <c r="H179" s="2">
        <v>625</v>
      </c>
      <c r="I179" s="2">
        <v>730</v>
      </c>
      <c r="J179" s="16">
        <f>IF(AND(A179="m",B179=19603),Possibles!Q$91,(IF(AND(A179="m",B179=19601),Possibles!Q$90,IF(AND(A179="m",B179=19600),Possibles!Q$89,IF(AND(A179="f",B179=19603),Possibles!Q$87,IF(AND(A179="f",B179=19601),Possibles!Q$86,Possibles!Q$85))))))</f>
        <v>0.16389548693586697</v>
      </c>
      <c r="K179" s="2">
        <f t="shared" si="6"/>
        <v>1196.4370546318289</v>
      </c>
      <c r="L179" s="16">
        <f t="shared" si="7"/>
        <v>0.13389548693586698</v>
      </c>
      <c r="M179" s="14">
        <f t="shared" si="8"/>
        <v>977.43705463182891</v>
      </c>
    </row>
    <row r="180" spans="1:13" x14ac:dyDescent="0.25">
      <c r="A180" t="s">
        <v>25</v>
      </c>
      <c r="B180">
        <v>19603</v>
      </c>
      <c r="C180">
        <v>1950</v>
      </c>
      <c r="D180" t="b">
        <v>0</v>
      </c>
      <c r="E180" s="2">
        <v>500</v>
      </c>
      <c r="F180" s="2">
        <v>605</v>
      </c>
      <c r="G180" s="2">
        <v>745</v>
      </c>
      <c r="H180" s="2">
        <v>815</v>
      </c>
      <c r="I180" s="2">
        <v>885</v>
      </c>
      <c r="J180" s="16">
        <f>IF(AND(A180="m",B180=19603),Possibles!Q$91,(IF(AND(A180="m",B180=19601),Possibles!Q$90,IF(AND(A180="m",B180=19600),Possibles!Q$89,IF(AND(A180="f",B180=19603),Possibles!Q$87,IF(AND(A180="f",B180=19601),Possibles!Q$86,Possibles!Q$85))))))</f>
        <v>0.1613047697245652</v>
      </c>
      <c r="K180" s="2">
        <f t="shared" si="6"/>
        <v>1427.547212062402</v>
      </c>
      <c r="L180" s="16">
        <f t="shared" si="7"/>
        <v>0.1313047697245652</v>
      </c>
      <c r="M180" s="14">
        <f t="shared" si="8"/>
        <v>1162.047212062402</v>
      </c>
    </row>
    <row r="181" spans="1:13" x14ac:dyDescent="0.25">
      <c r="A181" t="s">
        <v>25</v>
      </c>
      <c r="B181">
        <v>19600</v>
      </c>
      <c r="C181">
        <v>1950</v>
      </c>
      <c r="D181" t="b">
        <v>0</v>
      </c>
      <c r="E181" s="2">
        <v>125</v>
      </c>
      <c r="F181" s="2">
        <v>160</v>
      </c>
      <c r="G181" s="2">
        <v>230</v>
      </c>
      <c r="H181" s="2">
        <v>265</v>
      </c>
      <c r="I181" s="2">
        <v>335</v>
      </c>
      <c r="J181" s="16">
        <f>IF(AND(A181="m",B181=19603),Possibles!Q$91,(IF(AND(A181="m",B181=19601),Possibles!Q$90,IF(AND(A181="m",B181=19600),Possibles!Q$89,IF(AND(A181="f",B181=19603),Possibles!Q$87,IF(AND(A181="f",B181=19601),Possibles!Q$86,Possibles!Q$85))))))</f>
        <v>0.15082983768010214</v>
      </c>
      <c r="K181" s="2">
        <f t="shared" si="6"/>
        <v>505.2799562283422</v>
      </c>
      <c r="L181" s="16">
        <f t="shared" si="7"/>
        <v>0.12082983768010214</v>
      </c>
      <c r="M181" s="14">
        <f t="shared" si="8"/>
        <v>404.77995622834214</v>
      </c>
    </row>
    <row r="182" spans="1:13" x14ac:dyDescent="0.25">
      <c r="A182" t="s">
        <v>15</v>
      </c>
      <c r="B182">
        <v>19601</v>
      </c>
      <c r="C182">
        <v>1950</v>
      </c>
      <c r="D182" t="b">
        <v>0</v>
      </c>
      <c r="E182" s="2">
        <v>500</v>
      </c>
      <c r="F182" s="2">
        <v>465</v>
      </c>
      <c r="G182" s="2">
        <v>465</v>
      </c>
      <c r="H182" s="2">
        <v>535</v>
      </c>
      <c r="I182" s="2">
        <v>605</v>
      </c>
      <c r="J182" s="16">
        <f>IF(AND(A182="m",B182=19603),Possibles!Q$91,(IF(AND(A182="m",B182=19601),Possibles!Q$90,IF(AND(A182="m",B182=19600),Possibles!Q$89,IF(AND(A182="f",B182=19603),Possibles!Q$87,IF(AND(A182="f",B182=19601),Possibles!Q$86,Possibles!Q$85))))))</f>
        <v>0.15215332330491949</v>
      </c>
      <c r="K182" s="2">
        <f t="shared" si="6"/>
        <v>920.52760599476289</v>
      </c>
      <c r="L182" s="16">
        <f t="shared" si="7"/>
        <v>0.12215332330491949</v>
      </c>
      <c r="M182" s="14">
        <f t="shared" si="8"/>
        <v>739.02760599476289</v>
      </c>
    </row>
    <row r="183" spans="1:13" x14ac:dyDescent="0.25">
      <c r="A183" t="s">
        <v>15</v>
      </c>
      <c r="B183">
        <v>19601</v>
      </c>
      <c r="C183">
        <v>1950</v>
      </c>
      <c r="D183" t="b">
        <v>0</v>
      </c>
      <c r="E183" s="2">
        <v>500</v>
      </c>
      <c r="F183" s="2">
        <v>675</v>
      </c>
      <c r="G183" s="2">
        <v>885</v>
      </c>
      <c r="H183" s="2">
        <v>920</v>
      </c>
      <c r="I183" s="2">
        <v>1025</v>
      </c>
      <c r="J183" s="16">
        <f>IF(AND(A183="m",B183=19603),Possibles!Q$91,(IF(AND(A183="m",B183=19601),Possibles!Q$90,IF(AND(A183="m",B183=19600),Possibles!Q$89,IF(AND(A183="f",B183=19603),Possibles!Q$87,IF(AND(A183="f",B183=19601),Possibles!Q$86,Possibles!Q$85))))))</f>
        <v>0.15215332330491949</v>
      </c>
      <c r="K183" s="2">
        <f t="shared" si="6"/>
        <v>1559.5715638754248</v>
      </c>
      <c r="L183" s="16">
        <f t="shared" si="7"/>
        <v>0.12215332330491949</v>
      </c>
      <c r="M183" s="14">
        <f t="shared" si="8"/>
        <v>1252.0715638754248</v>
      </c>
    </row>
    <row r="184" spans="1:13" x14ac:dyDescent="0.25">
      <c r="A184" t="s">
        <v>15</v>
      </c>
      <c r="B184">
        <v>19601</v>
      </c>
      <c r="C184">
        <v>1950</v>
      </c>
      <c r="D184" t="b">
        <v>0</v>
      </c>
      <c r="E184" s="2">
        <v>250</v>
      </c>
      <c r="F184" s="2">
        <v>390</v>
      </c>
      <c r="G184" s="2">
        <v>565</v>
      </c>
      <c r="H184" s="2">
        <v>740</v>
      </c>
      <c r="I184" s="2">
        <v>775</v>
      </c>
      <c r="J184" s="16">
        <f>IF(AND(A184="m",B184=19603),Possibles!Q$91,(IF(AND(A184="m",B184=19601),Possibles!Q$90,IF(AND(A184="m",B184=19600),Possibles!Q$89,IF(AND(A184="f",B184=19603),Possibles!Q$87,IF(AND(A184="f",B184=19601),Possibles!Q$86,Possibles!Q$85))))))</f>
        <v>0.15215332330491949</v>
      </c>
      <c r="K184" s="2">
        <f t="shared" si="6"/>
        <v>1179.1882556131261</v>
      </c>
      <c r="L184" s="16">
        <f t="shared" si="7"/>
        <v>0.12215332330491949</v>
      </c>
      <c r="M184" s="14">
        <f t="shared" si="8"/>
        <v>946.68825561312599</v>
      </c>
    </row>
    <row r="185" spans="1:13" x14ac:dyDescent="0.25">
      <c r="A185" t="s">
        <v>15</v>
      </c>
      <c r="B185">
        <v>19601</v>
      </c>
      <c r="C185">
        <v>1950</v>
      </c>
      <c r="D185" t="b">
        <v>0</v>
      </c>
      <c r="E185" s="2">
        <v>250</v>
      </c>
      <c r="F185" s="2">
        <v>355</v>
      </c>
      <c r="G185" s="2">
        <v>495</v>
      </c>
      <c r="H185" s="2">
        <v>635</v>
      </c>
      <c r="I185" s="2">
        <v>740</v>
      </c>
      <c r="J185" s="16">
        <f>IF(AND(A185="m",B185=19603),Possibles!Q$91,(IF(AND(A185="m",B185=19601),Possibles!Q$90,IF(AND(A185="m",B185=19600),Possibles!Q$89,IF(AND(A185="f",B185=19603),Possibles!Q$87,IF(AND(A185="f",B185=19601),Possibles!Q$86,Possibles!Q$85))))))</f>
        <v>0.15215332330491949</v>
      </c>
      <c r="K185" s="2">
        <f t="shared" si="6"/>
        <v>1125.9345924564043</v>
      </c>
      <c r="L185" s="16">
        <f t="shared" si="7"/>
        <v>0.12215332330491949</v>
      </c>
      <c r="M185" s="14">
        <f t="shared" si="8"/>
        <v>903.93459245640418</v>
      </c>
    </row>
    <row r="186" spans="1:13" x14ac:dyDescent="0.25">
      <c r="A186" t="s">
        <v>15</v>
      </c>
      <c r="B186">
        <v>19603</v>
      </c>
      <c r="C186">
        <v>1950</v>
      </c>
      <c r="D186" t="b">
        <v>0</v>
      </c>
      <c r="E186" s="2">
        <v>250</v>
      </c>
      <c r="F186" s="2">
        <v>285</v>
      </c>
      <c r="G186" s="2">
        <v>355</v>
      </c>
      <c r="H186" s="2">
        <v>425</v>
      </c>
      <c r="I186" s="2">
        <v>460</v>
      </c>
      <c r="J186" s="16">
        <f>IF(AND(A186="m",B186=19603),Possibles!Q$91,(IF(AND(A186="m",B186=19601),Possibles!Q$90,IF(AND(A186="m",B186=19600),Possibles!Q$89,IF(AND(A186="f",B186=19603),Possibles!Q$87,IF(AND(A186="f",B186=19601),Possibles!Q$86,Possibles!Q$85))))))</f>
        <v>0.16389548693586697</v>
      </c>
      <c r="K186" s="2">
        <f t="shared" si="6"/>
        <v>753.9192399049881</v>
      </c>
      <c r="L186" s="16">
        <f t="shared" si="7"/>
        <v>0.13389548693586698</v>
      </c>
      <c r="M186" s="14">
        <f t="shared" si="8"/>
        <v>615.9192399049881</v>
      </c>
    </row>
    <row r="187" spans="1:13" x14ac:dyDescent="0.25">
      <c r="A187" t="s">
        <v>25</v>
      </c>
      <c r="B187">
        <v>19600</v>
      </c>
      <c r="C187">
        <v>1951</v>
      </c>
      <c r="D187" t="b">
        <v>0</v>
      </c>
      <c r="E187" s="2">
        <v>125</v>
      </c>
      <c r="F187" s="2">
        <v>230</v>
      </c>
      <c r="G187" s="2">
        <v>370</v>
      </c>
      <c r="H187" s="2">
        <v>440</v>
      </c>
      <c r="I187" s="2">
        <v>475</v>
      </c>
      <c r="J187" s="16">
        <f>IF(AND(A187="m",B187=19603),Possibles!Q$91,(IF(AND(A187="m",B187=19601),Possibles!Q$90,IF(AND(A187="m",B187=19600),Possibles!Q$89,IF(AND(A187="f",B187=19603),Possibles!Q$87,IF(AND(A187="f",B187=19601),Possibles!Q$86,Possibles!Q$85))))))</f>
        <v>0.15082983768010214</v>
      </c>
      <c r="K187" s="2">
        <f t="shared" si="6"/>
        <v>716.44172898048521</v>
      </c>
      <c r="L187" s="16">
        <f t="shared" si="7"/>
        <v>0.12082983768010214</v>
      </c>
      <c r="M187" s="14">
        <f t="shared" si="8"/>
        <v>573.9417289804851</v>
      </c>
    </row>
    <row r="188" spans="1:13" x14ac:dyDescent="0.25">
      <c r="A188" t="s">
        <v>25</v>
      </c>
      <c r="B188">
        <v>19600</v>
      </c>
      <c r="C188">
        <v>1951</v>
      </c>
      <c r="D188" t="b">
        <v>0</v>
      </c>
      <c r="E188" s="2">
        <v>500</v>
      </c>
      <c r="F188" s="2">
        <v>605</v>
      </c>
      <c r="G188" s="2">
        <v>745</v>
      </c>
      <c r="H188" s="2">
        <v>850</v>
      </c>
      <c r="I188" s="2">
        <v>955</v>
      </c>
      <c r="J188" s="16">
        <f>IF(AND(A188="m",B188=19603),Possibles!Q$91,(IF(AND(A188="m",B188=19601),Possibles!Q$90,IF(AND(A188="m",B188=19600),Possibles!Q$89,IF(AND(A188="f",B188=19603),Possibles!Q$87,IF(AND(A188="f",B188=19601),Possibles!Q$86,Possibles!Q$85))))))</f>
        <v>0.15082983768010214</v>
      </c>
      <c r="K188" s="2">
        <f t="shared" si="6"/>
        <v>1440.4249498449753</v>
      </c>
      <c r="L188" s="16">
        <f t="shared" si="7"/>
        <v>0.12082983768010214</v>
      </c>
      <c r="M188" s="14">
        <f t="shared" si="8"/>
        <v>1153.9249498449753</v>
      </c>
    </row>
    <row r="189" spans="1:13" x14ac:dyDescent="0.25">
      <c r="A189" t="s">
        <v>15</v>
      </c>
      <c r="B189">
        <v>19601</v>
      </c>
      <c r="C189">
        <v>1951</v>
      </c>
      <c r="D189" t="b">
        <v>0</v>
      </c>
      <c r="E189" s="2">
        <v>500</v>
      </c>
      <c r="F189" s="2">
        <v>570</v>
      </c>
      <c r="G189" s="2">
        <v>675</v>
      </c>
      <c r="H189" s="2">
        <v>815</v>
      </c>
      <c r="I189" s="2">
        <v>955</v>
      </c>
      <c r="J189" s="16">
        <f>IF(AND(A189="m",B189=19603),Possibles!Q$91,(IF(AND(A189="m",B189=19601),Possibles!Q$90,IF(AND(A189="m",B189=19600),Possibles!Q$89,IF(AND(A189="f",B189=19603),Possibles!Q$87,IF(AND(A189="f",B189=19601),Possibles!Q$86,Possibles!Q$85))))))</f>
        <v>0.15215332330491949</v>
      </c>
      <c r="K189" s="2">
        <f t="shared" si="6"/>
        <v>1453.0642375619811</v>
      </c>
      <c r="L189" s="16">
        <f t="shared" si="7"/>
        <v>0.12215332330491949</v>
      </c>
      <c r="M189" s="14">
        <f t="shared" si="8"/>
        <v>1166.5642375619811</v>
      </c>
    </row>
    <row r="190" spans="1:13" x14ac:dyDescent="0.25">
      <c r="A190" t="s">
        <v>15</v>
      </c>
      <c r="B190">
        <v>19601</v>
      </c>
      <c r="C190">
        <v>1951</v>
      </c>
      <c r="D190" t="b">
        <v>0</v>
      </c>
      <c r="E190" s="2">
        <v>250</v>
      </c>
      <c r="F190" s="2">
        <v>355</v>
      </c>
      <c r="G190" s="2">
        <v>495</v>
      </c>
      <c r="H190" s="2">
        <v>600</v>
      </c>
      <c r="I190" s="2">
        <v>670</v>
      </c>
      <c r="J190" s="16">
        <f>IF(AND(A190="m",B190=19603),Possibles!Q$91,(IF(AND(A190="m",B190=19601),Possibles!Q$90,IF(AND(A190="m",B190=19600),Possibles!Q$89,IF(AND(A190="f",B190=19603),Possibles!Q$87,IF(AND(A190="f",B190=19601),Possibles!Q$86,Possibles!Q$85))))))</f>
        <v>0.15215332330491949</v>
      </c>
      <c r="K190" s="2">
        <f t="shared" si="6"/>
        <v>1019.4272661429605</v>
      </c>
      <c r="L190" s="16">
        <f t="shared" si="7"/>
        <v>0.12215332330491949</v>
      </c>
      <c r="M190" s="14">
        <f t="shared" si="8"/>
        <v>818.42726614296055</v>
      </c>
    </row>
    <row r="191" spans="1:13" x14ac:dyDescent="0.25">
      <c r="A191" t="s">
        <v>15</v>
      </c>
      <c r="B191">
        <v>19603</v>
      </c>
      <c r="C191">
        <v>1951</v>
      </c>
      <c r="D191" t="b">
        <v>0</v>
      </c>
      <c r="E191" s="2">
        <v>625</v>
      </c>
      <c r="F191" s="2">
        <v>800</v>
      </c>
      <c r="G191" s="2">
        <v>1010</v>
      </c>
      <c r="H191" s="2">
        <v>1185</v>
      </c>
      <c r="I191" s="2">
        <v>1290</v>
      </c>
      <c r="J191" s="16">
        <f>IF(AND(A191="m",B191=19603),Possibles!Q$91,(IF(AND(A191="m",B191=19601),Possibles!Q$90,IF(AND(A191="m",B191=19600),Possibles!Q$89,IF(AND(A191="f",B191=19603),Possibles!Q$87,IF(AND(A191="f",B191=19601),Possibles!Q$86,Possibles!Q$85))))))</f>
        <v>0.16389548693586697</v>
      </c>
      <c r="K191" s="2">
        <f t="shared" si="6"/>
        <v>2114.2517814726839</v>
      </c>
      <c r="L191" s="16">
        <f t="shared" si="7"/>
        <v>0.13389548693586698</v>
      </c>
      <c r="M191" s="14">
        <f t="shared" si="8"/>
        <v>1727.2517814726839</v>
      </c>
    </row>
    <row r="192" spans="1:13" x14ac:dyDescent="0.25">
      <c r="A192" t="s">
        <v>15</v>
      </c>
      <c r="B192">
        <v>19600</v>
      </c>
      <c r="C192">
        <v>1951</v>
      </c>
      <c r="D192" t="b">
        <v>0</v>
      </c>
      <c r="E192" s="2">
        <v>500</v>
      </c>
      <c r="F192" s="2">
        <v>465</v>
      </c>
      <c r="G192" s="2">
        <v>465</v>
      </c>
      <c r="H192" s="2">
        <v>570</v>
      </c>
      <c r="I192" s="2">
        <v>710</v>
      </c>
      <c r="J192" s="16">
        <f>IF(AND(A192="m",B192=19603),Possibles!Q$91,(IF(AND(A192="m",B192=19601),Possibles!Q$90,IF(AND(A192="m",B192=19600),Possibles!Q$89,IF(AND(A192="f",B192=19603),Possibles!Q$87,IF(AND(A192="f",B192=19601),Possibles!Q$86,Possibles!Q$85))))))</f>
        <v>0.15971939812932087</v>
      </c>
      <c r="K192" s="2">
        <f t="shared" si="6"/>
        <v>1134.0077267181782</v>
      </c>
      <c r="L192" s="16">
        <f t="shared" si="7"/>
        <v>0.12971939812932087</v>
      </c>
      <c r="M192" s="14">
        <f t="shared" si="8"/>
        <v>921.00772671817822</v>
      </c>
    </row>
    <row r="193" spans="1:13" x14ac:dyDescent="0.25">
      <c r="A193" t="s">
        <v>15</v>
      </c>
      <c r="B193">
        <v>19600</v>
      </c>
      <c r="C193">
        <v>1951</v>
      </c>
      <c r="D193" t="b">
        <v>0</v>
      </c>
      <c r="E193" s="2">
        <v>500</v>
      </c>
      <c r="F193" s="2">
        <v>570</v>
      </c>
      <c r="G193" s="2">
        <v>675</v>
      </c>
      <c r="H193" s="2">
        <v>745</v>
      </c>
      <c r="I193" s="2">
        <v>850</v>
      </c>
      <c r="J193" s="16">
        <f>IF(AND(A193="m",B193=19603),Possibles!Q$91,(IF(AND(A193="m",B193=19601),Possibles!Q$90,IF(AND(A193="m",B193=19600),Possibles!Q$89,IF(AND(A193="f",B193=19603),Possibles!Q$87,IF(AND(A193="f",B193=19601),Possibles!Q$86,Possibles!Q$85))))))</f>
        <v>0.15971939812932087</v>
      </c>
      <c r="K193" s="2">
        <f t="shared" si="6"/>
        <v>1357.6148840992275</v>
      </c>
      <c r="L193" s="16">
        <f t="shared" si="7"/>
        <v>0.12971939812932087</v>
      </c>
      <c r="M193" s="14">
        <f t="shared" si="8"/>
        <v>1102.6148840992273</v>
      </c>
    </row>
    <row r="194" spans="1:13" x14ac:dyDescent="0.25">
      <c r="A194" t="s">
        <v>25</v>
      </c>
      <c r="B194">
        <v>19600</v>
      </c>
      <c r="C194">
        <v>1951</v>
      </c>
      <c r="D194" t="b">
        <v>0</v>
      </c>
      <c r="E194" s="2">
        <v>625</v>
      </c>
      <c r="F194" s="2">
        <v>660</v>
      </c>
      <c r="G194" s="2">
        <v>730</v>
      </c>
      <c r="H194" s="2">
        <v>905</v>
      </c>
      <c r="I194" s="2">
        <v>1045</v>
      </c>
      <c r="J194" s="16">
        <f>IF(AND(A194="m",B194=19603),Possibles!Q$91,(IF(AND(A194="m",B194=19601),Possibles!Q$90,IF(AND(A194="m",B194=19600),Possibles!Q$89,IF(AND(A194="f",B194=19603),Possibles!Q$87,IF(AND(A194="f",B194=19601),Possibles!Q$86,Possibles!Q$85))))))</f>
        <v>0.15082983768010214</v>
      </c>
      <c r="K194" s="2">
        <f t="shared" si="6"/>
        <v>1576.1718037570674</v>
      </c>
      <c r="L194" s="16">
        <f t="shared" si="7"/>
        <v>0.12082983768010214</v>
      </c>
      <c r="M194" s="14">
        <f t="shared" si="8"/>
        <v>1262.6718037570674</v>
      </c>
    </row>
    <row r="195" spans="1:13" x14ac:dyDescent="0.25">
      <c r="A195" t="s">
        <v>25</v>
      </c>
      <c r="B195">
        <v>19600</v>
      </c>
      <c r="C195">
        <v>1951</v>
      </c>
      <c r="D195" t="b">
        <v>0</v>
      </c>
      <c r="E195" s="2">
        <v>375</v>
      </c>
      <c r="F195" s="2">
        <v>445</v>
      </c>
      <c r="G195" s="2">
        <v>550</v>
      </c>
      <c r="H195" s="2">
        <v>585</v>
      </c>
      <c r="I195" s="2">
        <v>725</v>
      </c>
      <c r="J195" s="16">
        <f>IF(AND(A195="m",B195=19603),Possibles!Q$91,(IF(AND(A195="m",B195=19601),Possibles!Q$90,IF(AND(A195="m",B195=19600),Possibles!Q$89,IF(AND(A195="f",B195=19603),Possibles!Q$87,IF(AND(A195="f",B195=19601),Possibles!Q$86,Possibles!Q$85))))))</f>
        <v>0.15082983768010214</v>
      </c>
      <c r="K195" s="2">
        <f t="shared" ref="K195:K258" si="9">((10*J195)*I195)</f>
        <v>1093.5163231807405</v>
      </c>
      <c r="L195" s="16">
        <f t="shared" ref="L195:L258" si="10">J195-0.03</f>
        <v>0.12082983768010214</v>
      </c>
      <c r="M195" s="14">
        <f t="shared" ref="M195:M258" si="11">(10*L195)*I195</f>
        <v>876.01632318074053</v>
      </c>
    </row>
    <row r="196" spans="1:13" x14ac:dyDescent="0.25">
      <c r="A196" t="s">
        <v>15</v>
      </c>
      <c r="B196">
        <v>19601</v>
      </c>
      <c r="C196">
        <v>1951</v>
      </c>
      <c r="D196" t="b">
        <v>0</v>
      </c>
      <c r="E196" s="2">
        <v>125</v>
      </c>
      <c r="F196" s="2">
        <v>300</v>
      </c>
      <c r="G196" s="2">
        <v>510</v>
      </c>
      <c r="H196" s="2">
        <v>580</v>
      </c>
      <c r="I196" s="2">
        <v>685</v>
      </c>
      <c r="J196" s="16">
        <f>IF(AND(A196="m",B196=19603),Possibles!Q$91,(IF(AND(A196="m",B196=19601),Possibles!Q$90,IF(AND(A196="m",B196=19600),Possibles!Q$89,IF(AND(A196="f",B196=19603),Possibles!Q$87,IF(AND(A196="f",B196=19601),Possibles!Q$86,Possibles!Q$85))))))</f>
        <v>0.15215332330491949</v>
      </c>
      <c r="K196" s="2">
        <f t="shared" si="9"/>
        <v>1042.2502646386986</v>
      </c>
      <c r="L196" s="16">
        <f t="shared" si="10"/>
        <v>0.12215332330491949</v>
      </c>
      <c r="M196" s="14">
        <f t="shared" si="11"/>
        <v>836.75026463869847</v>
      </c>
    </row>
    <row r="197" spans="1:13" x14ac:dyDescent="0.25">
      <c r="A197" t="s">
        <v>25</v>
      </c>
      <c r="B197">
        <v>19600</v>
      </c>
      <c r="C197">
        <v>1951</v>
      </c>
      <c r="D197" t="b">
        <v>0</v>
      </c>
      <c r="E197" s="2">
        <v>500</v>
      </c>
      <c r="F197" s="2">
        <v>570</v>
      </c>
      <c r="G197" s="2">
        <v>675</v>
      </c>
      <c r="H197" s="2">
        <v>780</v>
      </c>
      <c r="I197" s="2">
        <v>815</v>
      </c>
      <c r="J197" s="16">
        <f>IF(AND(A197="m",B197=19603),Possibles!Q$91,(IF(AND(A197="m",B197=19601),Possibles!Q$90,IF(AND(A197="m",B197=19600),Possibles!Q$89,IF(AND(A197="f",B197=19603),Possibles!Q$87,IF(AND(A197="f",B197=19601),Possibles!Q$86,Possibles!Q$85))))))</f>
        <v>0.15082983768010214</v>
      </c>
      <c r="K197" s="2">
        <f t="shared" si="9"/>
        <v>1229.2631770928324</v>
      </c>
      <c r="L197" s="16">
        <f t="shared" si="10"/>
        <v>0.12082983768010214</v>
      </c>
      <c r="M197" s="14">
        <f t="shared" si="11"/>
        <v>984.76317709283239</v>
      </c>
    </row>
    <row r="198" spans="1:13" x14ac:dyDescent="0.25">
      <c r="A198" t="s">
        <v>25</v>
      </c>
      <c r="B198">
        <v>19600</v>
      </c>
      <c r="C198">
        <v>1951</v>
      </c>
      <c r="D198" t="b">
        <v>0</v>
      </c>
      <c r="E198" s="2">
        <v>625</v>
      </c>
      <c r="F198" s="2">
        <v>625</v>
      </c>
      <c r="G198" s="2">
        <v>660</v>
      </c>
      <c r="H198" s="2">
        <v>800</v>
      </c>
      <c r="I198" s="2">
        <v>905</v>
      </c>
      <c r="J198" s="16">
        <f>IF(AND(A198="m",B198=19603),Possibles!Q$91,(IF(AND(A198="m",B198=19601),Possibles!Q$90,IF(AND(A198="m",B198=19600),Possibles!Q$89,IF(AND(A198="f",B198=19603),Possibles!Q$87,IF(AND(A198="f",B198=19601),Possibles!Q$86,Possibles!Q$85))))))</f>
        <v>0.15082983768010214</v>
      </c>
      <c r="K198" s="2">
        <f t="shared" si="9"/>
        <v>1365.0100310049245</v>
      </c>
      <c r="L198" s="16">
        <f t="shared" si="10"/>
        <v>0.12082983768010214</v>
      </c>
      <c r="M198" s="14">
        <f t="shared" si="11"/>
        <v>1093.5100310049243</v>
      </c>
    </row>
    <row r="199" spans="1:13" x14ac:dyDescent="0.25">
      <c r="A199" t="s">
        <v>15</v>
      </c>
      <c r="B199">
        <v>19600</v>
      </c>
      <c r="C199">
        <v>1951</v>
      </c>
      <c r="D199" t="b">
        <v>0</v>
      </c>
      <c r="E199" s="2">
        <v>250</v>
      </c>
      <c r="F199" s="2">
        <v>320</v>
      </c>
      <c r="G199" s="2">
        <v>425</v>
      </c>
      <c r="H199" s="2">
        <v>460</v>
      </c>
      <c r="I199" s="2">
        <v>635</v>
      </c>
      <c r="J199" s="16">
        <f>IF(AND(A199="m",B199=19603),Possibles!Q$91,(IF(AND(A199="m",B199=19601),Possibles!Q$90,IF(AND(A199="m",B199=19600),Possibles!Q$89,IF(AND(A199="f",B199=19603),Possibles!Q$87,IF(AND(A199="f",B199=19601),Possibles!Q$86,Possibles!Q$85))))))</f>
        <v>0.15971939812932087</v>
      </c>
      <c r="K199" s="2">
        <f t="shared" si="9"/>
        <v>1014.2181781211875</v>
      </c>
      <c r="L199" s="16">
        <f t="shared" si="10"/>
        <v>0.12971939812932087</v>
      </c>
      <c r="M199" s="14">
        <f t="shared" si="11"/>
        <v>823.71817812118752</v>
      </c>
    </row>
    <row r="200" spans="1:13" x14ac:dyDescent="0.25">
      <c r="A200" t="s">
        <v>15</v>
      </c>
      <c r="B200">
        <v>19603</v>
      </c>
      <c r="C200">
        <v>1951</v>
      </c>
      <c r="D200" t="b">
        <v>0</v>
      </c>
      <c r="E200" s="2">
        <v>250</v>
      </c>
      <c r="F200" s="2">
        <v>425</v>
      </c>
      <c r="G200" s="2">
        <v>635</v>
      </c>
      <c r="H200" s="2">
        <v>670</v>
      </c>
      <c r="I200" s="2">
        <v>740</v>
      </c>
      <c r="J200" s="16">
        <f>IF(AND(A200="m",B200=19603),Possibles!Q$91,(IF(AND(A200="m",B200=19601),Possibles!Q$90,IF(AND(A200="m",B200=19600),Possibles!Q$89,IF(AND(A200="f",B200=19603),Possibles!Q$87,IF(AND(A200="f",B200=19601),Possibles!Q$86,Possibles!Q$85))))))</f>
        <v>0.16389548693586697</v>
      </c>
      <c r="K200" s="2">
        <f t="shared" si="9"/>
        <v>1212.8266033254156</v>
      </c>
      <c r="L200" s="16">
        <f t="shared" si="10"/>
        <v>0.13389548693586698</v>
      </c>
      <c r="M200" s="14">
        <f t="shared" si="11"/>
        <v>990.82660332541559</v>
      </c>
    </row>
    <row r="201" spans="1:13" x14ac:dyDescent="0.25">
      <c r="A201" t="s">
        <v>15</v>
      </c>
      <c r="B201">
        <v>19601</v>
      </c>
      <c r="C201">
        <v>1951</v>
      </c>
      <c r="D201" t="b">
        <v>0</v>
      </c>
      <c r="E201" s="2">
        <v>500</v>
      </c>
      <c r="F201" s="2">
        <v>465</v>
      </c>
      <c r="G201" s="2">
        <v>465</v>
      </c>
      <c r="H201" s="2">
        <v>605</v>
      </c>
      <c r="I201" s="2">
        <v>745</v>
      </c>
      <c r="J201" s="16">
        <f>IF(AND(A201="m",B201=19603),Possibles!Q$91,(IF(AND(A201="m",B201=19601),Possibles!Q$90,IF(AND(A201="m",B201=19600),Possibles!Q$89,IF(AND(A201="f",B201=19603),Possibles!Q$87,IF(AND(A201="f",B201=19601),Possibles!Q$86,Possibles!Q$85))))))</f>
        <v>0.15215332330491949</v>
      </c>
      <c r="K201" s="2">
        <f t="shared" si="9"/>
        <v>1133.5422586216503</v>
      </c>
      <c r="L201" s="16">
        <f t="shared" si="10"/>
        <v>0.12215332330491949</v>
      </c>
      <c r="M201" s="14">
        <f t="shared" si="11"/>
        <v>910.04225862165015</v>
      </c>
    </row>
    <row r="202" spans="1:13" x14ac:dyDescent="0.25">
      <c r="A202" t="s">
        <v>15</v>
      </c>
      <c r="B202">
        <v>19600</v>
      </c>
      <c r="C202">
        <v>1951</v>
      </c>
      <c r="D202" t="b">
        <v>0</v>
      </c>
      <c r="E202" s="2">
        <v>250</v>
      </c>
      <c r="F202" s="2">
        <v>215</v>
      </c>
      <c r="G202" s="2">
        <v>215</v>
      </c>
      <c r="H202" s="2">
        <v>285</v>
      </c>
      <c r="I202" s="2">
        <v>460</v>
      </c>
      <c r="J202" s="16">
        <f>IF(AND(A202="m",B202=19603),Possibles!Q$91,(IF(AND(A202="m",B202=19601),Possibles!Q$90,IF(AND(A202="m",B202=19600),Possibles!Q$89,IF(AND(A202="f",B202=19603),Possibles!Q$87,IF(AND(A202="f",B202=19601),Possibles!Q$86,Possibles!Q$85))))))</f>
        <v>0.15971939812932087</v>
      </c>
      <c r="K202" s="2">
        <f t="shared" si="9"/>
        <v>734.70923139487604</v>
      </c>
      <c r="L202" s="16">
        <f t="shared" si="10"/>
        <v>0.12971939812932087</v>
      </c>
      <c r="M202" s="14">
        <f t="shared" si="11"/>
        <v>596.70923139487604</v>
      </c>
    </row>
    <row r="203" spans="1:13" x14ac:dyDescent="0.25">
      <c r="A203" t="s">
        <v>25</v>
      </c>
      <c r="B203">
        <v>19603</v>
      </c>
      <c r="C203">
        <v>1952</v>
      </c>
      <c r="D203" t="b">
        <v>0</v>
      </c>
      <c r="E203" s="2">
        <v>500</v>
      </c>
      <c r="F203" s="2">
        <v>640</v>
      </c>
      <c r="G203" s="2">
        <v>815</v>
      </c>
      <c r="H203" s="2">
        <v>885</v>
      </c>
      <c r="I203" s="2">
        <v>955</v>
      </c>
      <c r="J203" s="16">
        <f>IF(AND(A203="m",B203=19603),Possibles!Q$91,(IF(AND(A203="m",B203=19601),Possibles!Q$90,IF(AND(A203="m",B203=19600),Possibles!Q$89,IF(AND(A203="f",B203=19603),Possibles!Q$87,IF(AND(A203="f",B203=19601),Possibles!Q$86,Possibles!Q$85))))))</f>
        <v>0.1613047697245652</v>
      </c>
      <c r="K203" s="2">
        <f t="shared" si="9"/>
        <v>1540.4605508695977</v>
      </c>
      <c r="L203" s="16">
        <f t="shared" si="10"/>
        <v>0.1313047697245652</v>
      </c>
      <c r="M203" s="14">
        <f t="shared" si="11"/>
        <v>1253.9605508695977</v>
      </c>
    </row>
    <row r="204" spans="1:13" x14ac:dyDescent="0.25">
      <c r="A204" t="s">
        <v>15</v>
      </c>
      <c r="B204">
        <v>19600</v>
      </c>
      <c r="C204">
        <v>1952</v>
      </c>
      <c r="D204" t="b">
        <v>0</v>
      </c>
      <c r="E204" s="2">
        <v>500</v>
      </c>
      <c r="F204" s="2">
        <v>675</v>
      </c>
      <c r="G204" s="2">
        <v>885</v>
      </c>
      <c r="H204" s="2">
        <v>1060</v>
      </c>
      <c r="I204" s="2">
        <v>1235</v>
      </c>
      <c r="J204" s="16">
        <f>IF(AND(A204="m",B204=19603),Possibles!Q$91,(IF(AND(A204="m",B204=19601),Possibles!Q$90,IF(AND(A204="m",B204=19600),Possibles!Q$89,IF(AND(A204="f",B204=19603),Possibles!Q$87,IF(AND(A204="f",B204=19601),Possibles!Q$86,Possibles!Q$85))))))</f>
        <v>0.15971939812932087</v>
      </c>
      <c r="K204" s="2">
        <f t="shared" si="9"/>
        <v>1972.5345668971129</v>
      </c>
      <c r="L204" s="16">
        <f t="shared" si="10"/>
        <v>0.12971939812932087</v>
      </c>
      <c r="M204" s="14">
        <f t="shared" si="11"/>
        <v>1602.0345668971129</v>
      </c>
    </row>
    <row r="205" spans="1:13" x14ac:dyDescent="0.25">
      <c r="A205" t="s">
        <v>15</v>
      </c>
      <c r="B205">
        <v>19600</v>
      </c>
      <c r="C205">
        <v>1952</v>
      </c>
      <c r="D205" t="b">
        <v>0</v>
      </c>
      <c r="E205" s="2">
        <v>250</v>
      </c>
      <c r="F205" s="2">
        <v>215</v>
      </c>
      <c r="G205" s="2">
        <v>215</v>
      </c>
      <c r="H205" s="2">
        <v>390</v>
      </c>
      <c r="I205" s="2">
        <v>460</v>
      </c>
      <c r="J205" s="16">
        <f>IF(AND(A205="m",B205=19603),Possibles!Q$91,(IF(AND(A205="m",B205=19601),Possibles!Q$90,IF(AND(A205="m",B205=19600),Possibles!Q$89,IF(AND(A205="f",B205=19603),Possibles!Q$87,IF(AND(A205="f",B205=19601),Possibles!Q$86,Possibles!Q$85))))))</f>
        <v>0.15971939812932087</v>
      </c>
      <c r="K205" s="2">
        <f t="shared" si="9"/>
        <v>734.70923139487604</v>
      </c>
      <c r="L205" s="16">
        <f t="shared" si="10"/>
        <v>0.12971939812932087</v>
      </c>
      <c r="M205" s="14">
        <f t="shared" si="11"/>
        <v>596.70923139487604</v>
      </c>
    </row>
    <row r="206" spans="1:13" x14ac:dyDescent="0.25">
      <c r="A206" t="s">
        <v>25</v>
      </c>
      <c r="B206">
        <v>19601</v>
      </c>
      <c r="C206">
        <v>1952</v>
      </c>
      <c r="D206" t="b">
        <v>0</v>
      </c>
      <c r="E206" s="2">
        <v>625</v>
      </c>
      <c r="F206" s="2">
        <v>730</v>
      </c>
      <c r="G206" s="2">
        <v>870</v>
      </c>
      <c r="H206" s="2">
        <v>1045</v>
      </c>
      <c r="I206" s="2">
        <v>1080</v>
      </c>
      <c r="J206" s="16">
        <f>IF(AND(A206="m",B206=19603),Possibles!Q$91,(IF(AND(A206="m",B206=19601),Possibles!Q$90,IF(AND(A206="m",B206=19600),Possibles!Q$89,IF(AND(A206="f",B206=19603),Possibles!Q$87,IF(AND(A206="f",B206=19601),Possibles!Q$86,Possibles!Q$85))))))</f>
        <v>0.13250116814631868</v>
      </c>
      <c r="K206" s="2">
        <f t="shared" si="9"/>
        <v>1431.0126159802417</v>
      </c>
      <c r="L206" s="16">
        <f t="shared" si="10"/>
        <v>0.10250116814631868</v>
      </c>
      <c r="M206" s="14">
        <f t="shared" si="11"/>
        <v>1107.0126159802419</v>
      </c>
    </row>
    <row r="207" spans="1:13" x14ac:dyDescent="0.25">
      <c r="A207" t="s">
        <v>25</v>
      </c>
      <c r="B207">
        <v>19601</v>
      </c>
      <c r="C207">
        <v>1952</v>
      </c>
      <c r="D207" t="b">
        <v>0</v>
      </c>
      <c r="E207" s="2">
        <v>500</v>
      </c>
      <c r="F207" s="2">
        <v>465</v>
      </c>
      <c r="G207" s="2">
        <v>465</v>
      </c>
      <c r="H207" s="2">
        <v>535</v>
      </c>
      <c r="I207" s="2">
        <v>570</v>
      </c>
      <c r="J207" s="16">
        <f>IF(AND(A207="m",B207=19603),Possibles!Q$91,(IF(AND(A207="m",B207=19601),Possibles!Q$90,IF(AND(A207="m",B207=19600),Possibles!Q$89,IF(AND(A207="f",B207=19603),Possibles!Q$87,IF(AND(A207="f",B207=19601),Possibles!Q$86,Possibles!Q$85))))))</f>
        <v>0.13250116814631868</v>
      </c>
      <c r="K207" s="2">
        <f t="shared" si="9"/>
        <v>755.25665843401646</v>
      </c>
      <c r="L207" s="16">
        <f t="shared" si="10"/>
        <v>0.10250116814631868</v>
      </c>
      <c r="M207" s="14">
        <f t="shared" si="11"/>
        <v>584.25665843401657</v>
      </c>
    </row>
    <row r="208" spans="1:13" x14ac:dyDescent="0.25">
      <c r="A208" t="s">
        <v>25</v>
      </c>
      <c r="B208">
        <v>19603</v>
      </c>
      <c r="C208">
        <v>1952</v>
      </c>
      <c r="D208" t="b">
        <v>0</v>
      </c>
      <c r="E208" s="2">
        <v>500</v>
      </c>
      <c r="F208" s="2">
        <v>675</v>
      </c>
      <c r="G208" s="2">
        <v>885</v>
      </c>
      <c r="H208" s="2">
        <v>1060</v>
      </c>
      <c r="I208" s="2">
        <v>1235</v>
      </c>
      <c r="J208" s="16">
        <f>IF(AND(A208="m",B208=19603),Possibles!Q$91,(IF(AND(A208="m",B208=19601),Possibles!Q$90,IF(AND(A208="m",B208=19600),Possibles!Q$89,IF(AND(A208="f",B208=19603),Possibles!Q$87,IF(AND(A208="f",B208=19601),Possibles!Q$86,Possibles!Q$85))))))</f>
        <v>0.1613047697245652</v>
      </c>
      <c r="K208" s="2">
        <f t="shared" si="9"/>
        <v>1992.1139060983803</v>
      </c>
      <c r="L208" s="16">
        <f t="shared" si="10"/>
        <v>0.1313047697245652</v>
      </c>
      <c r="M208" s="14">
        <f t="shared" si="11"/>
        <v>1621.6139060983801</v>
      </c>
    </row>
    <row r="209" spans="1:13" x14ac:dyDescent="0.25">
      <c r="A209" t="s">
        <v>15</v>
      </c>
      <c r="B209">
        <v>19600</v>
      </c>
      <c r="C209">
        <v>1952</v>
      </c>
      <c r="D209" t="b">
        <v>0</v>
      </c>
      <c r="E209" s="2">
        <v>625</v>
      </c>
      <c r="F209" s="2">
        <v>695</v>
      </c>
      <c r="G209" s="2">
        <v>800</v>
      </c>
      <c r="H209" s="2">
        <v>870</v>
      </c>
      <c r="I209" s="2">
        <v>1045</v>
      </c>
      <c r="J209" s="16">
        <f>IF(AND(A209="m",B209=19603),Possibles!Q$91,(IF(AND(A209="m",B209=19601),Possibles!Q$90,IF(AND(A209="m",B209=19600),Possibles!Q$89,IF(AND(A209="f",B209=19603),Possibles!Q$87,IF(AND(A209="f",B209=19601),Possibles!Q$86,Possibles!Q$85))))))</f>
        <v>0.15971939812932087</v>
      </c>
      <c r="K209" s="2">
        <f t="shared" si="9"/>
        <v>1669.0677104514032</v>
      </c>
      <c r="L209" s="16">
        <f t="shared" si="10"/>
        <v>0.12971939812932087</v>
      </c>
      <c r="M209" s="14">
        <f t="shared" si="11"/>
        <v>1355.5677104514032</v>
      </c>
    </row>
    <row r="210" spans="1:13" x14ac:dyDescent="0.25">
      <c r="A210" t="s">
        <v>25</v>
      </c>
      <c r="B210">
        <v>19601</v>
      </c>
      <c r="C210">
        <v>1952</v>
      </c>
      <c r="D210" t="b">
        <v>0</v>
      </c>
      <c r="E210" s="2">
        <v>625</v>
      </c>
      <c r="F210" s="2">
        <v>800</v>
      </c>
      <c r="G210" s="2">
        <v>1010</v>
      </c>
      <c r="H210" s="2">
        <v>1115</v>
      </c>
      <c r="I210" s="2">
        <v>1185</v>
      </c>
      <c r="J210" s="16">
        <f>IF(AND(A210="m",B210=19603),Possibles!Q$91,(IF(AND(A210="m",B210=19601),Possibles!Q$90,IF(AND(A210="m",B210=19600),Possibles!Q$89,IF(AND(A210="f",B210=19603),Possibles!Q$87,IF(AND(A210="f",B210=19601),Possibles!Q$86,Possibles!Q$85))))))</f>
        <v>0.13250116814631868</v>
      </c>
      <c r="K210" s="2">
        <f t="shared" si="9"/>
        <v>1570.1388425338762</v>
      </c>
      <c r="L210" s="16">
        <f t="shared" si="10"/>
        <v>0.10250116814631868</v>
      </c>
      <c r="M210" s="14">
        <f t="shared" si="11"/>
        <v>1214.6388425338764</v>
      </c>
    </row>
    <row r="211" spans="1:13" x14ac:dyDescent="0.25">
      <c r="A211" t="s">
        <v>15</v>
      </c>
      <c r="B211">
        <v>19600</v>
      </c>
      <c r="C211">
        <v>1953</v>
      </c>
      <c r="D211" t="b">
        <v>0</v>
      </c>
      <c r="E211" s="2">
        <v>500</v>
      </c>
      <c r="F211" s="2">
        <v>535</v>
      </c>
      <c r="G211" s="2">
        <v>605</v>
      </c>
      <c r="H211" s="2">
        <v>710</v>
      </c>
      <c r="I211" s="2">
        <v>780</v>
      </c>
      <c r="J211" s="16">
        <f>IF(AND(A211="m",B211=19603),Possibles!Q$91,(IF(AND(A211="m",B211=19601),Possibles!Q$90,IF(AND(A211="m",B211=19600),Possibles!Q$89,IF(AND(A211="f",B211=19603),Possibles!Q$87,IF(AND(A211="f",B211=19601),Possibles!Q$86,Possibles!Q$85))))))</f>
        <v>0.15971939812932087</v>
      </c>
      <c r="K211" s="2">
        <f t="shared" si="9"/>
        <v>1245.8113054087028</v>
      </c>
      <c r="L211" s="16">
        <f t="shared" si="10"/>
        <v>0.12971939812932087</v>
      </c>
      <c r="M211" s="14">
        <f t="shared" si="11"/>
        <v>1011.8113054087028</v>
      </c>
    </row>
    <row r="212" spans="1:13" x14ac:dyDescent="0.25">
      <c r="A212" t="s">
        <v>15</v>
      </c>
      <c r="B212">
        <v>19600</v>
      </c>
      <c r="C212">
        <v>1953</v>
      </c>
      <c r="D212" t="b">
        <v>0</v>
      </c>
      <c r="E212" s="2">
        <v>500</v>
      </c>
      <c r="F212" s="2">
        <v>570</v>
      </c>
      <c r="G212" s="2">
        <v>675</v>
      </c>
      <c r="H212" s="2">
        <v>780</v>
      </c>
      <c r="I212" s="2">
        <v>815</v>
      </c>
      <c r="J212" s="16">
        <f>IF(AND(A212="m",B212=19603),Possibles!Q$91,(IF(AND(A212="m",B212=19601),Possibles!Q$90,IF(AND(A212="m",B212=19600),Possibles!Q$89,IF(AND(A212="f",B212=19603),Possibles!Q$87,IF(AND(A212="f",B212=19601),Possibles!Q$86,Possibles!Q$85))))))</f>
        <v>0.15971939812932087</v>
      </c>
      <c r="K212" s="2">
        <f t="shared" si="9"/>
        <v>1301.7130947539652</v>
      </c>
      <c r="L212" s="16">
        <f t="shared" si="10"/>
        <v>0.12971939812932087</v>
      </c>
      <c r="M212" s="14">
        <f t="shared" si="11"/>
        <v>1057.2130947539652</v>
      </c>
    </row>
    <row r="213" spans="1:13" x14ac:dyDescent="0.25">
      <c r="A213" t="s">
        <v>25</v>
      </c>
      <c r="B213">
        <v>19600</v>
      </c>
      <c r="C213">
        <v>1953</v>
      </c>
      <c r="D213" t="b">
        <v>0</v>
      </c>
      <c r="E213" s="2">
        <v>625</v>
      </c>
      <c r="F213" s="2">
        <v>765</v>
      </c>
      <c r="G213" s="2">
        <v>940</v>
      </c>
      <c r="H213" s="2">
        <v>1010</v>
      </c>
      <c r="I213" s="2">
        <v>1185</v>
      </c>
      <c r="J213" s="16">
        <f>IF(AND(A213="m",B213=19603),Possibles!Q$91,(IF(AND(A213="m",B213=19601),Possibles!Q$90,IF(AND(A213="m",B213=19600),Possibles!Q$89,IF(AND(A213="f",B213=19603),Possibles!Q$87,IF(AND(A213="f",B213=19601),Possibles!Q$86,Possibles!Q$85))))))</f>
        <v>0.15082983768010214</v>
      </c>
      <c r="K213" s="2">
        <f t="shared" si="9"/>
        <v>1787.3335765092104</v>
      </c>
      <c r="L213" s="16">
        <f t="shared" si="10"/>
        <v>0.12082983768010214</v>
      </c>
      <c r="M213" s="14">
        <f t="shared" si="11"/>
        <v>1431.8335765092104</v>
      </c>
    </row>
    <row r="214" spans="1:13" x14ac:dyDescent="0.25">
      <c r="A214" t="s">
        <v>15</v>
      </c>
      <c r="B214">
        <v>19601</v>
      </c>
      <c r="C214">
        <v>1953</v>
      </c>
      <c r="D214" t="b">
        <v>0</v>
      </c>
      <c r="E214" s="2">
        <v>500</v>
      </c>
      <c r="F214" s="2">
        <v>535</v>
      </c>
      <c r="G214" s="2">
        <v>605</v>
      </c>
      <c r="H214" s="2">
        <v>675</v>
      </c>
      <c r="I214" s="2">
        <v>780</v>
      </c>
      <c r="J214" s="16">
        <f>IF(AND(A214="m",B214=19603),Possibles!Q$91,(IF(AND(A214="m",B214=19601),Possibles!Q$90,IF(AND(A214="m",B214=19600),Possibles!Q$89,IF(AND(A214="f",B214=19603),Possibles!Q$87,IF(AND(A214="f",B214=19601),Possibles!Q$86,Possibles!Q$85))))))</f>
        <v>0.15215332330491949</v>
      </c>
      <c r="K214" s="2">
        <f t="shared" si="9"/>
        <v>1186.7959217783721</v>
      </c>
      <c r="L214" s="16">
        <f t="shared" si="10"/>
        <v>0.12215332330491949</v>
      </c>
      <c r="M214" s="14">
        <f t="shared" si="11"/>
        <v>952.79592177837196</v>
      </c>
    </row>
    <row r="215" spans="1:13" x14ac:dyDescent="0.25">
      <c r="A215" t="s">
        <v>25</v>
      </c>
      <c r="B215">
        <v>19603</v>
      </c>
      <c r="C215">
        <v>1953</v>
      </c>
      <c r="D215" t="b">
        <v>0</v>
      </c>
      <c r="E215" s="2">
        <v>375</v>
      </c>
      <c r="F215" s="2">
        <v>340</v>
      </c>
      <c r="G215" s="2">
        <v>340</v>
      </c>
      <c r="H215" s="2">
        <v>445</v>
      </c>
      <c r="I215" s="2">
        <v>620</v>
      </c>
      <c r="J215" s="16">
        <f>IF(AND(A215="m",B215=19603),Possibles!Q$91,(IF(AND(A215="m",B215=19601),Possibles!Q$90,IF(AND(A215="m",B215=19600),Possibles!Q$89,IF(AND(A215="f",B215=19603),Possibles!Q$87,IF(AND(A215="f",B215=19601),Possibles!Q$86,Possibles!Q$85))))))</f>
        <v>0.1613047697245652</v>
      </c>
      <c r="K215" s="2">
        <f t="shared" si="9"/>
        <v>1000.0895722923043</v>
      </c>
      <c r="L215" s="16">
        <f t="shared" si="10"/>
        <v>0.1313047697245652</v>
      </c>
      <c r="M215" s="14">
        <f t="shared" si="11"/>
        <v>814.08957229230418</v>
      </c>
    </row>
    <row r="216" spans="1:13" x14ac:dyDescent="0.25">
      <c r="A216" t="s">
        <v>15</v>
      </c>
      <c r="B216">
        <v>19601</v>
      </c>
      <c r="C216">
        <v>1953</v>
      </c>
      <c r="D216" t="b">
        <v>0</v>
      </c>
      <c r="E216" s="2">
        <v>500</v>
      </c>
      <c r="F216" s="2">
        <v>535</v>
      </c>
      <c r="G216" s="2">
        <v>605</v>
      </c>
      <c r="H216" s="2">
        <v>640</v>
      </c>
      <c r="I216" s="2">
        <v>780</v>
      </c>
      <c r="J216" s="16">
        <f>IF(AND(A216="m",B216=19603),Possibles!Q$91,(IF(AND(A216="m",B216=19601),Possibles!Q$90,IF(AND(A216="m",B216=19600),Possibles!Q$89,IF(AND(A216="f",B216=19603),Possibles!Q$87,IF(AND(A216="f",B216=19601),Possibles!Q$86,Possibles!Q$85))))))</f>
        <v>0.15215332330491949</v>
      </c>
      <c r="K216" s="2">
        <f t="shared" si="9"/>
        <v>1186.7959217783721</v>
      </c>
      <c r="L216" s="16">
        <f t="shared" si="10"/>
        <v>0.12215332330491949</v>
      </c>
      <c r="M216" s="14">
        <f t="shared" si="11"/>
        <v>952.79592177837196</v>
      </c>
    </row>
    <row r="217" spans="1:13" x14ac:dyDescent="0.25">
      <c r="A217" t="s">
        <v>15</v>
      </c>
      <c r="B217">
        <v>19603</v>
      </c>
      <c r="C217">
        <v>1953</v>
      </c>
      <c r="D217" t="b">
        <v>0</v>
      </c>
      <c r="E217" s="2">
        <v>125</v>
      </c>
      <c r="F217" s="2">
        <v>300</v>
      </c>
      <c r="G217" s="2">
        <v>510</v>
      </c>
      <c r="H217" s="2">
        <v>650</v>
      </c>
      <c r="I217" s="2">
        <v>825</v>
      </c>
      <c r="J217" s="16">
        <f>IF(AND(A217="m",B217=19603),Possibles!Q$91,(IF(AND(A217="m",B217=19601),Possibles!Q$90,IF(AND(A217="m",B217=19600),Possibles!Q$89,IF(AND(A217="f",B217=19603),Possibles!Q$87,IF(AND(A217="f",B217=19601),Possibles!Q$86,Possibles!Q$85))))))</f>
        <v>0.16389548693586697</v>
      </c>
      <c r="K217" s="2">
        <f t="shared" si="9"/>
        <v>1352.1377672209026</v>
      </c>
      <c r="L217" s="16">
        <f t="shared" si="10"/>
        <v>0.13389548693586698</v>
      </c>
      <c r="M217" s="14">
        <f t="shared" si="11"/>
        <v>1104.6377672209026</v>
      </c>
    </row>
    <row r="218" spans="1:13" x14ac:dyDescent="0.25">
      <c r="A218" t="s">
        <v>15</v>
      </c>
      <c r="B218">
        <v>19603</v>
      </c>
      <c r="C218">
        <v>1953</v>
      </c>
      <c r="D218" t="b">
        <v>0</v>
      </c>
      <c r="E218" s="2">
        <v>125</v>
      </c>
      <c r="F218" s="2">
        <v>230</v>
      </c>
      <c r="G218" s="2">
        <v>370</v>
      </c>
      <c r="H218" s="2">
        <v>405</v>
      </c>
      <c r="I218" s="2">
        <v>475</v>
      </c>
      <c r="J218" s="16">
        <f>IF(AND(A218="m",B218=19603),Possibles!Q$91,(IF(AND(A218="m",B218=19601),Possibles!Q$90,IF(AND(A218="m",B218=19600),Possibles!Q$89,IF(AND(A218="f",B218=19603),Possibles!Q$87,IF(AND(A218="f",B218=19601),Possibles!Q$86,Possibles!Q$85))))))</f>
        <v>0.16389548693586697</v>
      </c>
      <c r="K218" s="2">
        <f t="shared" si="9"/>
        <v>778.50356294536812</v>
      </c>
      <c r="L218" s="16">
        <f t="shared" si="10"/>
        <v>0.13389548693586698</v>
      </c>
      <c r="M218" s="14">
        <f t="shared" si="11"/>
        <v>636.00356294536812</v>
      </c>
    </row>
    <row r="219" spans="1:13" x14ac:dyDescent="0.25">
      <c r="A219" t="s">
        <v>15</v>
      </c>
      <c r="B219">
        <v>19600</v>
      </c>
      <c r="C219">
        <v>1953</v>
      </c>
      <c r="D219" t="b">
        <v>0</v>
      </c>
      <c r="E219" s="2">
        <v>625</v>
      </c>
      <c r="F219" s="2">
        <v>590</v>
      </c>
      <c r="G219" s="2">
        <v>590</v>
      </c>
      <c r="H219" s="2">
        <v>625</v>
      </c>
      <c r="I219" s="2">
        <v>695</v>
      </c>
      <c r="J219" s="16">
        <f>IF(AND(A219="m",B219=19603),Possibles!Q$91,(IF(AND(A219="m",B219=19601),Possibles!Q$90,IF(AND(A219="m",B219=19600),Possibles!Q$89,IF(AND(A219="f",B219=19603),Possibles!Q$87,IF(AND(A219="f",B219=19601),Possibles!Q$86,Possibles!Q$85))))))</f>
        <v>0.15971939812932087</v>
      </c>
      <c r="K219" s="2">
        <f t="shared" si="9"/>
        <v>1110.04981699878</v>
      </c>
      <c r="L219" s="16">
        <f t="shared" si="10"/>
        <v>0.12971939812932087</v>
      </c>
      <c r="M219" s="14">
        <f t="shared" si="11"/>
        <v>901.5498169987801</v>
      </c>
    </row>
    <row r="220" spans="1:13" x14ac:dyDescent="0.25">
      <c r="A220" t="s">
        <v>15</v>
      </c>
      <c r="B220">
        <v>19603</v>
      </c>
      <c r="C220">
        <v>1953</v>
      </c>
      <c r="D220" t="b">
        <v>0</v>
      </c>
      <c r="E220" s="2">
        <v>125</v>
      </c>
      <c r="F220" s="2">
        <v>300</v>
      </c>
      <c r="G220" s="2">
        <v>510</v>
      </c>
      <c r="H220" s="2">
        <v>580</v>
      </c>
      <c r="I220" s="2">
        <v>615</v>
      </c>
      <c r="J220" s="16">
        <f>IF(AND(A220="m",B220=19603),Possibles!Q$91,(IF(AND(A220="m",B220=19601),Possibles!Q$90,IF(AND(A220="m",B220=19600),Possibles!Q$89,IF(AND(A220="f",B220=19603),Possibles!Q$87,IF(AND(A220="f",B220=19601),Possibles!Q$86,Possibles!Q$85))))))</f>
        <v>0.16389548693586697</v>
      </c>
      <c r="K220" s="2">
        <f t="shared" si="9"/>
        <v>1007.9572446555819</v>
      </c>
      <c r="L220" s="16">
        <f t="shared" si="10"/>
        <v>0.13389548693586698</v>
      </c>
      <c r="M220" s="14">
        <f t="shared" si="11"/>
        <v>823.45724465558192</v>
      </c>
    </row>
    <row r="221" spans="1:13" x14ac:dyDescent="0.25">
      <c r="A221" t="s">
        <v>25</v>
      </c>
      <c r="B221">
        <v>19600</v>
      </c>
      <c r="C221">
        <v>1953</v>
      </c>
      <c r="D221" t="b">
        <v>0</v>
      </c>
      <c r="E221" s="2">
        <v>375</v>
      </c>
      <c r="F221" s="2">
        <v>550</v>
      </c>
      <c r="G221" s="2">
        <v>760</v>
      </c>
      <c r="H221" s="2">
        <v>865</v>
      </c>
      <c r="I221" s="2">
        <v>900</v>
      </c>
      <c r="J221" s="16">
        <f>IF(AND(A221="m",B221=19603),Possibles!Q$91,(IF(AND(A221="m",B221=19601),Possibles!Q$90,IF(AND(A221="m",B221=19600),Possibles!Q$89,IF(AND(A221="f",B221=19603),Possibles!Q$87,IF(AND(A221="f",B221=19601),Possibles!Q$86,Possibles!Q$85))))))</f>
        <v>0.15082983768010214</v>
      </c>
      <c r="K221" s="2">
        <f t="shared" si="9"/>
        <v>1357.4685391209193</v>
      </c>
      <c r="L221" s="16">
        <f t="shared" si="10"/>
        <v>0.12082983768010214</v>
      </c>
      <c r="M221" s="14">
        <f t="shared" si="11"/>
        <v>1087.4685391209193</v>
      </c>
    </row>
    <row r="222" spans="1:13" x14ac:dyDescent="0.25">
      <c r="A222" t="s">
        <v>15</v>
      </c>
      <c r="B222">
        <v>19600</v>
      </c>
      <c r="C222">
        <v>1953</v>
      </c>
      <c r="D222" t="b">
        <v>0</v>
      </c>
      <c r="E222" s="2">
        <v>375</v>
      </c>
      <c r="F222" s="2">
        <v>445</v>
      </c>
      <c r="G222" s="2">
        <v>550</v>
      </c>
      <c r="H222" s="2">
        <v>620</v>
      </c>
      <c r="I222" s="2">
        <v>795</v>
      </c>
      <c r="J222" s="16">
        <f>IF(AND(A222="m",B222=19603),Possibles!Q$91,(IF(AND(A222="m",B222=19601),Possibles!Q$90,IF(AND(A222="m",B222=19600),Possibles!Q$89,IF(AND(A222="f",B222=19603),Possibles!Q$87,IF(AND(A222="f",B222=19601),Possibles!Q$86,Possibles!Q$85))))))</f>
        <v>0.15971939812932087</v>
      </c>
      <c r="K222" s="2">
        <f t="shared" si="9"/>
        <v>1269.769215128101</v>
      </c>
      <c r="L222" s="16">
        <f t="shared" si="10"/>
        <v>0.12971939812932087</v>
      </c>
      <c r="M222" s="14">
        <f t="shared" si="11"/>
        <v>1031.269215128101</v>
      </c>
    </row>
    <row r="223" spans="1:13" x14ac:dyDescent="0.25">
      <c r="A223" t="s">
        <v>25</v>
      </c>
      <c r="B223">
        <v>19603</v>
      </c>
      <c r="C223">
        <v>1953</v>
      </c>
      <c r="D223" t="b">
        <v>0</v>
      </c>
      <c r="E223" s="2">
        <v>125</v>
      </c>
      <c r="F223" s="2">
        <v>195</v>
      </c>
      <c r="G223" s="2">
        <v>300</v>
      </c>
      <c r="H223" s="2">
        <v>440</v>
      </c>
      <c r="I223" s="2">
        <v>580</v>
      </c>
      <c r="J223" s="16">
        <f>IF(AND(A223="m",B223=19603),Possibles!Q$91,(IF(AND(A223="m",B223=19601),Possibles!Q$90,IF(AND(A223="m",B223=19600),Possibles!Q$89,IF(AND(A223="f",B223=19603),Possibles!Q$87,IF(AND(A223="f",B223=19601),Possibles!Q$86,Possibles!Q$85))))))</f>
        <v>0.1613047697245652</v>
      </c>
      <c r="K223" s="2">
        <f t="shared" si="9"/>
        <v>935.56766440247816</v>
      </c>
      <c r="L223" s="16">
        <f t="shared" si="10"/>
        <v>0.1313047697245652</v>
      </c>
      <c r="M223" s="14">
        <f t="shared" si="11"/>
        <v>761.56766440247816</v>
      </c>
    </row>
    <row r="224" spans="1:13" x14ac:dyDescent="0.25">
      <c r="A224" t="s">
        <v>15</v>
      </c>
      <c r="B224">
        <v>19603</v>
      </c>
      <c r="C224">
        <v>1953</v>
      </c>
      <c r="D224" t="b">
        <v>0</v>
      </c>
      <c r="E224" s="2">
        <v>250</v>
      </c>
      <c r="F224" s="2">
        <v>355</v>
      </c>
      <c r="G224" s="2">
        <v>495</v>
      </c>
      <c r="H224" s="2">
        <v>600</v>
      </c>
      <c r="I224" s="2">
        <v>635</v>
      </c>
      <c r="J224" s="16">
        <f>IF(AND(A224="m",B224=19603),Possibles!Q$91,(IF(AND(A224="m",B224=19601),Possibles!Q$90,IF(AND(A224="m",B224=19600),Possibles!Q$89,IF(AND(A224="f",B224=19603),Possibles!Q$87,IF(AND(A224="f",B224=19601),Possibles!Q$86,Possibles!Q$85))))))</f>
        <v>0.16389548693586697</v>
      </c>
      <c r="K224" s="2">
        <f t="shared" si="9"/>
        <v>1040.7363420427553</v>
      </c>
      <c r="L224" s="16">
        <f t="shared" si="10"/>
        <v>0.13389548693586698</v>
      </c>
      <c r="M224" s="14">
        <f t="shared" si="11"/>
        <v>850.23634204275527</v>
      </c>
    </row>
    <row r="225" spans="1:13" x14ac:dyDescent="0.25">
      <c r="A225" t="s">
        <v>15</v>
      </c>
      <c r="B225">
        <v>19603</v>
      </c>
      <c r="C225">
        <v>1953</v>
      </c>
      <c r="D225" t="b">
        <v>0</v>
      </c>
      <c r="E225" s="2">
        <v>500</v>
      </c>
      <c r="F225" s="2">
        <v>500</v>
      </c>
      <c r="G225" s="2">
        <v>535</v>
      </c>
      <c r="H225" s="2">
        <v>675</v>
      </c>
      <c r="I225" s="2">
        <v>850</v>
      </c>
      <c r="J225" s="16">
        <f>IF(AND(A225="m",B225=19603),Possibles!Q$91,(IF(AND(A225="m",B225=19601),Possibles!Q$90,IF(AND(A225="m",B225=19600),Possibles!Q$89,IF(AND(A225="f",B225=19603),Possibles!Q$87,IF(AND(A225="f",B225=19601),Possibles!Q$86,Possibles!Q$85))))))</f>
        <v>0.16389548693586697</v>
      </c>
      <c r="K225" s="2">
        <f t="shared" si="9"/>
        <v>1393.1116389548692</v>
      </c>
      <c r="L225" s="16">
        <f t="shared" si="10"/>
        <v>0.13389548693586698</v>
      </c>
      <c r="M225" s="14">
        <f t="shared" si="11"/>
        <v>1138.1116389548692</v>
      </c>
    </row>
    <row r="226" spans="1:13" x14ac:dyDescent="0.25">
      <c r="A226" t="s">
        <v>25</v>
      </c>
      <c r="B226">
        <v>19601</v>
      </c>
      <c r="C226">
        <v>1953</v>
      </c>
      <c r="D226" t="b">
        <v>0</v>
      </c>
      <c r="E226" s="2">
        <v>625</v>
      </c>
      <c r="F226" s="2">
        <v>695</v>
      </c>
      <c r="G226" s="2">
        <v>800</v>
      </c>
      <c r="H226" s="2">
        <v>905</v>
      </c>
      <c r="I226" s="2">
        <v>1080</v>
      </c>
      <c r="J226" s="16">
        <f>IF(AND(A226="m",B226=19603),Possibles!Q$91,(IF(AND(A226="m",B226=19601),Possibles!Q$90,IF(AND(A226="m",B226=19600),Possibles!Q$89,IF(AND(A226="f",B226=19603),Possibles!Q$87,IF(AND(A226="f",B226=19601),Possibles!Q$86,Possibles!Q$85))))))</f>
        <v>0.13250116814631868</v>
      </c>
      <c r="K226" s="2">
        <f t="shared" si="9"/>
        <v>1431.0126159802417</v>
      </c>
      <c r="L226" s="16">
        <f t="shared" si="10"/>
        <v>0.10250116814631868</v>
      </c>
      <c r="M226" s="14">
        <f t="shared" si="11"/>
        <v>1107.0126159802419</v>
      </c>
    </row>
    <row r="227" spans="1:13" x14ac:dyDescent="0.25">
      <c r="A227" t="s">
        <v>15</v>
      </c>
      <c r="B227">
        <v>19600</v>
      </c>
      <c r="C227">
        <v>1953</v>
      </c>
      <c r="D227" t="b">
        <v>0</v>
      </c>
      <c r="E227" s="2">
        <v>375</v>
      </c>
      <c r="F227" s="2">
        <v>445</v>
      </c>
      <c r="G227" s="2">
        <v>550</v>
      </c>
      <c r="H227" s="2">
        <v>655</v>
      </c>
      <c r="I227" s="2">
        <v>725</v>
      </c>
      <c r="J227" s="16">
        <f>IF(AND(A227="m",B227=19603),Possibles!Q$91,(IF(AND(A227="m",B227=19601),Possibles!Q$90,IF(AND(A227="m",B227=19600),Possibles!Q$89,IF(AND(A227="f",B227=19603),Possibles!Q$87,IF(AND(A227="f",B227=19601),Possibles!Q$86,Possibles!Q$85))))))</f>
        <v>0.15971939812932087</v>
      </c>
      <c r="K227" s="2">
        <f t="shared" si="9"/>
        <v>1157.9656364375764</v>
      </c>
      <c r="L227" s="16">
        <f t="shared" si="10"/>
        <v>0.12971939812932087</v>
      </c>
      <c r="M227" s="14">
        <f t="shared" si="11"/>
        <v>940.46563643757634</v>
      </c>
    </row>
    <row r="228" spans="1:13" x14ac:dyDescent="0.25">
      <c r="A228" t="s">
        <v>25</v>
      </c>
      <c r="B228">
        <v>19603</v>
      </c>
      <c r="C228">
        <v>1954</v>
      </c>
      <c r="D228" t="b">
        <v>0</v>
      </c>
      <c r="E228" s="2">
        <v>375</v>
      </c>
      <c r="F228" s="2">
        <v>445</v>
      </c>
      <c r="G228" s="2">
        <v>550</v>
      </c>
      <c r="H228" s="2">
        <v>655</v>
      </c>
      <c r="I228" s="2">
        <v>690</v>
      </c>
      <c r="J228" s="16">
        <f>IF(AND(A228="m",B228=19603),Possibles!Q$91,(IF(AND(A228="m",B228=19601),Possibles!Q$90,IF(AND(A228="m",B228=19600),Possibles!Q$89,IF(AND(A228="f",B228=19603),Possibles!Q$87,IF(AND(A228="f",B228=19601),Possibles!Q$86,Possibles!Q$85))))))</f>
        <v>0.1613047697245652</v>
      </c>
      <c r="K228" s="2">
        <f t="shared" si="9"/>
        <v>1113.0029110994999</v>
      </c>
      <c r="L228" s="16">
        <f t="shared" si="10"/>
        <v>0.1313047697245652</v>
      </c>
      <c r="M228" s="14">
        <f t="shared" si="11"/>
        <v>906.0029110994999</v>
      </c>
    </row>
    <row r="229" spans="1:13" x14ac:dyDescent="0.25">
      <c r="A229" t="s">
        <v>25</v>
      </c>
      <c r="B229">
        <v>19601</v>
      </c>
      <c r="C229">
        <v>1954</v>
      </c>
      <c r="D229" t="b">
        <v>0</v>
      </c>
      <c r="E229" s="2">
        <v>250</v>
      </c>
      <c r="F229" s="2">
        <v>390</v>
      </c>
      <c r="G229" s="2">
        <v>565</v>
      </c>
      <c r="H229" s="2">
        <v>740</v>
      </c>
      <c r="I229" s="2">
        <v>775</v>
      </c>
      <c r="J229" s="16">
        <f>IF(AND(A229="m",B229=19603),Possibles!Q$91,(IF(AND(A229="m",B229=19601),Possibles!Q$90,IF(AND(A229="m",B229=19600),Possibles!Q$89,IF(AND(A229="f",B229=19603),Possibles!Q$87,IF(AND(A229="f",B229=19601),Possibles!Q$86,Possibles!Q$85))))))</f>
        <v>0.13250116814631868</v>
      </c>
      <c r="K229" s="2">
        <f t="shared" si="9"/>
        <v>1026.8840531339697</v>
      </c>
      <c r="L229" s="16">
        <f t="shared" si="10"/>
        <v>0.10250116814631868</v>
      </c>
      <c r="M229" s="14">
        <f t="shared" si="11"/>
        <v>794.38405313396981</v>
      </c>
    </row>
    <row r="230" spans="1:13" x14ac:dyDescent="0.25">
      <c r="A230" t="s">
        <v>25</v>
      </c>
      <c r="B230">
        <v>19601</v>
      </c>
      <c r="C230">
        <v>1954</v>
      </c>
      <c r="D230" t="b">
        <v>0</v>
      </c>
      <c r="E230" s="2">
        <v>125</v>
      </c>
      <c r="F230" s="2">
        <v>300</v>
      </c>
      <c r="G230" s="2">
        <v>510</v>
      </c>
      <c r="H230" s="2">
        <v>580</v>
      </c>
      <c r="I230" s="2">
        <v>685</v>
      </c>
      <c r="J230" s="16">
        <f>IF(AND(A230="m",B230=19603),Possibles!Q$91,(IF(AND(A230="m",B230=19601),Possibles!Q$90,IF(AND(A230="m",B230=19600),Possibles!Q$89,IF(AND(A230="f",B230=19603),Possibles!Q$87,IF(AND(A230="f",B230=19601),Possibles!Q$86,Possibles!Q$85))))))</f>
        <v>0.13250116814631868</v>
      </c>
      <c r="K230" s="2">
        <f t="shared" si="9"/>
        <v>907.63300180228293</v>
      </c>
      <c r="L230" s="16">
        <f t="shared" si="10"/>
        <v>0.10250116814631868</v>
      </c>
      <c r="M230" s="14">
        <f t="shared" si="11"/>
        <v>702.13300180228305</v>
      </c>
    </row>
    <row r="231" spans="1:13" x14ac:dyDescent="0.25">
      <c r="A231" t="s">
        <v>25</v>
      </c>
      <c r="B231">
        <v>19600</v>
      </c>
      <c r="C231">
        <v>1954</v>
      </c>
      <c r="D231" t="b">
        <v>0</v>
      </c>
      <c r="E231" s="2">
        <v>500</v>
      </c>
      <c r="F231" s="2">
        <v>535</v>
      </c>
      <c r="G231" s="2">
        <v>605</v>
      </c>
      <c r="H231" s="2">
        <v>640</v>
      </c>
      <c r="I231" s="2">
        <v>745</v>
      </c>
      <c r="J231" s="16">
        <f>IF(AND(A231="m",B231=19603),Possibles!Q$91,(IF(AND(A231="m",B231=19601),Possibles!Q$90,IF(AND(A231="m",B231=19600),Possibles!Q$89,IF(AND(A231="f",B231=19603),Possibles!Q$87,IF(AND(A231="f",B231=19601),Possibles!Q$86,Possibles!Q$85))))))</f>
        <v>0.15082983768010214</v>
      </c>
      <c r="K231" s="2">
        <f t="shared" si="9"/>
        <v>1123.6822907167609</v>
      </c>
      <c r="L231" s="16">
        <f t="shared" si="10"/>
        <v>0.12082983768010214</v>
      </c>
      <c r="M231" s="14">
        <f t="shared" si="11"/>
        <v>900.18229071676092</v>
      </c>
    </row>
    <row r="232" spans="1:13" x14ac:dyDescent="0.25">
      <c r="A232" t="s">
        <v>15</v>
      </c>
      <c r="B232">
        <v>19601</v>
      </c>
      <c r="C232">
        <v>1954</v>
      </c>
      <c r="D232" t="b">
        <v>0</v>
      </c>
      <c r="E232" s="2">
        <v>625</v>
      </c>
      <c r="F232" s="2">
        <v>625</v>
      </c>
      <c r="G232" s="2">
        <v>660</v>
      </c>
      <c r="H232" s="2">
        <v>800</v>
      </c>
      <c r="I232" s="2">
        <v>940</v>
      </c>
      <c r="J232" s="16">
        <f>IF(AND(A232="m",B232=19603),Possibles!Q$91,(IF(AND(A232="m",B232=19601),Possibles!Q$90,IF(AND(A232="m",B232=19600),Possibles!Q$89,IF(AND(A232="f",B232=19603),Possibles!Q$87,IF(AND(A232="f",B232=19601),Possibles!Q$86,Possibles!Q$85))))))</f>
        <v>0.15215332330491949</v>
      </c>
      <c r="K232" s="2">
        <f t="shared" si="9"/>
        <v>1430.2412390662432</v>
      </c>
      <c r="L232" s="16">
        <f t="shared" si="10"/>
        <v>0.12215332330491949</v>
      </c>
      <c r="M232" s="14">
        <f t="shared" si="11"/>
        <v>1148.2412390662432</v>
      </c>
    </row>
    <row r="233" spans="1:13" x14ac:dyDescent="0.25">
      <c r="A233" t="s">
        <v>15</v>
      </c>
      <c r="B233">
        <v>19600</v>
      </c>
      <c r="C233">
        <v>1954</v>
      </c>
      <c r="D233" t="b">
        <v>0</v>
      </c>
      <c r="E233" s="2">
        <v>625</v>
      </c>
      <c r="F233" s="2">
        <v>765</v>
      </c>
      <c r="G233" s="2">
        <v>940</v>
      </c>
      <c r="H233" s="2">
        <v>1010</v>
      </c>
      <c r="I233" s="2">
        <v>1150</v>
      </c>
      <c r="J233" s="16">
        <f>IF(AND(A233="m",B233=19603),Possibles!Q$91,(IF(AND(A233="m",B233=19601),Possibles!Q$90,IF(AND(A233="m",B233=19600),Possibles!Q$89,IF(AND(A233="f",B233=19603),Possibles!Q$87,IF(AND(A233="f",B233=19601),Possibles!Q$86,Possibles!Q$85))))))</f>
        <v>0.15971939812932087</v>
      </c>
      <c r="K233" s="2">
        <f t="shared" si="9"/>
        <v>1836.7730784871901</v>
      </c>
      <c r="L233" s="16">
        <f t="shared" si="10"/>
        <v>0.12971939812932087</v>
      </c>
      <c r="M233" s="14">
        <f t="shared" si="11"/>
        <v>1491.7730784871901</v>
      </c>
    </row>
    <row r="234" spans="1:13" x14ac:dyDescent="0.25">
      <c r="A234" t="s">
        <v>15</v>
      </c>
      <c r="B234">
        <v>19600</v>
      </c>
      <c r="C234">
        <v>1954</v>
      </c>
      <c r="D234" t="b">
        <v>0</v>
      </c>
      <c r="E234" s="2">
        <v>125</v>
      </c>
      <c r="F234" s="2">
        <v>125</v>
      </c>
      <c r="G234" s="2">
        <v>160</v>
      </c>
      <c r="H234" s="2">
        <v>300</v>
      </c>
      <c r="I234" s="2">
        <v>440</v>
      </c>
      <c r="J234" s="16">
        <f>IF(AND(A234="m",B234=19603),Possibles!Q$91,(IF(AND(A234="m",B234=19601),Possibles!Q$90,IF(AND(A234="m",B234=19600),Possibles!Q$89,IF(AND(A234="f",B234=19603),Possibles!Q$87,IF(AND(A234="f",B234=19601),Possibles!Q$86,Possibles!Q$85))))))</f>
        <v>0.15971939812932087</v>
      </c>
      <c r="K234" s="2">
        <f t="shared" si="9"/>
        <v>702.76535176901189</v>
      </c>
      <c r="L234" s="16">
        <f t="shared" si="10"/>
        <v>0.12971939812932087</v>
      </c>
      <c r="M234" s="14">
        <f t="shared" si="11"/>
        <v>570.76535176901189</v>
      </c>
    </row>
    <row r="235" spans="1:13" x14ac:dyDescent="0.25">
      <c r="A235" t="s">
        <v>25</v>
      </c>
      <c r="B235">
        <v>19600</v>
      </c>
      <c r="C235">
        <v>1954</v>
      </c>
      <c r="D235" t="b">
        <v>0</v>
      </c>
      <c r="E235" s="2">
        <v>625</v>
      </c>
      <c r="F235" s="2">
        <v>765</v>
      </c>
      <c r="G235" s="2">
        <v>940</v>
      </c>
      <c r="H235" s="2">
        <v>1010</v>
      </c>
      <c r="I235" s="2">
        <v>1115</v>
      </c>
      <c r="J235" s="16">
        <f>IF(AND(A235="m",B235=19603),Possibles!Q$91,(IF(AND(A235="m",B235=19601),Possibles!Q$90,IF(AND(A235="m",B235=19600),Possibles!Q$89,IF(AND(A235="f",B235=19603),Possibles!Q$87,IF(AND(A235="f",B235=19601),Possibles!Q$86,Possibles!Q$85))))))</f>
        <v>0.15082983768010214</v>
      </c>
      <c r="K235" s="2">
        <f t="shared" si="9"/>
        <v>1681.7526901331389</v>
      </c>
      <c r="L235" s="16">
        <f t="shared" si="10"/>
        <v>0.12082983768010214</v>
      </c>
      <c r="M235" s="14">
        <f t="shared" si="11"/>
        <v>1347.2526901331389</v>
      </c>
    </row>
    <row r="236" spans="1:13" x14ac:dyDescent="0.25">
      <c r="A236" t="s">
        <v>15</v>
      </c>
      <c r="B236">
        <v>19600</v>
      </c>
      <c r="C236">
        <v>1954</v>
      </c>
      <c r="D236" t="b">
        <v>0</v>
      </c>
      <c r="E236" s="2">
        <v>500</v>
      </c>
      <c r="F236" s="2">
        <v>500</v>
      </c>
      <c r="G236" s="2">
        <v>535</v>
      </c>
      <c r="H236" s="2">
        <v>605</v>
      </c>
      <c r="I236" s="2">
        <v>710</v>
      </c>
      <c r="J236" s="16">
        <f>IF(AND(A236="m",B236=19603),Possibles!Q$91,(IF(AND(A236="m",B236=19601),Possibles!Q$90,IF(AND(A236="m",B236=19600),Possibles!Q$89,IF(AND(A236="f",B236=19603),Possibles!Q$87,IF(AND(A236="f",B236=19601),Possibles!Q$86,Possibles!Q$85))))))</f>
        <v>0.15971939812932087</v>
      </c>
      <c r="K236" s="2">
        <f t="shared" si="9"/>
        <v>1134.0077267181782</v>
      </c>
      <c r="L236" s="16">
        <f t="shared" si="10"/>
        <v>0.12971939812932087</v>
      </c>
      <c r="M236" s="14">
        <f t="shared" si="11"/>
        <v>921.00772671817822</v>
      </c>
    </row>
    <row r="237" spans="1:13" x14ac:dyDescent="0.25">
      <c r="A237" t="s">
        <v>15</v>
      </c>
      <c r="B237">
        <v>19600</v>
      </c>
      <c r="C237">
        <v>1954</v>
      </c>
      <c r="D237" t="b">
        <v>0</v>
      </c>
      <c r="E237" s="2">
        <v>500</v>
      </c>
      <c r="F237" s="2">
        <v>570</v>
      </c>
      <c r="G237" s="2">
        <v>675</v>
      </c>
      <c r="H237" s="2">
        <v>850</v>
      </c>
      <c r="I237" s="2">
        <v>955</v>
      </c>
      <c r="J237" s="16">
        <f>IF(AND(A237="m",B237=19603),Possibles!Q$91,(IF(AND(A237="m",B237=19601),Possibles!Q$90,IF(AND(A237="m",B237=19600),Possibles!Q$89,IF(AND(A237="f",B237=19603),Possibles!Q$87,IF(AND(A237="f",B237=19601),Possibles!Q$86,Possibles!Q$85))))))</f>
        <v>0.15971939812932087</v>
      </c>
      <c r="K237" s="2">
        <f t="shared" si="9"/>
        <v>1525.3202521350145</v>
      </c>
      <c r="L237" s="16">
        <f t="shared" si="10"/>
        <v>0.12971939812932087</v>
      </c>
      <c r="M237" s="14">
        <f t="shared" si="11"/>
        <v>1238.8202521350142</v>
      </c>
    </row>
    <row r="238" spans="1:13" x14ac:dyDescent="0.25">
      <c r="A238" t="s">
        <v>15</v>
      </c>
      <c r="B238">
        <v>19603</v>
      </c>
      <c r="C238">
        <v>1954</v>
      </c>
      <c r="D238" t="b">
        <v>0</v>
      </c>
      <c r="E238" s="2">
        <v>500</v>
      </c>
      <c r="F238" s="2">
        <v>570</v>
      </c>
      <c r="G238" s="2">
        <v>675</v>
      </c>
      <c r="H238" s="2">
        <v>850</v>
      </c>
      <c r="I238" s="2">
        <v>885</v>
      </c>
      <c r="J238" s="16">
        <f>IF(AND(A238="m",B238=19603),Possibles!Q$91,(IF(AND(A238="m",B238=19601),Possibles!Q$90,IF(AND(A238="m",B238=19600),Possibles!Q$89,IF(AND(A238="f",B238=19603),Possibles!Q$87,IF(AND(A238="f",B238=19601),Possibles!Q$86,Possibles!Q$85))))))</f>
        <v>0.16389548693586697</v>
      </c>
      <c r="K238" s="2">
        <f t="shared" si="9"/>
        <v>1450.4750593824226</v>
      </c>
      <c r="L238" s="16">
        <f t="shared" si="10"/>
        <v>0.13389548693586698</v>
      </c>
      <c r="M238" s="14">
        <f t="shared" si="11"/>
        <v>1184.9750593824226</v>
      </c>
    </row>
    <row r="239" spans="1:13" x14ac:dyDescent="0.25">
      <c r="A239" t="s">
        <v>25</v>
      </c>
      <c r="B239">
        <v>19601</v>
      </c>
      <c r="C239">
        <v>1955</v>
      </c>
      <c r="D239" t="b">
        <v>0</v>
      </c>
      <c r="E239" s="2">
        <v>375</v>
      </c>
      <c r="F239" s="2">
        <v>480</v>
      </c>
      <c r="G239" s="2">
        <v>620</v>
      </c>
      <c r="H239" s="2">
        <v>725</v>
      </c>
      <c r="I239" s="2">
        <v>760</v>
      </c>
      <c r="J239" s="16">
        <f>IF(AND(A239="m",B239=19603),Possibles!Q$91,(IF(AND(A239="m",B239=19601),Possibles!Q$90,IF(AND(A239="m",B239=19600),Possibles!Q$89,IF(AND(A239="f",B239=19603),Possibles!Q$87,IF(AND(A239="f",B239=19601),Possibles!Q$86,Possibles!Q$85))))))</f>
        <v>0.13250116814631868</v>
      </c>
      <c r="K239" s="2">
        <f t="shared" si="9"/>
        <v>1007.0088779120219</v>
      </c>
      <c r="L239" s="16">
        <f t="shared" si="10"/>
        <v>0.10250116814631868</v>
      </c>
      <c r="M239" s="14">
        <f t="shared" si="11"/>
        <v>779.00887791202206</v>
      </c>
    </row>
    <row r="240" spans="1:13" x14ac:dyDescent="0.25">
      <c r="A240" t="s">
        <v>25</v>
      </c>
      <c r="B240">
        <v>19600</v>
      </c>
      <c r="C240">
        <v>1955</v>
      </c>
      <c r="D240" t="b">
        <v>0</v>
      </c>
      <c r="E240" s="2">
        <v>375</v>
      </c>
      <c r="F240" s="2">
        <v>340</v>
      </c>
      <c r="G240" s="2">
        <v>340</v>
      </c>
      <c r="H240" s="2">
        <v>410</v>
      </c>
      <c r="I240" s="2">
        <v>515</v>
      </c>
      <c r="J240" s="16">
        <f>IF(AND(A240="m",B240=19603),Possibles!Q$91,(IF(AND(A240="m",B240=19601),Possibles!Q$90,IF(AND(A240="m",B240=19600),Possibles!Q$89,IF(AND(A240="f",B240=19603),Possibles!Q$87,IF(AND(A240="f",B240=19601),Possibles!Q$86,Possibles!Q$85))))))</f>
        <v>0.15082983768010214</v>
      </c>
      <c r="K240" s="2">
        <f t="shared" si="9"/>
        <v>776.77366405252599</v>
      </c>
      <c r="L240" s="16">
        <f t="shared" si="10"/>
        <v>0.12082983768010214</v>
      </c>
      <c r="M240" s="14">
        <f t="shared" si="11"/>
        <v>622.27366405252599</v>
      </c>
    </row>
    <row r="241" spans="1:13" x14ac:dyDescent="0.25">
      <c r="A241" t="s">
        <v>15</v>
      </c>
      <c r="B241">
        <v>19600</v>
      </c>
      <c r="C241">
        <v>1955</v>
      </c>
      <c r="D241" t="b">
        <v>0</v>
      </c>
      <c r="E241" s="2">
        <v>375</v>
      </c>
      <c r="F241" s="2">
        <v>340</v>
      </c>
      <c r="G241" s="2">
        <v>340</v>
      </c>
      <c r="H241" s="2">
        <v>445</v>
      </c>
      <c r="I241" s="2">
        <v>550</v>
      </c>
      <c r="J241" s="16">
        <f>IF(AND(A241="m",B241=19603),Possibles!Q$91,(IF(AND(A241="m",B241=19601),Possibles!Q$90,IF(AND(A241="m",B241=19600),Possibles!Q$89,IF(AND(A241="f",B241=19603),Possibles!Q$87,IF(AND(A241="f",B241=19601),Possibles!Q$86,Possibles!Q$85))))))</f>
        <v>0.15971939812932087</v>
      </c>
      <c r="K241" s="2">
        <f t="shared" si="9"/>
        <v>878.45668971126486</v>
      </c>
      <c r="L241" s="16">
        <f t="shared" si="10"/>
        <v>0.12971939812932087</v>
      </c>
      <c r="M241" s="14">
        <f t="shared" si="11"/>
        <v>713.45668971126486</v>
      </c>
    </row>
    <row r="242" spans="1:13" x14ac:dyDescent="0.25">
      <c r="A242" t="s">
        <v>25</v>
      </c>
      <c r="B242">
        <v>19601</v>
      </c>
      <c r="C242">
        <v>1955</v>
      </c>
      <c r="D242" t="b">
        <v>0</v>
      </c>
      <c r="E242" s="2">
        <v>625</v>
      </c>
      <c r="F242" s="2">
        <v>660</v>
      </c>
      <c r="G242" s="2">
        <v>730</v>
      </c>
      <c r="H242" s="2">
        <v>835</v>
      </c>
      <c r="I242" s="2">
        <v>870</v>
      </c>
      <c r="J242" s="16">
        <f>IF(AND(A242="m",B242=19603),Possibles!Q$91,(IF(AND(A242="m",B242=19601),Possibles!Q$90,IF(AND(A242="m",B242=19600),Possibles!Q$89,IF(AND(A242="f",B242=19603),Possibles!Q$87,IF(AND(A242="f",B242=19601),Possibles!Q$86,Possibles!Q$85))))))</f>
        <v>0.13250116814631868</v>
      </c>
      <c r="K242" s="2">
        <f t="shared" si="9"/>
        <v>1152.7601628729724</v>
      </c>
      <c r="L242" s="16">
        <f t="shared" si="10"/>
        <v>0.10250116814631868</v>
      </c>
      <c r="M242" s="14">
        <f t="shared" si="11"/>
        <v>891.76016287297261</v>
      </c>
    </row>
    <row r="243" spans="1:13" x14ac:dyDescent="0.25">
      <c r="A243" t="s">
        <v>15</v>
      </c>
      <c r="B243">
        <v>19603</v>
      </c>
      <c r="C243">
        <v>1955</v>
      </c>
      <c r="D243" t="b">
        <v>0</v>
      </c>
      <c r="E243" s="2">
        <v>125</v>
      </c>
      <c r="F243" s="2">
        <v>160</v>
      </c>
      <c r="G243" s="2">
        <v>230</v>
      </c>
      <c r="H243" s="2">
        <v>300</v>
      </c>
      <c r="I243" s="2">
        <v>440</v>
      </c>
      <c r="J243" s="16">
        <f>IF(AND(A243="m",B243=19603),Possibles!Q$91,(IF(AND(A243="m",B243=19601),Possibles!Q$90,IF(AND(A243="m",B243=19600),Possibles!Q$89,IF(AND(A243="f",B243=19603),Possibles!Q$87,IF(AND(A243="f",B243=19601),Possibles!Q$86,Possibles!Q$85))))))</f>
        <v>0.16389548693586697</v>
      </c>
      <c r="K243" s="2">
        <f t="shared" si="9"/>
        <v>721.14014251781464</v>
      </c>
      <c r="L243" s="16">
        <f t="shared" si="10"/>
        <v>0.13389548693586698</v>
      </c>
      <c r="M243" s="14">
        <f t="shared" si="11"/>
        <v>589.14014251781464</v>
      </c>
    </row>
    <row r="244" spans="1:13" x14ac:dyDescent="0.25">
      <c r="A244" t="s">
        <v>15</v>
      </c>
      <c r="B244">
        <v>19603</v>
      </c>
      <c r="C244">
        <v>1955</v>
      </c>
      <c r="D244" t="b">
        <v>0</v>
      </c>
      <c r="E244" s="2">
        <v>250</v>
      </c>
      <c r="F244" s="2">
        <v>425</v>
      </c>
      <c r="G244" s="2">
        <v>635</v>
      </c>
      <c r="H244" s="2">
        <v>670</v>
      </c>
      <c r="I244" s="2">
        <v>775</v>
      </c>
      <c r="J244" s="16">
        <f>IF(AND(A244="m",B244=19603),Possibles!Q$91,(IF(AND(A244="m",B244=19601),Possibles!Q$90,IF(AND(A244="m",B244=19600),Possibles!Q$89,IF(AND(A244="f",B244=19603),Possibles!Q$87,IF(AND(A244="f",B244=19601),Possibles!Q$86,Possibles!Q$85))))))</f>
        <v>0.16389548693586697</v>
      </c>
      <c r="K244" s="2">
        <f t="shared" si="9"/>
        <v>1270.190023752969</v>
      </c>
      <c r="L244" s="16">
        <f t="shared" si="10"/>
        <v>0.13389548693586698</v>
      </c>
      <c r="M244" s="14">
        <f t="shared" si="11"/>
        <v>1037.690023752969</v>
      </c>
    </row>
    <row r="245" spans="1:13" x14ac:dyDescent="0.25">
      <c r="A245" t="s">
        <v>15</v>
      </c>
      <c r="B245">
        <v>19601</v>
      </c>
      <c r="C245">
        <v>1955</v>
      </c>
      <c r="D245" t="b">
        <v>0</v>
      </c>
      <c r="E245" s="2">
        <v>250</v>
      </c>
      <c r="F245" s="2">
        <v>355</v>
      </c>
      <c r="G245" s="2">
        <v>495</v>
      </c>
      <c r="H245" s="2">
        <v>600</v>
      </c>
      <c r="I245" s="2">
        <v>635</v>
      </c>
      <c r="J245" s="16">
        <f>IF(AND(A245="m",B245=19603),Possibles!Q$91,(IF(AND(A245="m",B245=19601),Possibles!Q$90,IF(AND(A245="m",B245=19600),Possibles!Q$89,IF(AND(A245="f",B245=19603),Possibles!Q$87,IF(AND(A245="f",B245=19601),Possibles!Q$86,Possibles!Q$85))))))</f>
        <v>0.15215332330491949</v>
      </c>
      <c r="K245" s="2">
        <f t="shared" si="9"/>
        <v>966.17360298623873</v>
      </c>
      <c r="L245" s="16">
        <f t="shared" si="10"/>
        <v>0.12215332330491949</v>
      </c>
      <c r="M245" s="14">
        <f t="shared" si="11"/>
        <v>775.67360298623873</v>
      </c>
    </row>
    <row r="246" spans="1:13" x14ac:dyDescent="0.25">
      <c r="A246" t="s">
        <v>15</v>
      </c>
      <c r="B246">
        <v>19603</v>
      </c>
      <c r="C246">
        <v>1955</v>
      </c>
      <c r="D246" t="b">
        <v>0</v>
      </c>
      <c r="E246" s="2">
        <v>125</v>
      </c>
      <c r="F246" s="2">
        <v>195</v>
      </c>
      <c r="G246" s="2">
        <v>300</v>
      </c>
      <c r="H246" s="2">
        <v>370</v>
      </c>
      <c r="I246" s="2">
        <v>405</v>
      </c>
      <c r="J246" s="16">
        <f>IF(AND(A246="m",B246=19603),Possibles!Q$91,(IF(AND(A246="m",B246=19601),Possibles!Q$90,IF(AND(A246="m",B246=19600),Possibles!Q$89,IF(AND(A246="f",B246=19603),Possibles!Q$87,IF(AND(A246="f",B246=19601),Possibles!Q$86,Possibles!Q$85))))))</f>
        <v>0.16389548693586697</v>
      </c>
      <c r="K246" s="2">
        <f t="shared" si="9"/>
        <v>663.77672209026127</v>
      </c>
      <c r="L246" s="16">
        <f t="shared" si="10"/>
        <v>0.13389548693586698</v>
      </c>
      <c r="M246" s="14">
        <f t="shared" si="11"/>
        <v>542.27672209026127</v>
      </c>
    </row>
    <row r="247" spans="1:13" x14ac:dyDescent="0.25">
      <c r="A247" t="s">
        <v>15</v>
      </c>
      <c r="B247">
        <v>19603</v>
      </c>
      <c r="C247">
        <v>1955</v>
      </c>
      <c r="D247" t="b">
        <v>0</v>
      </c>
      <c r="E247" s="2">
        <v>375</v>
      </c>
      <c r="F247" s="2">
        <v>410</v>
      </c>
      <c r="G247" s="2">
        <v>480</v>
      </c>
      <c r="H247" s="2">
        <v>585</v>
      </c>
      <c r="I247" s="2">
        <v>620</v>
      </c>
      <c r="J247" s="16">
        <f>IF(AND(A247="m",B247=19603),Possibles!Q$91,(IF(AND(A247="m",B247=19601),Possibles!Q$90,IF(AND(A247="m",B247=19600),Possibles!Q$89,IF(AND(A247="f",B247=19603),Possibles!Q$87,IF(AND(A247="f",B247=19601),Possibles!Q$86,Possibles!Q$85))))))</f>
        <v>0.16389548693586697</v>
      </c>
      <c r="K247" s="2">
        <f t="shared" si="9"/>
        <v>1016.1520190023753</v>
      </c>
      <c r="L247" s="16">
        <f t="shared" si="10"/>
        <v>0.13389548693586698</v>
      </c>
      <c r="M247" s="14">
        <f t="shared" si="11"/>
        <v>830.15201900237525</v>
      </c>
    </row>
    <row r="248" spans="1:13" x14ac:dyDescent="0.25">
      <c r="A248" t="s">
        <v>15</v>
      </c>
      <c r="B248">
        <v>19600</v>
      </c>
      <c r="C248">
        <v>1955</v>
      </c>
      <c r="D248" t="b">
        <v>0</v>
      </c>
      <c r="E248" s="2">
        <v>625</v>
      </c>
      <c r="F248" s="2">
        <v>660</v>
      </c>
      <c r="G248" s="2">
        <v>730</v>
      </c>
      <c r="H248" s="2">
        <v>800</v>
      </c>
      <c r="I248" s="2">
        <v>905</v>
      </c>
      <c r="J248" s="16">
        <f>IF(AND(A248="m",B248=19603),Possibles!Q$91,(IF(AND(A248="m",B248=19601),Possibles!Q$90,IF(AND(A248="m",B248=19600),Possibles!Q$89,IF(AND(A248="f",B248=19603),Possibles!Q$87,IF(AND(A248="f",B248=19601),Possibles!Q$86,Possibles!Q$85))))))</f>
        <v>0.15971939812932087</v>
      </c>
      <c r="K248" s="2">
        <f t="shared" si="9"/>
        <v>1445.4605530703539</v>
      </c>
      <c r="L248" s="16">
        <f t="shared" si="10"/>
        <v>0.12971939812932087</v>
      </c>
      <c r="M248" s="14">
        <f t="shared" si="11"/>
        <v>1173.9605530703539</v>
      </c>
    </row>
    <row r="249" spans="1:13" x14ac:dyDescent="0.25">
      <c r="A249" t="s">
        <v>15</v>
      </c>
      <c r="B249">
        <v>19603</v>
      </c>
      <c r="C249">
        <v>1956</v>
      </c>
      <c r="D249" t="b">
        <v>0</v>
      </c>
      <c r="E249" s="2">
        <v>625</v>
      </c>
      <c r="F249" s="2">
        <v>660</v>
      </c>
      <c r="G249" s="2">
        <v>730</v>
      </c>
      <c r="H249" s="2">
        <v>800</v>
      </c>
      <c r="I249" s="2">
        <v>975</v>
      </c>
      <c r="J249" s="16">
        <f>IF(AND(A249="m",B249=19603),Possibles!Q$91,(IF(AND(A249="m",B249=19601),Possibles!Q$90,IF(AND(A249="m",B249=19600),Possibles!Q$89,IF(AND(A249="f",B249=19603),Possibles!Q$87,IF(AND(A249="f",B249=19601),Possibles!Q$86,Possibles!Q$85))))))</f>
        <v>0.16389548693586697</v>
      </c>
      <c r="K249" s="2">
        <f t="shared" si="9"/>
        <v>1597.9809976247029</v>
      </c>
      <c r="L249" s="16">
        <f t="shared" si="10"/>
        <v>0.13389548693586698</v>
      </c>
      <c r="M249" s="14">
        <f t="shared" si="11"/>
        <v>1305.4809976247029</v>
      </c>
    </row>
    <row r="250" spans="1:13" x14ac:dyDescent="0.25">
      <c r="A250" t="s">
        <v>15</v>
      </c>
      <c r="B250">
        <v>19603</v>
      </c>
      <c r="C250">
        <v>1956</v>
      </c>
      <c r="D250" t="b">
        <v>0</v>
      </c>
      <c r="E250" s="2">
        <v>250</v>
      </c>
      <c r="F250" s="2">
        <v>250</v>
      </c>
      <c r="G250" s="2">
        <v>285</v>
      </c>
      <c r="H250" s="2">
        <v>460</v>
      </c>
      <c r="I250" s="2">
        <v>600</v>
      </c>
      <c r="J250" s="16">
        <f>IF(AND(A250="m",B250=19603),Possibles!Q$91,(IF(AND(A250="m",B250=19601),Possibles!Q$90,IF(AND(A250="m",B250=19600),Possibles!Q$89,IF(AND(A250="f",B250=19603),Possibles!Q$87,IF(AND(A250="f",B250=19601),Possibles!Q$86,Possibles!Q$85))))))</f>
        <v>0.16389548693586697</v>
      </c>
      <c r="K250" s="2">
        <f t="shared" si="9"/>
        <v>983.37292161520179</v>
      </c>
      <c r="L250" s="16">
        <f t="shared" si="10"/>
        <v>0.13389548693586698</v>
      </c>
      <c r="M250" s="14">
        <f t="shared" si="11"/>
        <v>803.37292161520179</v>
      </c>
    </row>
    <row r="251" spans="1:13" x14ac:dyDescent="0.25">
      <c r="A251" t="s">
        <v>15</v>
      </c>
      <c r="B251">
        <v>19603</v>
      </c>
      <c r="C251">
        <v>1956</v>
      </c>
      <c r="D251" t="b">
        <v>0</v>
      </c>
      <c r="E251" s="2">
        <v>500</v>
      </c>
      <c r="F251" s="2">
        <v>465</v>
      </c>
      <c r="G251" s="2">
        <v>465</v>
      </c>
      <c r="H251" s="2">
        <v>605</v>
      </c>
      <c r="I251" s="2">
        <v>780</v>
      </c>
      <c r="J251" s="16">
        <f>IF(AND(A251="m",B251=19603),Possibles!Q$91,(IF(AND(A251="m",B251=19601),Possibles!Q$90,IF(AND(A251="m",B251=19600),Possibles!Q$89,IF(AND(A251="f",B251=19603),Possibles!Q$87,IF(AND(A251="f",B251=19601),Possibles!Q$86,Possibles!Q$85))))))</f>
        <v>0.16389548693586697</v>
      </c>
      <c r="K251" s="2">
        <f t="shared" si="9"/>
        <v>1278.3847980997623</v>
      </c>
      <c r="L251" s="16">
        <f t="shared" si="10"/>
        <v>0.13389548693586698</v>
      </c>
      <c r="M251" s="14">
        <f t="shared" si="11"/>
        <v>1044.3847980997623</v>
      </c>
    </row>
    <row r="252" spans="1:13" x14ac:dyDescent="0.25">
      <c r="A252" t="s">
        <v>15</v>
      </c>
      <c r="B252">
        <v>19603</v>
      </c>
      <c r="C252">
        <v>1956</v>
      </c>
      <c r="D252" t="b">
        <v>0</v>
      </c>
      <c r="E252" s="2">
        <v>500</v>
      </c>
      <c r="F252" s="2">
        <v>605</v>
      </c>
      <c r="G252" s="2">
        <v>745</v>
      </c>
      <c r="H252" s="2">
        <v>885</v>
      </c>
      <c r="I252" s="2">
        <v>1025</v>
      </c>
      <c r="J252" s="16">
        <f>IF(AND(A252="m",B252=19603),Possibles!Q$91,(IF(AND(A252="m",B252=19601),Possibles!Q$90,IF(AND(A252="m",B252=19600),Possibles!Q$89,IF(AND(A252="f",B252=19603),Possibles!Q$87,IF(AND(A252="f",B252=19601),Possibles!Q$86,Possibles!Q$85))))))</f>
        <v>0.16389548693586697</v>
      </c>
      <c r="K252" s="2">
        <f t="shared" si="9"/>
        <v>1679.9287410926365</v>
      </c>
      <c r="L252" s="16">
        <f t="shared" si="10"/>
        <v>0.13389548693586698</v>
      </c>
      <c r="M252" s="14">
        <f t="shared" si="11"/>
        <v>1372.4287410926365</v>
      </c>
    </row>
    <row r="253" spans="1:13" x14ac:dyDescent="0.25">
      <c r="A253" t="s">
        <v>15</v>
      </c>
      <c r="B253">
        <v>19601</v>
      </c>
      <c r="C253">
        <v>1956</v>
      </c>
      <c r="D253" t="b">
        <v>0</v>
      </c>
      <c r="E253" s="2">
        <v>625</v>
      </c>
      <c r="F253" s="2">
        <v>695</v>
      </c>
      <c r="G253" s="2">
        <v>800</v>
      </c>
      <c r="H253" s="2">
        <v>835</v>
      </c>
      <c r="I253" s="2">
        <v>905</v>
      </c>
      <c r="J253" s="16">
        <f>IF(AND(A253="m",B253=19603),Possibles!Q$91,(IF(AND(A253="m",B253=19601),Possibles!Q$90,IF(AND(A253="m",B253=19600),Possibles!Q$89,IF(AND(A253="f",B253=19603),Possibles!Q$87,IF(AND(A253="f",B253=19601),Possibles!Q$86,Possibles!Q$85))))))</f>
        <v>0.15215332330491949</v>
      </c>
      <c r="K253" s="2">
        <f t="shared" si="9"/>
        <v>1376.9875759095214</v>
      </c>
      <c r="L253" s="16">
        <f t="shared" si="10"/>
        <v>0.12215332330491949</v>
      </c>
      <c r="M253" s="14">
        <f t="shared" si="11"/>
        <v>1105.4875759095214</v>
      </c>
    </row>
    <row r="254" spans="1:13" x14ac:dyDescent="0.25">
      <c r="A254" t="s">
        <v>15</v>
      </c>
      <c r="B254">
        <v>19600</v>
      </c>
      <c r="C254">
        <v>1956</v>
      </c>
      <c r="D254" t="b">
        <v>0</v>
      </c>
      <c r="E254" s="2">
        <v>500</v>
      </c>
      <c r="F254" s="2">
        <v>675</v>
      </c>
      <c r="G254" s="2">
        <v>885</v>
      </c>
      <c r="H254" s="2">
        <v>990</v>
      </c>
      <c r="I254" s="2">
        <v>1060</v>
      </c>
      <c r="J254" s="16">
        <f>IF(AND(A254="m",B254=19603),Possibles!Q$91,(IF(AND(A254="m",B254=19601),Possibles!Q$90,IF(AND(A254="m",B254=19600),Possibles!Q$89,IF(AND(A254="f",B254=19603),Possibles!Q$87,IF(AND(A254="f",B254=19601),Possibles!Q$86,Possibles!Q$85))))))</f>
        <v>0.15971939812932087</v>
      </c>
      <c r="K254" s="2">
        <f t="shared" si="9"/>
        <v>1693.0256201708014</v>
      </c>
      <c r="L254" s="16">
        <f t="shared" si="10"/>
        <v>0.12971939812932087</v>
      </c>
      <c r="M254" s="14">
        <f t="shared" si="11"/>
        <v>1375.0256201708012</v>
      </c>
    </row>
    <row r="255" spans="1:13" x14ac:dyDescent="0.25">
      <c r="A255" t="s">
        <v>15</v>
      </c>
      <c r="B255">
        <v>19600</v>
      </c>
      <c r="C255">
        <v>1956</v>
      </c>
      <c r="D255" t="b">
        <v>0</v>
      </c>
      <c r="E255" s="2">
        <v>250</v>
      </c>
      <c r="F255" s="2">
        <v>285</v>
      </c>
      <c r="G255" s="2">
        <v>355</v>
      </c>
      <c r="H255" s="2">
        <v>530</v>
      </c>
      <c r="I255" s="2">
        <v>705</v>
      </c>
      <c r="J255" s="16">
        <f>IF(AND(A255="m",B255=19603),Possibles!Q$91,(IF(AND(A255="m",B255=19601),Possibles!Q$90,IF(AND(A255="m",B255=19600),Possibles!Q$89,IF(AND(A255="f",B255=19603),Possibles!Q$87,IF(AND(A255="f",B255=19601),Possibles!Q$86,Possibles!Q$85))))))</f>
        <v>0.15971939812932087</v>
      </c>
      <c r="K255" s="2">
        <f t="shared" si="9"/>
        <v>1126.0217568117123</v>
      </c>
      <c r="L255" s="16">
        <f t="shared" si="10"/>
        <v>0.12971939812932087</v>
      </c>
      <c r="M255" s="14">
        <f t="shared" si="11"/>
        <v>914.52175681171218</v>
      </c>
    </row>
    <row r="256" spans="1:13" x14ac:dyDescent="0.25">
      <c r="A256" t="s">
        <v>25</v>
      </c>
      <c r="B256">
        <v>19600</v>
      </c>
      <c r="C256">
        <v>1956</v>
      </c>
      <c r="D256" t="b">
        <v>0</v>
      </c>
      <c r="E256" s="2">
        <v>250</v>
      </c>
      <c r="F256" s="2">
        <v>215</v>
      </c>
      <c r="G256" s="2">
        <v>215</v>
      </c>
      <c r="H256" s="2">
        <v>355</v>
      </c>
      <c r="I256" s="2">
        <v>425</v>
      </c>
      <c r="J256" s="16">
        <f>IF(AND(A256="m",B256=19603),Possibles!Q$91,(IF(AND(A256="m",B256=19601),Possibles!Q$90,IF(AND(A256="m",B256=19600),Possibles!Q$89,IF(AND(A256="f",B256=19603),Possibles!Q$87,IF(AND(A256="f",B256=19601),Possibles!Q$86,Possibles!Q$85))))))</f>
        <v>0.15082983768010214</v>
      </c>
      <c r="K256" s="2">
        <f t="shared" si="9"/>
        <v>641.02681014043412</v>
      </c>
      <c r="L256" s="16">
        <f t="shared" si="10"/>
        <v>0.12082983768010214</v>
      </c>
      <c r="M256" s="14">
        <f t="shared" si="11"/>
        <v>513.52681014043412</v>
      </c>
    </row>
    <row r="257" spans="1:13" x14ac:dyDescent="0.25">
      <c r="A257" t="s">
        <v>15</v>
      </c>
      <c r="B257">
        <v>19601</v>
      </c>
      <c r="C257">
        <v>1956</v>
      </c>
      <c r="D257" t="b">
        <v>0</v>
      </c>
      <c r="E257" s="2">
        <v>500</v>
      </c>
      <c r="F257" s="2">
        <v>465</v>
      </c>
      <c r="G257" s="2">
        <v>465</v>
      </c>
      <c r="H257" s="2">
        <v>640</v>
      </c>
      <c r="I257" s="2">
        <v>745</v>
      </c>
      <c r="J257" s="16">
        <f>IF(AND(A257="m",B257=19603),Possibles!Q$91,(IF(AND(A257="m",B257=19601),Possibles!Q$90,IF(AND(A257="m",B257=19600),Possibles!Q$89,IF(AND(A257="f",B257=19603),Possibles!Q$87,IF(AND(A257="f",B257=19601),Possibles!Q$86,Possibles!Q$85))))))</f>
        <v>0.15215332330491949</v>
      </c>
      <c r="K257" s="2">
        <f t="shared" si="9"/>
        <v>1133.5422586216503</v>
      </c>
      <c r="L257" s="16">
        <f t="shared" si="10"/>
        <v>0.12215332330491949</v>
      </c>
      <c r="M257" s="14">
        <f t="shared" si="11"/>
        <v>910.04225862165015</v>
      </c>
    </row>
    <row r="258" spans="1:13" x14ac:dyDescent="0.25">
      <c r="A258" t="s">
        <v>15</v>
      </c>
      <c r="B258">
        <v>19603</v>
      </c>
      <c r="C258">
        <v>1956</v>
      </c>
      <c r="D258" t="b">
        <v>0</v>
      </c>
      <c r="E258" s="2">
        <v>375</v>
      </c>
      <c r="F258" s="2">
        <v>515</v>
      </c>
      <c r="G258" s="2">
        <v>690</v>
      </c>
      <c r="H258" s="2">
        <v>795</v>
      </c>
      <c r="I258" s="2">
        <v>865</v>
      </c>
      <c r="J258" s="16">
        <f>IF(AND(A258="m",B258=19603),Possibles!Q$91,(IF(AND(A258="m",B258=19601),Possibles!Q$90,IF(AND(A258="m",B258=19600),Possibles!Q$89,IF(AND(A258="f",B258=19603),Possibles!Q$87,IF(AND(A258="f",B258=19601),Possibles!Q$86,Possibles!Q$85))))))</f>
        <v>0.16389548693586697</v>
      </c>
      <c r="K258" s="2">
        <f t="shared" si="9"/>
        <v>1417.6959619952493</v>
      </c>
      <c r="L258" s="16">
        <f t="shared" si="10"/>
        <v>0.13389548693586698</v>
      </c>
      <c r="M258" s="14">
        <f t="shared" si="11"/>
        <v>1158.1959619952493</v>
      </c>
    </row>
    <row r="259" spans="1:13" x14ac:dyDescent="0.25">
      <c r="A259" t="s">
        <v>25</v>
      </c>
      <c r="B259">
        <v>19601</v>
      </c>
      <c r="C259">
        <v>1956</v>
      </c>
      <c r="D259" t="b">
        <v>0</v>
      </c>
      <c r="E259" s="2">
        <v>250</v>
      </c>
      <c r="F259" s="2">
        <v>390</v>
      </c>
      <c r="G259" s="2">
        <v>565</v>
      </c>
      <c r="H259" s="2">
        <v>635</v>
      </c>
      <c r="I259" s="2">
        <v>775</v>
      </c>
      <c r="J259" s="16">
        <f>IF(AND(A259="m",B259=19603),Possibles!Q$91,(IF(AND(A259="m",B259=19601),Possibles!Q$90,IF(AND(A259="m",B259=19600),Possibles!Q$89,IF(AND(A259="f",B259=19603),Possibles!Q$87,IF(AND(A259="f",B259=19601),Possibles!Q$86,Possibles!Q$85))))))</f>
        <v>0.13250116814631868</v>
      </c>
      <c r="K259" s="2">
        <f t="shared" ref="K259:K322" si="12">((10*J259)*I259)</f>
        <v>1026.8840531339697</v>
      </c>
      <c r="L259" s="16">
        <f t="shared" ref="L259:L322" si="13">J259-0.03</f>
        <v>0.10250116814631868</v>
      </c>
      <c r="M259" s="14">
        <f t="shared" ref="M259:M322" si="14">(10*L259)*I259</f>
        <v>794.38405313396981</v>
      </c>
    </row>
    <row r="260" spans="1:13" x14ac:dyDescent="0.25">
      <c r="A260" t="s">
        <v>15</v>
      </c>
      <c r="B260">
        <v>19603</v>
      </c>
      <c r="C260">
        <v>1956</v>
      </c>
      <c r="D260" t="b">
        <v>0</v>
      </c>
      <c r="E260" s="2">
        <v>125</v>
      </c>
      <c r="F260" s="2">
        <v>125</v>
      </c>
      <c r="G260" s="2">
        <v>160</v>
      </c>
      <c r="H260" s="2">
        <v>335</v>
      </c>
      <c r="I260" s="2">
        <v>440</v>
      </c>
      <c r="J260" s="16">
        <f>IF(AND(A260="m",B260=19603),Possibles!Q$91,(IF(AND(A260="m",B260=19601),Possibles!Q$90,IF(AND(A260="m",B260=19600),Possibles!Q$89,IF(AND(A260="f",B260=19603),Possibles!Q$87,IF(AND(A260="f",B260=19601),Possibles!Q$86,Possibles!Q$85))))))</f>
        <v>0.16389548693586697</v>
      </c>
      <c r="K260" s="2">
        <f t="shared" si="12"/>
        <v>721.14014251781464</v>
      </c>
      <c r="L260" s="16">
        <f t="shared" si="13"/>
        <v>0.13389548693586698</v>
      </c>
      <c r="M260" s="14">
        <f t="shared" si="14"/>
        <v>589.14014251781464</v>
      </c>
    </row>
    <row r="261" spans="1:13" x14ac:dyDescent="0.25">
      <c r="A261" t="s">
        <v>25</v>
      </c>
      <c r="B261">
        <v>19603</v>
      </c>
      <c r="C261">
        <v>1956</v>
      </c>
      <c r="D261" t="b">
        <v>0</v>
      </c>
      <c r="E261" s="2">
        <v>625</v>
      </c>
      <c r="F261" s="2">
        <v>765</v>
      </c>
      <c r="G261" s="2">
        <v>940</v>
      </c>
      <c r="H261" s="2">
        <v>1045</v>
      </c>
      <c r="I261" s="2">
        <v>1080</v>
      </c>
      <c r="J261" s="16">
        <f>IF(AND(A261="m",B261=19603),Possibles!Q$91,(IF(AND(A261="m",B261=19601),Possibles!Q$90,IF(AND(A261="m",B261=19600),Possibles!Q$89,IF(AND(A261="f",B261=19603),Possibles!Q$87,IF(AND(A261="f",B261=19601),Possibles!Q$86,Possibles!Q$85))))))</f>
        <v>0.1613047697245652</v>
      </c>
      <c r="K261" s="2">
        <f t="shared" si="12"/>
        <v>1742.0915130253043</v>
      </c>
      <c r="L261" s="16">
        <f t="shared" si="13"/>
        <v>0.1313047697245652</v>
      </c>
      <c r="M261" s="14">
        <f t="shared" si="14"/>
        <v>1418.091513025304</v>
      </c>
    </row>
    <row r="262" spans="1:13" x14ac:dyDescent="0.25">
      <c r="A262" t="s">
        <v>15</v>
      </c>
      <c r="B262">
        <v>19600</v>
      </c>
      <c r="C262">
        <v>1956</v>
      </c>
      <c r="D262" t="b">
        <v>0</v>
      </c>
      <c r="E262" s="2">
        <v>250</v>
      </c>
      <c r="F262" s="2">
        <v>215</v>
      </c>
      <c r="G262" s="2">
        <v>215</v>
      </c>
      <c r="H262" s="2">
        <v>320</v>
      </c>
      <c r="I262" s="2">
        <v>390</v>
      </c>
      <c r="J262" s="16">
        <f>IF(AND(A262="m",B262=19603),Possibles!Q$91,(IF(AND(A262="m",B262=19601),Possibles!Q$90,IF(AND(A262="m",B262=19600),Possibles!Q$89,IF(AND(A262="f",B262=19603),Possibles!Q$87,IF(AND(A262="f",B262=19601),Possibles!Q$86,Possibles!Q$85))))))</f>
        <v>0.15971939812932087</v>
      </c>
      <c r="K262" s="2">
        <f t="shared" si="12"/>
        <v>622.90565270435138</v>
      </c>
      <c r="L262" s="16">
        <f t="shared" si="13"/>
        <v>0.12971939812932087</v>
      </c>
      <c r="M262" s="14">
        <f t="shared" si="14"/>
        <v>505.90565270435138</v>
      </c>
    </row>
    <row r="263" spans="1:13" x14ac:dyDescent="0.25">
      <c r="A263" t="s">
        <v>15</v>
      </c>
      <c r="B263">
        <v>19603</v>
      </c>
      <c r="C263">
        <v>1957</v>
      </c>
      <c r="D263" t="b">
        <v>0</v>
      </c>
      <c r="E263" s="2">
        <v>125</v>
      </c>
      <c r="F263" s="2">
        <v>90</v>
      </c>
      <c r="G263" s="2">
        <v>90</v>
      </c>
      <c r="H263" s="2">
        <v>125</v>
      </c>
      <c r="I263" s="2">
        <v>265</v>
      </c>
      <c r="J263" s="16">
        <f>IF(AND(A263="m",B263=19603),Possibles!Q$91,(IF(AND(A263="m",B263=19601),Possibles!Q$90,IF(AND(A263="m",B263=19600),Possibles!Q$89,IF(AND(A263="f",B263=19603),Possibles!Q$87,IF(AND(A263="f",B263=19601),Possibles!Q$86,Possibles!Q$85))))))</f>
        <v>0.16389548693586697</v>
      </c>
      <c r="K263" s="2">
        <f t="shared" si="12"/>
        <v>434.32304038004747</v>
      </c>
      <c r="L263" s="16">
        <f t="shared" si="13"/>
        <v>0.13389548693586698</v>
      </c>
      <c r="M263" s="14">
        <f t="shared" si="14"/>
        <v>354.82304038004747</v>
      </c>
    </row>
    <row r="264" spans="1:13" x14ac:dyDescent="0.25">
      <c r="A264" t="s">
        <v>15</v>
      </c>
      <c r="B264">
        <v>19603</v>
      </c>
      <c r="C264">
        <v>1957</v>
      </c>
      <c r="D264" t="b">
        <v>0</v>
      </c>
      <c r="E264" s="2">
        <v>125</v>
      </c>
      <c r="F264" s="2">
        <v>195</v>
      </c>
      <c r="G264" s="2">
        <v>300</v>
      </c>
      <c r="H264" s="2">
        <v>405</v>
      </c>
      <c r="I264" s="2">
        <v>475</v>
      </c>
      <c r="J264" s="16">
        <f>IF(AND(A264="m",B264=19603),Possibles!Q$91,(IF(AND(A264="m",B264=19601),Possibles!Q$90,IF(AND(A264="m",B264=19600),Possibles!Q$89,IF(AND(A264="f",B264=19603),Possibles!Q$87,IF(AND(A264="f",B264=19601),Possibles!Q$86,Possibles!Q$85))))))</f>
        <v>0.16389548693586697</v>
      </c>
      <c r="K264" s="2">
        <f t="shared" si="12"/>
        <v>778.50356294536812</v>
      </c>
      <c r="L264" s="16">
        <f t="shared" si="13"/>
        <v>0.13389548693586698</v>
      </c>
      <c r="M264" s="14">
        <f t="shared" si="14"/>
        <v>636.00356294536812</v>
      </c>
    </row>
    <row r="265" spans="1:13" x14ac:dyDescent="0.25">
      <c r="A265" t="s">
        <v>15</v>
      </c>
      <c r="B265">
        <v>19603</v>
      </c>
      <c r="C265">
        <v>1957</v>
      </c>
      <c r="D265" t="b">
        <v>0</v>
      </c>
      <c r="E265" s="2">
        <v>125</v>
      </c>
      <c r="F265" s="2">
        <v>265</v>
      </c>
      <c r="G265" s="2">
        <v>440</v>
      </c>
      <c r="H265" s="2">
        <v>545</v>
      </c>
      <c r="I265" s="2">
        <v>615</v>
      </c>
      <c r="J265" s="16">
        <f>IF(AND(A265="m",B265=19603),Possibles!Q$91,(IF(AND(A265="m",B265=19601),Possibles!Q$90,IF(AND(A265="m",B265=19600),Possibles!Q$89,IF(AND(A265="f",B265=19603),Possibles!Q$87,IF(AND(A265="f",B265=19601),Possibles!Q$86,Possibles!Q$85))))))</f>
        <v>0.16389548693586697</v>
      </c>
      <c r="K265" s="2">
        <f t="shared" si="12"/>
        <v>1007.9572446555819</v>
      </c>
      <c r="L265" s="16">
        <f t="shared" si="13"/>
        <v>0.13389548693586698</v>
      </c>
      <c r="M265" s="14">
        <f t="shared" si="14"/>
        <v>823.45724465558192</v>
      </c>
    </row>
    <row r="266" spans="1:13" x14ac:dyDescent="0.25">
      <c r="A266" t="s">
        <v>25</v>
      </c>
      <c r="B266">
        <v>19600</v>
      </c>
      <c r="C266">
        <v>1957</v>
      </c>
      <c r="D266" t="b">
        <v>0</v>
      </c>
      <c r="E266" s="2">
        <v>125</v>
      </c>
      <c r="F266" s="2">
        <v>90</v>
      </c>
      <c r="G266" s="2">
        <v>90</v>
      </c>
      <c r="H266" s="2">
        <v>125</v>
      </c>
      <c r="I266" s="2">
        <v>230</v>
      </c>
      <c r="J266" s="16">
        <f>IF(AND(A266="m",B266=19603),Possibles!Q$91,(IF(AND(A266="m",B266=19601),Possibles!Q$90,IF(AND(A266="m",B266=19600),Possibles!Q$89,IF(AND(A266="f",B266=19603),Possibles!Q$87,IF(AND(A266="f",B266=19601),Possibles!Q$86,Possibles!Q$85))))))</f>
        <v>0.15082983768010214</v>
      </c>
      <c r="K266" s="2">
        <f t="shared" si="12"/>
        <v>346.90862666423493</v>
      </c>
      <c r="L266" s="16">
        <f t="shared" si="13"/>
        <v>0.12082983768010214</v>
      </c>
      <c r="M266" s="14">
        <f t="shared" si="14"/>
        <v>277.90862666423493</v>
      </c>
    </row>
    <row r="267" spans="1:13" x14ac:dyDescent="0.25">
      <c r="A267" t="s">
        <v>25</v>
      </c>
      <c r="B267">
        <v>19601</v>
      </c>
      <c r="C267">
        <v>1957</v>
      </c>
      <c r="D267" t="b">
        <v>0</v>
      </c>
      <c r="E267" s="2">
        <v>125</v>
      </c>
      <c r="F267" s="2">
        <v>300</v>
      </c>
      <c r="G267" s="2">
        <v>510</v>
      </c>
      <c r="H267" s="2">
        <v>615</v>
      </c>
      <c r="I267" s="2">
        <v>650</v>
      </c>
      <c r="J267" s="16">
        <f>IF(AND(A267="m",B267=19603),Possibles!Q$91,(IF(AND(A267="m",B267=19601),Possibles!Q$90,IF(AND(A267="m",B267=19600),Possibles!Q$89,IF(AND(A267="f",B267=19603),Possibles!Q$87,IF(AND(A267="f",B267=19601),Possibles!Q$86,Possibles!Q$85))))))</f>
        <v>0.13250116814631868</v>
      </c>
      <c r="K267" s="2">
        <f t="shared" si="12"/>
        <v>861.25759295107139</v>
      </c>
      <c r="L267" s="16">
        <f t="shared" si="13"/>
        <v>0.10250116814631868</v>
      </c>
      <c r="M267" s="14">
        <f t="shared" si="14"/>
        <v>666.2575929510715</v>
      </c>
    </row>
    <row r="268" spans="1:13" x14ac:dyDescent="0.25">
      <c r="A268" t="s">
        <v>25</v>
      </c>
      <c r="B268">
        <v>19601</v>
      </c>
      <c r="C268">
        <v>1957</v>
      </c>
      <c r="D268" t="b">
        <v>0</v>
      </c>
      <c r="E268" s="2">
        <v>375</v>
      </c>
      <c r="F268" s="2">
        <v>410</v>
      </c>
      <c r="G268" s="2">
        <v>480</v>
      </c>
      <c r="H268" s="2">
        <v>515</v>
      </c>
      <c r="I268" s="2">
        <v>655</v>
      </c>
      <c r="J268" s="16">
        <f>IF(AND(A268="m",B268=19603),Possibles!Q$91,(IF(AND(A268="m",B268=19601),Possibles!Q$90,IF(AND(A268="m",B268=19600),Possibles!Q$89,IF(AND(A268="f",B268=19603),Possibles!Q$87,IF(AND(A268="f",B268=19601),Possibles!Q$86,Possibles!Q$85))))))</f>
        <v>0.13250116814631868</v>
      </c>
      <c r="K268" s="2">
        <f t="shared" si="12"/>
        <v>867.88265135838731</v>
      </c>
      <c r="L268" s="16">
        <f t="shared" si="13"/>
        <v>0.10250116814631868</v>
      </c>
      <c r="M268" s="14">
        <f t="shared" si="14"/>
        <v>671.38265135838742</v>
      </c>
    </row>
    <row r="269" spans="1:13" x14ac:dyDescent="0.25">
      <c r="A269" t="s">
        <v>25</v>
      </c>
      <c r="B269">
        <v>19603</v>
      </c>
      <c r="C269">
        <v>1957</v>
      </c>
      <c r="D269" t="b">
        <v>0</v>
      </c>
      <c r="E269" s="2">
        <v>250</v>
      </c>
      <c r="F269" s="2">
        <v>390</v>
      </c>
      <c r="G269" s="2">
        <v>565</v>
      </c>
      <c r="H269" s="2">
        <v>670</v>
      </c>
      <c r="I269" s="2">
        <v>740</v>
      </c>
      <c r="J269" s="16">
        <f>IF(AND(A269="m",B269=19603),Possibles!Q$91,(IF(AND(A269="m",B269=19601),Possibles!Q$90,IF(AND(A269="m",B269=19600),Possibles!Q$89,IF(AND(A269="f",B269=19603),Possibles!Q$87,IF(AND(A269="f",B269=19601),Possibles!Q$86,Possibles!Q$85))))))</f>
        <v>0.1613047697245652</v>
      </c>
      <c r="K269" s="2">
        <f t="shared" si="12"/>
        <v>1193.6552959617825</v>
      </c>
      <c r="L269" s="16">
        <f t="shared" si="13"/>
        <v>0.1313047697245652</v>
      </c>
      <c r="M269" s="14">
        <f t="shared" si="14"/>
        <v>971.65529596178249</v>
      </c>
    </row>
    <row r="270" spans="1:13" x14ac:dyDescent="0.25">
      <c r="A270" t="s">
        <v>25</v>
      </c>
      <c r="B270">
        <v>19600</v>
      </c>
      <c r="C270">
        <v>1957</v>
      </c>
      <c r="D270" t="b">
        <v>0</v>
      </c>
      <c r="E270" s="2">
        <v>250</v>
      </c>
      <c r="F270" s="2">
        <v>215</v>
      </c>
      <c r="G270" s="2">
        <v>215</v>
      </c>
      <c r="H270" s="2">
        <v>320</v>
      </c>
      <c r="I270" s="2">
        <v>460</v>
      </c>
      <c r="J270" s="16">
        <f>IF(AND(A270="m",B270=19603),Possibles!Q$91,(IF(AND(A270="m",B270=19601),Possibles!Q$90,IF(AND(A270="m",B270=19600),Possibles!Q$89,IF(AND(A270="f",B270=19603),Possibles!Q$87,IF(AND(A270="f",B270=19601),Possibles!Q$86,Possibles!Q$85))))))</f>
        <v>0.15082983768010214</v>
      </c>
      <c r="K270" s="2">
        <f t="shared" si="12"/>
        <v>693.81725332846986</v>
      </c>
      <c r="L270" s="16">
        <f t="shared" si="13"/>
        <v>0.12082983768010214</v>
      </c>
      <c r="M270" s="14">
        <f t="shared" si="14"/>
        <v>555.81725332846986</v>
      </c>
    </row>
    <row r="271" spans="1:13" x14ac:dyDescent="0.25">
      <c r="A271" t="s">
        <v>25</v>
      </c>
      <c r="B271">
        <v>19603</v>
      </c>
      <c r="C271">
        <v>1957</v>
      </c>
      <c r="D271" t="b">
        <v>0</v>
      </c>
      <c r="E271" s="2">
        <v>625</v>
      </c>
      <c r="F271" s="2">
        <v>695</v>
      </c>
      <c r="G271" s="2">
        <v>800</v>
      </c>
      <c r="H271" s="2">
        <v>940</v>
      </c>
      <c r="I271" s="2">
        <v>1115</v>
      </c>
      <c r="J271" s="16">
        <f>IF(AND(A271="m",B271=19603),Possibles!Q$91,(IF(AND(A271="m",B271=19601),Possibles!Q$90,IF(AND(A271="m",B271=19600),Possibles!Q$89,IF(AND(A271="f",B271=19603),Possibles!Q$87,IF(AND(A271="f",B271=19601),Possibles!Q$86,Possibles!Q$85))))))</f>
        <v>0.1613047697245652</v>
      </c>
      <c r="K271" s="2">
        <f t="shared" si="12"/>
        <v>1798.548182428902</v>
      </c>
      <c r="L271" s="16">
        <f t="shared" si="13"/>
        <v>0.1313047697245652</v>
      </c>
      <c r="M271" s="14">
        <f t="shared" si="14"/>
        <v>1464.048182428902</v>
      </c>
    </row>
    <row r="272" spans="1:13" x14ac:dyDescent="0.25">
      <c r="A272" t="s">
        <v>25</v>
      </c>
      <c r="B272">
        <v>19601</v>
      </c>
      <c r="C272">
        <v>1957</v>
      </c>
      <c r="D272" t="b">
        <v>0</v>
      </c>
      <c r="E272" s="2">
        <v>375</v>
      </c>
      <c r="F272" s="2">
        <v>550</v>
      </c>
      <c r="G272" s="2">
        <v>760</v>
      </c>
      <c r="H272" s="2">
        <v>795</v>
      </c>
      <c r="I272" s="2">
        <v>830</v>
      </c>
      <c r="J272" s="16">
        <f>IF(AND(A272="m",B272=19603),Possibles!Q$91,(IF(AND(A272="m",B272=19601),Possibles!Q$90,IF(AND(A272="m",B272=19600),Possibles!Q$89,IF(AND(A272="f",B272=19603),Possibles!Q$87,IF(AND(A272="f",B272=19601),Possibles!Q$86,Possibles!Q$85))))))</f>
        <v>0.13250116814631868</v>
      </c>
      <c r="K272" s="2">
        <f t="shared" si="12"/>
        <v>1099.759695614445</v>
      </c>
      <c r="L272" s="16">
        <f t="shared" si="13"/>
        <v>0.10250116814631868</v>
      </c>
      <c r="M272" s="14">
        <f t="shared" si="14"/>
        <v>850.75969561444515</v>
      </c>
    </row>
    <row r="273" spans="1:13" x14ac:dyDescent="0.25">
      <c r="A273" t="s">
        <v>25</v>
      </c>
      <c r="B273">
        <v>19600</v>
      </c>
      <c r="C273">
        <v>1958</v>
      </c>
      <c r="D273" t="b">
        <v>0</v>
      </c>
      <c r="E273" s="2">
        <v>375</v>
      </c>
      <c r="F273" s="2">
        <v>445</v>
      </c>
      <c r="G273" s="2">
        <v>550</v>
      </c>
      <c r="H273" s="2">
        <v>655</v>
      </c>
      <c r="I273" s="2">
        <v>830</v>
      </c>
      <c r="J273" s="16">
        <f>IF(AND(A273="m",B273=19603),Possibles!Q$91,(IF(AND(A273="m",B273=19601),Possibles!Q$90,IF(AND(A273="m",B273=19600),Possibles!Q$89,IF(AND(A273="f",B273=19603),Possibles!Q$87,IF(AND(A273="f",B273=19601),Possibles!Q$86,Possibles!Q$85))))))</f>
        <v>0.15082983768010214</v>
      </c>
      <c r="K273" s="2">
        <f t="shared" si="12"/>
        <v>1251.8876527448479</v>
      </c>
      <c r="L273" s="16">
        <f t="shared" si="13"/>
        <v>0.12082983768010214</v>
      </c>
      <c r="M273" s="14">
        <f t="shared" si="14"/>
        <v>1002.8876527448477</v>
      </c>
    </row>
    <row r="274" spans="1:13" x14ac:dyDescent="0.25">
      <c r="A274" t="s">
        <v>25</v>
      </c>
      <c r="B274">
        <v>19600</v>
      </c>
      <c r="C274">
        <v>1958</v>
      </c>
      <c r="D274" t="b">
        <v>0</v>
      </c>
      <c r="E274" s="2">
        <v>125</v>
      </c>
      <c r="F274" s="2">
        <v>300</v>
      </c>
      <c r="G274" s="2">
        <v>510</v>
      </c>
      <c r="H274" s="2">
        <v>580</v>
      </c>
      <c r="I274" s="2">
        <v>720</v>
      </c>
      <c r="J274" s="16">
        <f>IF(AND(A274="m",B274=19603),Possibles!Q$91,(IF(AND(A274="m",B274=19601),Possibles!Q$90,IF(AND(A274="m",B274=19600),Possibles!Q$89,IF(AND(A274="f",B274=19603),Possibles!Q$87,IF(AND(A274="f",B274=19601),Possibles!Q$86,Possibles!Q$85))))))</f>
        <v>0.15082983768010214</v>
      </c>
      <c r="K274" s="2">
        <f t="shared" si="12"/>
        <v>1085.9748312967354</v>
      </c>
      <c r="L274" s="16">
        <f t="shared" si="13"/>
        <v>0.12082983768010214</v>
      </c>
      <c r="M274" s="14">
        <f t="shared" si="14"/>
        <v>869.97483129673537</v>
      </c>
    </row>
    <row r="275" spans="1:13" x14ac:dyDescent="0.25">
      <c r="A275" t="s">
        <v>15</v>
      </c>
      <c r="B275">
        <v>19601</v>
      </c>
      <c r="C275">
        <v>1958</v>
      </c>
      <c r="D275" t="b">
        <v>0</v>
      </c>
      <c r="E275" s="2">
        <v>250</v>
      </c>
      <c r="F275" s="2">
        <v>320</v>
      </c>
      <c r="G275" s="2">
        <v>425</v>
      </c>
      <c r="H275" s="2">
        <v>495</v>
      </c>
      <c r="I275" s="2">
        <v>565</v>
      </c>
      <c r="J275" s="16">
        <f>IF(AND(A275="m",B275=19603),Possibles!Q$91,(IF(AND(A275="m",B275=19601),Possibles!Q$90,IF(AND(A275="m",B275=19600),Possibles!Q$89,IF(AND(A275="f",B275=19603),Possibles!Q$87,IF(AND(A275="f",B275=19601),Possibles!Q$86,Possibles!Q$85))))))</f>
        <v>0.15215332330491949</v>
      </c>
      <c r="K275" s="2">
        <f t="shared" si="12"/>
        <v>859.66627667279511</v>
      </c>
      <c r="L275" s="16">
        <f t="shared" si="13"/>
        <v>0.12215332330491949</v>
      </c>
      <c r="M275" s="14">
        <f t="shared" si="14"/>
        <v>690.16627667279511</v>
      </c>
    </row>
    <row r="276" spans="1:13" x14ac:dyDescent="0.25">
      <c r="A276" t="s">
        <v>15</v>
      </c>
      <c r="B276">
        <v>19603</v>
      </c>
      <c r="C276">
        <v>1958</v>
      </c>
      <c r="D276" t="b">
        <v>0</v>
      </c>
      <c r="E276" s="2">
        <v>250</v>
      </c>
      <c r="F276" s="2">
        <v>320</v>
      </c>
      <c r="G276" s="2">
        <v>425</v>
      </c>
      <c r="H276" s="2">
        <v>495</v>
      </c>
      <c r="I276" s="2">
        <v>635</v>
      </c>
      <c r="J276" s="16">
        <f>IF(AND(A276="m",B276=19603),Possibles!Q$91,(IF(AND(A276="m",B276=19601),Possibles!Q$90,IF(AND(A276="m",B276=19600),Possibles!Q$89,IF(AND(A276="f",B276=19603),Possibles!Q$87,IF(AND(A276="f",B276=19601),Possibles!Q$86,Possibles!Q$85))))))</f>
        <v>0.16389548693586697</v>
      </c>
      <c r="K276" s="2">
        <f t="shared" si="12"/>
        <v>1040.7363420427553</v>
      </c>
      <c r="L276" s="16">
        <f t="shared" si="13"/>
        <v>0.13389548693586698</v>
      </c>
      <c r="M276" s="14">
        <f t="shared" si="14"/>
        <v>850.23634204275527</v>
      </c>
    </row>
    <row r="277" spans="1:13" x14ac:dyDescent="0.25">
      <c r="A277" t="s">
        <v>15</v>
      </c>
      <c r="B277">
        <v>19601</v>
      </c>
      <c r="C277">
        <v>1958</v>
      </c>
      <c r="D277" t="b">
        <v>0</v>
      </c>
      <c r="E277" s="2">
        <v>125</v>
      </c>
      <c r="F277" s="2">
        <v>265</v>
      </c>
      <c r="G277" s="2">
        <v>440</v>
      </c>
      <c r="H277" s="2">
        <v>615</v>
      </c>
      <c r="I277" s="2">
        <v>790</v>
      </c>
      <c r="J277" s="16">
        <f>IF(AND(A277="m",B277=19603),Possibles!Q$91,(IF(AND(A277="m",B277=19601),Possibles!Q$90,IF(AND(A277="m",B277=19600),Possibles!Q$89,IF(AND(A277="f",B277=19603),Possibles!Q$87,IF(AND(A277="f",B277=19601),Possibles!Q$86,Possibles!Q$85))))))</f>
        <v>0.15215332330491949</v>
      </c>
      <c r="K277" s="2">
        <f t="shared" si="12"/>
        <v>1202.011254108864</v>
      </c>
      <c r="L277" s="16">
        <f t="shared" si="13"/>
        <v>0.12215332330491949</v>
      </c>
      <c r="M277" s="14">
        <f t="shared" si="14"/>
        <v>965.01125410886391</v>
      </c>
    </row>
    <row r="278" spans="1:13" x14ac:dyDescent="0.25">
      <c r="A278" t="s">
        <v>25</v>
      </c>
      <c r="B278">
        <v>19601</v>
      </c>
      <c r="C278">
        <v>1958</v>
      </c>
      <c r="D278" t="b">
        <v>0</v>
      </c>
      <c r="E278" s="2">
        <v>625</v>
      </c>
      <c r="F278" s="2">
        <v>590</v>
      </c>
      <c r="G278" s="2">
        <v>590</v>
      </c>
      <c r="H278" s="2">
        <v>695</v>
      </c>
      <c r="I278" s="2">
        <v>835</v>
      </c>
      <c r="J278" s="16">
        <f>IF(AND(A278="m",B278=19603),Possibles!Q$91,(IF(AND(A278="m",B278=19601),Possibles!Q$90,IF(AND(A278="m",B278=19600),Possibles!Q$89,IF(AND(A278="f",B278=19603),Possibles!Q$87,IF(AND(A278="f",B278=19601),Possibles!Q$86,Possibles!Q$85))))))</f>
        <v>0.13250116814631868</v>
      </c>
      <c r="K278" s="2">
        <f t="shared" si="12"/>
        <v>1106.384754021761</v>
      </c>
      <c r="L278" s="16">
        <f t="shared" si="13"/>
        <v>0.10250116814631868</v>
      </c>
      <c r="M278" s="14">
        <f t="shared" si="14"/>
        <v>855.88475402176107</v>
      </c>
    </row>
    <row r="279" spans="1:13" x14ac:dyDescent="0.25">
      <c r="A279" t="s">
        <v>25</v>
      </c>
      <c r="B279">
        <v>19600</v>
      </c>
      <c r="C279">
        <v>1958</v>
      </c>
      <c r="D279" t="b">
        <v>0</v>
      </c>
      <c r="E279" s="2">
        <v>500</v>
      </c>
      <c r="F279" s="2">
        <v>605</v>
      </c>
      <c r="G279" s="2">
        <v>745</v>
      </c>
      <c r="H279" s="2">
        <v>885</v>
      </c>
      <c r="I279" s="2">
        <v>1025</v>
      </c>
      <c r="J279" s="16">
        <f>IF(AND(A279="m",B279=19603),Possibles!Q$91,(IF(AND(A279="m",B279=19601),Possibles!Q$90,IF(AND(A279="m",B279=19600),Possibles!Q$89,IF(AND(A279="f",B279=19603),Possibles!Q$87,IF(AND(A279="f",B279=19601),Possibles!Q$86,Possibles!Q$85))))))</f>
        <v>0.15082983768010214</v>
      </c>
      <c r="K279" s="2">
        <f t="shared" si="12"/>
        <v>1546.005836221047</v>
      </c>
      <c r="L279" s="16">
        <f t="shared" si="13"/>
        <v>0.12082983768010214</v>
      </c>
      <c r="M279" s="14">
        <f t="shared" si="14"/>
        <v>1238.5058362210468</v>
      </c>
    </row>
    <row r="280" spans="1:13" x14ac:dyDescent="0.25">
      <c r="A280" t="s">
        <v>15</v>
      </c>
      <c r="B280">
        <v>19600</v>
      </c>
      <c r="C280">
        <v>1958</v>
      </c>
      <c r="D280" t="b">
        <v>0</v>
      </c>
      <c r="E280" s="2">
        <v>625</v>
      </c>
      <c r="F280" s="2">
        <v>765</v>
      </c>
      <c r="G280" s="2">
        <v>940</v>
      </c>
      <c r="H280" s="2">
        <v>1080</v>
      </c>
      <c r="I280" s="2">
        <v>1150</v>
      </c>
      <c r="J280" s="16">
        <f>IF(AND(A280="m",B280=19603),Possibles!Q$91,(IF(AND(A280="m",B280=19601),Possibles!Q$90,IF(AND(A280="m",B280=19600),Possibles!Q$89,IF(AND(A280="f",B280=19603),Possibles!Q$87,IF(AND(A280="f",B280=19601),Possibles!Q$86,Possibles!Q$85))))))</f>
        <v>0.15971939812932087</v>
      </c>
      <c r="K280" s="2">
        <f t="shared" si="12"/>
        <v>1836.7730784871901</v>
      </c>
      <c r="L280" s="16">
        <f t="shared" si="13"/>
        <v>0.12971939812932087</v>
      </c>
      <c r="M280" s="14">
        <f t="shared" si="14"/>
        <v>1491.7730784871901</v>
      </c>
    </row>
    <row r="281" spans="1:13" x14ac:dyDescent="0.25">
      <c r="A281" t="s">
        <v>25</v>
      </c>
      <c r="B281">
        <v>19601</v>
      </c>
      <c r="C281">
        <v>1958</v>
      </c>
      <c r="D281" t="b">
        <v>0</v>
      </c>
      <c r="E281" s="2">
        <v>375</v>
      </c>
      <c r="F281" s="2">
        <v>550</v>
      </c>
      <c r="G281" s="2">
        <v>760</v>
      </c>
      <c r="H281" s="2">
        <v>935</v>
      </c>
      <c r="I281" s="2">
        <v>1110</v>
      </c>
      <c r="J281" s="16">
        <f>IF(AND(A281="m",B281=19603),Possibles!Q$91,(IF(AND(A281="m",B281=19601),Possibles!Q$90,IF(AND(A281="m",B281=19600),Possibles!Q$89,IF(AND(A281="f",B281=19603),Possibles!Q$87,IF(AND(A281="f",B281=19601),Possibles!Q$86,Possibles!Q$85))))))</f>
        <v>0.13250116814631868</v>
      </c>
      <c r="K281" s="2">
        <f t="shared" si="12"/>
        <v>1470.7629664241372</v>
      </c>
      <c r="L281" s="16">
        <f t="shared" si="13"/>
        <v>0.10250116814631868</v>
      </c>
      <c r="M281" s="14">
        <f t="shared" si="14"/>
        <v>1137.7629664241374</v>
      </c>
    </row>
    <row r="282" spans="1:13" x14ac:dyDescent="0.25">
      <c r="A282" t="s">
        <v>25</v>
      </c>
      <c r="B282">
        <v>19600</v>
      </c>
      <c r="C282">
        <v>1959</v>
      </c>
      <c r="D282" t="b">
        <v>0</v>
      </c>
      <c r="E282" s="2">
        <v>125</v>
      </c>
      <c r="F282" s="2">
        <v>300</v>
      </c>
      <c r="G282" s="2">
        <v>510</v>
      </c>
      <c r="H282" s="2">
        <v>545</v>
      </c>
      <c r="I282" s="2">
        <v>580</v>
      </c>
      <c r="J282" s="16">
        <f>IF(AND(A282="m",B282=19603),Possibles!Q$91,(IF(AND(A282="m",B282=19601),Possibles!Q$90,IF(AND(A282="m",B282=19600),Possibles!Q$89,IF(AND(A282="f",B282=19603),Possibles!Q$87,IF(AND(A282="f",B282=19601),Possibles!Q$86,Possibles!Q$85))))))</f>
        <v>0.15082983768010214</v>
      </c>
      <c r="K282" s="2">
        <f t="shared" si="12"/>
        <v>874.81305854459242</v>
      </c>
      <c r="L282" s="16">
        <f t="shared" si="13"/>
        <v>0.12082983768010214</v>
      </c>
      <c r="M282" s="14">
        <f t="shared" si="14"/>
        <v>700.81305854459242</v>
      </c>
    </row>
    <row r="283" spans="1:13" x14ac:dyDescent="0.25">
      <c r="A283" t="s">
        <v>25</v>
      </c>
      <c r="B283">
        <v>19600</v>
      </c>
      <c r="C283">
        <v>1959</v>
      </c>
      <c r="D283" t="b">
        <v>0</v>
      </c>
      <c r="E283" s="2">
        <v>125</v>
      </c>
      <c r="F283" s="2">
        <v>160</v>
      </c>
      <c r="G283" s="2">
        <v>230</v>
      </c>
      <c r="H283" s="2">
        <v>300</v>
      </c>
      <c r="I283" s="2">
        <v>440</v>
      </c>
      <c r="J283" s="16">
        <f>IF(AND(A283="m",B283=19603),Possibles!Q$91,(IF(AND(A283="m",B283=19601),Possibles!Q$90,IF(AND(A283="m",B283=19600),Possibles!Q$89,IF(AND(A283="f",B283=19603),Possibles!Q$87,IF(AND(A283="f",B283=19601),Possibles!Q$86,Possibles!Q$85))))))</f>
        <v>0.15082983768010214</v>
      </c>
      <c r="K283" s="2">
        <f t="shared" si="12"/>
        <v>663.65128579244947</v>
      </c>
      <c r="L283" s="16">
        <f t="shared" si="13"/>
        <v>0.12082983768010214</v>
      </c>
      <c r="M283" s="14">
        <f t="shared" si="14"/>
        <v>531.65128579244936</v>
      </c>
    </row>
    <row r="284" spans="1:13" x14ac:dyDescent="0.25">
      <c r="A284" t="s">
        <v>15</v>
      </c>
      <c r="B284">
        <v>19603</v>
      </c>
      <c r="C284">
        <v>1959</v>
      </c>
      <c r="D284" t="b">
        <v>0</v>
      </c>
      <c r="E284" s="2">
        <v>500</v>
      </c>
      <c r="F284" s="2">
        <v>500</v>
      </c>
      <c r="G284" s="2">
        <v>535</v>
      </c>
      <c r="H284" s="2">
        <v>640</v>
      </c>
      <c r="I284" s="2">
        <v>815</v>
      </c>
      <c r="J284" s="16">
        <f>IF(AND(A284="m",B284=19603),Possibles!Q$91,(IF(AND(A284="m",B284=19601),Possibles!Q$90,IF(AND(A284="m",B284=19600),Possibles!Q$89,IF(AND(A284="f",B284=19603),Possibles!Q$87,IF(AND(A284="f",B284=19601),Possibles!Q$86,Possibles!Q$85))))))</f>
        <v>0.16389548693586697</v>
      </c>
      <c r="K284" s="2">
        <f t="shared" si="12"/>
        <v>1335.7482185273159</v>
      </c>
      <c r="L284" s="16">
        <f t="shared" si="13"/>
        <v>0.13389548693586698</v>
      </c>
      <c r="M284" s="14">
        <f t="shared" si="14"/>
        <v>1091.2482185273159</v>
      </c>
    </row>
    <row r="285" spans="1:13" x14ac:dyDescent="0.25">
      <c r="A285" t="s">
        <v>15</v>
      </c>
      <c r="B285">
        <v>19601</v>
      </c>
      <c r="C285">
        <v>1959</v>
      </c>
      <c r="D285" t="b">
        <v>0</v>
      </c>
      <c r="E285" s="2">
        <v>250</v>
      </c>
      <c r="F285" s="2">
        <v>215</v>
      </c>
      <c r="G285" s="2">
        <v>215</v>
      </c>
      <c r="H285" s="2">
        <v>285</v>
      </c>
      <c r="I285" s="2">
        <v>390</v>
      </c>
      <c r="J285" s="16">
        <f>IF(AND(A285="m",B285=19603),Possibles!Q$91,(IF(AND(A285="m",B285=19601),Possibles!Q$90,IF(AND(A285="m",B285=19600),Possibles!Q$89,IF(AND(A285="f",B285=19603),Possibles!Q$87,IF(AND(A285="f",B285=19601),Possibles!Q$86,Possibles!Q$85))))))</f>
        <v>0.15215332330491949</v>
      </c>
      <c r="K285" s="2">
        <f t="shared" si="12"/>
        <v>593.39796088918604</v>
      </c>
      <c r="L285" s="16">
        <f t="shared" si="13"/>
        <v>0.12215332330491949</v>
      </c>
      <c r="M285" s="14">
        <f t="shared" si="14"/>
        <v>476.39796088918598</v>
      </c>
    </row>
    <row r="286" spans="1:13" x14ac:dyDescent="0.25">
      <c r="A286" t="s">
        <v>15</v>
      </c>
      <c r="B286">
        <v>19600</v>
      </c>
      <c r="C286">
        <v>1959</v>
      </c>
      <c r="D286" t="b">
        <v>0</v>
      </c>
      <c r="E286" s="2">
        <v>250</v>
      </c>
      <c r="F286" s="2">
        <v>425</v>
      </c>
      <c r="G286" s="2">
        <v>635</v>
      </c>
      <c r="H286" s="2">
        <v>740</v>
      </c>
      <c r="I286" s="2">
        <v>880</v>
      </c>
      <c r="J286" s="16">
        <f>IF(AND(A286="m",B286=19603),Possibles!Q$91,(IF(AND(A286="m",B286=19601),Possibles!Q$90,IF(AND(A286="m",B286=19600),Possibles!Q$89,IF(AND(A286="f",B286=19603),Possibles!Q$87,IF(AND(A286="f",B286=19601),Possibles!Q$86,Possibles!Q$85))))))</f>
        <v>0.15971939812932087</v>
      </c>
      <c r="K286" s="2">
        <f t="shared" si="12"/>
        <v>1405.5307035380238</v>
      </c>
      <c r="L286" s="16">
        <f t="shared" si="13"/>
        <v>0.12971939812932087</v>
      </c>
      <c r="M286" s="14">
        <f t="shared" si="14"/>
        <v>1141.5307035380238</v>
      </c>
    </row>
    <row r="287" spans="1:13" x14ac:dyDescent="0.25">
      <c r="A287" t="s">
        <v>15</v>
      </c>
      <c r="B287">
        <v>19603</v>
      </c>
      <c r="C287">
        <v>1959</v>
      </c>
      <c r="D287" t="b">
        <v>0</v>
      </c>
      <c r="E287" s="2">
        <v>500</v>
      </c>
      <c r="F287" s="2">
        <v>465</v>
      </c>
      <c r="G287" s="2">
        <v>465</v>
      </c>
      <c r="H287" s="2">
        <v>570</v>
      </c>
      <c r="I287" s="2">
        <v>710</v>
      </c>
      <c r="J287" s="16">
        <f>IF(AND(A287="m",B287=19603),Possibles!Q$91,(IF(AND(A287="m",B287=19601),Possibles!Q$90,IF(AND(A287="m",B287=19600),Possibles!Q$89,IF(AND(A287="f",B287=19603),Possibles!Q$87,IF(AND(A287="f",B287=19601),Possibles!Q$86,Possibles!Q$85))))))</f>
        <v>0.16389548693586697</v>
      </c>
      <c r="K287" s="2">
        <f t="shared" si="12"/>
        <v>1163.6579572446556</v>
      </c>
      <c r="L287" s="16">
        <f t="shared" si="13"/>
        <v>0.13389548693586698</v>
      </c>
      <c r="M287" s="14">
        <f t="shared" si="14"/>
        <v>950.65795724465545</v>
      </c>
    </row>
    <row r="288" spans="1:13" x14ac:dyDescent="0.25">
      <c r="A288" t="s">
        <v>15</v>
      </c>
      <c r="B288">
        <v>19603</v>
      </c>
      <c r="C288">
        <v>1959</v>
      </c>
      <c r="D288" t="b">
        <v>0</v>
      </c>
      <c r="E288" s="2">
        <v>375</v>
      </c>
      <c r="F288" s="2">
        <v>340</v>
      </c>
      <c r="G288" s="2">
        <v>340</v>
      </c>
      <c r="H288" s="2">
        <v>410</v>
      </c>
      <c r="I288" s="2">
        <v>585</v>
      </c>
      <c r="J288" s="16">
        <f>IF(AND(A288="m",B288=19603),Possibles!Q$91,(IF(AND(A288="m",B288=19601),Possibles!Q$90,IF(AND(A288="m",B288=19600),Possibles!Q$89,IF(AND(A288="f",B288=19603),Possibles!Q$87,IF(AND(A288="f",B288=19601),Possibles!Q$86,Possibles!Q$85))))))</f>
        <v>0.16389548693586697</v>
      </c>
      <c r="K288" s="2">
        <f t="shared" si="12"/>
        <v>958.78859857482178</v>
      </c>
      <c r="L288" s="16">
        <f t="shared" si="13"/>
        <v>0.13389548693586698</v>
      </c>
      <c r="M288" s="14">
        <f t="shared" si="14"/>
        <v>783.28859857482178</v>
      </c>
    </row>
    <row r="289" spans="1:13" x14ac:dyDescent="0.25">
      <c r="A289" t="s">
        <v>15</v>
      </c>
      <c r="B289">
        <v>19600</v>
      </c>
      <c r="C289">
        <v>1959</v>
      </c>
      <c r="D289" t="b">
        <v>0</v>
      </c>
      <c r="E289" s="2">
        <v>250</v>
      </c>
      <c r="F289" s="2">
        <v>425</v>
      </c>
      <c r="G289" s="2">
        <v>635</v>
      </c>
      <c r="H289" s="2">
        <v>740</v>
      </c>
      <c r="I289" s="2">
        <v>845</v>
      </c>
      <c r="J289" s="16">
        <f>IF(AND(A289="m",B289=19603),Possibles!Q$91,(IF(AND(A289="m",B289=19601),Possibles!Q$90,IF(AND(A289="m",B289=19600),Possibles!Q$89,IF(AND(A289="f",B289=19603),Possibles!Q$87,IF(AND(A289="f",B289=19601),Possibles!Q$86,Possibles!Q$85))))))</f>
        <v>0.15971939812932087</v>
      </c>
      <c r="K289" s="2">
        <f t="shared" si="12"/>
        <v>1349.6289141927614</v>
      </c>
      <c r="L289" s="16">
        <f t="shared" si="13"/>
        <v>0.12971939812932087</v>
      </c>
      <c r="M289" s="14">
        <f t="shared" si="14"/>
        <v>1096.1289141927614</v>
      </c>
    </row>
    <row r="290" spans="1:13" x14ac:dyDescent="0.25">
      <c r="A290" t="s">
        <v>25</v>
      </c>
      <c r="B290">
        <v>19601</v>
      </c>
      <c r="C290">
        <v>1959</v>
      </c>
      <c r="D290" t="b">
        <v>0</v>
      </c>
      <c r="E290" s="2">
        <v>375</v>
      </c>
      <c r="F290" s="2">
        <v>515</v>
      </c>
      <c r="G290" s="2">
        <v>690</v>
      </c>
      <c r="H290" s="2">
        <v>865</v>
      </c>
      <c r="I290" s="2">
        <v>970</v>
      </c>
      <c r="J290" s="16">
        <f>IF(AND(A290="m",B290=19603),Possibles!Q$91,(IF(AND(A290="m",B290=19601),Possibles!Q$90,IF(AND(A290="m",B290=19600),Possibles!Q$89,IF(AND(A290="f",B290=19603),Possibles!Q$87,IF(AND(A290="f",B290=19601),Possibles!Q$86,Possibles!Q$85))))))</f>
        <v>0.13250116814631868</v>
      </c>
      <c r="K290" s="2">
        <f t="shared" si="12"/>
        <v>1285.2613310192912</v>
      </c>
      <c r="L290" s="16">
        <f t="shared" si="13"/>
        <v>0.10250116814631868</v>
      </c>
      <c r="M290" s="14">
        <f t="shared" si="14"/>
        <v>994.26133101929133</v>
      </c>
    </row>
    <row r="291" spans="1:13" x14ac:dyDescent="0.25">
      <c r="A291" t="s">
        <v>15</v>
      </c>
      <c r="B291">
        <v>19603</v>
      </c>
      <c r="C291">
        <v>1959</v>
      </c>
      <c r="D291" t="b">
        <v>0</v>
      </c>
      <c r="E291" s="2">
        <v>625</v>
      </c>
      <c r="F291" s="2">
        <v>625</v>
      </c>
      <c r="G291" s="2">
        <v>660</v>
      </c>
      <c r="H291" s="2">
        <v>765</v>
      </c>
      <c r="I291" s="2">
        <v>940</v>
      </c>
      <c r="J291" s="16">
        <f>IF(AND(A291="m",B291=19603),Possibles!Q$91,(IF(AND(A291="m",B291=19601),Possibles!Q$90,IF(AND(A291="m",B291=19600),Possibles!Q$89,IF(AND(A291="f",B291=19603),Possibles!Q$87,IF(AND(A291="f",B291=19601),Possibles!Q$86,Possibles!Q$85))))))</f>
        <v>0.16389548693586697</v>
      </c>
      <c r="K291" s="2">
        <f t="shared" si="12"/>
        <v>1540.6175771971496</v>
      </c>
      <c r="L291" s="16">
        <f t="shared" si="13"/>
        <v>0.13389548693586698</v>
      </c>
      <c r="M291" s="14">
        <f t="shared" si="14"/>
        <v>1258.6175771971496</v>
      </c>
    </row>
    <row r="292" spans="1:13" x14ac:dyDescent="0.25">
      <c r="A292" t="s">
        <v>25</v>
      </c>
      <c r="B292">
        <v>19603</v>
      </c>
      <c r="C292">
        <v>1959</v>
      </c>
      <c r="D292" t="b">
        <v>0</v>
      </c>
      <c r="E292" s="2">
        <v>375</v>
      </c>
      <c r="F292" s="2">
        <v>375</v>
      </c>
      <c r="G292" s="2">
        <v>410</v>
      </c>
      <c r="H292" s="2">
        <v>550</v>
      </c>
      <c r="I292" s="2">
        <v>620</v>
      </c>
      <c r="J292" s="16">
        <f>IF(AND(A292="m",B292=19603),Possibles!Q$91,(IF(AND(A292="m",B292=19601),Possibles!Q$90,IF(AND(A292="m",B292=19600),Possibles!Q$89,IF(AND(A292="f",B292=19603),Possibles!Q$87,IF(AND(A292="f",B292=19601),Possibles!Q$86,Possibles!Q$85))))))</f>
        <v>0.1613047697245652</v>
      </c>
      <c r="K292" s="2">
        <f t="shared" si="12"/>
        <v>1000.0895722923043</v>
      </c>
      <c r="L292" s="16">
        <f t="shared" si="13"/>
        <v>0.1313047697245652</v>
      </c>
      <c r="M292" s="14">
        <f t="shared" si="14"/>
        <v>814.08957229230418</v>
      </c>
    </row>
    <row r="293" spans="1:13" x14ac:dyDescent="0.25">
      <c r="A293" t="s">
        <v>25</v>
      </c>
      <c r="B293">
        <v>19600</v>
      </c>
      <c r="C293">
        <v>1959</v>
      </c>
      <c r="D293" t="b">
        <v>0</v>
      </c>
      <c r="E293" s="2">
        <v>125</v>
      </c>
      <c r="F293" s="2">
        <v>300</v>
      </c>
      <c r="G293" s="2">
        <v>510</v>
      </c>
      <c r="H293" s="2">
        <v>615</v>
      </c>
      <c r="I293" s="2">
        <v>755</v>
      </c>
      <c r="J293" s="16">
        <f>IF(AND(A293="m",B293=19603),Possibles!Q$91,(IF(AND(A293="m",B293=19601),Possibles!Q$90,IF(AND(A293="m",B293=19600),Possibles!Q$89,IF(AND(A293="f",B293=19603),Possibles!Q$87,IF(AND(A293="f",B293=19601),Possibles!Q$86,Possibles!Q$85))))))</f>
        <v>0.15082983768010214</v>
      </c>
      <c r="K293" s="2">
        <f t="shared" si="12"/>
        <v>1138.7652744847712</v>
      </c>
      <c r="L293" s="16">
        <f t="shared" si="13"/>
        <v>0.12082983768010214</v>
      </c>
      <c r="M293" s="14">
        <f t="shared" si="14"/>
        <v>912.26527448477111</v>
      </c>
    </row>
    <row r="294" spans="1:13" x14ac:dyDescent="0.25">
      <c r="A294" t="s">
        <v>15</v>
      </c>
      <c r="B294">
        <v>19600</v>
      </c>
      <c r="C294">
        <v>1959</v>
      </c>
      <c r="D294" t="b">
        <v>0</v>
      </c>
      <c r="E294" s="2">
        <v>625</v>
      </c>
      <c r="F294" s="2">
        <v>660</v>
      </c>
      <c r="G294" s="2">
        <v>730</v>
      </c>
      <c r="H294" s="2">
        <v>905</v>
      </c>
      <c r="I294" s="2">
        <v>1010</v>
      </c>
      <c r="J294" s="16">
        <f>IF(AND(A294="m",B294=19603),Possibles!Q$91,(IF(AND(A294="m",B294=19601),Possibles!Q$90,IF(AND(A294="m",B294=19600),Possibles!Q$89,IF(AND(A294="f",B294=19603),Possibles!Q$87,IF(AND(A294="f",B294=19601),Possibles!Q$86,Possibles!Q$85))))))</f>
        <v>0.15971939812932087</v>
      </c>
      <c r="K294" s="2">
        <f t="shared" si="12"/>
        <v>1613.1659211061408</v>
      </c>
      <c r="L294" s="16">
        <f t="shared" si="13"/>
        <v>0.12971939812932087</v>
      </c>
      <c r="M294" s="14">
        <f t="shared" si="14"/>
        <v>1310.1659211061408</v>
      </c>
    </row>
    <row r="295" spans="1:13" x14ac:dyDescent="0.25">
      <c r="A295" t="s">
        <v>15</v>
      </c>
      <c r="B295">
        <v>19601</v>
      </c>
      <c r="C295">
        <v>1959</v>
      </c>
      <c r="D295" t="b">
        <v>0</v>
      </c>
      <c r="E295" s="2">
        <v>625</v>
      </c>
      <c r="F295" s="2">
        <v>765</v>
      </c>
      <c r="G295" s="2">
        <v>940</v>
      </c>
      <c r="H295" s="2">
        <v>1080</v>
      </c>
      <c r="I295" s="2">
        <v>1220</v>
      </c>
      <c r="J295" s="16">
        <f>IF(AND(A295="m",B295=19603),Possibles!Q$91,(IF(AND(A295="m",B295=19601),Possibles!Q$90,IF(AND(A295="m",B295=19600),Possibles!Q$89,IF(AND(A295="f",B295=19603),Possibles!Q$87,IF(AND(A295="f",B295=19601),Possibles!Q$86,Possibles!Q$85))))))</f>
        <v>0.15215332330491949</v>
      </c>
      <c r="K295" s="2">
        <f t="shared" si="12"/>
        <v>1856.2705443200177</v>
      </c>
      <c r="L295" s="16">
        <f t="shared" si="13"/>
        <v>0.12215332330491949</v>
      </c>
      <c r="M295" s="14">
        <f t="shared" si="14"/>
        <v>1490.2705443200177</v>
      </c>
    </row>
    <row r="296" spans="1:13" x14ac:dyDescent="0.25">
      <c r="A296" t="s">
        <v>15</v>
      </c>
      <c r="B296">
        <v>19600</v>
      </c>
      <c r="C296">
        <v>1959</v>
      </c>
      <c r="D296" t="b">
        <v>0</v>
      </c>
      <c r="E296" s="2">
        <v>250</v>
      </c>
      <c r="F296" s="2">
        <v>355</v>
      </c>
      <c r="G296" s="2">
        <v>495</v>
      </c>
      <c r="H296" s="2">
        <v>670</v>
      </c>
      <c r="I296" s="2">
        <v>845</v>
      </c>
      <c r="J296" s="16">
        <f>IF(AND(A296="m",B296=19603),Possibles!Q$91,(IF(AND(A296="m",B296=19601),Possibles!Q$90,IF(AND(A296="m",B296=19600),Possibles!Q$89,IF(AND(A296="f",B296=19603),Possibles!Q$87,IF(AND(A296="f",B296=19601),Possibles!Q$86,Possibles!Q$85))))))</f>
        <v>0.15971939812932087</v>
      </c>
      <c r="K296" s="2">
        <f t="shared" si="12"/>
        <v>1349.6289141927614</v>
      </c>
      <c r="L296" s="16">
        <f t="shared" si="13"/>
        <v>0.12971939812932087</v>
      </c>
      <c r="M296" s="14">
        <f t="shared" si="14"/>
        <v>1096.1289141927614</v>
      </c>
    </row>
    <row r="297" spans="1:13" x14ac:dyDescent="0.25">
      <c r="A297" t="s">
        <v>25</v>
      </c>
      <c r="B297">
        <v>19603</v>
      </c>
      <c r="C297">
        <v>1959</v>
      </c>
      <c r="D297" t="b">
        <v>0</v>
      </c>
      <c r="E297" s="2">
        <v>625</v>
      </c>
      <c r="F297" s="2">
        <v>625</v>
      </c>
      <c r="G297" s="2">
        <v>660</v>
      </c>
      <c r="H297" s="2">
        <v>765</v>
      </c>
      <c r="I297" s="2">
        <v>800</v>
      </c>
      <c r="J297" s="16">
        <f>IF(AND(A297="m",B297=19603),Possibles!Q$91,(IF(AND(A297="m",B297=19601),Possibles!Q$90,IF(AND(A297="m",B297=19600),Possibles!Q$89,IF(AND(A297="f",B297=19603),Possibles!Q$87,IF(AND(A297="f",B297=19601),Possibles!Q$86,Possibles!Q$85))))))</f>
        <v>0.1613047697245652</v>
      </c>
      <c r="K297" s="2">
        <f t="shared" si="12"/>
        <v>1290.4381577965216</v>
      </c>
      <c r="L297" s="16">
        <f t="shared" si="13"/>
        <v>0.1313047697245652</v>
      </c>
      <c r="M297" s="14">
        <f t="shared" si="14"/>
        <v>1050.4381577965216</v>
      </c>
    </row>
    <row r="298" spans="1:13" x14ac:dyDescent="0.25">
      <c r="A298" t="s">
        <v>15</v>
      </c>
      <c r="B298">
        <v>19600</v>
      </c>
      <c r="C298">
        <v>1960</v>
      </c>
      <c r="D298" t="b">
        <v>0</v>
      </c>
      <c r="E298" s="2">
        <v>450</v>
      </c>
      <c r="F298" s="2">
        <v>690</v>
      </c>
      <c r="G298" s="2">
        <v>690</v>
      </c>
      <c r="H298" s="2">
        <v>810</v>
      </c>
      <c r="I298" s="2">
        <v>970</v>
      </c>
      <c r="J298" s="16">
        <f>IF(AND(A298="m",B298=19603),Possibles!Q$91,(IF(AND(A298="m",B298=19601),Possibles!Q$90,IF(AND(A298="m",B298=19600),Possibles!Q$89,IF(AND(A298="f",B298=19603),Possibles!Q$87,IF(AND(A298="f",B298=19601),Possibles!Q$86,Possibles!Q$85))))))</f>
        <v>0.15971939812932087</v>
      </c>
      <c r="K298" s="2">
        <f t="shared" si="12"/>
        <v>1549.2781618544125</v>
      </c>
      <c r="L298" s="16">
        <f t="shared" si="13"/>
        <v>0.12971939812932087</v>
      </c>
      <c r="M298" s="14">
        <f t="shared" si="14"/>
        <v>1258.2781618544125</v>
      </c>
    </row>
    <row r="299" spans="1:13" x14ac:dyDescent="0.25">
      <c r="A299" t="s">
        <v>15</v>
      </c>
      <c r="B299">
        <v>19603</v>
      </c>
      <c r="C299">
        <v>1960</v>
      </c>
      <c r="D299" t="b">
        <v>0</v>
      </c>
      <c r="E299" s="2">
        <v>300</v>
      </c>
      <c r="F299" s="2">
        <v>580</v>
      </c>
      <c r="G299" s="2">
        <v>580</v>
      </c>
      <c r="H299" s="2">
        <v>660</v>
      </c>
      <c r="I299" s="2">
        <v>700</v>
      </c>
      <c r="J299" s="16">
        <f>IF(AND(A299="m",B299=19603),Possibles!Q$91,(IF(AND(A299="m",B299=19601),Possibles!Q$90,IF(AND(A299="m",B299=19600),Possibles!Q$89,IF(AND(A299="f",B299=19603),Possibles!Q$87,IF(AND(A299="f",B299=19601),Possibles!Q$86,Possibles!Q$85))))))</f>
        <v>0.16389548693586697</v>
      </c>
      <c r="K299" s="2">
        <f t="shared" si="12"/>
        <v>1147.2684085510689</v>
      </c>
      <c r="L299" s="16">
        <f t="shared" si="13"/>
        <v>0.13389548693586698</v>
      </c>
      <c r="M299" s="14">
        <f t="shared" si="14"/>
        <v>937.26840855106877</v>
      </c>
    </row>
    <row r="300" spans="1:13" x14ac:dyDescent="0.25">
      <c r="A300" t="s">
        <v>15</v>
      </c>
      <c r="B300">
        <v>19600</v>
      </c>
      <c r="C300">
        <v>1960</v>
      </c>
      <c r="D300" t="b">
        <v>0</v>
      </c>
      <c r="E300" s="2">
        <v>600</v>
      </c>
      <c r="F300" s="2">
        <v>680</v>
      </c>
      <c r="G300" s="2">
        <v>880</v>
      </c>
      <c r="H300" s="2">
        <v>960</v>
      </c>
      <c r="I300" s="2">
        <v>1000</v>
      </c>
      <c r="J300" s="16">
        <f>IF(AND(A300="m",B300=19603),Possibles!Q$91,(IF(AND(A300="m",B300=19601),Possibles!Q$90,IF(AND(A300="m",B300=19600),Possibles!Q$89,IF(AND(A300="f",B300=19603),Possibles!Q$87,IF(AND(A300="f",B300=19601),Possibles!Q$86,Possibles!Q$85))))))</f>
        <v>0.15971939812932087</v>
      </c>
      <c r="K300" s="2">
        <f t="shared" si="12"/>
        <v>1597.1939812932087</v>
      </c>
      <c r="L300" s="16">
        <f t="shared" si="13"/>
        <v>0.12971939812932087</v>
      </c>
      <c r="M300" s="14">
        <f t="shared" si="14"/>
        <v>1297.1939812932087</v>
      </c>
    </row>
    <row r="301" spans="1:13" x14ac:dyDescent="0.25">
      <c r="A301" t="s">
        <v>15</v>
      </c>
      <c r="B301">
        <v>19603</v>
      </c>
      <c r="C301">
        <v>1960</v>
      </c>
      <c r="D301" t="b">
        <v>0</v>
      </c>
      <c r="E301" s="2">
        <v>300</v>
      </c>
      <c r="F301" s="2">
        <v>380</v>
      </c>
      <c r="G301" s="2">
        <v>540</v>
      </c>
      <c r="H301" s="2">
        <v>620</v>
      </c>
      <c r="I301" s="2">
        <v>820</v>
      </c>
      <c r="J301" s="16">
        <f>IF(AND(A301="m",B301=19603),Possibles!Q$91,(IF(AND(A301="m",B301=19601),Possibles!Q$90,IF(AND(A301="m",B301=19600),Possibles!Q$89,IF(AND(A301="f",B301=19603),Possibles!Q$87,IF(AND(A301="f",B301=19601),Possibles!Q$86,Possibles!Q$85))))))</f>
        <v>0.16389548693586697</v>
      </c>
      <c r="K301" s="2">
        <f t="shared" si="12"/>
        <v>1343.9429928741092</v>
      </c>
      <c r="L301" s="16">
        <f t="shared" si="13"/>
        <v>0.13389548693586698</v>
      </c>
      <c r="M301" s="14">
        <f t="shared" si="14"/>
        <v>1097.9429928741092</v>
      </c>
    </row>
    <row r="302" spans="1:13" x14ac:dyDescent="0.25">
      <c r="A302" t="s">
        <v>25</v>
      </c>
      <c r="B302">
        <v>19601</v>
      </c>
      <c r="C302">
        <v>1960</v>
      </c>
      <c r="D302" t="b">
        <v>0</v>
      </c>
      <c r="E302" s="2">
        <v>450</v>
      </c>
      <c r="F302" s="2">
        <v>530</v>
      </c>
      <c r="G302" s="2">
        <v>730</v>
      </c>
      <c r="H302" s="2">
        <v>810</v>
      </c>
      <c r="I302" s="2">
        <v>930</v>
      </c>
      <c r="J302" s="16">
        <f>IF(AND(A302="m",B302=19603),Possibles!Q$91,(IF(AND(A302="m",B302=19601),Possibles!Q$90,IF(AND(A302="m",B302=19600),Possibles!Q$89,IF(AND(A302="f",B302=19603),Possibles!Q$87,IF(AND(A302="f",B302=19601),Possibles!Q$86,Possibles!Q$85))))))</f>
        <v>0.13250116814631868</v>
      </c>
      <c r="K302" s="2">
        <f t="shared" si="12"/>
        <v>1232.2608637607636</v>
      </c>
      <c r="L302" s="16">
        <f t="shared" si="13"/>
        <v>0.10250116814631868</v>
      </c>
      <c r="M302" s="14">
        <f t="shared" si="14"/>
        <v>953.26086376076375</v>
      </c>
    </row>
    <row r="303" spans="1:13" x14ac:dyDescent="0.25">
      <c r="A303" t="s">
        <v>25</v>
      </c>
      <c r="B303">
        <v>19601</v>
      </c>
      <c r="C303">
        <v>1960</v>
      </c>
      <c r="D303" t="b">
        <v>0</v>
      </c>
      <c r="E303" s="2">
        <v>150</v>
      </c>
      <c r="F303" s="2">
        <v>430</v>
      </c>
      <c r="G303" s="2">
        <v>430</v>
      </c>
      <c r="H303" s="2">
        <v>590</v>
      </c>
      <c r="I303" s="2">
        <v>750</v>
      </c>
      <c r="J303" s="16">
        <f>IF(AND(A303="m",B303=19603),Possibles!Q$91,(IF(AND(A303="m",B303=19601),Possibles!Q$90,IF(AND(A303="m",B303=19600),Possibles!Q$89,IF(AND(A303="f",B303=19603),Possibles!Q$87,IF(AND(A303="f",B303=19601),Possibles!Q$86,Possibles!Q$85))))))</f>
        <v>0.13250116814631868</v>
      </c>
      <c r="K303" s="2">
        <f t="shared" si="12"/>
        <v>993.75876109738999</v>
      </c>
      <c r="L303" s="16">
        <f t="shared" si="13"/>
        <v>0.10250116814631868</v>
      </c>
      <c r="M303" s="14">
        <f t="shared" si="14"/>
        <v>768.75876109739022</v>
      </c>
    </row>
    <row r="304" spans="1:13" x14ac:dyDescent="0.25">
      <c r="A304" t="s">
        <v>25</v>
      </c>
      <c r="B304">
        <v>19601</v>
      </c>
      <c r="C304">
        <v>1960</v>
      </c>
      <c r="D304" t="b">
        <v>0</v>
      </c>
      <c r="E304" s="2">
        <v>150</v>
      </c>
      <c r="F304" s="2">
        <v>430</v>
      </c>
      <c r="G304" s="2">
        <v>390</v>
      </c>
      <c r="H304" s="2">
        <v>430</v>
      </c>
      <c r="I304" s="2">
        <v>510</v>
      </c>
      <c r="J304" s="16">
        <f>IF(AND(A304="m",B304=19603),Possibles!Q$91,(IF(AND(A304="m",B304=19601),Possibles!Q$90,IF(AND(A304="m",B304=19600),Possibles!Q$89,IF(AND(A304="f",B304=19603),Possibles!Q$87,IF(AND(A304="f",B304=19601),Possibles!Q$86,Possibles!Q$85))))))</f>
        <v>0.13250116814631868</v>
      </c>
      <c r="K304" s="2">
        <f t="shared" si="12"/>
        <v>675.7559575462252</v>
      </c>
      <c r="L304" s="16">
        <f t="shared" si="13"/>
        <v>0.10250116814631868</v>
      </c>
      <c r="M304" s="14">
        <f t="shared" si="14"/>
        <v>522.75595754622532</v>
      </c>
    </row>
    <row r="305" spans="1:13" x14ac:dyDescent="0.25">
      <c r="A305" t="s">
        <v>15</v>
      </c>
      <c r="B305">
        <v>19601</v>
      </c>
      <c r="C305">
        <v>1960</v>
      </c>
      <c r="D305" t="b">
        <v>0</v>
      </c>
      <c r="E305" s="2">
        <v>600</v>
      </c>
      <c r="F305" s="2">
        <v>560</v>
      </c>
      <c r="G305" s="2">
        <v>680</v>
      </c>
      <c r="H305" s="2">
        <v>880</v>
      </c>
      <c r="I305" s="2">
        <v>1080</v>
      </c>
      <c r="J305" s="16">
        <f>IF(AND(A305="m",B305=19603),Possibles!Q$91,(IF(AND(A305="m",B305=19601),Possibles!Q$90,IF(AND(A305="m",B305=19600),Possibles!Q$89,IF(AND(A305="f",B305=19603),Possibles!Q$87,IF(AND(A305="f",B305=19601),Possibles!Q$86,Possibles!Q$85))))))</f>
        <v>0.15215332330491949</v>
      </c>
      <c r="K305" s="2">
        <f t="shared" si="12"/>
        <v>1643.2558916931305</v>
      </c>
      <c r="L305" s="16">
        <f t="shared" si="13"/>
        <v>0.12215332330491949</v>
      </c>
      <c r="M305" s="14">
        <f t="shared" si="14"/>
        <v>1319.2558916931305</v>
      </c>
    </row>
    <row r="306" spans="1:13" x14ac:dyDescent="0.25">
      <c r="A306" t="s">
        <v>25</v>
      </c>
      <c r="B306">
        <v>19600</v>
      </c>
      <c r="C306">
        <v>1960</v>
      </c>
      <c r="D306" t="b">
        <v>0</v>
      </c>
      <c r="E306" s="2">
        <v>600</v>
      </c>
      <c r="F306" s="2">
        <v>720</v>
      </c>
      <c r="G306" s="2">
        <v>680</v>
      </c>
      <c r="H306" s="2">
        <v>840</v>
      </c>
      <c r="I306" s="2">
        <v>920</v>
      </c>
      <c r="J306" s="16">
        <f>IF(AND(A306="m",B306=19603),Possibles!Q$91,(IF(AND(A306="m",B306=19601),Possibles!Q$90,IF(AND(A306="m",B306=19600),Possibles!Q$89,IF(AND(A306="f",B306=19603),Possibles!Q$87,IF(AND(A306="f",B306=19601),Possibles!Q$86,Possibles!Q$85))))))</f>
        <v>0.15082983768010214</v>
      </c>
      <c r="K306" s="2">
        <f t="shared" si="12"/>
        <v>1387.6345066569397</v>
      </c>
      <c r="L306" s="16">
        <f t="shared" si="13"/>
        <v>0.12082983768010214</v>
      </c>
      <c r="M306" s="14">
        <f t="shared" si="14"/>
        <v>1111.6345066569397</v>
      </c>
    </row>
    <row r="307" spans="1:13" x14ac:dyDescent="0.25">
      <c r="A307" t="s">
        <v>15</v>
      </c>
      <c r="B307">
        <v>19601</v>
      </c>
      <c r="C307">
        <v>1960</v>
      </c>
      <c r="D307" t="b">
        <v>0</v>
      </c>
      <c r="E307" s="2">
        <v>600</v>
      </c>
      <c r="F307" s="2">
        <v>640</v>
      </c>
      <c r="G307" s="2">
        <v>720</v>
      </c>
      <c r="H307" s="2">
        <v>760</v>
      </c>
      <c r="I307" s="2">
        <v>920</v>
      </c>
      <c r="J307" s="16">
        <f>IF(AND(A307="m",B307=19603),Possibles!Q$91,(IF(AND(A307="m",B307=19601),Possibles!Q$90,IF(AND(A307="m",B307=19600),Possibles!Q$89,IF(AND(A307="f",B307=19603),Possibles!Q$87,IF(AND(A307="f",B307=19601),Possibles!Q$86,Possibles!Q$85))))))</f>
        <v>0.15215332330491949</v>
      </c>
      <c r="K307" s="2">
        <f t="shared" si="12"/>
        <v>1399.8105744052593</v>
      </c>
      <c r="L307" s="16">
        <f t="shared" si="13"/>
        <v>0.12215332330491949</v>
      </c>
      <c r="M307" s="14">
        <f t="shared" si="14"/>
        <v>1123.8105744052593</v>
      </c>
    </row>
    <row r="308" spans="1:13" x14ac:dyDescent="0.25">
      <c r="A308" t="s">
        <v>25</v>
      </c>
      <c r="B308">
        <v>19600</v>
      </c>
      <c r="C308">
        <v>1960</v>
      </c>
      <c r="D308" t="b">
        <v>0</v>
      </c>
      <c r="E308" s="2">
        <v>600</v>
      </c>
      <c r="F308" s="2">
        <v>560</v>
      </c>
      <c r="G308" s="2">
        <v>720</v>
      </c>
      <c r="H308" s="2">
        <v>920</v>
      </c>
      <c r="I308" s="2">
        <v>960</v>
      </c>
      <c r="J308" s="16">
        <f>IF(AND(A308="m",B308=19603),Possibles!Q$91,(IF(AND(A308="m",B308=19601),Possibles!Q$90,IF(AND(A308="m",B308=19600),Possibles!Q$89,IF(AND(A308="f",B308=19603),Possibles!Q$87,IF(AND(A308="f",B308=19601),Possibles!Q$86,Possibles!Q$85))))))</f>
        <v>0.15082983768010214</v>
      </c>
      <c r="K308" s="2">
        <f t="shared" si="12"/>
        <v>1447.9664417289805</v>
      </c>
      <c r="L308" s="16">
        <f t="shared" si="13"/>
        <v>0.12082983768010214</v>
      </c>
      <c r="M308" s="14">
        <f t="shared" si="14"/>
        <v>1159.9664417289805</v>
      </c>
    </row>
    <row r="309" spans="1:13" x14ac:dyDescent="0.25">
      <c r="A309" t="s">
        <v>15</v>
      </c>
      <c r="B309">
        <v>19600</v>
      </c>
      <c r="C309">
        <v>1960</v>
      </c>
      <c r="D309" t="b">
        <v>0</v>
      </c>
      <c r="E309" s="2">
        <v>600</v>
      </c>
      <c r="F309" s="2">
        <v>680</v>
      </c>
      <c r="G309" s="2">
        <v>840</v>
      </c>
      <c r="H309" s="2">
        <v>1040</v>
      </c>
      <c r="I309" s="2">
        <v>1120</v>
      </c>
      <c r="J309" s="16">
        <f>IF(AND(A309="m",B309=19603),Possibles!Q$91,(IF(AND(A309="m",B309=19601),Possibles!Q$90,IF(AND(A309="m",B309=19600),Possibles!Q$89,IF(AND(A309="f",B309=19603),Possibles!Q$87,IF(AND(A309="f",B309=19601),Possibles!Q$86,Possibles!Q$85))))))</f>
        <v>0.15971939812932087</v>
      </c>
      <c r="K309" s="2">
        <f t="shared" si="12"/>
        <v>1788.8572590483939</v>
      </c>
      <c r="L309" s="16">
        <f t="shared" si="13"/>
        <v>0.12971939812932087</v>
      </c>
      <c r="M309" s="14">
        <f t="shared" si="14"/>
        <v>1452.8572590483939</v>
      </c>
    </row>
    <row r="310" spans="1:13" x14ac:dyDescent="0.25">
      <c r="A310" t="s">
        <v>25</v>
      </c>
      <c r="B310">
        <v>19601</v>
      </c>
      <c r="C310">
        <v>1960</v>
      </c>
      <c r="D310" t="b">
        <v>0</v>
      </c>
      <c r="E310" s="2">
        <v>750</v>
      </c>
      <c r="F310" s="2">
        <v>990</v>
      </c>
      <c r="G310" s="2">
        <v>1030</v>
      </c>
      <c r="H310" s="2">
        <v>1110</v>
      </c>
      <c r="I310" s="2">
        <v>1270</v>
      </c>
      <c r="J310" s="16">
        <f>IF(AND(A310="m",B310=19603),Possibles!Q$91,(IF(AND(A310="m",B310=19601),Possibles!Q$90,IF(AND(A310="m",B310=19600),Possibles!Q$89,IF(AND(A310="f",B310=19603),Possibles!Q$87,IF(AND(A310="f",B310=19601),Possibles!Q$86,Possibles!Q$85))))))</f>
        <v>0.13250116814631868</v>
      </c>
      <c r="K310" s="2">
        <f t="shared" si="12"/>
        <v>1682.764835458247</v>
      </c>
      <c r="L310" s="16">
        <f t="shared" si="13"/>
        <v>0.10250116814631868</v>
      </c>
      <c r="M310" s="14">
        <f t="shared" si="14"/>
        <v>1301.7648354582473</v>
      </c>
    </row>
    <row r="311" spans="1:13" x14ac:dyDescent="0.25">
      <c r="A311" t="s">
        <v>15</v>
      </c>
      <c r="B311">
        <v>19603</v>
      </c>
      <c r="C311">
        <v>1961</v>
      </c>
      <c r="D311" t="b">
        <v>0</v>
      </c>
      <c r="E311" s="2">
        <v>750</v>
      </c>
      <c r="F311" s="2">
        <v>1030</v>
      </c>
      <c r="G311" s="2">
        <v>1110</v>
      </c>
      <c r="H311" s="2">
        <v>1150</v>
      </c>
      <c r="I311" s="2">
        <v>1190</v>
      </c>
      <c r="J311" s="16">
        <f>IF(AND(A311="m",B311=19603),Possibles!Q$91,(IF(AND(A311="m",B311=19601),Possibles!Q$90,IF(AND(A311="m",B311=19600),Possibles!Q$89,IF(AND(A311="f",B311=19603),Possibles!Q$87,IF(AND(A311="f",B311=19601),Possibles!Q$86,Possibles!Q$85))))))</f>
        <v>0.16389548693586697</v>
      </c>
      <c r="K311" s="2">
        <f t="shared" si="12"/>
        <v>1950.3562945368169</v>
      </c>
      <c r="L311" s="16">
        <f t="shared" si="13"/>
        <v>0.13389548693586698</v>
      </c>
      <c r="M311" s="14">
        <f t="shared" si="14"/>
        <v>1593.3562945368169</v>
      </c>
    </row>
    <row r="312" spans="1:13" x14ac:dyDescent="0.25">
      <c r="A312" t="s">
        <v>25</v>
      </c>
      <c r="B312">
        <v>19601</v>
      </c>
      <c r="C312">
        <v>1961</v>
      </c>
      <c r="D312" t="b">
        <v>0</v>
      </c>
      <c r="E312" s="2">
        <v>300</v>
      </c>
      <c r="F312" s="2">
        <v>420</v>
      </c>
      <c r="G312" s="2">
        <v>380</v>
      </c>
      <c r="H312" s="2">
        <v>500</v>
      </c>
      <c r="I312" s="2">
        <v>580</v>
      </c>
      <c r="J312" s="16">
        <f>IF(AND(A312="m",B312=19603),Possibles!Q$91,(IF(AND(A312="m",B312=19601),Possibles!Q$90,IF(AND(A312="m",B312=19600),Possibles!Q$89,IF(AND(A312="f",B312=19603),Possibles!Q$87,IF(AND(A312="f",B312=19601),Possibles!Q$86,Possibles!Q$85))))))</f>
        <v>0.13250116814631868</v>
      </c>
      <c r="K312" s="2">
        <f t="shared" si="12"/>
        <v>768.5067752486483</v>
      </c>
      <c r="L312" s="16">
        <f t="shared" si="13"/>
        <v>0.10250116814631868</v>
      </c>
      <c r="M312" s="14">
        <f t="shared" si="14"/>
        <v>594.50677524864841</v>
      </c>
    </row>
    <row r="313" spans="1:13" x14ac:dyDescent="0.25">
      <c r="A313" t="s">
        <v>25</v>
      </c>
      <c r="B313">
        <v>19600</v>
      </c>
      <c r="C313">
        <v>1961</v>
      </c>
      <c r="D313" t="b">
        <v>0</v>
      </c>
      <c r="E313" s="2">
        <v>300</v>
      </c>
      <c r="F313" s="2">
        <v>500</v>
      </c>
      <c r="G313" s="2">
        <v>580</v>
      </c>
      <c r="H313" s="2">
        <v>620</v>
      </c>
      <c r="I313" s="2">
        <v>820</v>
      </c>
      <c r="J313" s="16">
        <f>IF(AND(A313="m",B313=19603),Possibles!Q$91,(IF(AND(A313="m",B313=19601),Possibles!Q$90,IF(AND(A313="m",B313=19600),Possibles!Q$89,IF(AND(A313="f",B313=19603),Possibles!Q$87,IF(AND(A313="f",B313=19601),Possibles!Q$86,Possibles!Q$85))))))</f>
        <v>0.15082983768010214</v>
      </c>
      <c r="K313" s="2">
        <f t="shared" si="12"/>
        <v>1236.8046689768375</v>
      </c>
      <c r="L313" s="16">
        <f t="shared" si="13"/>
        <v>0.12082983768010214</v>
      </c>
      <c r="M313" s="14">
        <f t="shared" si="14"/>
        <v>990.80466897683755</v>
      </c>
    </row>
    <row r="314" spans="1:13" x14ac:dyDescent="0.25">
      <c r="A314" t="s">
        <v>15</v>
      </c>
      <c r="B314">
        <v>19603</v>
      </c>
      <c r="C314">
        <v>1961</v>
      </c>
      <c r="D314" t="b">
        <v>0</v>
      </c>
      <c r="E314" s="2">
        <v>450</v>
      </c>
      <c r="F314" s="2">
        <v>610</v>
      </c>
      <c r="G314" s="2">
        <v>730</v>
      </c>
      <c r="H314" s="2">
        <v>890</v>
      </c>
      <c r="I314" s="2">
        <v>930</v>
      </c>
      <c r="J314" s="16">
        <f>IF(AND(A314="m",B314=19603),Possibles!Q$91,(IF(AND(A314="m",B314=19601),Possibles!Q$90,IF(AND(A314="m",B314=19600),Possibles!Q$89,IF(AND(A314="f",B314=19603),Possibles!Q$87,IF(AND(A314="f",B314=19601),Possibles!Q$86,Possibles!Q$85))))))</f>
        <v>0.16389548693586697</v>
      </c>
      <c r="K314" s="2">
        <f t="shared" si="12"/>
        <v>1524.2280285035629</v>
      </c>
      <c r="L314" s="16">
        <f t="shared" si="13"/>
        <v>0.13389548693586698</v>
      </c>
      <c r="M314" s="14">
        <f t="shared" si="14"/>
        <v>1245.2280285035629</v>
      </c>
    </row>
    <row r="315" spans="1:13" x14ac:dyDescent="0.25">
      <c r="A315" t="s">
        <v>25</v>
      </c>
      <c r="B315">
        <v>19601</v>
      </c>
      <c r="C315">
        <v>1961</v>
      </c>
      <c r="D315" t="b">
        <v>0</v>
      </c>
      <c r="E315" s="2">
        <v>450</v>
      </c>
      <c r="F315" s="2">
        <v>650</v>
      </c>
      <c r="G315" s="2">
        <v>610</v>
      </c>
      <c r="H315" s="2">
        <v>810</v>
      </c>
      <c r="I315" s="2">
        <v>850</v>
      </c>
      <c r="J315" s="16">
        <f>IF(AND(A315="m",B315=19603),Possibles!Q$91,(IF(AND(A315="m",B315=19601),Possibles!Q$90,IF(AND(A315="m",B315=19600),Possibles!Q$89,IF(AND(A315="f",B315=19603),Possibles!Q$87,IF(AND(A315="f",B315=19601),Possibles!Q$86,Possibles!Q$85))))))</f>
        <v>0.13250116814631868</v>
      </c>
      <c r="K315" s="2">
        <f t="shared" si="12"/>
        <v>1126.2599292437087</v>
      </c>
      <c r="L315" s="16">
        <f t="shared" si="13"/>
        <v>0.10250116814631868</v>
      </c>
      <c r="M315" s="14">
        <f t="shared" si="14"/>
        <v>871.25992924370883</v>
      </c>
    </row>
    <row r="316" spans="1:13" x14ac:dyDescent="0.25">
      <c r="A316" t="s">
        <v>15</v>
      </c>
      <c r="B316">
        <v>19603</v>
      </c>
      <c r="C316">
        <v>1961</v>
      </c>
      <c r="D316" t="b">
        <v>0</v>
      </c>
      <c r="E316" s="2">
        <v>600</v>
      </c>
      <c r="F316" s="2">
        <v>640</v>
      </c>
      <c r="G316" s="2">
        <v>720</v>
      </c>
      <c r="H316" s="2">
        <v>760</v>
      </c>
      <c r="I316" s="2">
        <v>920</v>
      </c>
      <c r="J316" s="16">
        <f>IF(AND(A316="m",B316=19603),Possibles!Q$91,(IF(AND(A316="m",B316=19601),Possibles!Q$90,IF(AND(A316="m",B316=19600),Possibles!Q$89,IF(AND(A316="f",B316=19603),Possibles!Q$87,IF(AND(A316="f",B316=19601),Possibles!Q$86,Possibles!Q$85))))))</f>
        <v>0.16389548693586697</v>
      </c>
      <c r="K316" s="2">
        <f t="shared" si="12"/>
        <v>1507.8384798099762</v>
      </c>
      <c r="L316" s="16">
        <f t="shared" si="13"/>
        <v>0.13389548693586698</v>
      </c>
      <c r="M316" s="14">
        <f t="shared" si="14"/>
        <v>1231.8384798099762</v>
      </c>
    </row>
    <row r="317" spans="1:13" x14ac:dyDescent="0.25">
      <c r="A317" t="s">
        <v>15</v>
      </c>
      <c r="B317">
        <v>19601</v>
      </c>
      <c r="C317">
        <v>1961</v>
      </c>
      <c r="D317" t="b">
        <v>0</v>
      </c>
      <c r="E317" s="2">
        <v>750</v>
      </c>
      <c r="F317" s="2">
        <v>990</v>
      </c>
      <c r="G317" s="2">
        <v>950</v>
      </c>
      <c r="H317" s="2">
        <v>1030</v>
      </c>
      <c r="I317" s="2">
        <v>1150</v>
      </c>
      <c r="J317" s="16">
        <f>IF(AND(A317="m",B317=19603),Possibles!Q$91,(IF(AND(A317="m",B317=19601),Possibles!Q$90,IF(AND(A317="m",B317=19600),Possibles!Q$89,IF(AND(A317="f",B317=19603),Possibles!Q$87,IF(AND(A317="f",B317=19601),Possibles!Q$86,Possibles!Q$85))))))</f>
        <v>0.15215332330491949</v>
      </c>
      <c r="K317" s="2">
        <f t="shared" si="12"/>
        <v>1749.7632180065741</v>
      </c>
      <c r="L317" s="16">
        <f t="shared" si="13"/>
        <v>0.12215332330491949</v>
      </c>
      <c r="M317" s="14">
        <f t="shared" si="14"/>
        <v>1404.7632180065741</v>
      </c>
    </row>
    <row r="318" spans="1:13" x14ac:dyDescent="0.25">
      <c r="A318" t="s">
        <v>15</v>
      </c>
      <c r="B318">
        <v>19601</v>
      </c>
      <c r="C318">
        <v>1961</v>
      </c>
      <c r="D318" t="b">
        <v>0</v>
      </c>
      <c r="E318" s="2">
        <v>600</v>
      </c>
      <c r="F318" s="2">
        <v>800</v>
      </c>
      <c r="G318" s="2">
        <v>840</v>
      </c>
      <c r="H318" s="2">
        <v>880</v>
      </c>
      <c r="I318" s="2">
        <v>1040</v>
      </c>
      <c r="J318" s="16">
        <f>IF(AND(A318="m",B318=19603),Possibles!Q$91,(IF(AND(A318="m",B318=19601),Possibles!Q$90,IF(AND(A318="m",B318=19600),Possibles!Q$89,IF(AND(A318="f",B318=19603),Possibles!Q$87,IF(AND(A318="f",B318=19601),Possibles!Q$86,Possibles!Q$85))))))</f>
        <v>0.15215332330491949</v>
      </c>
      <c r="K318" s="2">
        <f t="shared" si="12"/>
        <v>1582.3945623711627</v>
      </c>
      <c r="L318" s="16">
        <f t="shared" si="13"/>
        <v>0.12215332330491949</v>
      </c>
      <c r="M318" s="14">
        <f t="shared" si="14"/>
        <v>1270.3945623711627</v>
      </c>
    </row>
    <row r="319" spans="1:13" x14ac:dyDescent="0.25">
      <c r="A319" t="s">
        <v>25</v>
      </c>
      <c r="B319">
        <v>19600</v>
      </c>
      <c r="C319">
        <v>1961</v>
      </c>
      <c r="D319" t="b">
        <v>0</v>
      </c>
      <c r="E319" s="2">
        <v>600</v>
      </c>
      <c r="F319" s="2">
        <v>640</v>
      </c>
      <c r="G319" s="2">
        <v>600</v>
      </c>
      <c r="H319" s="2">
        <v>720</v>
      </c>
      <c r="I319" s="2">
        <v>880</v>
      </c>
      <c r="J319" s="16">
        <f>IF(AND(A319="m",B319=19603),Possibles!Q$91,(IF(AND(A319="m",B319=19601),Possibles!Q$90,IF(AND(A319="m",B319=19600),Possibles!Q$89,IF(AND(A319="f",B319=19603),Possibles!Q$87,IF(AND(A319="f",B319=19601),Possibles!Q$86,Possibles!Q$85))))))</f>
        <v>0.15082983768010214</v>
      </c>
      <c r="K319" s="2">
        <f t="shared" si="12"/>
        <v>1327.3025715848989</v>
      </c>
      <c r="L319" s="16">
        <f t="shared" si="13"/>
        <v>0.12082983768010214</v>
      </c>
      <c r="M319" s="14">
        <f t="shared" si="14"/>
        <v>1063.3025715848987</v>
      </c>
    </row>
    <row r="320" spans="1:13" x14ac:dyDescent="0.25">
      <c r="A320" t="s">
        <v>15</v>
      </c>
      <c r="B320">
        <v>19600</v>
      </c>
      <c r="C320">
        <v>1961</v>
      </c>
      <c r="D320" t="b">
        <v>0</v>
      </c>
      <c r="E320" s="2">
        <v>150</v>
      </c>
      <c r="F320" s="2">
        <v>270</v>
      </c>
      <c r="G320" s="2">
        <v>230</v>
      </c>
      <c r="H320" s="2">
        <v>310</v>
      </c>
      <c r="I320" s="2">
        <v>430</v>
      </c>
      <c r="J320" s="16">
        <f>IF(AND(A320="m",B320=19603),Possibles!Q$91,(IF(AND(A320="m",B320=19601),Possibles!Q$90,IF(AND(A320="m",B320=19600),Possibles!Q$89,IF(AND(A320="f",B320=19603),Possibles!Q$87,IF(AND(A320="f",B320=19601),Possibles!Q$86,Possibles!Q$85))))))</f>
        <v>0.15971939812932087</v>
      </c>
      <c r="K320" s="2">
        <f t="shared" si="12"/>
        <v>686.79341195607981</v>
      </c>
      <c r="L320" s="16">
        <f t="shared" si="13"/>
        <v>0.12971939812932087</v>
      </c>
      <c r="M320" s="14">
        <f t="shared" si="14"/>
        <v>557.79341195607981</v>
      </c>
    </row>
    <row r="321" spans="1:13" x14ac:dyDescent="0.25">
      <c r="A321" t="s">
        <v>15</v>
      </c>
      <c r="B321">
        <v>19603</v>
      </c>
      <c r="C321">
        <v>1961</v>
      </c>
      <c r="D321" t="b">
        <v>0</v>
      </c>
      <c r="E321" s="2">
        <v>300</v>
      </c>
      <c r="F321" s="2">
        <v>260</v>
      </c>
      <c r="G321" s="2">
        <v>220</v>
      </c>
      <c r="H321" s="2">
        <v>300</v>
      </c>
      <c r="I321" s="2">
        <v>340</v>
      </c>
      <c r="J321" s="16">
        <f>IF(AND(A321="m",B321=19603),Possibles!Q$91,(IF(AND(A321="m",B321=19601),Possibles!Q$90,IF(AND(A321="m",B321=19600),Possibles!Q$89,IF(AND(A321="f",B321=19603),Possibles!Q$87,IF(AND(A321="f",B321=19601),Possibles!Q$86,Possibles!Q$85))))))</f>
        <v>0.16389548693586697</v>
      </c>
      <c r="K321" s="2">
        <f t="shared" si="12"/>
        <v>557.24465558194777</v>
      </c>
      <c r="L321" s="16">
        <f t="shared" si="13"/>
        <v>0.13389548693586698</v>
      </c>
      <c r="M321" s="14">
        <f t="shared" si="14"/>
        <v>455.24465558194771</v>
      </c>
    </row>
    <row r="322" spans="1:13" x14ac:dyDescent="0.25">
      <c r="A322" t="s">
        <v>15</v>
      </c>
      <c r="B322">
        <v>19603</v>
      </c>
      <c r="C322">
        <v>1961</v>
      </c>
      <c r="D322" t="b">
        <v>0</v>
      </c>
      <c r="E322" s="2">
        <v>750</v>
      </c>
      <c r="F322" s="2">
        <v>830</v>
      </c>
      <c r="G322" s="2">
        <v>1030</v>
      </c>
      <c r="H322" s="2">
        <v>1230</v>
      </c>
      <c r="I322" s="2">
        <v>1270</v>
      </c>
      <c r="J322" s="16">
        <f>IF(AND(A322="m",B322=19603),Possibles!Q$91,(IF(AND(A322="m",B322=19601),Possibles!Q$90,IF(AND(A322="m",B322=19600),Possibles!Q$89,IF(AND(A322="f",B322=19603),Possibles!Q$87,IF(AND(A322="f",B322=19601),Possibles!Q$86,Possibles!Q$85))))))</f>
        <v>0.16389548693586697</v>
      </c>
      <c r="K322" s="2">
        <f t="shared" si="12"/>
        <v>2081.4726840855105</v>
      </c>
      <c r="L322" s="16">
        <f t="shared" si="13"/>
        <v>0.13389548693586698</v>
      </c>
      <c r="M322" s="14">
        <f t="shared" si="14"/>
        <v>1700.4726840855105</v>
      </c>
    </row>
    <row r="323" spans="1:13" x14ac:dyDescent="0.25">
      <c r="A323" t="s">
        <v>15</v>
      </c>
      <c r="B323">
        <v>19603</v>
      </c>
      <c r="C323">
        <v>1961</v>
      </c>
      <c r="D323" t="b">
        <v>0</v>
      </c>
      <c r="E323" s="2">
        <v>300</v>
      </c>
      <c r="F323" s="2">
        <v>460</v>
      </c>
      <c r="G323" s="2">
        <v>420</v>
      </c>
      <c r="H323" s="2">
        <v>620</v>
      </c>
      <c r="I323" s="2">
        <v>740</v>
      </c>
      <c r="J323" s="16">
        <f>IF(AND(A323="m",B323=19603),Possibles!Q$91,(IF(AND(A323="m",B323=19601),Possibles!Q$90,IF(AND(A323="m",B323=19600),Possibles!Q$89,IF(AND(A323="f",B323=19603),Possibles!Q$87,IF(AND(A323="f",B323=19601),Possibles!Q$86,Possibles!Q$85))))))</f>
        <v>0.16389548693586697</v>
      </c>
      <c r="K323" s="2">
        <f t="shared" ref="K323:K386" si="15">((10*J323)*I323)</f>
        <v>1212.8266033254156</v>
      </c>
      <c r="L323" s="16">
        <f t="shared" ref="L323:L386" si="16">J323-0.03</f>
        <v>0.13389548693586698</v>
      </c>
      <c r="M323" s="14">
        <f t="shared" ref="M323:M386" si="17">(10*L323)*I323</f>
        <v>990.82660332541559</v>
      </c>
    </row>
    <row r="324" spans="1:13" x14ac:dyDescent="0.25">
      <c r="A324" t="s">
        <v>25</v>
      </c>
      <c r="B324">
        <v>19603</v>
      </c>
      <c r="C324">
        <v>1961</v>
      </c>
      <c r="D324" t="b">
        <v>0</v>
      </c>
      <c r="E324" s="2">
        <v>750</v>
      </c>
      <c r="F324" s="2">
        <v>750</v>
      </c>
      <c r="G324" s="2">
        <v>910</v>
      </c>
      <c r="H324" s="2">
        <v>950</v>
      </c>
      <c r="I324" s="2">
        <v>990</v>
      </c>
      <c r="J324" s="16">
        <f>IF(AND(A324="m",B324=19603),Possibles!Q$91,(IF(AND(A324="m",B324=19601),Possibles!Q$90,IF(AND(A324="m",B324=19600),Possibles!Q$89,IF(AND(A324="f",B324=19603),Possibles!Q$87,IF(AND(A324="f",B324=19601),Possibles!Q$86,Possibles!Q$85))))))</f>
        <v>0.1613047697245652</v>
      </c>
      <c r="K324" s="2">
        <f t="shared" si="15"/>
        <v>1596.9172202731954</v>
      </c>
      <c r="L324" s="16">
        <f t="shared" si="16"/>
        <v>0.1313047697245652</v>
      </c>
      <c r="M324" s="14">
        <f t="shared" si="17"/>
        <v>1299.9172202731954</v>
      </c>
    </row>
    <row r="325" spans="1:13" x14ac:dyDescent="0.25">
      <c r="A325" t="s">
        <v>15</v>
      </c>
      <c r="B325">
        <v>19601</v>
      </c>
      <c r="C325">
        <v>1962</v>
      </c>
      <c r="D325" t="b">
        <v>0</v>
      </c>
      <c r="E325" s="2">
        <v>600</v>
      </c>
      <c r="F325" s="2">
        <v>800</v>
      </c>
      <c r="G325" s="2">
        <v>880</v>
      </c>
      <c r="H325" s="2">
        <v>920</v>
      </c>
      <c r="I325" s="2">
        <v>1120</v>
      </c>
      <c r="J325" s="16">
        <f>IF(AND(A325="m",B325=19603),Possibles!Q$91,(IF(AND(A325="m",B325=19601),Possibles!Q$90,IF(AND(A325="m",B325=19600),Possibles!Q$89,IF(AND(A325="f",B325=19603),Possibles!Q$87,IF(AND(A325="f",B325=19601),Possibles!Q$86,Possibles!Q$85))))))</f>
        <v>0.15215332330491949</v>
      </c>
      <c r="K325" s="2">
        <f t="shared" si="15"/>
        <v>1704.1172210150983</v>
      </c>
      <c r="L325" s="16">
        <f t="shared" si="16"/>
        <v>0.12215332330491949</v>
      </c>
      <c r="M325" s="14">
        <f t="shared" si="17"/>
        <v>1368.1172210150983</v>
      </c>
    </row>
    <row r="326" spans="1:13" x14ac:dyDescent="0.25">
      <c r="A326" t="s">
        <v>15</v>
      </c>
      <c r="B326">
        <v>19600</v>
      </c>
      <c r="C326">
        <v>1962</v>
      </c>
      <c r="D326" t="b">
        <v>0</v>
      </c>
      <c r="E326" s="2">
        <v>300</v>
      </c>
      <c r="F326" s="2">
        <v>420</v>
      </c>
      <c r="G326" s="2">
        <v>460</v>
      </c>
      <c r="H326" s="2">
        <v>620</v>
      </c>
      <c r="I326" s="2">
        <v>820</v>
      </c>
      <c r="J326" s="16">
        <f>IF(AND(A326="m",B326=19603),Possibles!Q$91,(IF(AND(A326="m",B326=19601),Possibles!Q$90,IF(AND(A326="m",B326=19600),Possibles!Q$89,IF(AND(A326="f",B326=19603),Possibles!Q$87,IF(AND(A326="f",B326=19601),Possibles!Q$86,Possibles!Q$85))))))</f>
        <v>0.15971939812932087</v>
      </c>
      <c r="K326" s="2">
        <f t="shared" si="15"/>
        <v>1309.6990646604313</v>
      </c>
      <c r="L326" s="16">
        <f t="shared" si="16"/>
        <v>0.12971939812932087</v>
      </c>
      <c r="M326" s="14">
        <f t="shared" si="17"/>
        <v>1063.6990646604311</v>
      </c>
    </row>
    <row r="327" spans="1:13" x14ac:dyDescent="0.25">
      <c r="A327" t="s">
        <v>15</v>
      </c>
      <c r="B327">
        <v>19603</v>
      </c>
      <c r="C327">
        <v>1962</v>
      </c>
      <c r="D327" t="b">
        <v>0</v>
      </c>
      <c r="E327" s="2">
        <v>150</v>
      </c>
      <c r="F327" s="2">
        <v>430</v>
      </c>
      <c r="G327" s="2">
        <v>470</v>
      </c>
      <c r="H327" s="2">
        <v>550</v>
      </c>
      <c r="I327" s="2">
        <v>670</v>
      </c>
      <c r="J327" s="16">
        <f>IF(AND(A327="m",B327=19603),Possibles!Q$91,(IF(AND(A327="m",B327=19601),Possibles!Q$90,IF(AND(A327="m",B327=19600),Possibles!Q$89,IF(AND(A327="f",B327=19603),Possibles!Q$87,IF(AND(A327="f",B327=19601),Possibles!Q$86,Possibles!Q$85))))))</f>
        <v>0.16389548693586697</v>
      </c>
      <c r="K327" s="2">
        <f t="shared" si="15"/>
        <v>1098.0997624703086</v>
      </c>
      <c r="L327" s="16">
        <f t="shared" si="16"/>
        <v>0.13389548693586698</v>
      </c>
      <c r="M327" s="14">
        <f t="shared" si="17"/>
        <v>897.09976247030875</v>
      </c>
    </row>
    <row r="328" spans="1:13" x14ac:dyDescent="0.25">
      <c r="A328" t="s">
        <v>15</v>
      </c>
      <c r="B328">
        <v>19600</v>
      </c>
      <c r="C328">
        <v>1962</v>
      </c>
      <c r="D328" t="b">
        <v>0</v>
      </c>
      <c r="E328" s="2">
        <v>750</v>
      </c>
      <c r="F328" s="2">
        <v>1030</v>
      </c>
      <c r="G328" s="2">
        <v>1030</v>
      </c>
      <c r="H328" s="2">
        <v>1110</v>
      </c>
      <c r="I328" s="2">
        <v>1230</v>
      </c>
      <c r="J328" s="16">
        <f>IF(AND(A328="m",B328=19603),Possibles!Q$91,(IF(AND(A328="m",B328=19601),Possibles!Q$90,IF(AND(A328="m",B328=19600),Possibles!Q$89,IF(AND(A328="f",B328=19603),Possibles!Q$87,IF(AND(A328="f",B328=19601),Possibles!Q$86,Possibles!Q$85))))))</f>
        <v>0.15971939812932087</v>
      </c>
      <c r="K328" s="2">
        <f t="shared" si="15"/>
        <v>1964.5485969906467</v>
      </c>
      <c r="L328" s="16">
        <f t="shared" si="16"/>
        <v>0.12971939812932087</v>
      </c>
      <c r="M328" s="14">
        <f t="shared" si="17"/>
        <v>1595.5485969906467</v>
      </c>
    </row>
    <row r="329" spans="1:13" x14ac:dyDescent="0.25">
      <c r="A329" t="s">
        <v>15</v>
      </c>
      <c r="B329">
        <v>19601</v>
      </c>
      <c r="C329">
        <v>1962</v>
      </c>
      <c r="D329" t="b">
        <v>0</v>
      </c>
      <c r="E329" s="2">
        <v>300</v>
      </c>
      <c r="F329" s="2">
        <v>420</v>
      </c>
      <c r="G329" s="2">
        <v>460</v>
      </c>
      <c r="H329" s="2">
        <v>540</v>
      </c>
      <c r="I329" s="2">
        <v>660</v>
      </c>
      <c r="J329" s="16">
        <f>IF(AND(A329="m",B329=19603),Possibles!Q$91,(IF(AND(A329="m",B329=19601),Possibles!Q$90,IF(AND(A329="m",B329=19600),Possibles!Q$89,IF(AND(A329="f",B329=19603),Possibles!Q$87,IF(AND(A329="f",B329=19601),Possibles!Q$86,Possibles!Q$85))))))</f>
        <v>0.15215332330491949</v>
      </c>
      <c r="K329" s="2">
        <f t="shared" si="15"/>
        <v>1004.2119338124686</v>
      </c>
      <c r="L329" s="16">
        <f t="shared" si="16"/>
        <v>0.12215332330491949</v>
      </c>
      <c r="M329" s="14">
        <f t="shared" si="17"/>
        <v>806.2119338124686</v>
      </c>
    </row>
    <row r="330" spans="1:13" x14ac:dyDescent="0.25">
      <c r="A330" t="s">
        <v>15</v>
      </c>
      <c r="B330">
        <v>19603</v>
      </c>
      <c r="C330">
        <v>1962</v>
      </c>
      <c r="D330" t="b">
        <v>0</v>
      </c>
      <c r="E330" s="2">
        <v>450</v>
      </c>
      <c r="F330" s="2">
        <v>730</v>
      </c>
      <c r="G330" s="2">
        <v>930</v>
      </c>
      <c r="H330" s="2">
        <v>1130</v>
      </c>
      <c r="I330" s="2">
        <v>1290</v>
      </c>
      <c r="J330" s="16">
        <f>IF(AND(A330="m",B330=19603),Possibles!Q$91,(IF(AND(A330="m",B330=19601),Possibles!Q$90,IF(AND(A330="m",B330=19600),Possibles!Q$89,IF(AND(A330="f",B330=19603),Possibles!Q$87,IF(AND(A330="f",B330=19601),Possibles!Q$86,Possibles!Q$85))))))</f>
        <v>0.16389548693586697</v>
      </c>
      <c r="K330" s="2">
        <f t="shared" si="15"/>
        <v>2114.2517814726839</v>
      </c>
      <c r="L330" s="16">
        <f t="shared" si="16"/>
        <v>0.13389548693586698</v>
      </c>
      <c r="M330" s="14">
        <f t="shared" si="17"/>
        <v>1727.2517814726839</v>
      </c>
    </row>
    <row r="331" spans="1:13" x14ac:dyDescent="0.25">
      <c r="A331" t="s">
        <v>25</v>
      </c>
      <c r="B331">
        <v>19601</v>
      </c>
      <c r="C331">
        <v>1962</v>
      </c>
      <c r="D331" t="b">
        <v>0</v>
      </c>
      <c r="E331" s="2">
        <v>450</v>
      </c>
      <c r="F331" s="2">
        <v>490</v>
      </c>
      <c r="G331" s="2">
        <v>650</v>
      </c>
      <c r="H331" s="2">
        <v>770</v>
      </c>
      <c r="I331" s="2">
        <v>850</v>
      </c>
      <c r="J331" s="16">
        <f>IF(AND(A331="m",B331=19603),Possibles!Q$91,(IF(AND(A331="m",B331=19601),Possibles!Q$90,IF(AND(A331="m",B331=19600),Possibles!Q$89,IF(AND(A331="f",B331=19603),Possibles!Q$87,IF(AND(A331="f",B331=19601),Possibles!Q$86,Possibles!Q$85))))))</f>
        <v>0.13250116814631868</v>
      </c>
      <c r="K331" s="2">
        <f t="shared" si="15"/>
        <v>1126.2599292437087</v>
      </c>
      <c r="L331" s="16">
        <f t="shared" si="16"/>
        <v>0.10250116814631868</v>
      </c>
      <c r="M331" s="14">
        <f t="shared" si="17"/>
        <v>871.25992924370883</v>
      </c>
    </row>
    <row r="332" spans="1:13" x14ac:dyDescent="0.25">
      <c r="A332" t="s">
        <v>15</v>
      </c>
      <c r="B332">
        <v>19600</v>
      </c>
      <c r="C332">
        <v>1962</v>
      </c>
      <c r="D332" t="b">
        <v>0</v>
      </c>
      <c r="E332" s="2">
        <v>600</v>
      </c>
      <c r="F332" s="2">
        <v>720</v>
      </c>
      <c r="G332" s="2">
        <v>760</v>
      </c>
      <c r="H332" s="2">
        <v>880</v>
      </c>
      <c r="I332" s="2">
        <v>1000</v>
      </c>
      <c r="J332" s="16">
        <f>IF(AND(A332="m",B332=19603),Possibles!Q$91,(IF(AND(A332="m",B332=19601),Possibles!Q$90,IF(AND(A332="m",B332=19600),Possibles!Q$89,IF(AND(A332="f",B332=19603),Possibles!Q$87,IF(AND(A332="f",B332=19601),Possibles!Q$86,Possibles!Q$85))))))</f>
        <v>0.15971939812932087</v>
      </c>
      <c r="K332" s="2">
        <f t="shared" si="15"/>
        <v>1597.1939812932087</v>
      </c>
      <c r="L332" s="16">
        <f t="shared" si="16"/>
        <v>0.12971939812932087</v>
      </c>
      <c r="M332" s="14">
        <f t="shared" si="17"/>
        <v>1297.1939812932087</v>
      </c>
    </row>
    <row r="333" spans="1:13" x14ac:dyDescent="0.25">
      <c r="A333" t="s">
        <v>15</v>
      </c>
      <c r="B333">
        <v>19601</v>
      </c>
      <c r="C333">
        <v>1962</v>
      </c>
      <c r="D333" t="b">
        <v>0</v>
      </c>
      <c r="E333" s="2">
        <v>600</v>
      </c>
      <c r="F333" s="2">
        <v>680</v>
      </c>
      <c r="G333" s="2">
        <v>720</v>
      </c>
      <c r="H333" s="2">
        <v>800</v>
      </c>
      <c r="I333" s="2">
        <v>880</v>
      </c>
      <c r="J333" s="16">
        <f>IF(AND(A333="m",B333=19603),Possibles!Q$91,(IF(AND(A333="m",B333=19601),Possibles!Q$90,IF(AND(A333="m",B333=19600),Possibles!Q$89,IF(AND(A333="f",B333=19603),Possibles!Q$87,IF(AND(A333="f",B333=19601),Possibles!Q$86,Possibles!Q$85))))))</f>
        <v>0.15215332330491949</v>
      </c>
      <c r="K333" s="2">
        <f t="shared" si="15"/>
        <v>1338.9492450832915</v>
      </c>
      <c r="L333" s="16">
        <f t="shared" si="16"/>
        <v>0.12215332330491949</v>
      </c>
      <c r="M333" s="14">
        <f t="shared" si="17"/>
        <v>1074.9492450832915</v>
      </c>
    </row>
    <row r="334" spans="1:13" x14ac:dyDescent="0.25">
      <c r="A334" t="s">
        <v>15</v>
      </c>
      <c r="B334">
        <v>19601</v>
      </c>
      <c r="C334">
        <v>1962</v>
      </c>
      <c r="D334" t="b">
        <v>0</v>
      </c>
      <c r="E334" s="2">
        <v>750</v>
      </c>
      <c r="F334" s="2">
        <v>750</v>
      </c>
      <c r="G334" s="2">
        <v>750</v>
      </c>
      <c r="H334" s="2">
        <v>870</v>
      </c>
      <c r="I334" s="2">
        <v>1070</v>
      </c>
      <c r="J334" s="16">
        <f>IF(AND(A334="m",B334=19603),Possibles!Q$91,(IF(AND(A334="m",B334=19601),Possibles!Q$90,IF(AND(A334="m",B334=19600),Possibles!Q$89,IF(AND(A334="f",B334=19603),Possibles!Q$87,IF(AND(A334="f",B334=19601),Possibles!Q$86,Possibles!Q$85))))))</f>
        <v>0.15215332330491949</v>
      </c>
      <c r="K334" s="2">
        <f t="shared" si="15"/>
        <v>1628.0405593626385</v>
      </c>
      <c r="L334" s="16">
        <f t="shared" si="16"/>
        <v>0.12215332330491949</v>
      </c>
      <c r="M334" s="14">
        <f t="shared" si="17"/>
        <v>1307.0405593626385</v>
      </c>
    </row>
    <row r="335" spans="1:13" x14ac:dyDescent="0.25">
      <c r="A335" t="s">
        <v>15</v>
      </c>
      <c r="B335">
        <v>19600</v>
      </c>
      <c r="C335">
        <v>1962</v>
      </c>
      <c r="D335" t="b">
        <v>0</v>
      </c>
      <c r="E335" s="2">
        <v>450</v>
      </c>
      <c r="F335" s="2">
        <v>530</v>
      </c>
      <c r="G335" s="2">
        <v>570</v>
      </c>
      <c r="H335" s="2">
        <v>610</v>
      </c>
      <c r="I335" s="2">
        <v>730</v>
      </c>
      <c r="J335" s="16">
        <f>IF(AND(A335="m",B335=19603),Possibles!Q$91,(IF(AND(A335="m",B335=19601),Possibles!Q$90,IF(AND(A335="m",B335=19600),Possibles!Q$89,IF(AND(A335="f",B335=19603),Possibles!Q$87,IF(AND(A335="f",B335=19601),Possibles!Q$86,Possibles!Q$85))))))</f>
        <v>0.15971939812932087</v>
      </c>
      <c r="K335" s="2">
        <f t="shared" si="15"/>
        <v>1165.9516063440424</v>
      </c>
      <c r="L335" s="16">
        <f t="shared" si="16"/>
        <v>0.12971939812932087</v>
      </c>
      <c r="M335" s="14">
        <f t="shared" si="17"/>
        <v>946.95160634404237</v>
      </c>
    </row>
    <row r="336" spans="1:13" x14ac:dyDescent="0.25">
      <c r="A336" t="s">
        <v>25</v>
      </c>
      <c r="B336">
        <v>19603</v>
      </c>
      <c r="C336">
        <v>1962</v>
      </c>
      <c r="D336" t="b">
        <v>0</v>
      </c>
      <c r="E336" s="2">
        <v>750</v>
      </c>
      <c r="F336" s="2">
        <v>710</v>
      </c>
      <c r="G336" s="2">
        <v>790</v>
      </c>
      <c r="H336" s="2">
        <v>870</v>
      </c>
      <c r="I336" s="2">
        <v>1030</v>
      </c>
      <c r="J336" s="16">
        <f>IF(AND(A336="m",B336=19603),Possibles!Q$91,(IF(AND(A336="m",B336=19601),Possibles!Q$90,IF(AND(A336="m",B336=19600),Possibles!Q$89,IF(AND(A336="f",B336=19603),Possibles!Q$87,IF(AND(A336="f",B336=19601),Possibles!Q$86,Possibles!Q$85))))))</f>
        <v>0.1613047697245652</v>
      </c>
      <c r="K336" s="2">
        <f t="shared" si="15"/>
        <v>1661.4391281630215</v>
      </c>
      <c r="L336" s="16">
        <f t="shared" si="16"/>
        <v>0.1313047697245652</v>
      </c>
      <c r="M336" s="14">
        <f t="shared" si="17"/>
        <v>1352.4391281630215</v>
      </c>
    </row>
    <row r="337" spans="1:13" x14ac:dyDescent="0.25">
      <c r="A337" t="s">
        <v>25</v>
      </c>
      <c r="B337">
        <v>19600</v>
      </c>
      <c r="C337">
        <v>1962</v>
      </c>
      <c r="D337" t="b">
        <v>0</v>
      </c>
      <c r="E337" s="2">
        <v>150</v>
      </c>
      <c r="F337" s="2">
        <v>270</v>
      </c>
      <c r="G337" s="2">
        <v>310</v>
      </c>
      <c r="H337" s="2">
        <v>430</v>
      </c>
      <c r="I337" s="2">
        <v>630</v>
      </c>
      <c r="J337" s="16">
        <f>IF(AND(A337="m",B337=19603),Possibles!Q$91,(IF(AND(A337="m",B337=19601),Possibles!Q$90,IF(AND(A337="m",B337=19600),Possibles!Q$89,IF(AND(A337="f",B337=19603),Possibles!Q$87,IF(AND(A337="f",B337=19601),Possibles!Q$86,Possibles!Q$85))))))</f>
        <v>0.15082983768010214</v>
      </c>
      <c r="K337" s="2">
        <f t="shared" si="15"/>
        <v>950.22797738464351</v>
      </c>
      <c r="L337" s="16">
        <f t="shared" si="16"/>
        <v>0.12082983768010214</v>
      </c>
      <c r="M337" s="14">
        <f t="shared" si="17"/>
        <v>761.22797738464351</v>
      </c>
    </row>
    <row r="338" spans="1:13" x14ac:dyDescent="0.25">
      <c r="A338" t="s">
        <v>15</v>
      </c>
      <c r="B338">
        <v>19601</v>
      </c>
      <c r="C338">
        <v>1962</v>
      </c>
      <c r="D338" t="b">
        <v>0</v>
      </c>
      <c r="E338" s="2">
        <v>750</v>
      </c>
      <c r="F338" s="2">
        <v>910</v>
      </c>
      <c r="G338" s="2">
        <v>1070</v>
      </c>
      <c r="H338" s="2">
        <v>1110</v>
      </c>
      <c r="I338" s="2">
        <v>1190</v>
      </c>
      <c r="J338" s="16">
        <f>IF(AND(A338="m",B338=19603),Possibles!Q$91,(IF(AND(A338="m",B338=19601),Possibles!Q$90,IF(AND(A338="m",B338=19600),Possibles!Q$89,IF(AND(A338="f",B338=19603),Possibles!Q$87,IF(AND(A338="f",B338=19601),Possibles!Q$86,Possibles!Q$85))))))</f>
        <v>0.15215332330491949</v>
      </c>
      <c r="K338" s="2">
        <f t="shared" si="15"/>
        <v>1810.6245473285419</v>
      </c>
      <c r="L338" s="16">
        <f t="shared" si="16"/>
        <v>0.12215332330491949</v>
      </c>
      <c r="M338" s="14">
        <f t="shared" si="17"/>
        <v>1453.6245473285419</v>
      </c>
    </row>
    <row r="339" spans="1:13" x14ac:dyDescent="0.25">
      <c r="A339" t="s">
        <v>25</v>
      </c>
      <c r="B339">
        <v>19601</v>
      </c>
      <c r="C339">
        <v>1962</v>
      </c>
      <c r="D339" t="b">
        <v>0</v>
      </c>
      <c r="E339" s="2">
        <v>300</v>
      </c>
      <c r="F339" s="2">
        <v>300</v>
      </c>
      <c r="G339" s="2">
        <v>420</v>
      </c>
      <c r="H339" s="2">
        <v>500</v>
      </c>
      <c r="I339" s="2">
        <v>660</v>
      </c>
      <c r="J339" s="16">
        <f>IF(AND(A339="m",B339=19603),Possibles!Q$91,(IF(AND(A339="m",B339=19601),Possibles!Q$90,IF(AND(A339="m",B339=19600),Possibles!Q$89,IF(AND(A339="f",B339=19603),Possibles!Q$87,IF(AND(A339="f",B339=19601),Possibles!Q$86,Possibles!Q$85))))))</f>
        <v>0.13250116814631868</v>
      </c>
      <c r="K339" s="2">
        <f t="shared" si="15"/>
        <v>874.50770976570323</v>
      </c>
      <c r="L339" s="16">
        <f t="shared" si="16"/>
        <v>0.10250116814631868</v>
      </c>
      <c r="M339" s="14">
        <f t="shared" si="17"/>
        <v>676.50770976570334</v>
      </c>
    </row>
    <row r="340" spans="1:13" x14ac:dyDescent="0.25">
      <c r="A340" t="s">
        <v>25</v>
      </c>
      <c r="B340">
        <v>19603</v>
      </c>
      <c r="C340">
        <v>1962</v>
      </c>
      <c r="D340" t="b">
        <v>0</v>
      </c>
      <c r="E340" s="2">
        <v>750</v>
      </c>
      <c r="F340" s="2">
        <v>1030</v>
      </c>
      <c r="G340" s="2">
        <v>1190</v>
      </c>
      <c r="H340" s="2">
        <v>1270</v>
      </c>
      <c r="I340" s="2">
        <v>1310</v>
      </c>
      <c r="J340" s="16">
        <f>IF(AND(A340="m",B340=19603),Possibles!Q$91,(IF(AND(A340="m",B340=19601),Possibles!Q$90,IF(AND(A340="m",B340=19600),Possibles!Q$89,IF(AND(A340="f",B340=19603),Possibles!Q$87,IF(AND(A340="f",B340=19601),Possibles!Q$86,Possibles!Q$85))))))</f>
        <v>0.1613047697245652</v>
      </c>
      <c r="K340" s="2">
        <f t="shared" si="15"/>
        <v>2113.0924833918043</v>
      </c>
      <c r="L340" s="16">
        <f t="shared" si="16"/>
        <v>0.1313047697245652</v>
      </c>
      <c r="M340" s="14">
        <f t="shared" si="17"/>
        <v>1720.0924833918041</v>
      </c>
    </row>
    <row r="341" spans="1:13" x14ac:dyDescent="0.25">
      <c r="A341" t="s">
        <v>15</v>
      </c>
      <c r="B341">
        <v>19603</v>
      </c>
      <c r="C341">
        <v>1962</v>
      </c>
      <c r="D341" t="b">
        <v>0</v>
      </c>
      <c r="E341" s="2">
        <v>450</v>
      </c>
      <c r="F341" s="2">
        <v>490</v>
      </c>
      <c r="G341" s="2">
        <v>570</v>
      </c>
      <c r="H341" s="2">
        <v>770</v>
      </c>
      <c r="I341" s="2">
        <v>930</v>
      </c>
      <c r="J341" s="16">
        <f>IF(AND(A341="m",B341=19603),Possibles!Q$91,(IF(AND(A341="m",B341=19601),Possibles!Q$90,IF(AND(A341="m",B341=19600),Possibles!Q$89,IF(AND(A341="f",B341=19603),Possibles!Q$87,IF(AND(A341="f",B341=19601),Possibles!Q$86,Possibles!Q$85))))))</f>
        <v>0.16389548693586697</v>
      </c>
      <c r="K341" s="2">
        <f t="shared" si="15"/>
        <v>1524.2280285035629</v>
      </c>
      <c r="L341" s="16">
        <f t="shared" si="16"/>
        <v>0.13389548693586698</v>
      </c>
      <c r="M341" s="14">
        <f t="shared" si="17"/>
        <v>1245.2280285035629</v>
      </c>
    </row>
    <row r="342" spans="1:13" x14ac:dyDescent="0.25">
      <c r="A342" t="s">
        <v>25</v>
      </c>
      <c r="B342">
        <v>19603</v>
      </c>
      <c r="C342">
        <v>1963</v>
      </c>
      <c r="D342" t="b">
        <v>0</v>
      </c>
      <c r="E342" s="2">
        <v>750</v>
      </c>
      <c r="F342" s="2">
        <v>910</v>
      </c>
      <c r="G342" s="2">
        <v>1110</v>
      </c>
      <c r="H342" s="2">
        <v>1150</v>
      </c>
      <c r="I342" s="2">
        <v>1190</v>
      </c>
      <c r="J342" s="16">
        <f>IF(AND(A342="m",B342=19603),Possibles!Q$91,(IF(AND(A342="m",B342=19601),Possibles!Q$90,IF(AND(A342="m",B342=19600),Possibles!Q$89,IF(AND(A342="f",B342=19603),Possibles!Q$87,IF(AND(A342="f",B342=19601),Possibles!Q$86,Possibles!Q$85))))))</f>
        <v>0.1613047697245652</v>
      </c>
      <c r="K342" s="2">
        <f t="shared" si="15"/>
        <v>1919.5267597223258</v>
      </c>
      <c r="L342" s="16">
        <f t="shared" si="16"/>
        <v>0.1313047697245652</v>
      </c>
      <c r="M342" s="14">
        <f t="shared" si="17"/>
        <v>1562.5267597223258</v>
      </c>
    </row>
    <row r="343" spans="1:13" x14ac:dyDescent="0.25">
      <c r="A343" t="s">
        <v>25</v>
      </c>
      <c r="B343">
        <v>19603</v>
      </c>
      <c r="C343">
        <v>1963</v>
      </c>
      <c r="D343" t="b">
        <v>0</v>
      </c>
      <c r="E343" s="2">
        <v>450</v>
      </c>
      <c r="F343" s="2">
        <v>610</v>
      </c>
      <c r="G343" s="2">
        <v>810</v>
      </c>
      <c r="H343" s="2">
        <v>1010</v>
      </c>
      <c r="I343" s="2">
        <v>1210</v>
      </c>
      <c r="J343" s="16">
        <f>IF(AND(A343="m",B343=19603),Possibles!Q$91,(IF(AND(A343="m",B343=19601),Possibles!Q$90,IF(AND(A343="m",B343=19600),Possibles!Q$89,IF(AND(A343="f",B343=19603),Possibles!Q$87,IF(AND(A343="f",B343=19601),Possibles!Q$86,Possibles!Q$85))))))</f>
        <v>0.1613047697245652</v>
      </c>
      <c r="K343" s="2">
        <f t="shared" si="15"/>
        <v>1951.7877136672389</v>
      </c>
      <c r="L343" s="16">
        <f t="shared" si="16"/>
        <v>0.1313047697245652</v>
      </c>
      <c r="M343" s="14">
        <f t="shared" si="17"/>
        <v>1588.7877136672389</v>
      </c>
    </row>
    <row r="344" spans="1:13" x14ac:dyDescent="0.25">
      <c r="A344" t="s">
        <v>25</v>
      </c>
      <c r="B344">
        <v>19600</v>
      </c>
      <c r="C344">
        <v>1963</v>
      </c>
      <c r="D344" t="b">
        <v>0</v>
      </c>
      <c r="E344" s="2">
        <v>150</v>
      </c>
      <c r="F344" s="2">
        <v>310</v>
      </c>
      <c r="G344" s="2">
        <v>430</v>
      </c>
      <c r="H344" s="2">
        <v>630</v>
      </c>
      <c r="I344" s="2">
        <v>670</v>
      </c>
      <c r="J344" s="16">
        <f>IF(AND(A344="m",B344=19603),Possibles!Q$91,(IF(AND(A344="m",B344=19601),Possibles!Q$90,IF(AND(A344="m",B344=19600),Possibles!Q$89,IF(AND(A344="f",B344=19603),Possibles!Q$87,IF(AND(A344="f",B344=19601),Possibles!Q$86,Possibles!Q$85))))))</f>
        <v>0.15082983768010214</v>
      </c>
      <c r="K344" s="2">
        <f t="shared" si="15"/>
        <v>1010.5599124566844</v>
      </c>
      <c r="L344" s="16">
        <f t="shared" si="16"/>
        <v>0.12082983768010214</v>
      </c>
      <c r="M344" s="14">
        <f t="shared" si="17"/>
        <v>809.55991245668429</v>
      </c>
    </row>
    <row r="345" spans="1:13" x14ac:dyDescent="0.25">
      <c r="A345" t="s">
        <v>15</v>
      </c>
      <c r="B345">
        <v>19600</v>
      </c>
      <c r="C345">
        <v>1963</v>
      </c>
      <c r="D345" t="b">
        <v>0</v>
      </c>
      <c r="E345" s="2">
        <v>750</v>
      </c>
      <c r="F345" s="2">
        <v>830</v>
      </c>
      <c r="G345" s="2">
        <v>790</v>
      </c>
      <c r="H345" s="2">
        <v>910</v>
      </c>
      <c r="I345" s="2">
        <v>950</v>
      </c>
      <c r="J345" s="16">
        <f>IF(AND(A345="m",B345=19603),Possibles!Q$91,(IF(AND(A345="m",B345=19601),Possibles!Q$90,IF(AND(A345="m",B345=19600),Possibles!Q$89,IF(AND(A345="f",B345=19603),Possibles!Q$87,IF(AND(A345="f",B345=19601),Possibles!Q$86,Possibles!Q$85))))))</f>
        <v>0.15971939812932087</v>
      </c>
      <c r="K345" s="2">
        <f t="shared" si="15"/>
        <v>1517.3342822285483</v>
      </c>
      <c r="L345" s="16">
        <f t="shared" si="16"/>
        <v>0.12971939812932087</v>
      </c>
      <c r="M345" s="14">
        <f t="shared" si="17"/>
        <v>1232.3342822285483</v>
      </c>
    </row>
    <row r="346" spans="1:13" x14ac:dyDescent="0.25">
      <c r="A346" t="s">
        <v>15</v>
      </c>
      <c r="B346">
        <v>19601</v>
      </c>
      <c r="C346">
        <v>1963</v>
      </c>
      <c r="D346" t="b">
        <v>0</v>
      </c>
      <c r="E346" s="2">
        <v>600</v>
      </c>
      <c r="F346" s="2">
        <v>640</v>
      </c>
      <c r="G346" s="2">
        <v>760</v>
      </c>
      <c r="H346" s="2">
        <v>800</v>
      </c>
      <c r="I346" s="2">
        <v>920</v>
      </c>
      <c r="J346" s="16">
        <f>IF(AND(A346="m",B346=19603),Possibles!Q$91,(IF(AND(A346="m",B346=19601),Possibles!Q$90,IF(AND(A346="m",B346=19600),Possibles!Q$89,IF(AND(A346="f",B346=19603),Possibles!Q$87,IF(AND(A346="f",B346=19601),Possibles!Q$86,Possibles!Q$85))))))</f>
        <v>0.15215332330491949</v>
      </c>
      <c r="K346" s="2">
        <f t="shared" si="15"/>
        <v>1399.8105744052593</v>
      </c>
      <c r="L346" s="16">
        <f t="shared" si="16"/>
        <v>0.12215332330491949</v>
      </c>
      <c r="M346" s="14">
        <f t="shared" si="17"/>
        <v>1123.8105744052593</v>
      </c>
    </row>
    <row r="347" spans="1:13" x14ac:dyDescent="0.25">
      <c r="A347" t="s">
        <v>25</v>
      </c>
      <c r="B347">
        <v>19600</v>
      </c>
      <c r="C347">
        <v>1963</v>
      </c>
      <c r="D347" t="b">
        <v>0</v>
      </c>
      <c r="E347" s="2">
        <v>300</v>
      </c>
      <c r="F347" s="2">
        <v>580</v>
      </c>
      <c r="G347" s="2">
        <v>740</v>
      </c>
      <c r="H347" s="2">
        <v>900</v>
      </c>
      <c r="I347" s="2">
        <v>940</v>
      </c>
      <c r="J347" s="16">
        <f>IF(AND(A347="m",B347=19603),Possibles!Q$91,(IF(AND(A347="m",B347=19601),Possibles!Q$90,IF(AND(A347="m",B347=19600),Possibles!Q$89,IF(AND(A347="f",B347=19603),Possibles!Q$87,IF(AND(A347="f",B347=19601),Possibles!Q$86,Possibles!Q$85))))))</f>
        <v>0.15082983768010214</v>
      </c>
      <c r="K347" s="2">
        <f t="shared" si="15"/>
        <v>1417.8004741929601</v>
      </c>
      <c r="L347" s="16">
        <f t="shared" si="16"/>
        <v>0.12082983768010214</v>
      </c>
      <c r="M347" s="14">
        <f t="shared" si="17"/>
        <v>1135.8004741929601</v>
      </c>
    </row>
    <row r="348" spans="1:13" x14ac:dyDescent="0.25">
      <c r="A348" t="s">
        <v>25</v>
      </c>
      <c r="B348">
        <v>19603</v>
      </c>
      <c r="C348">
        <v>1963</v>
      </c>
      <c r="D348" t="b">
        <v>0</v>
      </c>
      <c r="E348" s="2">
        <v>450</v>
      </c>
      <c r="F348" s="2">
        <v>570</v>
      </c>
      <c r="G348" s="2">
        <v>730</v>
      </c>
      <c r="H348" s="2">
        <v>890</v>
      </c>
      <c r="I348" s="2">
        <v>1050</v>
      </c>
      <c r="J348" s="16">
        <f>IF(AND(A348="m",B348=19603),Possibles!Q$91,(IF(AND(A348="m",B348=19601),Possibles!Q$90,IF(AND(A348="m",B348=19600),Possibles!Q$89,IF(AND(A348="f",B348=19603),Possibles!Q$87,IF(AND(A348="f",B348=19601),Possibles!Q$86,Possibles!Q$85))))))</f>
        <v>0.1613047697245652</v>
      </c>
      <c r="K348" s="2">
        <f t="shared" si="15"/>
        <v>1693.7000821079346</v>
      </c>
      <c r="L348" s="16">
        <f t="shared" si="16"/>
        <v>0.1313047697245652</v>
      </c>
      <c r="M348" s="14">
        <f t="shared" si="17"/>
        <v>1378.7000821079346</v>
      </c>
    </row>
    <row r="349" spans="1:13" x14ac:dyDescent="0.25">
      <c r="A349" t="s">
        <v>25</v>
      </c>
      <c r="B349">
        <v>19603</v>
      </c>
      <c r="C349">
        <v>1963</v>
      </c>
      <c r="D349" t="b">
        <v>0</v>
      </c>
      <c r="E349" s="2">
        <v>150</v>
      </c>
      <c r="F349" s="2">
        <v>310</v>
      </c>
      <c r="G349" s="2">
        <v>270</v>
      </c>
      <c r="H349" s="2">
        <v>470</v>
      </c>
      <c r="I349" s="2">
        <v>670</v>
      </c>
      <c r="J349" s="16">
        <f>IF(AND(A349="m",B349=19603),Possibles!Q$91,(IF(AND(A349="m",B349=19601),Possibles!Q$90,IF(AND(A349="m",B349=19600),Possibles!Q$89,IF(AND(A349="f",B349=19603),Possibles!Q$87,IF(AND(A349="f",B349=19601),Possibles!Q$86,Possibles!Q$85))))))</f>
        <v>0.1613047697245652</v>
      </c>
      <c r="K349" s="2">
        <f t="shared" si="15"/>
        <v>1080.7419571545868</v>
      </c>
      <c r="L349" s="16">
        <f t="shared" si="16"/>
        <v>0.1313047697245652</v>
      </c>
      <c r="M349" s="14">
        <f t="shared" si="17"/>
        <v>879.74195715458677</v>
      </c>
    </row>
    <row r="350" spans="1:13" x14ac:dyDescent="0.25">
      <c r="A350" t="s">
        <v>15</v>
      </c>
      <c r="B350">
        <v>19603</v>
      </c>
      <c r="C350">
        <v>1963</v>
      </c>
      <c r="D350" t="b">
        <v>0</v>
      </c>
      <c r="E350" s="2">
        <v>300</v>
      </c>
      <c r="F350" s="2">
        <v>380</v>
      </c>
      <c r="G350" s="2">
        <v>460</v>
      </c>
      <c r="H350" s="2">
        <v>540</v>
      </c>
      <c r="I350" s="2">
        <v>620</v>
      </c>
      <c r="J350" s="16">
        <f>IF(AND(A350="m",B350=19603),Possibles!Q$91,(IF(AND(A350="m",B350=19601),Possibles!Q$90,IF(AND(A350="m",B350=19600),Possibles!Q$89,IF(AND(A350="f",B350=19603),Possibles!Q$87,IF(AND(A350="f",B350=19601),Possibles!Q$86,Possibles!Q$85))))))</f>
        <v>0.16389548693586697</v>
      </c>
      <c r="K350" s="2">
        <f t="shared" si="15"/>
        <v>1016.1520190023753</v>
      </c>
      <c r="L350" s="16">
        <f t="shared" si="16"/>
        <v>0.13389548693586698</v>
      </c>
      <c r="M350" s="14">
        <f t="shared" si="17"/>
        <v>830.15201900237525</v>
      </c>
    </row>
    <row r="351" spans="1:13" x14ac:dyDescent="0.25">
      <c r="A351" t="s">
        <v>25</v>
      </c>
      <c r="B351">
        <v>19601</v>
      </c>
      <c r="C351">
        <v>1963</v>
      </c>
      <c r="D351" t="b">
        <v>0</v>
      </c>
      <c r="E351" s="2">
        <v>600</v>
      </c>
      <c r="F351" s="2">
        <v>600</v>
      </c>
      <c r="G351" s="2">
        <v>760</v>
      </c>
      <c r="H351" s="2">
        <v>920</v>
      </c>
      <c r="I351" s="2">
        <v>1080</v>
      </c>
      <c r="J351" s="16">
        <f>IF(AND(A351="m",B351=19603),Possibles!Q$91,(IF(AND(A351="m",B351=19601),Possibles!Q$90,IF(AND(A351="m",B351=19600),Possibles!Q$89,IF(AND(A351="f",B351=19603),Possibles!Q$87,IF(AND(A351="f",B351=19601),Possibles!Q$86,Possibles!Q$85))))))</f>
        <v>0.13250116814631868</v>
      </c>
      <c r="K351" s="2">
        <f t="shared" si="15"/>
        <v>1431.0126159802417</v>
      </c>
      <c r="L351" s="16">
        <f t="shared" si="16"/>
        <v>0.10250116814631868</v>
      </c>
      <c r="M351" s="14">
        <f t="shared" si="17"/>
        <v>1107.0126159802419</v>
      </c>
    </row>
    <row r="352" spans="1:13" x14ac:dyDescent="0.25">
      <c r="A352" t="s">
        <v>15</v>
      </c>
      <c r="B352">
        <v>19601</v>
      </c>
      <c r="C352">
        <v>1963</v>
      </c>
      <c r="D352" t="b">
        <v>0</v>
      </c>
      <c r="E352" s="2">
        <v>300</v>
      </c>
      <c r="F352" s="2">
        <v>300</v>
      </c>
      <c r="G352" s="2">
        <v>380</v>
      </c>
      <c r="H352" s="2">
        <v>540</v>
      </c>
      <c r="I352" s="2">
        <v>700</v>
      </c>
      <c r="J352" s="16">
        <f>IF(AND(A352="m",B352=19603),Possibles!Q$91,(IF(AND(A352="m",B352=19601),Possibles!Q$90,IF(AND(A352="m",B352=19600),Possibles!Q$89,IF(AND(A352="f",B352=19603),Possibles!Q$87,IF(AND(A352="f",B352=19601),Possibles!Q$86,Possibles!Q$85))))))</f>
        <v>0.15215332330491949</v>
      </c>
      <c r="K352" s="2">
        <f t="shared" si="15"/>
        <v>1065.0732631344365</v>
      </c>
      <c r="L352" s="16">
        <f t="shared" si="16"/>
        <v>0.12215332330491949</v>
      </c>
      <c r="M352" s="14">
        <f t="shared" si="17"/>
        <v>855.07326313443639</v>
      </c>
    </row>
    <row r="353" spans="1:13" x14ac:dyDescent="0.25">
      <c r="A353" t="s">
        <v>25</v>
      </c>
      <c r="B353">
        <v>19601</v>
      </c>
      <c r="C353">
        <v>1963</v>
      </c>
      <c r="D353" t="b">
        <v>0</v>
      </c>
      <c r="E353" s="2">
        <v>300</v>
      </c>
      <c r="F353" s="2">
        <v>380</v>
      </c>
      <c r="G353" s="2">
        <v>340</v>
      </c>
      <c r="H353" s="2">
        <v>380</v>
      </c>
      <c r="I353" s="2">
        <v>420</v>
      </c>
      <c r="J353" s="16">
        <f>IF(AND(A353="m",B353=19603),Possibles!Q$91,(IF(AND(A353="m",B353=19601),Possibles!Q$90,IF(AND(A353="m",B353=19600),Possibles!Q$89,IF(AND(A353="f",B353=19603),Possibles!Q$87,IF(AND(A353="f",B353=19601),Possibles!Q$86,Possibles!Q$85))))))</f>
        <v>0.13250116814631868</v>
      </c>
      <c r="K353" s="2">
        <f t="shared" si="15"/>
        <v>556.50490621453844</v>
      </c>
      <c r="L353" s="16">
        <f t="shared" si="16"/>
        <v>0.10250116814631868</v>
      </c>
      <c r="M353" s="14">
        <f t="shared" si="17"/>
        <v>430.50490621453849</v>
      </c>
    </row>
    <row r="354" spans="1:13" x14ac:dyDescent="0.25">
      <c r="A354" t="s">
        <v>15</v>
      </c>
      <c r="B354">
        <v>19603</v>
      </c>
      <c r="C354">
        <v>1963</v>
      </c>
      <c r="D354" t="b">
        <v>0</v>
      </c>
      <c r="E354" s="2">
        <v>150</v>
      </c>
      <c r="F354" s="2">
        <v>150</v>
      </c>
      <c r="G354" s="2">
        <v>150</v>
      </c>
      <c r="H354" s="2">
        <v>190</v>
      </c>
      <c r="I354" s="2">
        <v>230</v>
      </c>
      <c r="J354" s="16">
        <f>IF(AND(A354="m",B354=19603),Possibles!Q$91,(IF(AND(A354="m",B354=19601),Possibles!Q$90,IF(AND(A354="m",B354=19600),Possibles!Q$89,IF(AND(A354="f",B354=19603),Possibles!Q$87,IF(AND(A354="f",B354=19601),Possibles!Q$86,Possibles!Q$85))))))</f>
        <v>0.16389548693586697</v>
      </c>
      <c r="K354" s="2">
        <f t="shared" si="15"/>
        <v>376.95961995249405</v>
      </c>
      <c r="L354" s="16">
        <f t="shared" si="16"/>
        <v>0.13389548693586698</v>
      </c>
      <c r="M354" s="14">
        <f t="shared" si="17"/>
        <v>307.95961995249405</v>
      </c>
    </row>
    <row r="355" spans="1:13" x14ac:dyDescent="0.25">
      <c r="A355" t="s">
        <v>15</v>
      </c>
      <c r="B355">
        <v>19603</v>
      </c>
      <c r="C355">
        <v>1963</v>
      </c>
      <c r="D355" t="b">
        <v>0</v>
      </c>
      <c r="E355" s="2">
        <v>450</v>
      </c>
      <c r="F355" s="2">
        <v>410</v>
      </c>
      <c r="G355" s="2">
        <v>410</v>
      </c>
      <c r="H355" s="2">
        <v>610</v>
      </c>
      <c r="I355" s="2">
        <v>810</v>
      </c>
      <c r="J355" s="16">
        <f>IF(AND(A355="m",B355=19603),Possibles!Q$91,(IF(AND(A355="m",B355=19601),Possibles!Q$90,IF(AND(A355="m",B355=19600),Possibles!Q$89,IF(AND(A355="f",B355=19603),Possibles!Q$87,IF(AND(A355="f",B355=19601),Possibles!Q$86,Possibles!Q$85))))))</f>
        <v>0.16389548693586697</v>
      </c>
      <c r="K355" s="2">
        <f t="shared" si="15"/>
        <v>1327.5534441805225</v>
      </c>
      <c r="L355" s="16">
        <f t="shared" si="16"/>
        <v>0.13389548693586698</v>
      </c>
      <c r="M355" s="14">
        <f t="shared" si="17"/>
        <v>1084.5534441805225</v>
      </c>
    </row>
    <row r="356" spans="1:13" x14ac:dyDescent="0.25">
      <c r="A356" t="s">
        <v>25</v>
      </c>
      <c r="B356">
        <v>19600</v>
      </c>
      <c r="C356">
        <v>1963</v>
      </c>
      <c r="D356" t="b">
        <v>0</v>
      </c>
      <c r="E356" s="2">
        <v>150</v>
      </c>
      <c r="F356" s="2">
        <v>230</v>
      </c>
      <c r="G356" s="2">
        <v>350</v>
      </c>
      <c r="H356" s="2">
        <v>390</v>
      </c>
      <c r="I356" s="2">
        <v>590</v>
      </c>
      <c r="J356" s="16">
        <f>IF(AND(A356="m",B356=19603),Possibles!Q$91,(IF(AND(A356="m",B356=19601),Possibles!Q$90,IF(AND(A356="m",B356=19600),Possibles!Q$89,IF(AND(A356="f",B356=19603),Possibles!Q$87,IF(AND(A356="f",B356=19601),Possibles!Q$86,Possibles!Q$85))))))</f>
        <v>0.15082983768010214</v>
      </c>
      <c r="K356" s="2">
        <f t="shared" si="15"/>
        <v>889.89604231260262</v>
      </c>
      <c r="L356" s="16">
        <f t="shared" si="16"/>
        <v>0.12082983768010214</v>
      </c>
      <c r="M356" s="14">
        <f t="shared" si="17"/>
        <v>712.89604231260262</v>
      </c>
    </row>
    <row r="357" spans="1:13" x14ac:dyDescent="0.25">
      <c r="A357" t="s">
        <v>15</v>
      </c>
      <c r="B357">
        <v>19601</v>
      </c>
      <c r="C357">
        <v>1963</v>
      </c>
      <c r="D357" t="b">
        <v>0</v>
      </c>
      <c r="E357" s="2">
        <v>300</v>
      </c>
      <c r="F357" s="2">
        <v>540</v>
      </c>
      <c r="G357" s="2">
        <v>660</v>
      </c>
      <c r="H357" s="2">
        <v>820</v>
      </c>
      <c r="I357" s="2">
        <v>1020</v>
      </c>
      <c r="J357" s="16">
        <f>IF(AND(A357="m",B357=19603),Possibles!Q$91,(IF(AND(A357="m",B357=19601),Possibles!Q$90,IF(AND(A357="m",B357=19600),Possibles!Q$89,IF(AND(A357="f",B357=19603),Possibles!Q$87,IF(AND(A357="f",B357=19601),Possibles!Q$86,Possibles!Q$85))))))</f>
        <v>0.15215332330491949</v>
      </c>
      <c r="K357" s="2">
        <f t="shared" si="15"/>
        <v>1551.9638977101788</v>
      </c>
      <c r="L357" s="16">
        <f t="shared" si="16"/>
        <v>0.12215332330491949</v>
      </c>
      <c r="M357" s="14">
        <f t="shared" si="17"/>
        <v>1245.9638977101788</v>
      </c>
    </row>
    <row r="358" spans="1:13" x14ac:dyDescent="0.25">
      <c r="A358" t="s">
        <v>25</v>
      </c>
      <c r="B358">
        <v>19600</v>
      </c>
      <c r="C358">
        <v>1963</v>
      </c>
      <c r="D358" t="b">
        <v>0</v>
      </c>
      <c r="E358" s="2">
        <v>150</v>
      </c>
      <c r="F358" s="2">
        <v>390</v>
      </c>
      <c r="G358" s="2">
        <v>590</v>
      </c>
      <c r="H358" s="2">
        <v>630</v>
      </c>
      <c r="I358" s="2">
        <v>830</v>
      </c>
      <c r="J358" s="16">
        <f>IF(AND(A358="m",B358=19603),Possibles!Q$91,(IF(AND(A358="m",B358=19601),Possibles!Q$90,IF(AND(A358="m",B358=19600),Possibles!Q$89,IF(AND(A358="f",B358=19603),Possibles!Q$87,IF(AND(A358="f",B358=19601),Possibles!Q$86,Possibles!Q$85))))))</f>
        <v>0.15082983768010214</v>
      </c>
      <c r="K358" s="2">
        <f t="shared" si="15"/>
        <v>1251.8876527448479</v>
      </c>
      <c r="L358" s="16">
        <f t="shared" si="16"/>
        <v>0.12082983768010214</v>
      </c>
      <c r="M358" s="14">
        <f t="shared" si="17"/>
        <v>1002.8876527448477</v>
      </c>
    </row>
    <row r="359" spans="1:13" x14ac:dyDescent="0.25">
      <c r="A359" t="s">
        <v>15</v>
      </c>
      <c r="B359">
        <v>19600</v>
      </c>
      <c r="C359">
        <v>1964</v>
      </c>
      <c r="D359" t="b">
        <v>0</v>
      </c>
      <c r="E359" s="2">
        <v>450</v>
      </c>
      <c r="F359" s="2">
        <v>450</v>
      </c>
      <c r="G359" s="2">
        <v>410</v>
      </c>
      <c r="H359" s="2">
        <v>610</v>
      </c>
      <c r="I359" s="2">
        <v>690</v>
      </c>
      <c r="J359" s="16">
        <f>IF(AND(A359="m",B359=19603),Possibles!Q$91,(IF(AND(A359="m",B359=19601),Possibles!Q$90,IF(AND(A359="m",B359=19600),Possibles!Q$89,IF(AND(A359="f",B359=19603),Possibles!Q$87,IF(AND(A359="f",B359=19601),Possibles!Q$86,Possibles!Q$85))))))</f>
        <v>0.15971939812932087</v>
      </c>
      <c r="K359" s="2">
        <f t="shared" si="15"/>
        <v>1102.0638470923141</v>
      </c>
      <c r="L359" s="16">
        <f t="shared" si="16"/>
        <v>0.12971939812932087</v>
      </c>
      <c r="M359" s="14">
        <f t="shared" si="17"/>
        <v>895.06384709231406</v>
      </c>
    </row>
    <row r="360" spans="1:13" x14ac:dyDescent="0.25">
      <c r="A360" t="s">
        <v>15</v>
      </c>
      <c r="B360">
        <v>19601</v>
      </c>
      <c r="C360">
        <v>1964</v>
      </c>
      <c r="D360" t="b">
        <v>0</v>
      </c>
      <c r="E360" s="2">
        <v>450</v>
      </c>
      <c r="F360" s="2">
        <v>690</v>
      </c>
      <c r="G360" s="2">
        <v>730</v>
      </c>
      <c r="H360" s="2">
        <v>850</v>
      </c>
      <c r="I360" s="2">
        <v>1010</v>
      </c>
      <c r="J360" s="16">
        <f>IF(AND(A360="m",B360=19603),Possibles!Q$91,(IF(AND(A360="m",B360=19601),Possibles!Q$90,IF(AND(A360="m",B360=19600),Possibles!Q$89,IF(AND(A360="f",B360=19603),Possibles!Q$87,IF(AND(A360="f",B360=19601),Possibles!Q$86,Possibles!Q$85))))))</f>
        <v>0.15215332330491949</v>
      </c>
      <c r="K360" s="2">
        <f t="shared" si="15"/>
        <v>1536.7485653796869</v>
      </c>
      <c r="L360" s="16">
        <f t="shared" si="16"/>
        <v>0.12215332330491949</v>
      </c>
      <c r="M360" s="14">
        <f t="shared" si="17"/>
        <v>1233.7485653796869</v>
      </c>
    </row>
    <row r="361" spans="1:13" x14ac:dyDescent="0.25">
      <c r="A361" t="s">
        <v>15</v>
      </c>
      <c r="B361">
        <v>19601</v>
      </c>
      <c r="C361">
        <v>1964</v>
      </c>
      <c r="D361" t="b">
        <v>0</v>
      </c>
      <c r="E361" s="2">
        <v>450</v>
      </c>
      <c r="F361" s="2">
        <v>530</v>
      </c>
      <c r="G361" s="2">
        <v>730</v>
      </c>
      <c r="H361" s="2">
        <v>810</v>
      </c>
      <c r="I361" s="2">
        <v>850</v>
      </c>
      <c r="J361" s="16">
        <f>IF(AND(A361="m",B361=19603),Possibles!Q$91,(IF(AND(A361="m",B361=19601),Possibles!Q$90,IF(AND(A361="m",B361=19600),Possibles!Q$89,IF(AND(A361="f",B361=19603),Possibles!Q$87,IF(AND(A361="f",B361=19601),Possibles!Q$86,Possibles!Q$85))))))</f>
        <v>0.15215332330491949</v>
      </c>
      <c r="K361" s="2">
        <f t="shared" si="15"/>
        <v>1293.3032480918157</v>
      </c>
      <c r="L361" s="16">
        <f t="shared" si="16"/>
        <v>0.12215332330491949</v>
      </c>
      <c r="M361" s="14">
        <f t="shared" si="17"/>
        <v>1038.3032480918155</v>
      </c>
    </row>
    <row r="362" spans="1:13" x14ac:dyDescent="0.25">
      <c r="A362" t="s">
        <v>25</v>
      </c>
      <c r="B362">
        <v>19603</v>
      </c>
      <c r="C362">
        <v>1964</v>
      </c>
      <c r="D362" t="b">
        <v>0</v>
      </c>
      <c r="E362" s="2">
        <v>150</v>
      </c>
      <c r="F362" s="2">
        <v>390</v>
      </c>
      <c r="G362" s="2">
        <v>470</v>
      </c>
      <c r="H362" s="2">
        <v>590</v>
      </c>
      <c r="I362" s="2">
        <v>670</v>
      </c>
      <c r="J362" s="16">
        <f>IF(AND(A362="m",B362=19603),Possibles!Q$91,(IF(AND(A362="m",B362=19601),Possibles!Q$90,IF(AND(A362="m",B362=19600),Possibles!Q$89,IF(AND(A362="f",B362=19603),Possibles!Q$87,IF(AND(A362="f",B362=19601),Possibles!Q$86,Possibles!Q$85))))))</f>
        <v>0.1613047697245652</v>
      </c>
      <c r="K362" s="2">
        <f t="shared" si="15"/>
        <v>1080.7419571545868</v>
      </c>
      <c r="L362" s="16">
        <f t="shared" si="16"/>
        <v>0.1313047697245652</v>
      </c>
      <c r="M362" s="14">
        <f t="shared" si="17"/>
        <v>879.74195715458677</v>
      </c>
    </row>
    <row r="363" spans="1:13" x14ac:dyDescent="0.25">
      <c r="A363" t="s">
        <v>15</v>
      </c>
      <c r="B363">
        <v>19603</v>
      </c>
      <c r="C363">
        <v>1964</v>
      </c>
      <c r="D363" t="b">
        <v>0</v>
      </c>
      <c r="E363" s="2">
        <v>450</v>
      </c>
      <c r="F363" s="2">
        <v>450</v>
      </c>
      <c r="G363" s="2">
        <v>650</v>
      </c>
      <c r="H363" s="2">
        <v>730</v>
      </c>
      <c r="I363" s="2">
        <v>850</v>
      </c>
      <c r="J363" s="16">
        <f>IF(AND(A363="m",B363=19603),Possibles!Q$91,(IF(AND(A363="m",B363=19601),Possibles!Q$90,IF(AND(A363="m",B363=19600),Possibles!Q$89,IF(AND(A363="f",B363=19603),Possibles!Q$87,IF(AND(A363="f",B363=19601),Possibles!Q$86,Possibles!Q$85))))))</f>
        <v>0.16389548693586697</v>
      </c>
      <c r="K363" s="2">
        <f t="shared" si="15"/>
        <v>1393.1116389548692</v>
      </c>
      <c r="L363" s="16">
        <f t="shared" si="16"/>
        <v>0.13389548693586698</v>
      </c>
      <c r="M363" s="14">
        <f t="shared" si="17"/>
        <v>1138.1116389548692</v>
      </c>
    </row>
    <row r="364" spans="1:13" x14ac:dyDescent="0.25">
      <c r="A364" t="s">
        <v>15</v>
      </c>
      <c r="B364">
        <v>19601</v>
      </c>
      <c r="C364">
        <v>1964</v>
      </c>
      <c r="D364" t="b">
        <v>0</v>
      </c>
      <c r="E364" s="2">
        <v>450</v>
      </c>
      <c r="F364" s="2">
        <v>570</v>
      </c>
      <c r="G364" s="2">
        <v>690</v>
      </c>
      <c r="H364" s="2">
        <v>730</v>
      </c>
      <c r="I364" s="2">
        <v>850</v>
      </c>
      <c r="J364" s="16">
        <f>IF(AND(A364="m",B364=19603),Possibles!Q$91,(IF(AND(A364="m",B364=19601),Possibles!Q$90,IF(AND(A364="m",B364=19600),Possibles!Q$89,IF(AND(A364="f",B364=19603),Possibles!Q$87,IF(AND(A364="f",B364=19601),Possibles!Q$86,Possibles!Q$85))))))</f>
        <v>0.15215332330491949</v>
      </c>
      <c r="K364" s="2">
        <f t="shared" si="15"/>
        <v>1293.3032480918157</v>
      </c>
      <c r="L364" s="16">
        <f t="shared" si="16"/>
        <v>0.12215332330491949</v>
      </c>
      <c r="M364" s="14">
        <f t="shared" si="17"/>
        <v>1038.3032480918155</v>
      </c>
    </row>
    <row r="365" spans="1:13" x14ac:dyDescent="0.25">
      <c r="A365" t="s">
        <v>15</v>
      </c>
      <c r="B365">
        <v>19601</v>
      </c>
      <c r="C365">
        <v>1964</v>
      </c>
      <c r="D365" t="b">
        <v>0</v>
      </c>
      <c r="E365" s="2">
        <v>750</v>
      </c>
      <c r="F365" s="2">
        <v>710</v>
      </c>
      <c r="G365" s="2">
        <v>870</v>
      </c>
      <c r="H365" s="2">
        <v>910</v>
      </c>
      <c r="I365" s="2">
        <v>990</v>
      </c>
      <c r="J365" s="16">
        <f>IF(AND(A365="m",B365=19603),Possibles!Q$91,(IF(AND(A365="m",B365=19601),Possibles!Q$90,IF(AND(A365="m",B365=19600),Possibles!Q$89,IF(AND(A365="f",B365=19603),Possibles!Q$87,IF(AND(A365="f",B365=19601),Possibles!Q$86,Possibles!Q$85))))))</f>
        <v>0.15215332330491949</v>
      </c>
      <c r="K365" s="2">
        <f t="shared" si="15"/>
        <v>1506.317900718703</v>
      </c>
      <c r="L365" s="16">
        <f t="shared" si="16"/>
        <v>0.12215332330491949</v>
      </c>
      <c r="M365" s="14">
        <f t="shared" si="17"/>
        <v>1209.317900718703</v>
      </c>
    </row>
    <row r="366" spans="1:13" x14ac:dyDescent="0.25">
      <c r="A366" t="s">
        <v>25</v>
      </c>
      <c r="B366">
        <v>19601</v>
      </c>
      <c r="C366">
        <v>1964</v>
      </c>
      <c r="D366" t="b">
        <v>0</v>
      </c>
      <c r="E366" s="2">
        <v>750</v>
      </c>
      <c r="F366" s="2">
        <v>750</v>
      </c>
      <c r="G366" s="2">
        <v>710</v>
      </c>
      <c r="H366" s="2">
        <v>830</v>
      </c>
      <c r="I366" s="2">
        <v>950</v>
      </c>
      <c r="J366" s="16">
        <f>IF(AND(A366="m",B366=19603),Possibles!Q$91,(IF(AND(A366="m",B366=19601),Possibles!Q$90,IF(AND(A366="m",B366=19600),Possibles!Q$89,IF(AND(A366="f",B366=19603),Possibles!Q$87,IF(AND(A366="f",B366=19601),Possibles!Q$86,Possibles!Q$85))))))</f>
        <v>0.13250116814631868</v>
      </c>
      <c r="K366" s="2">
        <f t="shared" si="15"/>
        <v>1258.7610973900273</v>
      </c>
      <c r="L366" s="16">
        <f t="shared" si="16"/>
        <v>0.10250116814631868</v>
      </c>
      <c r="M366" s="14">
        <f t="shared" si="17"/>
        <v>973.76109739002754</v>
      </c>
    </row>
    <row r="367" spans="1:13" x14ac:dyDescent="0.25">
      <c r="A367" t="s">
        <v>15</v>
      </c>
      <c r="B367">
        <v>19601</v>
      </c>
      <c r="C367">
        <v>1964</v>
      </c>
      <c r="D367" t="b">
        <v>0</v>
      </c>
      <c r="E367" s="2">
        <v>300</v>
      </c>
      <c r="F367" s="2">
        <v>540</v>
      </c>
      <c r="G367" s="2">
        <v>500</v>
      </c>
      <c r="H367" s="2">
        <v>540</v>
      </c>
      <c r="I367" s="2">
        <v>660</v>
      </c>
      <c r="J367" s="16">
        <f>IF(AND(A367="m",B367=19603),Possibles!Q$91,(IF(AND(A367="m",B367=19601),Possibles!Q$90,IF(AND(A367="m",B367=19600),Possibles!Q$89,IF(AND(A367="f",B367=19603),Possibles!Q$87,IF(AND(A367="f",B367=19601),Possibles!Q$86,Possibles!Q$85))))))</f>
        <v>0.15215332330491949</v>
      </c>
      <c r="K367" s="2">
        <f t="shared" si="15"/>
        <v>1004.2119338124686</v>
      </c>
      <c r="L367" s="16">
        <f t="shared" si="16"/>
        <v>0.12215332330491949</v>
      </c>
      <c r="M367" s="14">
        <f t="shared" si="17"/>
        <v>806.2119338124686</v>
      </c>
    </row>
    <row r="368" spans="1:13" x14ac:dyDescent="0.25">
      <c r="A368" t="s">
        <v>15</v>
      </c>
      <c r="B368">
        <v>19600</v>
      </c>
      <c r="C368">
        <v>1964</v>
      </c>
      <c r="D368" t="b">
        <v>0</v>
      </c>
      <c r="E368" s="2">
        <v>450</v>
      </c>
      <c r="F368" s="2">
        <v>650</v>
      </c>
      <c r="G368" s="2">
        <v>690</v>
      </c>
      <c r="H368" s="2">
        <v>890</v>
      </c>
      <c r="I368" s="2">
        <v>1050</v>
      </c>
      <c r="J368" s="16">
        <f>IF(AND(A368="m",B368=19603),Possibles!Q$91,(IF(AND(A368="m",B368=19601),Possibles!Q$90,IF(AND(A368="m",B368=19600),Possibles!Q$89,IF(AND(A368="f",B368=19603),Possibles!Q$87,IF(AND(A368="f",B368=19601),Possibles!Q$86,Possibles!Q$85))))))</f>
        <v>0.15971939812932087</v>
      </c>
      <c r="K368" s="2">
        <f t="shared" si="15"/>
        <v>1677.0536803578693</v>
      </c>
      <c r="L368" s="16">
        <f t="shared" si="16"/>
        <v>0.12971939812932087</v>
      </c>
      <c r="M368" s="14">
        <f t="shared" si="17"/>
        <v>1362.0536803578691</v>
      </c>
    </row>
    <row r="369" spans="1:13" x14ac:dyDescent="0.25">
      <c r="A369" t="s">
        <v>25</v>
      </c>
      <c r="B369">
        <v>19603</v>
      </c>
      <c r="C369">
        <v>1964</v>
      </c>
      <c r="D369" t="b">
        <v>0</v>
      </c>
      <c r="E369" s="2">
        <v>600</v>
      </c>
      <c r="F369" s="2">
        <v>600</v>
      </c>
      <c r="G369" s="2">
        <v>760</v>
      </c>
      <c r="H369" s="2">
        <v>920</v>
      </c>
      <c r="I369" s="2">
        <v>1040</v>
      </c>
      <c r="J369" s="16">
        <f>IF(AND(A369="m",B369=19603),Possibles!Q$91,(IF(AND(A369="m",B369=19601),Possibles!Q$90,IF(AND(A369="m",B369=19600),Possibles!Q$89,IF(AND(A369="f",B369=19603),Possibles!Q$87,IF(AND(A369="f",B369=19601),Possibles!Q$86,Possibles!Q$85))))))</f>
        <v>0.1613047697245652</v>
      </c>
      <c r="K369" s="2">
        <f t="shared" si="15"/>
        <v>1677.569605135478</v>
      </c>
      <c r="L369" s="16">
        <f t="shared" si="16"/>
        <v>0.1313047697245652</v>
      </c>
      <c r="M369" s="14">
        <f t="shared" si="17"/>
        <v>1365.569605135478</v>
      </c>
    </row>
    <row r="370" spans="1:13" x14ac:dyDescent="0.25">
      <c r="A370" t="s">
        <v>15</v>
      </c>
      <c r="B370">
        <v>19603</v>
      </c>
      <c r="C370">
        <v>1964</v>
      </c>
      <c r="D370" t="b">
        <v>0</v>
      </c>
      <c r="E370" s="2">
        <v>600</v>
      </c>
      <c r="F370" s="2">
        <v>800</v>
      </c>
      <c r="G370" s="2">
        <v>840</v>
      </c>
      <c r="H370" s="2">
        <v>1040</v>
      </c>
      <c r="I370" s="2">
        <v>1160</v>
      </c>
      <c r="J370" s="16">
        <f>IF(AND(A370="m",B370=19603),Possibles!Q$91,(IF(AND(A370="m",B370=19601),Possibles!Q$90,IF(AND(A370="m",B370=19600),Possibles!Q$89,IF(AND(A370="f",B370=19603),Possibles!Q$87,IF(AND(A370="f",B370=19601),Possibles!Q$86,Possibles!Q$85))))))</f>
        <v>0.16389548693586697</v>
      </c>
      <c r="K370" s="2">
        <f t="shared" si="15"/>
        <v>1901.1876484560569</v>
      </c>
      <c r="L370" s="16">
        <f t="shared" si="16"/>
        <v>0.13389548693586698</v>
      </c>
      <c r="M370" s="14">
        <f t="shared" si="17"/>
        <v>1553.1876484560569</v>
      </c>
    </row>
    <row r="371" spans="1:13" x14ac:dyDescent="0.25">
      <c r="A371" t="s">
        <v>15</v>
      </c>
      <c r="B371">
        <v>19601</v>
      </c>
      <c r="C371">
        <v>1964</v>
      </c>
      <c r="D371" t="b">
        <v>0</v>
      </c>
      <c r="E371" s="2">
        <v>600</v>
      </c>
      <c r="F371" s="2">
        <v>680</v>
      </c>
      <c r="G371" s="2">
        <v>720</v>
      </c>
      <c r="H371" s="2">
        <v>920</v>
      </c>
      <c r="I371" s="2">
        <v>1000</v>
      </c>
      <c r="J371" s="16">
        <f>IF(AND(A371="m",B371=19603),Possibles!Q$91,(IF(AND(A371="m",B371=19601),Possibles!Q$90,IF(AND(A371="m",B371=19600),Possibles!Q$89,IF(AND(A371="f",B371=19603),Possibles!Q$87,IF(AND(A371="f",B371=19601),Possibles!Q$86,Possibles!Q$85))))))</f>
        <v>0.15215332330491949</v>
      </c>
      <c r="K371" s="2">
        <f t="shared" si="15"/>
        <v>1521.5332330491949</v>
      </c>
      <c r="L371" s="16">
        <f t="shared" si="16"/>
        <v>0.12215332330491949</v>
      </c>
      <c r="M371" s="14">
        <f t="shared" si="17"/>
        <v>1221.5332330491949</v>
      </c>
    </row>
    <row r="372" spans="1:13" x14ac:dyDescent="0.25">
      <c r="A372" t="s">
        <v>25</v>
      </c>
      <c r="B372">
        <v>19603</v>
      </c>
      <c r="C372">
        <v>1964</v>
      </c>
      <c r="D372" t="b">
        <v>0</v>
      </c>
      <c r="E372" s="2">
        <v>600</v>
      </c>
      <c r="F372" s="2">
        <v>760</v>
      </c>
      <c r="G372" s="2">
        <v>920</v>
      </c>
      <c r="H372" s="2">
        <v>960</v>
      </c>
      <c r="I372" s="2">
        <v>1120</v>
      </c>
      <c r="J372" s="16">
        <f>IF(AND(A372="m",B372=19603),Possibles!Q$91,(IF(AND(A372="m",B372=19601),Possibles!Q$90,IF(AND(A372="m",B372=19600),Possibles!Q$89,IF(AND(A372="f",B372=19603),Possibles!Q$87,IF(AND(A372="f",B372=19601),Possibles!Q$86,Possibles!Q$85))))))</f>
        <v>0.1613047697245652</v>
      </c>
      <c r="K372" s="2">
        <f t="shared" si="15"/>
        <v>1806.6134209151303</v>
      </c>
      <c r="L372" s="16">
        <f t="shared" si="16"/>
        <v>0.1313047697245652</v>
      </c>
      <c r="M372" s="14">
        <f t="shared" si="17"/>
        <v>1470.6134209151303</v>
      </c>
    </row>
    <row r="373" spans="1:13" x14ac:dyDescent="0.25">
      <c r="A373" t="s">
        <v>15</v>
      </c>
      <c r="B373">
        <v>19600</v>
      </c>
      <c r="C373">
        <v>1964</v>
      </c>
      <c r="D373" t="b">
        <v>0</v>
      </c>
      <c r="E373" s="2">
        <v>150</v>
      </c>
      <c r="F373" s="2">
        <v>230</v>
      </c>
      <c r="G373" s="2">
        <v>390</v>
      </c>
      <c r="H373" s="2">
        <v>430</v>
      </c>
      <c r="I373" s="2">
        <v>550</v>
      </c>
      <c r="J373" s="16">
        <f>IF(AND(A373="m",B373=19603),Possibles!Q$91,(IF(AND(A373="m",B373=19601),Possibles!Q$90,IF(AND(A373="m",B373=19600),Possibles!Q$89,IF(AND(A373="f",B373=19603),Possibles!Q$87,IF(AND(A373="f",B373=19601),Possibles!Q$86,Possibles!Q$85))))))</f>
        <v>0.15971939812932087</v>
      </c>
      <c r="K373" s="2">
        <f t="shared" si="15"/>
        <v>878.45668971126486</v>
      </c>
      <c r="L373" s="16">
        <f t="shared" si="16"/>
        <v>0.12971939812932087</v>
      </c>
      <c r="M373" s="14">
        <f t="shared" si="17"/>
        <v>713.45668971126486</v>
      </c>
    </row>
    <row r="374" spans="1:13" x14ac:dyDescent="0.25">
      <c r="A374" t="s">
        <v>15</v>
      </c>
      <c r="B374">
        <v>19603</v>
      </c>
      <c r="C374">
        <v>1964</v>
      </c>
      <c r="D374" t="b">
        <v>0</v>
      </c>
      <c r="E374" s="2">
        <v>450</v>
      </c>
      <c r="F374" s="2">
        <v>610</v>
      </c>
      <c r="G374" s="2">
        <v>650</v>
      </c>
      <c r="H374" s="2">
        <v>730</v>
      </c>
      <c r="I374" s="2">
        <v>890</v>
      </c>
      <c r="J374" s="16">
        <f>IF(AND(A374="m",B374=19603),Possibles!Q$91,(IF(AND(A374="m",B374=19601),Possibles!Q$90,IF(AND(A374="m",B374=19600),Possibles!Q$89,IF(AND(A374="f",B374=19603),Possibles!Q$87,IF(AND(A374="f",B374=19601),Possibles!Q$86,Possibles!Q$85))))))</f>
        <v>0.16389548693586697</v>
      </c>
      <c r="K374" s="2">
        <f t="shared" si="15"/>
        <v>1458.6698337292162</v>
      </c>
      <c r="L374" s="16">
        <f t="shared" si="16"/>
        <v>0.13389548693586698</v>
      </c>
      <c r="M374" s="14">
        <f t="shared" si="17"/>
        <v>1191.669833729216</v>
      </c>
    </row>
    <row r="375" spans="1:13" x14ac:dyDescent="0.25">
      <c r="A375" t="s">
        <v>15</v>
      </c>
      <c r="B375">
        <v>19603</v>
      </c>
      <c r="C375">
        <v>1964</v>
      </c>
      <c r="D375" t="b">
        <v>0</v>
      </c>
      <c r="E375" s="2">
        <v>300</v>
      </c>
      <c r="F375" s="2">
        <v>460</v>
      </c>
      <c r="G375" s="2">
        <v>460</v>
      </c>
      <c r="H375" s="2">
        <v>540</v>
      </c>
      <c r="I375" s="2">
        <v>660</v>
      </c>
      <c r="J375" s="16">
        <f>IF(AND(A375="m",B375=19603),Possibles!Q$91,(IF(AND(A375="m",B375=19601),Possibles!Q$90,IF(AND(A375="m",B375=19600),Possibles!Q$89,IF(AND(A375="f",B375=19603),Possibles!Q$87,IF(AND(A375="f",B375=19601),Possibles!Q$86,Possibles!Q$85))))))</f>
        <v>0.16389548693586697</v>
      </c>
      <c r="K375" s="2">
        <f t="shared" si="15"/>
        <v>1081.710213776722</v>
      </c>
      <c r="L375" s="16">
        <f t="shared" si="16"/>
        <v>0.13389548693586698</v>
      </c>
      <c r="M375" s="14">
        <f t="shared" si="17"/>
        <v>883.71021377672196</v>
      </c>
    </row>
    <row r="376" spans="1:13" x14ac:dyDescent="0.25">
      <c r="A376" t="s">
        <v>15</v>
      </c>
      <c r="B376">
        <v>19603</v>
      </c>
      <c r="C376">
        <v>1965</v>
      </c>
      <c r="D376" t="b">
        <v>0</v>
      </c>
      <c r="E376" s="2">
        <v>750</v>
      </c>
      <c r="F376" s="2">
        <v>950</v>
      </c>
      <c r="G376" s="2">
        <v>990</v>
      </c>
      <c r="H376" s="2">
        <v>1030</v>
      </c>
      <c r="I376" s="2">
        <v>1150</v>
      </c>
      <c r="J376" s="16">
        <f>IF(AND(A376="m",B376=19603),Possibles!Q$91,(IF(AND(A376="m",B376=19601),Possibles!Q$90,IF(AND(A376="m",B376=19600),Possibles!Q$89,IF(AND(A376="f",B376=19603),Possibles!Q$87,IF(AND(A376="f",B376=19601),Possibles!Q$86,Possibles!Q$85))))))</f>
        <v>0.16389548693586697</v>
      </c>
      <c r="K376" s="2">
        <f t="shared" si="15"/>
        <v>1884.7980997624702</v>
      </c>
      <c r="L376" s="16">
        <f t="shared" si="16"/>
        <v>0.13389548693586698</v>
      </c>
      <c r="M376" s="14">
        <f t="shared" si="17"/>
        <v>1539.7980997624702</v>
      </c>
    </row>
    <row r="377" spans="1:13" x14ac:dyDescent="0.25">
      <c r="A377" t="s">
        <v>25</v>
      </c>
      <c r="B377">
        <v>19600</v>
      </c>
      <c r="C377">
        <v>1965</v>
      </c>
      <c r="D377" t="b">
        <v>0</v>
      </c>
      <c r="E377" s="2">
        <v>300</v>
      </c>
      <c r="F377" s="2">
        <v>340</v>
      </c>
      <c r="G377" s="2">
        <v>300</v>
      </c>
      <c r="H377" s="2">
        <v>500</v>
      </c>
      <c r="I377" s="2">
        <v>540</v>
      </c>
      <c r="J377" s="16">
        <f>IF(AND(A377="m",B377=19603),Possibles!Q$91,(IF(AND(A377="m",B377=19601),Possibles!Q$90,IF(AND(A377="m",B377=19600),Possibles!Q$89,IF(AND(A377="f",B377=19603),Possibles!Q$87,IF(AND(A377="f",B377=19601),Possibles!Q$86,Possibles!Q$85))))))</f>
        <v>0.15082983768010214</v>
      </c>
      <c r="K377" s="2">
        <f t="shared" si="15"/>
        <v>814.48112347255153</v>
      </c>
      <c r="L377" s="16">
        <f t="shared" si="16"/>
        <v>0.12082983768010214</v>
      </c>
      <c r="M377" s="14">
        <f t="shared" si="17"/>
        <v>652.48112347255153</v>
      </c>
    </row>
    <row r="378" spans="1:13" x14ac:dyDescent="0.25">
      <c r="A378" t="s">
        <v>15</v>
      </c>
      <c r="B378">
        <v>19600</v>
      </c>
      <c r="C378">
        <v>1965</v>
      </c>
      <c r="D378" t="b">
        <v>0</v>
      </c>
      <c r="E378" s="2">
        <v>150</v>
      </c>
      <c r="F378" s="2">
        <v>390</v>
      </c>
      <c r="G378" s="2">
        <v>470</v>
      </c>
      <c r="H378" s="2">
        <v>630</v>
      </c>
      <c r="I378" s="2">
        <v>750</v>
      </c>
      <c r="J378" s="16">
        <f>IF(AND(A378="m",B378=19603),Possibles!Q$91,(IF(AND(A378="m",B378=19601),Possibles!Q$90,IF(AND(A378="m",B378=19600),Possibles!Q$89,IF(AND(A378="f",B378=19603),Possibles!Q$87,IF(AND(A378="f",B378=19601),Possibles!Q$86,Possibles!Q$85))))))</f>
        <v>0.15971939812932087</v>
      </c>
      <c r="K378" s="2">
        <f t="shared" si="15"/>
        <v>1197.8954859699065</v>
      </c>
      <c r="L378" s="16">
        <f t="shared" si="16"/>
        <v>0.12971939812932087</v>
      </c>
      <c r="M378" s="14">
        <f t="shared" si="17"/>
        <v>972.89548596990653</v>
      </c>
    </row>
    <row r="379" spans="1:13" x14ac:dyDescent="0.25">
      <c r="A379" t="s">
        <v>15</v>
      </c>
      <c r="B379">
        <v>19600</v>
      </c>
      <c r="C379">
        <v>1965</v>
      </c>
      <c r="D379" t="b">
        <v>0</v>
      </c>
      <c r="E379" s="2">
        <v>750</v>
      </c>
      <c r="F379" s="2">
        <v>990</v>
      </c>
      <c r="G379" s="2">
        <v>990</v>
      </c>
      <c r="H379" s="2">
        <v>1190</v>
      </c>
      <c r="I379" s="2">
        <v>1230</v>
      </c>
      <c r="J379" s="16">
        <f>IF(AND(A379="m",B379=19603),Possibles!Q$91,(IF(AND(A379="m",B379=19601),Possibles!Q$90,IF(AND(A379="m",B379=19600),Possibles!Q$89,IF(AND(A379="f",B379=19603),Possibles!Q$87,IF(AND(A379="f",B379=19601),Possibles!Q$86,Possibles!Q$85))))))</f>
        <v>0.15971939812932087</v>
      </c>
      <c r="K379" s="2">
        <f t="shared" si="15"/>
        <v>1964.5485969906467</v>
      </c>
      <c r="L379" s="16">
        <f t="shared" si="16"/>
        <v>0.12971939812932087</v>
      </c>
      <c r="M379" s="14">
        <f t="shared" si="17"/>
        <v>1595.5485969906467</v>
      </c>
    </row>
    <row r="380" spans="1:13" x14ac:dyDescent="0.25">
      <c r="A380" t="s">
        <v>15</v>
      </c>
      <c r="B380">
        <v>19601</v>
      </c>
      <c r="C380">
        <v>1965</v>
      </c>
      <c r="D380" t="b">
        <v>0</v>
      </c>
      <c r="E380" s="2">
        <v>600</v>
      </c>
      <c r="F380" s="2">
        <v>600</v>
      </c>
      <c r="G380" s="2">
        <v>720</v>
      </c>
      <c r="H380" s="2">
        <v>800</v>
      </c>
      <c r="I380" s="2">
        <v>920</v>
      </c>
      <c r="J380" s="16">
        <f>IF(AND(A380="m",B380=19603),Possibles!Q$91,(IF(AND(A380="m",B380=19601),Possibles!Q$90,IF(AND(A380="m",B380=19600),Possibles!Q$89,IF(AND(A380="f",B380=19603),Possibles!Q$87,IF(AND(A380="f",B380=19601),Possibles!Q$86,Possibles!Q$85))))))</f>
        <v>0.15215332330491949</v>
      </c>
      <c r="K380" s="2">
        <f t="shared" si="15"/>
        <v>1399.8105744052593</v>
      </c>
      <c r="L380" s="16">
        <f t="shared" si="16"/>
        <v>0.12215332330491949</v>
      </c>
      <c r="M380" s="14">
        <f t="shared" si="17"/>
        <v>1123.8105744052593</v>
      </c>
    </row>
    <row r="381" spans="1:13" x14ac:dyDescent="0.25">
      <c r="A381" t="s">
        <v>15</v>
      </c>
      <c r="B381">
        <v>19603</v>
      </c>
      <c r="C381">
        <v>1965</v>
      </c>
      <c r="D381" t="b">
        <v>0</v>
      </c>
      <c r="E381" s="2">
        <v>750</v>
      </c>
      <c r="F381" s="2">
        <v>750</v>
      </c>
      <c r="G381" s="2">
        <v>790</v>
      </c>
      <c r="H381" s="2">
        <v>910</v>
      </c>
      <c r="I381" s="2">
        <v>1070</v>
      </c>
      <c r="J381" s="16">
        <f>IF(AND(A381="m",B381=19603),Possibles!Q$91,(IF(AND(A381="m",B381=19601),Possibles!Q$90,IF(AND(A381="m",B381=19600),Possibles!Q$89,IF(AND(A381="f",B381=19603),Possibles!Q$87,IF(AND(A381="f",B381=19601),Possibles!Q$86,Possibles!Q$85))))))</f>
        <v>0.16389548693586697</v>
      </c>
      <c r="K381" s="2">
        <f t="shared" si="15"/>
        <v>1753.6817102137766</v>
      </c>
      <c r="L381" s="16">
        <f t="shared" si="16"/>
        <v>0.13389548693586698</v>
      </c>
      <c r="M381" s="14">
        <f t="shared" si="17"/>
        <v>1432.6817102137766</v>
      </c>
    </row>
    <row r="382" spans="1:13" x14ac:dyDescent="0.25">
      <c r="A382" t="s">
        <v>25</v>
      </c>
      <c r="B382">
        <v>19600</v>
      </c>
      <c r="C382">
        <v>1965</v>
      </c>
      <c r="D382" t="b">
        <v>0</v>
      </c>
      <c r="E382" s="2">
        <v>600</v>
      </c>
      <c r="F382" s="2">
        <v>720</v>
      </c>
      <c r="G382" s="2">
        <v>720</v>
      </c>
      <c r="H382" s="2">
        <v>800</v>
      </c>
      <c r="I382" s="2">
        <v>880</v>
      </c>
      <c r="J382" s="16">
        <f>IF(AND(A382="m",B382=19603),Possibles!Q$91,(IF(AND(A382="m",B382=19601),Possibles!Q$90,IF(AND(A382="m",B382=19600),Possibles!Q$89,IF(AND(A382="f",B382=19603),Possibles!Q$87,IF(AND(A382="f",B382=19601),Possibles!Q$86,Possibles!Q$85))))))</f>
        <v>0.15082983768010214</v>
      </c>
      <c r="K382" s="2">
        <f t="shared" si="15"/>
        <v>1327.3025715848989</v>
      </c>
      <c r="L382" s="16">
        <f t="shared" si="16"/>
        <v>0.12082983768010214</v>
      </c>
      <c r="M382" s="14">
        <f t="shared" si="17"/>
        <v>1063.3025715848987</v>
      </c>
    </row>
    <row r="383" spans="1:13" x14ac:dyDescent="0.25">
      <c r="A383" t="s">
        <v>25</v>
      </c>
      <c r="B383">
        <v>19601</v>
      </c>
      <c r="C383">
        <v>1965</v>
      </c>
      <c r="D383" t="b">
        <v>0</v>
      </c>
      <c r="E383" s="2">
        <v>600</v>
      </c>
      <c r="F383" s="2">
        <v>720</v>
      </c>
      <c r="G383" s="2">
        <v>840</v>
      </c>
      <c r="H383" s="2">
        <v>1000</v>
      </c>
      <c r="I383" s="2">
        <v>1040</v>
      </c>
      <c r="J383" s="16">
        <f>IF(AND(A383="m",B383=19603),Possibles!Q$91,(IF(AND(A383="m",B383=19601),Possibles!Q$90,IF(AND(A383="m",B383=19600),Possibles!Q$89,IF(AND(A383="f",B383=19603),Possibles!Q$87,IF(AND(A383="f",B383=19601),Possibles!Q$86,Possibles!Q$85))))))</f>
        <v>0.13250116814631868</v>
      </c>
      <c r="K383" s="2">
        <f t="shared" si="15"/>
        <v>1378.0121487217141</v>
      </c>
      <c r="L383" s="16">
        <f t="shared" si="16"/>
        <v>0.10250116814631868</v>
      </c>
      <c r="M383" s="14">
        <f t="shared" si="17"/>
        <v>1066.0121487217143</v>
      </c>
    </row>
    <row r="384" spans="1:13" x14ac:dyDescent="0.25">
      <c r="A384" t="s">
        <v>25</v>
      </c>
      <c r="B384">
        <v>19600</v>
      </c>
      <c r="C384">
        <v>1965</v>
      </c>
      <c r="D384" t="b">
        <v>0</v>
      </c>
      <c r="E384" s="2">
        <v>300</v>
      </c>
      <c r="F384" s="2">
        <v>580</v>
      </c>
      <c r="G384" s="2">
        <v>540</v>
      </c>
      <c r="H384" s="2">
        <v>700</v>
      </c>
      <c r="I384" s="2">
        <v>740</v>
      </c>
      <c r="J384" s="16">
        <f>IF(AND(A384="m",B384=19603),Possibles!Q$91,(IF(AND(A384="m",B384=19601),Possibles!Q$90,IF(AND(A384="m",B384=19600),Possibles!Q$89,IF(AND(A384="f",B384=19603),Possibles!Q$87,IF(AND(A384="f",B384=19601),Possibles!Q$86,Possibles!Q$85))))))</f>
        <v>0.15082983768010214</v>
      </c>
      <c r="K384" s="2">
        <f t="shared" si="15"/>
        <v>1116.1407988327558</v>
      </c>
      <c r="L384" s="16">
        <f t="shared" si="16"/>
        <v>0.12082983768010214</v>
      </c>
      <c r="M384" s="14">
        <f t="shared" si="17"/>
        <v>894.14079883275576</v>
      </c>
    </row>
    <row r="385" spans="1:13" x14ac:dyDescent="0.25">
      <c r="A385" t="s">
        <v>15</v>
      </c>
      <c r="B385">
        <v>19601</v>
      </c>
      <c r="C385">
        <v>1965</v>
      </c>
      <c r="D385" t="b">
        <v>0</v>
      </c>
      <c r="E385" s="2">
        <v>150</v>
      </c>
      <c r="F385" s="2">
        <v>350</v>
      </c>
      <c r="G385" s="2">
        <v>430</v>
      </c>
      <c r="H385" s="2">
        <v>550</v>
      </c>
      <c r="I385" s="2">
        <v>590</v>
      </c>
      <c r="J385" s="16">
        <f>IF(AND(A385="m",B385=19603),Possibles!Q$91,(IF(AND(A385="m",B385=19601),Possibles!Q$90,IF(AND(A385="m",B385=19600),Possibles!Q$89,IF(AND(A385="f",B385=19603),Possibles!Q$87,IF(AND(A385="f",B385=19601),Possibles!Q$86,Possibles!Q$85))))))</f>
        <v>0.15215332330491949</v>
      </c>
      <c r="K385" s="2">
        <f t="shared" si="15"/>
        <v>897.70460749902497</v>
      </c>
      <c r="L385" s="16">
        <f t="shared" si="16"/>
        <v>0.12215332330491949</v>
      </c>
      <c r="M385" s="14">
        <f t="shared" si="17"/>
        <v>720.70460749902497</v>
      </c>
    </row>
    <row r="386" spans="1:13" x14ac:dyDescent="0.25">
      <c r="A386" t="s">
        <v>25</v>
      </c>
      <c r="B386">
        <v>19601</v>
      </c>
      <c r="C386">
        <v>1965</v>
      </c>
      <c r="D386" t="b">
        <v>0</v>
      </c>
      <c r="E386" s="2">
        <v>300</v>
      </c>
      <c r="F386" s="2">
        <v>260</v>
      </c>
      <c r="G386" s="2">
        <v>220</v>
      </c>
      <c r="H386" s="2">
        <v>380</v>
      </c>
      <c r="I386" s="2">
        <v>460</v>
      </c>
      <c r="J386" s="16">
        <f>IF(AND(A386="m",B386=19603),Possibles!Q$91,(IF(AND(A386="m",B386=19601),Possibles!Q$90,IF(AND(A386="m",B386=19600),Possibles!Q$89,IF(AND(A386="f",B386=19603),Possibles!Q$87,IF(AND(A386="f",B386=19601),Possibles!Q$86,Possibles!Q$85))))))</f>
        <v>0.13250116814631868</v>
      </c>
      <c r="K386" s="2">
        <f t="shared" si="15"/>
        <v>609.5053734730659</v>
      </c>
      <c r="L386" s="16">
        <f t="shared" si="16"/>
        <v>0.10250116814631868</v>
      </c>
      <c r="M386" s="14">
        <f t="shared" si="17"/>
        <v>471.50537347306596</v>
      </c>
    </row>
    <row r="387" spans="1:13" x14ac:dyDescent="0.25">
      <c r="A387" t="s">
        <v>25</v>
      </c>
      <c r="B387">
        <v>19601</v>
      </c>
      <c r="C387">
        <v>1965</v>
      </c>
      <c r="D387" t="b">
        <v>0</v>
      </c>
      <c r="E387" s="2">
        <v>600</v>
      </c>
      <c r="F387" s="2">
        <v>840</v>
      </c>
      <c r="G387" s="2">
        <v>1040</v>
      </c>
      <c r="H387" s="2">
        <v>1080</v>
      </c>
      <c r="I387" s="2">
        <v>1200</v>
      </c>
      <c r="J387" s="16">
        <f>IF(AND(A387="m",B387=19603),Possibles!Q$91,(IF(AND(A387="m",B387=19601),Possibles!Q$90,IF(AND(A387="m",B387=19600),Possibles!Q$89,IF(AND(A387="f",B387=19603),Possibles!Q$87,IF(AND(A387="f",B387=19601),Possibles!Q$86,Possibles!Q$85))))))</f>
        <v>0.13250116814631868</v>
      </c>
      <c r="K387" s="2">
        <f t="shared" ref="K387:K450" si="18">((10*J387)*I387)</f>
        <v>1590.0140177558239</v>
      </c>
      <c r="L387" s="16">
        <f t="shared" ref="L387:L450" si="19">J387-0.03</f>
        <v>0.10250116814631868</v>
      </c>
      <c r="M387" s="14">
        <f t="shared" ref="M387:M450" si="20">(10*L387)*I387</f>
        <v>1230.0140177558242</v>
      </c>
    </row>
    <row r="388" spans="1:13" x14ac:dyDescent="0.25">
      <c r="A388" t="s">
        <v>15</v>
      </c>
      <c r="B388">
        <v>19603</v>
      </c>
      <c r="C388">
        <v>1965</v>
      </c>
      <c r="D388" t="b">
        <v>0</v>
      </c>
      <c r="E388" s="2">
        <v>450</v>
      </c>
      <c r="F388" s="2">
        <v>410</v>
      </c>
      <c r="G388" s="2">
        <v>570</v>
      </c>
      <c r="H388" s="2">
        <v>650</v>
      </c>
      <c r="I388" s="2">
        <v>730</v>
      </c>
      <c r="J388" s="16">
        <f>IF(AND(A388="m",B388=19603),Possibles!Q$91,(IF(AND(A388="m",B388=19601),Possibles!Q$90,IF(AND(A388="m",B388=19600),Possibles!Q$89,IF(AND(A388="f",B388=19603),Possibles!Q$87,IF(AND(A388="f",B388=19601),Possibles!Q$86,Possibles!Q$85))))))</f>
        <v>0.16389548693586697</v>
      </c>
      <c r="K388" s="2">
        <f t="shared" si="18"/>
        <v>1196.4370546318289</v>
      </c>
      <c r="L388" s="16">
        <f t="shared" si="19"/>
        <v>0.13389548693586698</v>
      </c>
      <c r="M388" s="14">
        <f t="shared" si="20"/>
        <v>977.43705463182891</v>
      </c>
    </row>
    <row r="389" spans="1:13" x14ac:dyDescent="0.25">
      <c r="A389" t="s">
        <v>25</v>
      </c>
      <c r="B389">
        <v>19601</v>
      </c>
      <c r="C389">
        <v>1965</v>
      </c>
      <c r="D389" t="b">
        <v>0</v>
      </c>
      <c r="E389" s="2">
        <v>600</v>
      </c>
      <c r="F389" s="2">
        <v>760</v>
      </c>
      <c r="G389" s="2">
        <v>760</v>
      </c>
      <c r="H389" s="2">
        <v>840</v>
      </c>
      <c r="I389" s="2">
        <v>920</v>
      </c>
      <c r="J389" s="16">
        <f>IF(AND(A389="m",B389=19603),Possibles!Q$91,(IF(AND(A389="m",B389=19601),Possibles!Q$90,IF(AND(A389="m",B389=19600),Possibles!Q$89,IF(AND(A389="f",B389=19603),Possibles!Q$87,IF(AND(A389="f",B389=19601),Possibles!Q$86,Possibles!Q$85))))))</f>
        <v>0.13250116814631868</v>
      </c>
      <c r="K389" s="2">
        <f t="shared" si="18"/>
        <v>1219.0107469461318</v>
      </c>
      <c r="L389" s="16">
        <f t="shared" si="19"/>
        <v>0.10250116814631868</v>
      </c>
      <c r="M389" s="14">
        <f t="shared" si="20"/>
        <v>943.01074694613192</v>
      </c>
    </row>
    <row r="390" spans="1:13" x14ac:dyDescent="0.25">
      <c r="A390" t="s">
        <v>25</v>
      </c>
      <c r="B390">
        <v>19601</v>
      </c>
      <c r="C390">
        <v>1965</v>
      </c>
      <c r="D390" t="b">
        <v>0</v>
      </c>
      <c r="E390" s="2">
        <v>450</v>
      </c>
      <c r="F390" s="2">
        <v>610</v>
      </c>
      <c r="G390" s="2">
        <v>690</v>
      </c>
      <c r="H390" s="2">
        <v>890</v>
      </c>
      <c r="I390" s="2">
        <v>1090</v>
      </c>
      <c r="J390" s="16">
        <f>IF(AND(A390="m",B390=19603),Possibles!Q$91,(IF(AND(A390="m",B390=19601),Possibles!Q$90,IF(AND(A390="m",B390=19600),Possibles!Q$89,IF(AND(A390="f",B390=19603),Possibles!Q$87,IF(AND(A390="f",B390=19601),Possibles!Q$86,Possibles!Q$85))))))</f>
        <v>0.13250116814631868</v>
      </c>
      <c r="K390" s="2">
        <f t="shared" si="18"/>
        <v>1444.2627327948735</v>
      </c>
      <c r="L390" s="16">
        <f t="shared" si="19"/>
        <v>0.10250116814631868</v>
      </c>
      <c r="M390" s="14">
        <f t="shared" si="20"/>
        <v>1117.2627327948737</v>
      </c>
    </row>
    <row r="391" spans="1:13" x14ac:dyDescent="0.25">
      <c r="A391" t="s">
        <v>15</v>
      </c>
      <c r="B391">
        <v>19601</v>
      </c>
      <c r="C391">
        <v>1965</v>
      </c>
      <c r="D391" t="b">
        <v>0</v>
      </c>
      <c r="E391" s="2">
        <v>450</v>
      </c>
      <c r="F391" s="2">
        <v>490</v>
      </c>
      <c r="G391" s="2">
        <v>490</v>
      </c>
      <c r="H391" s="2">
        <v>570</v>
      </c>
      <c r="I391" s="2">
        <v>650</v>
      </c>
      <c r="J391" s="16">
        <f>IF(AND(A391="m",B391=19603),Possibles!Q$91,(IF(AND(A391="m",B391=19601),Possibles!Q$90,IF(AND(A391="m",B391=19600),Possibles!Q$89,IF(AND(A391="f",B391=19603),Possibles!Q$87,IF(AND(A391="f",B391=19601),Possibles!Q$86,Possibles!Q$85))))))</f>
        <v>0.15215332330491949</v>
      </c>
      <c r="K391" s="2">
        <f t="shared" si="18"/>
        <v>988.99660148197665</v>
      </c>
      <c r="L391" s="16">
        <f t="shared" si="19"/>
        <v>0.12215332330491949</v>
      </c>
      <c r="M391" s="14">
        <f t="shared" si="20"/>
        <v>793.99660148197665</v>
      </c>
    </row>
    <row r="392" spans="1:13" x14ac:dyDescent="0.25">
      <c r="A392" t="s">
        <v>25</v>
      </c>
      <c r="B392">
        <v>19601</v>
      </c>
      <c r="C392">
        <v>1965</v>
      </c>
      <c r="D392" t="b">
        <v>0</v>
      </c>
      <c r="E392" s="2">
        <v>450</v>
      </c>
      <c r="F392" s="2">
        <v>570</v>
      </c>
      <c r="G392" s="2">
        <v>610</v>
      </c>
      <c r="H392" s="2">
        <v>730</v>
      </c>
      <c r="I392" s="2">
        <v>890</v>
      </c>
      <c r="J392" s="16">
        <f>IF(AND(A392="m",B392=19603),Possibles!Q$91,(IF(AND(A392="m",B392=19601),Possibles!Q$90,IF(AND(A392="m",B392=19600),Possibles!Q$89,IF(AND(A392="f",B392=19603),Possibles!Q$87,IF(AND(A392="f",B392=19601),Possibles!Q$86,Possibles!Q$85))))))</f>
        <v>0.13250116814631868</v>
      </c>
      <c r="K392" s="2">
        <f t="shared" si="18"/>
        <v>1179.2603965022361</v>
      </c>
      <c r="L392" s="16">
        <f t="shared" si="19"/>
        <v>0.10250116814631868</v>
      </c>
      <c r="M392" s="14">
        <f t="shared" si="20"/>
        <v>912.26039650223629</v>
      </c>
    </row>
    <row r="393" spans="1:13" x14ac:dyDescent="0.25">
      <c r="A393" t="s">
        <v>15</v>
      </c>
      <c r="B393">
        <v>19600</v>
      </c>
      <c r="C393">
        <v>1966</v>
      </c>
      <c r="D393" t="b">
        <v>0</v>
      </c>
      <c r="E393" s="2">
        <v>450</v>
      </c>
      <c r="F393" s="2">
        <v>570</v>
      </c>
      <c r="G393" s="2">
        <v>650</v>
      </c>
      <c r="H393" s="2">
        <v>690</v>
      </c>
      <c r="I393" s="2">
        <v>730</v>
      </c>
      <c r="J393" s="16">
        <f>IF(AND(A393="m",B393=19603),Possibles!Q$91,(IF(AND(A393="m",B393=19601),Possibles!Q$90,IF(AND(A393="m",B393=19600),Possibles!Q$89,IF(AND(A393="f",B393=19603),Possibles!Q$87,IF(AND(A393="f",B393=19601),Possibles!Q$86,Possibles!Q$85))))))</f>
        <v>0.15971939812932087</v>
      </c>
      <c r="K393" s="2">
        <f t="shared" si="18"/>
        <v>1165.9516063440424</v>
      </c>
      <c r="L393" s="16">
        <f t="shared" si="19"/>
        <v>0.12971939812932087</v>
      </c>
      <c r="M393" s="14">
        <f t="shared" si="20"/>
        <v>946.95160634404237</v>
      </c>
    </row>
    <row r="394" spans="1:13" x14ac:dyDescent="0.25">
      <c r="A394" t="s">
        <v>25</v>
      </c>
      <c r="B394">
        <v>19601</v>
      </c>
      <c r="C394">
        <v>1966</v>
      </c>
      <c r="D394" t="b">
        <v>0</v>
      </c>
      <c r="E394" s="2">
        <v>600</v>
      </c>
      <c r="F394" s="2">
        <v>560</v>
      </c>
      <c r="G394" s="2">
        <v>560</v>
      </c>
      <c r="H394" s="2">
        <v>760</v>
      </c>
      <c r="I394" s="2">
        <v>880</v>
      </c>
      <c r="J394" s="16">
        <f>IF(AND(A394="m",B394=19603),Possibles!Q$91,(IF(AND(A394="m",B394=19601),Possibles!Q$90,IF(AND(A394="m",B394=19600),Possibles!Q$89,IF(AND(A394="f",B394=19603),Possibles!Q$87,IF(AND(A394="f",B394=19601),Possibles!Q$86,Possibles!Q$85))))))</f>
        <v>0.13250116814631868</v>
      </c>
      <c r="K394" s="2">
        <f t="shared" si="18"/>
        <v>1166.0102796876042</v>
      </c>
      <c r="L394" s="16">
        <f t="shared" si="19"/>
        <v>0.10250116814631868</v>
      </c>
      <c r="M394" s="14">
        <f t="shared" si="20"/>
        <v>902.01027968760445</v>
      </c>
    </row>
    <row r="395" spans="1:13" x14ac:dyDescent="0.25">
      <c r="A395" t="s">
        <v>25</v>
      </c>
      <c r="B395">
        <v>19601</v>
      </c>
      <c r="C395">
        <v>1966</v>
      </c>
      <c r="D395" t="b">
        <v>0</v>
      </c>
      <c r="E395" s="2">
        <v>150</v>
      </c>
      <c r="F395" s="2">
        <v>190</v>
      </c>
      <c r="G395" s="2">
        <v>310</v>
      </c>
      <c r="H395" s="2">
        <v>390</v>
      </c>
      <c r="I395" s="2">
        <v>550</v>
      </c>
      <c r="J395" s="16">
        <f>IF(AND(A395="m",B395=19603),Possibles!Q$91,(IF(AND(A395="m",B395=19601),Possibles!Q$90,IF(AND(A395="m",B395=19600),Possibles!Q$89,IF(AND(A395="f",B395=19603),Possibles!Q$87,IF(AND(A395="f",B395=19601),Possibles!Q$86,Possibles!Q$85))))))</f>
        <v>0.13250116814631868</v>
      </c>
      <c r="K395" s="2">
        <f t="shared" si="18"/>
        <v>728.75642480475267</v>
      </c>
      <c r="L395" s="16">
        <f t="shared" si="19"/>
        <v>0.10250116814631868</v>
      </c>
      <c r="M395" s="14">
        <f t="shared" si="20"/>
        <v>563.75642480475278</v>
      </c>
    </row>
    <row r="396" spans="1:13" x14ac:dyDescent="0.25">
      <c r="A396" t="s">
        <v>25</v>
      </c>
      <c r="B396">
        <v>19600</v>
      </c>
      <c r="C396">
        <v>1966</v>
      </c>
      <c r="D396" t="b">
        <v>0</v>
      </c>
      <c r="E396" s="2">
        <v>150</v>
      </c>
      <c r="F396" s="2">
        <v>230</v>
      </c>
      <c r="G396" s="2">
        <v>270</v>
      </c>
      <c r="H396" s="2">
        <v>430</v>
      </c>
      <c r="I396" s="2">
        <v>470</v>
      </c>
      <c r="J396" s="16">
        <f>IF(AND(A396="m",B396=19603),Possibles!Q$91,(IF(AND(A396="m",B396=19601),Possibles!Q$90,IF(AND(A396="m",B396=19600),Possibles!Q$89,IF(AND(A396="f",B396=19603),Possibles!Q$87,IF(AND(A396="f",B396=19601),Possibles!Q$86,Possibles!Q$85))))))</f>
        <v>0.15082983768010214</v>
      </c>
      <c r="K396" s="2">
        <f t="shared" si="18"/>
        <v>708.90023709648005</v>
      </c>
      <c r="L396" s="16">
        <f t="shared" si="19"/>
        <v>0.12082983768010214</v>
      </c>
      <c r="M396" s="14">
        <f t="shared" si="20"/>
        <v>567.90023709648005</v>
      </c>
    </row>
    <row r="397" spans="1:13" x14ac:dyDescent="0.25">
      <c r="A397" t="s">
        <v>15</v>
      </c>
      <c r="B397">
        <v>19600</v>
      </c>
      <c r="C397">
        <v>1966</v>
      </c>
      <c r="D397" t="b">
        <v>0</v>
      </c>
      <c r="E397" s="2">
        <v>450</v>
      </c>
      <c r="F397" s="2">
        <v>530</v>
      </c>
      <c r="G397" s="2">
        <v>730</v>
      </c>
      <c r="H397" s="2">
        <v>930</v>
      </c>
      <c r="I397" s="2">
        <v>970</v>
      </c>
      <c r="J397" s="16">
        <f>IF(AND(A397="m",B397=19603),Possibles!Q$91,(IF(AND(A397="m",B397=19601),Possibles!Q$90,IF(AND(A397="m",B397=19600),Possibles!Q$89,IF(AND(A397="f",B397=19603),Possibles!Q$87,IF(AND(A397="f",B397=19601),Possibles!Q$86,Possibles!Q$85))))))</f>
        <v>0.15971939812932087</v>
      </c>
      <c r="K397" s="2">
        <f t="shared" si="18"/>
        <v>1549.2781618544125</v>
      </c>
      <c r="L397" s="16">
        <f t="shared" si="19"/>
        <v>0.12971939812932087</v>
      </c>
      <c r="M397" s="14">
        <f t="shared" si="20"/>
        <v>1258.2781618544125</v>
      </c>
    </row>
    <row r="398" spans="1:13" x14ac:dyDescent="0.25">
      <c r="A398" t="s">
        <v>15</v>
      </c>
      <c r="B398">
        <v>19601</v>
      </c>
      <c r="C398">
        <v>1966</v>
      </c>
      <c r="D398" t="b">
        <v>0</v>
      </c>
      <c r="E398" s="2">
        <v>150</v>
      </c>
      <c r="F398" s="2">
        <v>230</v>
      </c>
      <c r="G398" s="2">
        <v>350</v>
      </c>
      <c r="H398" s="2">
        <v>550</v>
      </c>
      <c r="I398" s="2">
        <v>670</v>
      </c>
      <c r="J398" s="16">
        <f>IF(AND(A398="m",B398=19603),Possibles!Q$91,(IF(AND(A398="m",B398=19601),Possibles!Q$90,IF(AND(A398="m",B398=19600),Possibles!Q$89,IF(AND(A398="f",B398=19603),Possibles!Q$87,IF(AND(A398="f",B398=19601),Possibles!Q$86,Possibles!Q$85))))))</f>
        <v>0.15215332330491949</v>
      </c>
      <c r="K398" s="2">
        <f t="shared" si="18"/>
        <v>1019.4272661429605</v>
      </c>
      <c r="L398" s="16">
        <f t="shared" si="19"/>
        <v>0.12215332330491949</v>
      </c>
      <c r="M398" s="14">
        <f t="shared" si="20"/>
        <v>818.42726614296055</v>
      </c>
    </row>
    <row r="399" spans="1:13" x14ac:dyDescent="0.25">
      <c r="A399" t="s">
        <v>15</v>
      </c>
      <c r="B399">
        <v>19601</v>
      </c>
      <c r="C399">
        <v>1966</v>
      </c>
      <c r="D399" t="b">
        <v>0</v>
      </c>
      <c r="E399" s="2">
        <v>600</v>
      </c>
      <c r="F399" s="2">
        <v>840</v>
      </c>
      <c r="G399" s="2">
        <v>840</v>
      </c>
      <c r="H399" s="2">
        <v>1040</v>
      </c>
      <c r="I399" s="2">
        <v>1120</v>
      </c>
      <c r="J399" s="16">
        <f>IF(AND(A399="m",B399=19603),Possibles!Q$91,(IF(AND(A399="m",B399=19601),Possibles!Q$90,IF(AND(A399="m",B399=19600),Possibles!Q$89,IF(AND(A399="f",B399=19603),Possibles!Q$87,IF(AND(A399="f",B399=19601),Possibles!Q$86,Possibles!Q$85))))))</f>
        <v>0.15215332330491949</v>
      </c>
      <c r="K399" s="2">
        <f t="shared" si="18"/>
        <v>1704.1172210150983</v>
      </c>
      <c r="L399" s="16">
        <f t="shared" si="19"/>
        <v>0.12215332330491949</v>
      </c>
      <c r="M399" s="14">
        <f t="shared" si="20"/>
        <v>1368.1172210150983</v>
      </c>
    </row>
    <row r="400" spans="1:13" x14ac:dyDescent="0.25">
      <c r="A400" t="s">
        <v>15</v>
      </c>
      <c r="B400">
        <v>19603</v>
      </c>
      <c r="C400">
        <v>1966</v>
      </c>
      <c r="D400" t="b">
        <v>0</v>
      </c>
      <c r="E400" s="2">
        <v>600</v>
      </c>
      <c r="F400" s="2">
        <v>640</v>
      </c>
      <c r="G400" s="2">
        <v>680</v>
      </c>
      <c r="H400" s="2">
        <v>800</v>
      </c>
      <c r="I400" s="2">
        <v>840</v>
      </c>
      <c r="J400" s="16">
        <f>IF(AND(A400="m",B400=19603),Possibles!Q$91,(IF(AND(A400="m",B400=19601),Possibles!Q$90,IF(AND(A400="m",B400=19600),Possibles!Q$89,IF(AND(A400="f",B400=19603),Possibles!Q$87,IF(AND(A400="f",B400=19601),Possibles!Q$86,Possibles!Q$85))))))</f>
        <v>0.16389548693586697</v>
      </c>
      <c r="K400" s="2">
        <f t="shared" si="18"/>
        <v>1376.7220902612826</v>
      </c>
      <c r="L400" s="16">
        <f t="shared" si="19"/>
        <v>0.13389548693586698</v>
      </c>
      <c r="M400" s="14">
        <f t="shared" si="20"/>
        <v>1124.7220902612826</v>
      </c>
    </row>
    <row r="401" spans="1:13" x14ac:dyDescent="0.25">
      <c r="A401" t="s">
        <v>25</v>
      </c>
      <c r="B401">
        <v>19601</v>
      </c>
      <c r="C401">
        <v>1966</v>
      </c>
      <c r="D401" t="b">
        <v>0</v>
      </c>
      <c r="E401" s="2">
        <v>300</v>
      </c>
      <c r="F401" s="2">
        <v>540</v>
      </c>
      <c r="G401" s="2">
        <v>580</v>
      </c>
      <c r="H401" s="2">
        <v>740</v>
      </c>
      <c r="I401" s="2">
        <v>900</v>
      </c>
      <c r="J401" s="16">
        <f>IF(AND(A401="m",B401=19603),Possibles!Q$91,(IF(AND(A401="m",B401=19601),Possibles!Q$90,IF(AND(A401="m",B401=19600),Possibles!Q$89,IF(AND(A401="f",B401=19603),Possibles!Q$87,IF(AND(A401="f",B401=19601),Possibles!Q$86,Possibles!Q$85))))))</f>
        <v>0.13250116814631868</v>
      </c>
      <c r="K401" s="2">
        <f t="shared" si="18"/>
        <v>1192.5105133168681</v>
      </c>
      <c r="L401" s="16">
        <f t="shared" si="19"/>
        <v>0.10250116814631868</v>
      </c>
      <c r="M401" s="14">
        <f t="shared" si="20"/>
        <v>922.51051331686824</v>
      </c>
    </row>
    <row r="402" spans="1:13" x14ac:dyDescent="0.25">
      <c r="A402" t="s">
        <v>15</v>
      </c>
      <c r="B402">
        <v>19603</v>
      </c>
      <c r="C402">
        <v>1966</v>
      </c>
      <c r="D402" t="b">
        <v>0</v>
      </c>
      <c r="E402" s="2">
        <v>600</v>
      </c>
      <c r="F402" s="2">
        <v>600</v>
      </c>
      <c r="G402" s="2">
        <v>640</v>
      </c>
      <c r="H402" s="2">
        <v>680</v>
      </c>
      <c r="I402" s="2">
        <v>800</v>
      </c>
      <c r="J402" s="16">
        <f>IF(AND(A402="m",B402=19603),Possibles!Q$91,(IF(AND(A402="m",B402=19601),Possibles!Q$90,IF(AND(A402="m",B402=19600),Possibles!Q$89,IF(AND(A402="f",B402=19603),Possibles!Q$87,IF(AND(A402="f",B402=19601),Possibles!Q$86,Possibles!Q$85))))))</f>
        <v>0.16389548693586697</v>
      </c>
      <c r="K402" s="2">
        <f t="shared" si="18"/>
        <v>1311.1638954869359</v>
      </c>
      <c r="L402" s="16">
        <f t="shared" si="19"/>
        <v>0.13389548693586698</v>
      </c>
      <c r="M402" s="14">
        <f t="shared" si="20"/>
        <v>1071.1638954869359</v>
      </c>
    </row>
    <row r="403" spans="1:13" x14ac:dyDescent="0.25">
      <c r="A403" t="s">
        <v>25</v>
      </c>
      <c r="B403">
        <v>19601</v>
      </c>
      <c r="C403">
        <v>1966</v>
      </c>
      <c r="D403" t="b">
        <v>0</v>
      </c>
      <c r="E403" s="2">
        <v>600</v>
      </c>
      <c r="F403" s="2">
        <v>760</v>
      </c>
      <c r="G403" s="2">
        <v>960</v>
      </c>
      <c r="H403" s="2">
        <v>1120</v>
      </c>
      <c r="I403" s="2">
        <v>1200</v>
      </c>
      <c r="J403" s="16">
        <f>IF(AND(A403="m",B403=19603),Possibles!Q$91,(IF(AND(A403="m",B403=19601),Possibles!Q$90,IF(AND(A403="m",B403=19600),Possibles!Q$89,IF(AND(A403="f",B403=19603),Possibles!Q$87,IF(AND(A403="f",B403=19601),Possibles!Q$86,Possibles!Q$85))))))</f>
        <v>0.13250116814631868</v>
      </c>
      <c r="K403" s="2">
        <f t="shared" si="18"/>
        <v>1590.0140177558239</v>
      </c>
      <c r="L403" s="16">
        <f t="shared" si="19"/>
        <v>0.10250116814631868</v>
      </c>
      <c r="M403" s="14">
        <f t="shared" si="20"/>
        <v>1230.0140177558242</v>
      </c>
    </row>
    <row r="404" spans="1:13" x14ac:dyDescent="0.25">
      <c r="A404" t="s">
        <v>15</v>
      </c>
      <c r="B404">
        <v>19600</v>
      </c>
      <c r="C404">
        <v>1966</v>
      </c>
      <c r="D404" t="b">
        <v>0</v>
      </c>
      <c r="E404" s="2">
        <v>450</v>
      </c>
      <c r="F404" s="2">
        <v>730</v>
      </c>
      <c r="G404" s="2">
        <v>850</v>
      </c>
      <c r="H404" s="2">
        <v>1010</v>
      </c>
      <c r="I404" s="2">
        <v>1210</v>
      </c>
      <c r="J404" s="16">
        <f>IF(AND(A404="m",B404=19603),Possibles!Q$91,(IF(AND(A404="m",B404=19601),Possibles!Q$90,IF(AND(A404="m",B404=19600),Possibles!Q$89,IF(AND(A404="f",B404=19603),Possibles!Q$87,IF(AND(A404="f",B404=19601),Possibles!Q$86,Possibles!Q$85))))))</f>
        <v>0.15971939812932087</v>
      </c>
      <c r="K404" s="2">
        <f t="shared" si="18"/>
        <v>1932.6047173647826</v>
      </c>
      <c r="L404" s="16">
        <f t="shared" si="19"/>
        <v>0.12971939812932087</v>
      </c>
      <c r="M404" s="14">
        <f t="shared" si="20"/>
        <v>1569.6047173647826</v>
      </c>
    </row>
    <row r="405" spans="1:13" x14ac:dyDescent="0.25">
      <c r="A405" t="s">
        <v>15</v>
      </c>
      <c r="B405">
        <v>19603</v>
      </c>
      <c r="C405">
        <v>1966</v>
      </c>
      <c r="D405" t="b">
        <v>0</v>
      </c>
      <c r="E405" s="2">
        <v>750</v>
      </c>
      <c r="F405" s="2">
        <v>830</v>
      </c>
      <c r="G405" s="2">
        <v>910</v>
      </c>
      <c r="H405" s="2">
        <v>1070</v>
      </c>
      <c r="I405" s="2">
        <v>1270</v>
      </c>
      <c r="J405" s="16">
        <f>IF(AND(A405="m",B405=19603),Possibles!Q$91,(IF(AND(A405="m",B405=19601),Possibles!Q$90,IF(AND(A405="m",B405=19600),Possibles!Q$89,IF(AND(A405="f",B405=19603),Possibles!Q$87,IF(AND(A405="f",B405=19601),Possibles!Q$86,Possibles!Q$85))))))</f>
        <v>0.16389548693586697</v>
      </c>
      <c r="K405" s="2">
        <f t="shared" si="18"/>
        <v>2081.4726840855105</v>
      </c>
      <c r="L405" s="16">
        <f t="shared" si="19"/>
        <v>0.13389548693586698</v>
      </c>
      <c r="M405" s="14">
        <f t="shared" si="20"/>
        <v>1700.4726840855105</v>
      </c>
    </row>
    <row r="406" spans="1:13" x14ac:dyDescent="0.25">
      <c r="A406" t="s">
        <v>25</v>
      </c>
      <c r="B406">
        <v>19603</v>
      </c>
      <c r="C406">
        <v>1966</v>
      </c>
      <c r="D406" t="b">
        <v>0</v>
      </c>
      <c r="E406" s="2">
        <v>300</v>
      </c>
      <c r="F406" s="2">
        <v>420</v>
      </c>
      <c r="G406" s="2">
        <v>500</v>
      </c>
      <c r="H406" s="2">
        <v>540</v>
      </c>
      <c r="I406" s="2">
        <v>740</v>
      </c>
      <c r="J406" s="16">
        <f>IF(AND(A406="m",B406=19603),Possibles!Q$91,(IF(AND(A406="m",B406=19601),Possibles!Q$90,IF(AND(A406="m",B406=19600),Possibles!Q$89,IF(AND(A406="f",B406=19603),Possibles!Q$87,IF(AND(A406="f",B406=19601),Possibles!Q$86,Possibles!Q$85))))))</f>
        <v>0.1613047697245652</v>
      </c>
      <c r="K406" s="2">
        <f t="shared" si="18"/>
        <v>1193.6552959617825</v>
      </c>
      <c r="L406" s="16">
        <f t="shared" si="19"/>
        <v>0.1313047697245652</v>
      </c>
      <c r="M406" s="14">
        <f t="shared" si="20"/>
        <v>971.65529596178249</v>
      </c>
    </row>
    <row r="407" spans="1:13" x14ac:dyDescent="0.25">
      <c r="A407" t="s">
        <v>25</v>
      </c>
      <c r="B407">
        <v>19600</v>
      </c>
      <c r="C407">
        <v>1966</v>
      </c>
      <c r="D407" t="b">
        <v>0</v>
      </c>
      <c r="E407" s="2">
        <v>450</v>
      </c>
      <c r="F407" s="2">
        <v>690</v>
      </c>
      <c r="G407" s="2">
        <v>850</v>
      </c>
      <c r="H407" s="2">
        <v>970</v>
      </c>
      <c r="I407" s="2">
        <v>1130</v>
      </c>
      <c r="J407" s="16">
        <f>IF(AND(A407="m",B407=19603),Possibles!Q$91,(IF(AND(A407="m",B407=19601),Possibles!Q$90,IF(AND(A407="m",B407=19600),Possibles!Q$89,IF(AND(A407="f",B407=19603),Possibles!Q$87,IF(AND(A407="f",B407=19601),Possibles!Q$86,Possibles!Q$85))))))</f>
        <v>0.15082983768010214</v>
      </c>
      <c r="K407" s="2">
        <f t="shared" si="18"/>
        <v>1704.3771657851541</v>
      </c>
      <c r="L407" s="16">
        <f t="shared" si="19"/>
        <v>0.12082983768010214</v>
      </c>
      <c r="M407" s="14">
        <f t="shared" si="20"/>
        <v>1365.3771657851541</v>
      </c>
    </row>
    <row r="408" spans="1:13" x14ac:dyDescent="0.25">
      <c r="A408" t="s">
        <v>25</v>
      </c>
      <c r="B408">
        <v>19600</v>
      </c>
      <c r="C408">
        <v>1966</v>
      </c>
      <c r="D408" t="b">
        <v>0</v>
      </c>
      <c r="E408" s="2">
        <v>750</v>
      </c>
      <c r="F408" s="2">
        <v>830</v>
      </c>
      <c r="G408" s="2">
        <v>1030</v>
      </c>
      <c r="H408" s="2">
        <v>1190</v>
      </c>
      <c r="I408" s="2">
        <v>1230</v>
      </c>
      <c r="J408" s="16">
        <f>IF(AND(A408="m",B408=19603),Possibles!Q$91,(IF(AND(A408="m",B408=19601),Possibles!Q$90,IF(AND(A408="m",B408=19600),Possibles!Q$89,IF(AND(A408="f",B408=19603),Possibles!Q$87,IF(AND(A408="f",B408=19601),Possibles!Q$86,Possibles!Q$85))))))</f>
        <v>0.15082983768010214</v>
      </c>
      <c r="K408" s="2">
        <f t="shared" si="18"/>
        <v>1855.2070034652563</v>
      </c>
      <c r="L408" s="16">
        <f t="shared" si="19"/>
        <v>0.12082983768010214</v>
      </c>
      <c r="M408" s="14">
        <f t="shared" si="20"/>
        <v>1486.2070034652563</v>
      </c>
    </row>
    <row r="409" spans="1:13" x14ac:dyDescent="0.25">
      <c r="A409" t="s">
        <v>25</v>
      </c>
      <c r="B409">
        <v>19601</v>
      </c>
      <c r="C409">
        <v>1966</v>
      </c>
      <c r="D409" t="b">
        <v>0</v>
      </c>
      <c r="E409" s="2">
        <v>300</v>
      </c>
      <c r="F409" s="2">
        <v>580</v>
      </c>
      <c r="G409" s="2">
        <v>740</v>
      </c>
      <c r="H409" s="2">
        <v>860</v>
      </c>
      <c r="I409" s="2">
        <v>980</v>
      </c>
      <c r="J409" s="16">
        <f>IF(AND(A409="m",B409=19603),Possibles!Q$91,(IF(AND(A409="m",B409=19601),Possibles!Q$90,IF(AND(A409="m",B409=19600),Possibles!Q$89,IF(AND(A409="f",B409=19603),Possibles!Q$87,IF(AND(A409="f",B409=19601),Possibles!Q$86,Possibles!Q$85))))))</f>
        <v>0.13250116814631868</v>
      </c>
      <c r="K409" s="2">
        <f t="shared" si="18"/>
        <v>1298.5114478339231</v>
      </c>
      <c r="L409" s="16">
        <f t="shared" si="19"/>
        <v>0.10250116814631868</v>
      </c>
      <c r="M409" s="14">
        <f t="shared" si="20"/>
        <v>1004.5114478339232</v>
      </c>
    </row>
    <row r="410" spans="1:13" x14ac:dyDescent="0.25">
      <c r="A410" t="s">
        <v>15</v>
      </c>
      <c r="B410">
        <v>19600</v>
      </c>
      <c r="C410">
        <v>1966</v>
      </c>
      <c r="D410" t="b">
        <v>0</v>
      </c>
      <c r="E410" s="2">
        <v>600</v>
      </c>
      <c r="F410" s="2">
        <v>880</v>
      </c>
      <c r="G410" s="2">
        <v>960</v>
      </c>
      <c r="H410" s="2">
        <v>1160</v>
      </c>
      <c r="I410" s="2">
        <v>1280</v>
      </c>
      <c r="J410" s="16">
        <f>IF(AND(A410="m",B410=19603),Possibles!Q$91,(IF(AND(A410="m",B410=19601),Possibles!Q$90,IF(AND(A410="m",B410=19600),Possibles!Q$89,IF(AND(A410="f",B410=19603),Possibles!Q$87,IF(AND(A410="f",B410=19601),Possibles!Q$86,Possibles!Q$85))))))</f>
        <v>0.15971939812932087</v>
      </c>
      <c r="K410" s="2">
        <f t="shared" si="18"/>
        <v>2044.4082960553073</v>
      </c>
      <c r="L410" s="16">
        <f t="shared" si="19"/>
        <v>0.12971939812932087</v>
      </c>
      <c r="M410" s="14">
        <f t="shared" si="20"/>
        <v>1660.4082960553071</v>
      </c>
    </row>
    <row r="411" spans="1:13" x14ac:dyDescent="0.25">
      <c r="A411" t="s">
        <v>25</v>
      </c>
      <c r="B411">
        <v>19600</v>
      </c>
      <c r="C411">
        <v>1966</v>
      </c>
      <c r="D411" t="b">
        <v>0</v>
      </c>
      <c r="E411" s="2">
        <v>450</v>
      </c>
      <c r="F411" s="2">
        <v>690</v>
      </c>
      <c r="G411" s="2">
        <v>890</v>
      </c>
      <c r="H411" s="2">
        <v>1050</v>
      </c>
      <c r="I411" s="2">
        <v>1130</v>
      </c>
      <c r="J411" s="16">
        <f>IF(AND(A411="m",B411=19603),Possibles!Q$91,(IF(AND(A411="m",B411=19601),Possibles!Q$90,IF(AND(A411="m",B411=19600),Possibles!Q$89,IF(AND(A411="f",B411=19603),Possibles!Q$87,IF(AND(A411="f",B411=19601),Possibles!Q$86,Possibles!Q$85))))))</f>
        <v>0.15082983768010214</v>
      </c>
      <c r="K411" s="2">
        <f t="shared" si="18"/>
        <v>1704.3771657851541</v>
      </c>
      <c r="L411" s="16">
        <f t="shared" si="19"/>
        <v>0.12082983768010214</v>
      </c>
      <c r="M411" s="14">
        <f t="shared" si="20"/>
        <v>1365.3771657851541</v>
      </c>
    </row>
    <row r="412" spans="1:13" x14ac:dyDescent="0.25">
      <c r="A412" t="s">
        <v>15</v>
      </c>
      <c r="B412">
        <v>19600</v>
      </c>
      <c r="C412">
        <v>1967</v>
      </c>
      <c r="D412" t="b">
        <v>0</v>
      </c>
      <c r="E412" s="2">
        <v>750</v>
      </c>
      <c r="F412" s="2">
        <v>830</v>
      </c>
      <c r="G412" s="2">
        <v>910</v>
      </c>
      <c r="H412" s="2">
        <v>990</v>
      </c>
      <c r="I412" s="2">
        <v>1150</v>
      </c>
      <c r="J412" s="16">
        <f>IF(AND(A412="m",B412=19603),Possibles!Q$91,(IF(AND(A412="m",B412=19601),Possibles!Q$90,IF(AND(A412="m",B412=19600),Possibles!Q$89,IF(AND(A412="f",B412=19603),Possibles!Q$87,IF(AND(A412="f",B412=19601),Possibles!Q$86,Possibles!Q$85))))))</f>
        <v>0.15971939812932087</v>
      </c>
      <c r="K412" s="2">
        <f t="shared" si="18"/>
        <v>1836.7730784871901</v>
      </c>
      <c r="L412" s="16">
        <f t="shared" si="19"/>
        <v>0.12971939812932087</v>
      </c>
      <c r="M412" s="14">
        <f t="shared" si="20"/>
        <v>1491.7730784871901</v>
      </c>
    </row>
    <row r="413" spans="1:13" x14ac:dyDescent="0.25">
      <c r="A413" t="s">
        <v>15</v>
      </c>
      <c r="B413">
        <v>19601</v>
      </c>
      <c r="C413">
        <v>1967</v>
      </c>
      <c r="D413" t="b">
        <v>0</v>
      </c>
      <c r="E413" s="2">
        <v>450</v>
      </c>
      <c r="F413" s="2">
        <v>570</v>
      </c>
      <c r="G413" s="2">
        <v>730</v>
      </c>
      <c r="H413" s="2">
        <v>930</v>
      </c>
      <c r="I413" s="2">
        <v>1090</v>
      </c>
      <c r="J413" s="16">
        <f>IF(AND(A413="m",B413=19603),Possibles!Q$91,(IF(AND(A413="m",B413=19601),Possibles!Q$90,IF(AND(A413="m",B413=19600),Possibles!Q$89,IF(AND(A413="f",B413=19603),Possibles!Q$87,IF(AND(A413="f",B413=19601),Possibles!Q$86,Possibles!Q$85))))))</f>
        <v>0.15215332330491949</v>
      </c>
      <c r="K413" s="2">
        <f t="shared" si="18"/>
        <v>1658.4712240236224</v>
      </c>
      <c r="L413" s="16">
        <f t="shared" si="19"/>
        <v>0.12215332330491949</v>
      </c>
      <c r="M413" s="14">
        <f t="shared" si="20"/>
        <v>1331.4712240236224</v>
      </c>
    </row>
    <row r="414" spans="1:13" x14ac:dyDescent="0.25">
      <c r="A414" t="s">
        <v>15</v>
      </c>
      <c r="B414">
        <v>19603</v>
      </c>
      <c r="C414">
        <v>1967</v>
      </c>
      <c r="D414" t="b">
        <v>0</v>
      </c>
      <c r="E414" s="2">
        <v>300</v>
      </c>
      <c r="F414" s="2">
        <v>380</v>
      </c>
      <c r="G414" s="2">
        <v>540</v>
      </c>
      <c r="H414" s="2">
        <v>740</v>
      </c>
      <c r="I414" s="2">
        <v>940</v>
      </c>
      <c r="J414" s="16">
        <f>IF(AND(A414="m",B414=19603),Possibles!Q$91,(IF(AND(A414="m",B414=19601),Possibles!Q$90,IF(AND(A414="m",B414=19600),Possibles!Q$89,IF(AND(A414="f",B414=19603),Possibles!Q$87,IF(AND(A414="f",B414=19601),Possibles!Q$86,Possibles!Q$85))))))</f>
        <v>0.16389548693586697</v>
      </c>
      <c r="K414" s="2">
        <f t="shared" si="18"/>
        <v>1540.6175771971496</v>
      </c>
      <c r="L414" s="16">
        <f t="shared" si="19"/>
        <v>0.13389548693586698</v>
      </c>
      <c r="M414" s="14">
        <f t="shared" si="20"/>
        <v>1258.6175771971496</v>
      </c>
    </row>
    <row r="415" spans="1:13" x14ac:dyDescent="0.25">
      <c r="A415" t="s">
        <v>25</v>
      </c>
      <c r="B415">
        <v>19603</v>
      </c>
      <c r="C415">
        <v>1967</v>
      </c>
      <c r="D415" t="b">
        <v>0</v>
      </c>
      <c r="E415" s="2">
        <v>600</v>
      </c>
      <c r="F415" s="2">
        <v>720</v>
      </c>
      <c r="G415" s="2">
        <v>800</v>
      </c>
      <c r="H415" s="2">
        <v>920</v>
      </c>
      <c r="I415" s="2">
        <v>960</v>
      </c>
      <c r="J415" s="16">
        <f>IF(AND(A415="m",B415=19603),Possibles!Q$91,(IF(AND(A415="m",B415=19601),Possibles!Q$90,IF(AND(A415="m",B415=19600),Possibles!Q$89,IF(AND(A415="f",B415=19603),Possibles!Q$87,IF(AND(A415="f",B415=19601),Possibles!Q$86,Possibles!Q$85))))))</f>
        <v>0.1613047697245652</v>
      </c>
      <c r="K415" s="2">
        <f t="shared" si="18"/>
        <v>1548.525789355826</v>
      </c>
      <c r="L415" s="16">
        <f t="shared" si="19"/>
        <v>0.1313047697245652</v>
      </c>
      <c r="M415" s="14">
        <f t="shared" si="20"/>
        <v>1260.525789355826</v>
      </c>
    </row>
    <row r="416" spans="1:13" x14ac:dyDescent="0.25">
      <c r="A416" t="s">
        <v>15</v>
      </c>
      <c r="B416">
        <v>19600</v>
      </c>
      <c r="C416">
        <v>1967</v>
      </c>
      <c r="D416" t="b">
        <v>0</v>
      </c>
      <c r="E416" s="2">
        <v>600</v>
      </c>
      <c r="F416" s="2">
        <v>560</v>
      </c>
      <c r="G416" s="2">
        <v>680</v>
      </c>
      <c r="H416" s="2">
        <v>760</v>
      </c>
      <c r="I416" s="2">
        <v>960</v>
      </c>
      <c r="J416" s="16">
        <f>IF(AND(A416="m",B416=19603),Possibles!Q$91,(IF(AND(A416="m",B416=19601),Possibles!Q$90,IF(AND(A416="m",B416=19600),Possibles!Q$89,IF(AND(A416="f",B416=19603),Possibles!Q$87,IF(AND(A416="f",B416=19601),Possibles!Q$86,Possibles!Q$85))))))</f>
        <v>0.15971939812932087</v>
      </c>
      <c r="K416" s="2">
        <f t="shared" si="18"/>
        <v>1533.3062220414804</v>
      </c>
      <c r="L416" s="16">
        <f t="shared" si="19"/>
        <v>0.12971939812932087</v>
      </c>
      <c r="M416" s="14">
        <f t="shared" si="20"/>
        <v>1245.3062220414804</v>
      </c>
    </row>
    <row r="417" spans="1:13" x14ac:dyDescent="0.25">
      <c r="A417" t="s">
        <v>15</v>
      </c>
      <c r="B417">
        <v>19603</v>
      </c>
      <c r="C417">
        <v>1967</v>
      </c>
      <c r="D417" t="b">
        <v>0</v>
      </c>
      <c r="E417" s="2">
        <v>150</v>
      </c>
      <c r="F417" s="2">
        <v>110</v>
      </c>
      <c r="G417" s="2">
        <v>70</v>
      </c>
      <c r="H417" s="2">
        <v>110</v>
      </c>
      <c r="I417" s="2">
        <v>310</v>
      </c>
      <c r="J417" s="16">
        <f>IF(AND(A417="m",B417=19603),Possibles!Q$91,(IF(AND(A417="m",B417=19601),Possibles!Q$90,IF(AND(A417="m",B417=19600),Possibles!Q$89,IF(AND(A417="f",B417=19603),Possibles!Q$87,IF(AND(A417="f",B417=19601),Possibles!Q$86,Possibles!Q$85))))))</f>
        <v>0.16389548693586697</v>
      </c>
      <c r="K417" s="2">
        <f t="shared" si="18"/>
        <v>508.07600950118763</v>
      </c>
      <c r="L417" s="16">
        <f t="shared" si="19"/>
        <v>0.13389548693586698</v>
      </c>
      <c r="M417" s="14">
        <f t="shared" si="20"/>
        <v>415.07600950118763</v>
      </c>
    </row>
    <row r="418" spans="1:13" x14ac:dyDescent="0.25">
      <c r="A418" t="s">
        <v>15</v>
      </c>
      <c r="B418">
        <v>19603</v>
      </c>
      <c r="C418">
        <v>1967</v>
      </c>
      <c r="D418" t="b">
        <v>0</v>
      </c>
      <c r="E418" s="2">
        <v>300</v>
      </c>
      <c r="F418" s="2">
        <v>540</v>
      </c>
      <c r="G418" s="2">
        <v>540</v>
      </c>
      <c r="H418" s="2">
        <v>700</v>
      </c>
      <c r="I418" s="2">
        <v>860</v>
      </c>
      <c r="J418" s="16">
        <f>IF(AND(A418="m",B418=19603),Possibles!Q$91,(IF(AND(A418="m",B418=19601),Possibles!Q$90,IF(AND(A418="m",B418=19600),Possibles!Q$89,IF(AND(A418="f",B418=19603),Possibles!Q$87,IF(AND(A418="f",B418=19601),Possibles!Q$86,Possibles!Q$85))))))</f>
        <v>0.16389548693586697</v>
      </c>
      <c r="K418" s="2">
        <f t="shared" si="18"/>
        <v>1409.5011876484559</v>
      </c>
      <c r="L418" s="16">
        <f t="shared" si="19"/>
        <v>0.13389548693586698</v>
      </c>
      <c r="M418" s="14">
        <f t="shared" si="20"/>
        <v>1151.5011876484559</v>
      </c>
    </row>
    <row r="419" spans="1:13" x14ac:dyDescent="0.25">
      <c r="A419" t="s">
        <v>25</v>
      </c>
      <c r="B419">
        <v>19603</v>
      </c>
      <c r="C419">
        <v>1967</v>
      </c>
      <c r="D419" t="b">
        <v>0</v>
      </c>
      <c r="E419" s="2">
        <v>450</v>
      </c>
      <c r="F419" s="2">
        <v>610</v>
      </c>
      <c r="G419" s="2">
        <v>610</v>
      </c>
      <c r="H419" s="2">
        <v>690</v>
      </c>
      <c r="I419" s="2">
        <v>770</v>
      </c>
      <c r="J419" s="16">
        <f>IF(AND(A419="m",B419=19603),Possibles!Q$91,(IF(AND(A419="m",B419=19601),Possibles!Q$90,IF(AND(A419="m",B419=19600),Possibles!Q$89,IF(AND(A419="f",B419=19603),Possibles!Q$87,IF(AND(A419="f",B419=19601),Possibles!Q$86,Possibles!Q$85))))))</f>
        <v>0.1613047697245652</v>
      </c>
      <c r="K419" s="2">
        <f t="shared" si="18"/>
        <v>1242.0467268791519</v>
      </c>
      <c r="L419" s="16">
        <f t="shared" si="19"/>
        <v>0.1313047697245652</v>
      </c>
      <c r="M419" s="14">
        <f t="shared" si="20"/>
        <v>1011.0467268791521</v>
      </c>
    </row>
    <row r="420" spans="1:13" x14ac:dyDescent="0.25">
      <c r="A420" t="s">
        <v>15</v>
      </c>
      <c r="B420">
        <v>19603</v>
      </c>
      <c r="C420">
        <v>1967</v>
      </c>
      <c r="D420" t="b">
        <v>0</v>
      </c>
      <c r="E420" s="2">
        <v>750</v>
      </c>
      <c r="F420" s="2">
        <v>1030</v>
      </c>
      <c r="G420" s="2">
        <v>1150</v>
      </c>
      <c r="H420" s="2">
        <v>1310</v>
      </c>
      <c r="I420" s="2">
        <v>1430</v>
      </c>
      <c r="J420" s="16">
        <f>IF(AND(A420="m",B420=19603),Possibles!Q$91,(IF(AND(A420="m",B420=19601),Possibles!Q$90,IF(AND(A420="m",B420=19600),Possibles!Q$89,IF(AND(A420="f",B420=19603),Possibles!Q$87,IF(AND(A420="f",B420=19601),Possibles!Q$86,Possibles!Q$85))))))</f>
        <v>0.16389548693586697</v>
      </c>
      <c r="K420" s="2">
        <f t="shared" si="18"/>
        <v>2343.7054631828978</v>
      </c>
      <c r="L420" s="16">
        <f t="shared" si="19"/>
        <v>0.13389548693586698</v>
      </c>
      <c r="M420" s="14">
        <f t="shared" si="20"/>
        <v>1914.7054631828976</v>
      </c>
    </row>
    <row r="421" spans="1:13" x14ac:dyDescent="0.25">
      <c r="A421" t="s">
        <v>15</v>
      </c>
      <c r="B421">
        <v>19601</v>
      </c>
      <c r="C421">
        <v>1967</v>
      </c>
      <c r="D421" t="b">
        <v>0</v>
      </c>
      <c r="E421" s="2">
        <v>750</v>
      </c>
      <c r="F421" s="2">
        <v>870</v>
      </c>
      <c r="G421" s="2">
        <v>870</v>
      </c>
      <c r="H421" s="2">
        <v>1070</v>
      </c>
      <c r="I421" s="2">
        <v>1190</v>
      </c>
      <c r="J421" s="16">
        <f>IF(AND(A421="m",B421=19603),Possibles!Q$91,(IF(AND(A421="m",B421=19601),Possibles!Q$90,IF(AND(A421="m",B421=19600),Possibles!Q$89,IF(AND(A421="f",B421=19603),Possibles!Q$87,IF(AND(A421="f",B421=19601),Possibles!Q$86,Possibles!Q$85))))))</f>
        <v>0.15215332330491949</v>
      </c>
      <c r="K421" s="2">
        <f t="shared" si="18"/>
        <v>1810.6245473285419</v>
      </c>
      <c r="L421" s="16">
        <f t="shared" si="19"/>
        <v>0.12215332330491949</v>
      </c>
      <c r="M421" s="14">
        <f t="shared" si="20"/>
        <v>1453.6245473285419</v>
      </c>
    </row>
    <row r="422" spans="1:13" x14ac:dyDescent="0.25">
      <c r="A422" t="s">
        <v>15</v>
      </c>
      <c r="B422">
        <v>19603</v>
      </c>
      <c r="C422">
        <v>1967</v>
      </c>
      <c r="D422" t="b">
        <v>0</v>
      </c>
      <c r="E422" s="2">
        <v>150</v>
      </c>
      <c r="F422" s="2">
        <v>110</v>
      </c>
      <c r="G422" s="2">
        <v>150</v>
      </c>
      <c r="H422" s="2">
        <v>310</v>
      </c>
      <c r="I422" s="2">
        <v>390</v>
      </c>
      <c r="J422" s="16">
        <f>IF(AND(A422="m",B422=19603),Possibles!Q$91,(IF(AND(A422="m",B422=19601),Possibles!Q$90,IF(AND(A422="m",B422=19600),Possibles!Q$89,IF(AND(A422="f",B422=19603),Possibles!Q$87,IF(AND(A422="f",B422=19601),Possibles!Q$86,Possibles!Q$85))))))</f>
        <v>0.16389548693586697</v>
      </c>
      <c r="K422" s="2">
        <f t="shared" si="18"/>
        <v>639.19239904988115</v>
      </c>
      <c r="L422" s="16">
        <f t="shared" si="19"/>
        <v>0.13389548693586698</v>
      </c>
      <c r="M422" s="14">
        <f t="shared" si="20"/>
        <v>522.19239904988115</v>
      </c>
    </row>
    <row r="423" spans="1:13" x14ac:dyDescent="0.25">
      <c r="A423" t="s">
        <v>25</v>
      </c>
      <c r="B423">
        <v>19600</v>
      </c>
      <c r="C423">
        <v>1967</v>
      </c>
      <c r="D423" t="b">
        <v>0</v>
      </c>
      <c r="E423" s="2">
        <v>450</v>
      </c>
      <c r="F423" s="2">
        <v>410</v>
      </c>
      <c r="G423" s="2">
        <v>610</v>
      </c>
      <c r="H423" s="2">
        <v>690</v>
      </c>
      <c r="I423" s="2">
        <v>810</v>
      </c>
      <c r="J423" s="16">
        <f>IF(AND(A423="m",B423=19603),Possibles!Q$91,(IF(AND(A423="m",B423=19601),Possibles!Q$90,IF(AND(A423="m",B423=19600),Possibles!Q$89,IF(AND(A423="f",B423=19603),Possibles!Q$87,IF(AND(A423="f",B423=19601),Possibles!Q$86,Possibles!Q$85))))))</f>
        <v>0.15082983768010214</v>
      </c>
      <c r="K423" s="2">
        <f t="shared" si="18"/>
        <v>1221.7216852088272</v>
      </c>
      <c r="L423" s="16">
        <f t="shared" si="19"/>
        <v>0.12082983768010214</v>
      </c>
      <c r="M423" s="14">
        <f t="shared" si="20"/>
        <v>978.72168520882735</v>
      </c>
    </row>
    <row r="424" spans="1:13" x14ac:dyDescent="0.25">
      <c r="A424" t="s">
        <v>25</v>
      </c>
      <c r="B424">
        <v>19603</v>
      </c>
      <c r="C424">
        <v>1967</v>
      </c>
      <c r="D424" t="b">
        <v>0</v>
      </c>
      <c r="E424" s="2">
        <v>300</v>
      </c>
      <c r="F424" s="2">
        <v>580</v>
      </c>
      <c r="G424" s="2">
        <v>780</v>
      </c>
      <c r="H424" s="2">
        <v>940</v>
      </c>
      <c r="I424" s="2">
        <v>1100</v>
      </c>
      <c r="J424" s="16">
        <f>IF(AND(A424="m",B424=19603),Possibles!Q$91,(IF(AND(A424="m",B424=19601),Possibles!Q$90,IF(AND(A424="m",B424=19600),Possibles!Q$89,IF(AND(A424="f",B424=19603),Possibles!Q$87,IF(AND(A424="f",B424=19601),Possibles!Q$86,Possibles!Q$85))))))</f>
        <v>0.1613047697245652</v>
      </c>
      <c r="K424" s="2">
        <f t="shared" si="18"/>
        <v>1774.3524669702172</v>
      </c>
      <c r="L424" s="16">
        <f t="shared" si="19"/>
        <v>0.1313047697245652</v>
      </c>
      <c r="M424" s="14">
        <f t="shared" si="20"/>
        <v>1444.3524669702172</v>
      </c>
    </row>
    <row r="425" spans="1:13" x14ac:dyDescent="0.25">
      <c r="A425" t="s">
        <v>25</v>
      </c>
      <c r="B425">
        <v>19603</v>
      </c>
      <c r="C425">
        <v>1967</v>
      </c>
      <c r="D425" t="b">
        <v>0</v>
      </c>
      <c r="E425" s="2">
        <v>300</v>
      </c>
      <c r="F425" s="2">
        <v>420</v>
      </c>
      <c r="G425" s="2">
        <v>500</v>
      </c>
      <c r="H425" s="2">
        <v>700</v>
      </c>
      <c r="I425" s="2">
        <v>860</v>
      </c>
      <c r="J425" s="16">
        <f>IF(AND(A425="m",B425=19603),Possibles!Q$91,(IF(AND(A425="m",B425=19601),Possibles!Q$90,IF(AND(A425="m",B425=19600),Possibles!Q$89,IF(AND(A425="f",B425=19603),Possibles!Q$87,IF(AND(A425="f",B425=19601),Possibles!Q$86,Possibles!Q$85))))))</f>
        <v>0.1613047697245652</v>
      </c>
      <c r="K425" s="2">
        <f t="shared" si="18"/>
        <v>1387.2210196312608</v>
      </c>
      <c r="L425" s="16">
        <f t="shared" si="19"/>
        <v>0.1313047697245652</v>
      </c>
      <c r="M425" s="14">
        <f t="shared" si="20"/>
        <v>1129.2210196312608</v>
      </c>
    </row>
    <row r="426" spans="1:13" x14ac:dyDescent="0.25">
      <c r="A426" t="s">
        <v>15</v>
      </c>
      <c r="B426">
        <v>19603</v>
      </c>
      <c r="C426">
        <v>1967</v>
      </c>
      <c r="D426" t="b">
        <v>0</v>
      </c>
      <c r="E426" s="2">
        <v>750</v>
      </c>
      <c r="F426" s="2">
        <v>750</v>
      </c>
      <c r="G426" s="2">
        <v>950</v>
      </c>
      <c r="H426" s="2">
        <v>1110</v>
      </c>
      <c r="I426" s="2">
        <v>1270</v>
      </c>
      <c r="J426" s="16">
        <f>IF(AND(A426="m",B426=19603),Possibles!Q$91,(IF(AND(A426="m",B426=19601),Possibles!Q$90,IF(AND(A426="m",B426=19600),Possibles!Q$89,IF(AND(A426="f",B426=19603),Possibles!Q$87,IF(AND(A426="f",B426=19601),Possibles!Q$86,Possibles!Q$85))))))</f>
        <v>0.16389548693586697</v>
      </c>
      <c r="K426" s="2">
        <f t="shared" si="18"/>
        <v>2081.4726840855105</v>
      </c>
      <c r="L426" s="16">
        <f t="shared" si="19"/>
        <v>0.13389548693586698</v>
      </c>
      <c r="M426" s="14">
        <f t="shared" si="20"/>
        <v>1700.4726840855105</v>
      </c>
    </row>
    <row r="427" spans="1:13" x14ac:dyDescent="0.25">
      <c r="A427" t="s">
        <v>25</v>
      </c>
      <c r="B427">
        <v>19600</v>
      </c>
      <c r="C427">
        <v>1967</v>
      </c>
      <c r="D427" t="b">
        <v>0</v>
      </c>
      <c r="E427" s="2">
        <v>750</v>
      </c>
      <c r="F427" s="2">
        <v>870</v>
      </c>
      <c r="G427" s="2">
        <v>990</v>
      </c>
      <c r="H427" s="2">
        <v>1190</v>
      </c>
      <c r="I427" s="2">
        <v>1350</v>
      </c>
      <c r="J427" s="16">
        <f>IF(AND(A427="m",B427=19603),Possibles!Q$91,(IF(AND(A427="m",B427=19601),Possibles!Q$90,IF(AND(A427="m",B427=19600),Possibles!Q$89,IF(AND(A427="f",B427=19603),Possibles!Q$87,IF(AND(A427="f",B427=19601),Possibles!Q$86,Possibles!Q$85))))))</f>
        <v>0.15082983768010214</v>
      </c>
      <c r="K427" s="2">
        <f t="shared" si="18"/>
        <v>2036.2028086813789</v>
      </c>
      <c r="L427" s="16">
        <f t="shared" si="19"/>
        <v>0.12082983768010214</v>
      </c>
      <c r="M427" s="14">
        <f t="shared" si="20"/>
        <v>1631.2028086813789</v>
      </c>
    </row>
    <row r="428" spans="1:13" x14ac:dyDescent="0.25">
      <c r="A428" t="s">
        <v>15</v>
      </c>
      <c r="B428">
        <v>19600</v>
      </c>
      <c r="C428">
        <v>1967</v>
      </c>
      <c r="D428" t="b">
        <v>0</v>
      </c>
      <c r="E428" s="2">
        <v>150</v>
      </c>
      <c r="F428" s="2">
        <v>110</v>
      </c>
      <c r="G428" s="2">
        <v>190</v>
      </c>
      <c r="H428" s="2">
        <v>270</v>
      </c>
      <c r="I428" s="2">
        <v>350</v>
      </c>
      <c r="J428" s="16">
        <f>IF(AND(A428="m",B428=19603),Possibles!Q$91,(IF(AND(A428="m",B428=19601),Possibles!Q$90,IF(AND(A428="m",B428=19600),Possibles!Q$89,IF(AND(A428="f",B428=19603),Possibles!Q$87,IF(AND(A428="f",B428=19601),Possibles!Q$86,Possibles!Q$85))))))</f>
        <v>0.15971939812932087</v>
      </c>
      <c r="K428" s="2">
        <f t="shared" si="18"/>
        <v>559.01789345262307</v>
      </c>
      <c r="L428" s="16">
        <f t="shared" si="19"/>
        <v>0.12971939812932087</v>
      </c>
      <c r="M428" s="14">
        <f t="shared" si="20"/>
        <v>454.01789345262307</v>
      </c>
    </row>
    <row r="429" spans="1:13" x14ac:dyDescent="0.25">
      <c r="A429" t="s">
        <v>25</v>
      </c>
      <c r="B429">
        <v>19603</v>
      </c>
      <c r="C429">
        <v>1968</v>
      </c>
      <c r="D429" t="b">
        <v>0</v>
      </c>
      <c r="E429" s="2">
        <v>300</v>
      </c>
      <c r="F429" s="2">
        <v>300</v>
      </c>
      <c r="G429" s="2">
        <v>380</v>
      </c>
      <c r="H429" s="2">
        <v>460</v>
      </c>
      <c r="I429" s="2">
        <v>540</v>
      </c>
      <c r="J429" s="16">
        <f>IF(AND(A429="m",B429=19603),Possibles!Q$91,(IF(AND(A429="m",B429=19601),Possibles!Q$90,IF(AND(A429="m",B429=19600),Possibles!Q$89,IF(AND(A429="f",B429=19603),Possibles!Q$87,IF(AND(A429="f",B429=19601),Possibles!Q$86,Possibles!Q$85))))))</f>
        <v>0.1613047697245652</v>
      </c>
      <c r="K429" s="2">
        <f t="shared" si="18"/>
        <v>871.04575651265213</v>
      </c>
      <c r="L429" s="16">
        <f t="shared" si="19"/>
        <v>0.1313047697245652</v>
      </c>
      <c r="M429" s="14">
        <f t="shared" si="20"/>
        <v>709.04575651265202</v>
      </c>
    </row>
    <row r="430" spans="1:13" x14ac:dyDescent="0.25">
      <c r="A430" t="s">
        <v>15</v>
      </c>
      <c r="B430">
        <v>19600</v>
      </c>
      <c r="C430">
        <v>1968</v>
      </c>
      <c r="D430" t="b">
        <v>0</v>
      </c>
      <c r="E430" s="2">
        <v>150</v>
      </c>
      <c r="F430" s="2">
        <v>230</v>
      </c>
      <c r="G430" s="2">
        <v>230</v>
      </c>
      <c r="H430" s="2">
        <v>310</v>
      </c>
      <c r="I430" s="2">
        <v>350</v>
      </c>
      <c r="J430" s="16">
        <f>IF(AND(A430="m",B430=19603),Possibles!Q$91,(IF(AND(A430="m",B430=19601),Possibles!Q$90,IF(AND(A430="m",B430=19600),Possibles!Q$89,IF(AND(A430="f",B430=19603),Possibles!Q$87,IF(AND(A430="f",B430=19601),Possibles!Q$86,Possibles!Q$85))))))</f>
        <v>0.15971939812932087</v>
      </c>
      <c r="K430" s="2">
        <f t="shared" si="18"/>
        <v>559.01789345262307</v>
      </c>
      <c r="L430" s="16">
        <f t="shared" si="19"/>
        <v>0.12971939812932087</v>
      </c>
      <c r="M430" s="14">
        <f t="shared" si="20"/>
        <v>454.01789345262307</v>
      </c>
    </row>
    <row r="431" spans="1:13" x14ac:dyDescent="0.25">
      <c r="A431" t="s">
        <v>25</v>
      </c>
      <c r="B431">
        <v>19601</v>
      </c>
      <c r="C431">
        <v>1968</v>
      </c>
      <c r="D431" t="b">
        <v>0</v>
      </c>
      <c r="E431" s="2">
        <v>750</v>
      </c>
      <c r="F431" s="2">
        <v>950</v>
      </c>
      <c r="G431" s="2">
        <v>950</v>
      </c>
      <c r="H431" s="2">
        <v>1030</v>
      </c>
      <c r="I431" s="2">
        <v>1110</v>
      </c>
      <c r="J431" s="16">
        <f>IF(AND(A431="m",B431=19603),Possibles!Q$91,(IF(AND(A431="m",B431=19601),Possibles!Q$90,IF(AND(A431="m",B431=19600),Possibles!Q$89,IF(AND(A431="f",B431=19603),Possibles!Q$87,IF(AND(A431="f",B431=19601),Possibles!Q$86,Possibles!Q$85))))))</f>
        <v>0.13250116814631868</v>
      </c>
      <c r="K431" s="2">
        <f t="shared" si="18"/>
        <v>1470.7629664241372</v>
      </c>
      <c r="L431" s="16">
        <f t="shared" si="19"/>
        <v>0.10250116814631868</v>
      </c>
      <c r="M431" s="14">
        <f t="shared" si="20"/>
        <v>1137.7629664241374</v>
      </c>
    </row>
    <row r="432" spans="1:13" x14ac:dyDescent="0.25">
      <c r="A432" t="s">
        <v>25</v>
      </c>
      <c r="B432">
        <v>19601</v>
      </c>
      <c r="C432">
        <v>1968</v>
      </c>
      <c r="D432" t="b">
        <v>0</v>
      </c>
      <c r="E432" s="2">
        <v>600</v>
      </c>
      <c r="F432" s="2">
        <v>680</v>
      </c>
      <c r="G432" s="2">
        <v>760</v>
      </c>
      <c r="H432" s="2">
        <v>800</v>
      </c>
      <c r="I432" s="2">
        <v>840</v>
      </c>
      <c r="J432" s="16">
        <f>IF(AND(A432="m",B432=19603),Possibles!Q$91,(IF(AND(A432="m",B432=19601),Possibles!Q$90,IF(AND(A432="m",B432=19600),Possibles!Q$89,IF(AND(A432="f",B432=19603),Possibles!Q$87,IF(AND(A432="f",B432=19601),Possibles!Q$86,Possibles!Q$85))))))</f>
        <v>0.13250116814631868</v>
      </c>
      <c r="K432" s="2">
        <f t="shared" si="18"/>
        <v>1113.0098124290769</v>
      </c>
      <c r="L432" s="16">
        <f t="shared" si="19"/>
        <v>0.10250116814631868</v>
      </c>
      <c r="M432" s="14">
        <f t="shared" si="20"/>
        <v>861.00981242907699</v>
      </c>
    </row>
    <row r="433" spans="1:13" x14ac:dyDescent="0.25">
      <c r="A433" t="s">
        <v>15</v>
      </c>
      <c r="B433">
        <v>19603</v>
      </c>
      <c r="C433">
        <v>1968</v>
      </c>
      <c r="D433" t="b">
        <v>0</v>
      </c>
      <c r="E433" s="2">
        <v>300</v>
      </c>
      <c r="F433" s="2">
        <v>540</v>
      </c>
      <c r="G433" s="2">
        <v>500</v>
      </c>
      <c r="H433" s="2">
        <v>620</v>
      </c>
      <c r="I433" s="2">
        <v>700</v>
      </c>
      <c r="J433" s="16">
        <f>IF(AND(A433="m",B433=19603),Possibles!Q$91,(IF(AND(A433="m",B433=19601),Possibles!Q$90,IF(AND(A433="m",B433=19600),Possibles!Q$89,IF(AND(A433="f",B433=19603),Possibles!Q$87,IF(AND(A433="f",B433=19601),Possibles!Q$86,Possibles!Q$85))))))</f>
        <v>0.16389548693586697</v>
      </c>
      <c r="K433" s="2">
        <f t="shared" si="18"/>
        <v>1147.2684085510689</v>
      </c>
      <c r="L433" s="16">
        <f t="shared" si="19"/>
        <v>0.13389548693586698</v>
      </c>
      <c r="M433" s="14">
        <f t="shared" si="20"/>
        <v>937.26840855106877</v>
      </c>
    </row>
    <row r="434" spans="1:13" x14ac:dyDescent="0.25">
      <c r="A434" t="s">
        <v>25</v>
      </c>
      <c r="B434">
        <v>19601</v>
      </c>
      <c r="C434">
        <v>1968</v>
      </c>
      <c r="D434" t="b">
        <v>0</v>
      </c>
      <c r="E434" s="2">
        <v>600</v>
      </c>
      <c r="F434" s="2">
        <v>880</v>
      </c>
      <c r="G434" s="2">
        <v>880</v>
      </c>
      <c r="H434" s="2">
        <v>1040</v>
      </c>
      <c r="I434" s="2">
        <v>1120</v>
      </c>
      <c r="J434" s="16">
        <f>IF(AND(A434="m",B434=19603),Possibles!Q$91,(IF(AND(A434="m",B434=19601),Possibles!Q$90,IF(AND(A434="m",B434=19600),Possibles!Q$89,IF(AND(A434="f",B434=19603),Possibles!Q$87,IF(AND(A434="f",B434=19601),Possibles!Q$86,Possibles!Q$85))))))</f>
        <v>0.13250116814631868</v>
      </c>
      <c r="K434" s="2">
        <f t="shared" si="18"/>
        <v>1484.013083238769</v>
      </c>
      <c r="L434" s="16">
        <f t="shared" si="19"/>
        <v>0.10250116814631868</v>
      </c>
      <c r="M434" s="14">
        <f t="shared" si="20"/>
        <v>1148.0130832387692</v>
      </c>
    </row>
    <row r="435" spans="1:13" x14ac:dyDescent="0.25">
      <c r="A435" t="s">
        <v>15</v>
      </c>
      <c r="B435">
        <v>19601</v>
      </c>
      <c r="C435">
        <v>1968</v>
      </c>
      <c r="D435" t="b">
        <v>0</v>
      </c>
      <c r="E435" s="2">
        <v>450</v>
      </c>
      <c r="F435" s="2">
        <v>610</v>
      </c>
      <c r="G435" s="2">
        <v>690</v>
      </c>
      <c r="H435" s="2">
        <v>770</v>
      </c>
      <c r="I435" s="2">
        <v>930</v>
      </c>
      <c r="J435" s="16">
        <f>IF(AND(A435="m",B435=19603),Possibles!Q$91,(IF(AND(A435="m",B435=19601),Possibles!Q$90,IF(AND(A435="m",B435=19600),Possibles!Q$89,IF(AND(A435="f",B435=19603),Possibles!Q$87,IF(AND(A435="f",B435=19601),Possibles!Q$86,Possibles!Q$85))))))</f>
        <v>0.15215332330491949</v>
      </c>
      <c r="K435" s="2">
        <f t="shared" si="18"/>
        <v>1415.0259067357513</v>
      </c>
      <c r="L435" s="16">
        <f t="shared" si="19"/>
        <v>0.12215332330491949</v>
      </c>
      <c r="M435" s="14">
        <f t="shared" si="20"/>
        <v>1136.0259067357513</v>
      </c>
    </row>
    <row r="436" spans="1:13" x14ac:dyDescent="0.25">
      <c r="A436" t="s">
        <v>25</v>
      </c>
      <c r="B436">
        <v>19603</v>
      </c>
      <c r="C436">
        <v>1968</v>
      </c>
      <c r="D436" t="b">
        <v>0</v>
      </c>
      <c r="E436" s="2">
        <v>150</v>
      </c>
      <c r="F436" s="2">
        <v>150</v>
      </c>
      <c r="G436" s="2">
        <v>110</v>
      </c>
      <c r="H436" s="2">
        <v>150</v>
      </c>
      <c r="I436" s="2">
        <v>190</v>
      </c>
      <c r="J436" s="16">
        <f>IF(AND(A436="m",B436=19603),Possibles!Q$91,(IF(AND(A436="m",B436=19601),Possibles!Q$90,IF(AND(A436="m",B436=19600),Possibles!Q$89,IF(AND(A436="f",B436=19603),Possibles!Q$87,IF(AND(A436="f",B436=19601),Possibles!Q$86,Possibles!Q$85))))))</f>
        <v>0.1613047697245652</v>
      </c>
      <c r="K436" s="2">
        <f t="shared" si="18"/>
        <v>306.4790624766739</v>
      </c>
      <c r="L436" s="16">
        <f t="shared" si="19"/>
        <v>0.1313047697245652</v>
      </c>
      <c r="M436" s="14">
        <f t="shared" si="20"/>
        <v>249.47906247667387</v>
      </c>
    </row>
    <row r="437" spans="1:13" x14ac:dyDescent="0.25">
      <c r="A437" t="s">
        <v>15</v>
      </c>
      <c r="B437">
        <v>19601</v>
      </c>
      <c r="C437">
        <v>1968</v>
      </c>
      <c r="D437" t="b">
        <v>0</v>
      </c>
      <c r="E437" s="2">
        <v>150</v>
      </c>
      <c r="F437" s="2">
        <v>310</v>
      </c>
      <c r="G437" s="2">
        <v>390</v>
      </c>
      <c r="H437" s="2">
        <v>510</v>
      </c>
      <c r="I437" s="2">
        <v>590</v>
      </c>
      <c r="J437" s="16">
        <f>IF(AND(A437="m",B437=19603),Possibles!Q$91,(IF(AND(A437="m",B437=19601),Possibles!Q$90,IF(AND(A437="m",B437=19600),Possibles!Q$89,IF(AND(A437="f",B437=19603),Possibles!Q$87,IF(AND(A437="f",B437=19601),Possibles!Q$86,Possibles!Q$85))))))</f>
        <v>0.15215332330491949</v>
      </c>
      <c r="K437" s="2">
        <f t="shared" si="18"/>
        <v>897.70460749902497</v>
      </c>
      <c r="L437" s="16">
        <f t="shared" si="19"/>
        <v>0.12215332330491949</v>
      </c>
      <c r="M437" s="14">
        <f t="shared" si="20"/>
        <v>720.70460749902497</v>
      </c>
    </row>
    <row r="438" spans="1:13" x14ac:dyDescent="0.25">
      <c r="A438" t="s">
        <v>15</v>
      </c>
      <c r="B438">
        <v>19601</v>
      </c>
      <c r="C438">
        <v>1968</v>
      </c>
      <c r="D438" t="b">
        <v>0</v>
      </c>
      <c r="E438" s="2">
        <v>300</v>
      </c>
      <c r="F438" s="2">
        <v>420</v>
      </c>
      <c r="G438" s="2">
        <v>580</v>
      </c>
      <c r="H438" s="2">
        <v>740</v>
      </c>
      <c r="I438" s="2">
        <v>820</v>
      </c>
      <c r="J438" s="16">
        <f>IF(AND(A438="m",B438=19603),Possibles!Q$91,(IF(AND(A438="m",B438=19601),Possibles!Q$90,IF(AND(A438="m",B438=19600),Possibles!Q$89,IF(AND(A438="f",B438=19603),Possibles!Q$87,IF(AND(A438="f",B438=19601),Possibles!Q$86,Possibles!Q$85))))))</f>
        <v>0.15215332330491949</v>
      </c>
      <c r="K438" s="2">
        <f t="shared" si="18"/>
        <v>1247.6572511003399</v>
      </c>
      <c r="L438" s="16">
        <f t="shared" si="19"/>
        <v>0.12215332330491949</v>
      </c>
      <c r="M438" s="14">
        <f t="shared" si="20"/>
        <v>1001.6572511003397</v>
      </c>
    </row>
    <row r="439" spans="1:13" x14ac:dyDescent="0.25">
      <c r="A439" t="s">
        <v>25</v>
      </c>
      <c r="B439">
        <v>19601</v>
      </c>
      <c r="C439">
        <v>1968</v>
      </c>
      <c r="D439" t="b">
        <v>0</v>
      </c>
      <c r="E439" s="2">
        <v>450</v>
      </c>
      <c r="F439" s="2">
        <v>530</v>
      </c>
      <c r="G439" s="2">
        <v>530</v>
      </c>
      <c r="H439" s="2">
        <v>730</v>
      </c>
      <c r="I439" s="2">
        <v>890</v>
      </c>
      <c r="J439" s="16">
        <f>IF(AND(A439="m",B439=19603),Possibles!Q$91,(IF(AND(A439="m",B439=19601),Possibles!Q$90,IF(AND(A439="m",B439=19600),Possibles!Q$89,IF(AND(A439="f",B439=19603),Possibles!Q$87,IF(AND(A439="f",B439=19601),Possibles!Q$86,Possibles!Q$85))))))</f>
        <v>0.13250116814631868</v>
      </c>
      <c r="K439" s="2">
        <f t="shared" si="18"/>
        <v>1179.2603965022361</v>
      </c>
      <c r="L439" s="16">
        <f t="shared" si="19"/>
        <v>0.10250116814631868</v>
      </c>
      <c r="M439" s="14">
        <f t="shared" si="20"/>
        <v>912.26039650223629</v>
      </c>
    </row>
    <row r="440" spans="1:13" x14ac:dyDescent="0.25">
      <c r="A440" t="s">
        <v>25</v>
      </c>
      <c r="B440">
        <v>19603</v>
      </c>
      <c r="C440">
        <v>1968</v>
      </c>
      <c r="D440" t="b">
        <v>0</v>
      </c>
      <c r="E440" s="2">
        <v>450</v>
      </c>
      <c r="F440" s="2">
        <v>410</v>
      </c>
      <c r="G440" s="2">
        <v>410</v>
      </c>
      <c r="H440" s="2">
        <v>450</v>
      </c>
      <c r="I440" s="2">
        <v>490</v>
      </c>
      <c r="J440" s="16">
        <f>IF(AND(A440="m",B440=19603),Possibles!Q$91,(IF(AND(A440="m",B440=19601),Possibles!Q$90,IF(AND(A440="m",B440=19600),Possibles!Q$89,IF(AND(A440="f",B440=19603),Possibles!Q$87,IF(AND(A440="f",B440=19601),Possibles!Q$86,Possibles!Q$85))))))</f>
        <v>0.1613047697245652</v>
      </c>
      <c r="K440" s="2">
        <f t="shared" si="18"/>
        <v>790.39337165036943</v>
      </c>
      <c r="L440" s="16">
        <f t="shared" si="19"/>
        <v>0.1313047697245652</v>
      </c>
      <c r="M440" s="14">
        <f t="shared" si="20"/>
        <v>643.39337165036943</v>
      </c>
    </row>
    <row r="441" spans="1:13" x14ac:dyDescent="0.25">
      <c r="A441" t="s">
        <v>25</v>
      </c>
      <c r="B441">
        <v>19601</v>
      </c>
      <c r="C441">
        <v>1968</v>
      </c>
      <c r="D441" t="b">
        <v>0</v>
      </c>
      <c r="E441" s="2">
        <v>750</v>
      </c>
      <c r="F441" s="2">
        <v>950</v>
      </c>
      <c r="G441" s="2">
        <v>1110</v>
      </c>
      <c r="H441" s="2">
        <v>1190</v>
      </c>
      <c r="I441" s="2">
        <v>1270</v>
      </c>
      <c r="J441" s="16">
        <f>IF(AND(A441="m",B441=19603),Possibles!Q$91,(IF(AND(A441="m",B441=19601),Possibles!Q$90,IF(AND(A441="m",B441=19600),Possibles!Q$89,IF(AND(A441="f",B441=19603),Possibles!Q$87,IF(AND(A441="f",B441=19601),Possibles!Q$86,Possibles!Q$85))))))</f>
        <v>0.13250116814631868</v>
      </c>
      <c r="K441" s="2">
        <f t="shared" si="18"/>
        <v>1682.764835458247</v>
      </c>
      <c r="L441" s="16">
        <f t="shared" si="19"/>
        <v>0.10250116814631868</v>
      </c>
      <c r="M441" s="14">
        <f t="shared" si="20"/>
        <v>1301.7648354582473</v>
      </c>
    </row>
    <row r="442" spans="1:13" x14ac:dyDescent="0.25">
      <c r="A442" t="s">
        <v>25</v>
      </c>
      <c r="B442">
        <v>19601</v>
      </c>
      <c r="C442">
        <v>1968</v>
      </c>
      <c r="D442" t="b">
        <v>0</v>
      </c>
      <c r="E442" s="2">
        <v>300</v>
      </c>
      <c r="F442" s="2">
        <v>260</v>
      </c>
      <c r="G442" s="2">
        <v>300</v>
      </c>
      <c r="H442" s="2">
        <v>500</v>
      </c>
      <c r="I442" s="2">
        <v>660</v>
      </c>
      <c r="J442" s="16">
        <f>IF(AND(A442="m",B442=19603),Possibles!Q$91,(IF(AND(A442="m",B442=19601),Possibles!Q$90,IF(AND(A442="m",B442=19600),Possibles!Q$89,IF(AND(A442="f",B442=19603),Possibles!Q$87,IF(AND(A442="f",B442=19601),Possibles!Q$86,Possibles!Q$85))))))</f>
        <v>0.13250116814631868</v>
      </c>
      <c r="K442" s="2">
        <f t="shared" si="18"/>
        <v>874.50770976570323</v>
      </c>
      <c r="L442" s="16">
        <f t="shared" si="19"/>
        <v>0.10250116814631868</v>
      </c>
      <c r="M442" s="14">
        <f t="shared" si="20"/>
        <v>676.50770976570334</v>
      </c>
    </row>
    <row r="443" spans="1:13" x14ac:dyDescent="0.25">
      <c r="A443" t="s">
        <v>15</v>
      </c>
      <c r="B443">
        <v>19600</v>
      </c>
      <c r="C443">
        <v>1968</v>
      </c>
      <c r="D443" t="b">
        <v>0</v>
      </c>
      <c r="E443" s="2">
        <v>750</v>
      </c>
      <c r="F443" s="2">
        <v>1030</v>
      </c>
      <c r="G443" s="2">
        <v>1150</v>
      </c>
      <c r="H443" s="2">
        <v>1270</v>
      </c>
      <c r="I443" s="2">
        <v>1350</v>
      </c>
      <c r="J443" s="16">
        <f>IF(AND(A443="m",B443=19603),Possibles!Q$91,(IF(AND(A443="m",B443=19601),Possibles!Q$90,IF(AND(A443="m",B443=19600),Possibles!Q$89,IF(AND(A443="f",B443=19603),Possibles!Q$87,IF(AND(A443="f",B443=19601),Possibles!Q$86,Possibles!Q$85))))))</f>
        <v>0.15971939812932087</v>
      </c>
      <c r="K443" s="2">
        <f t="shared" si="18"/>
        <v>2156.2118747458317</v>
      </c>
      <c r="L443" s="16">
        <f t="shared" si="19"/>
        <v>0.12971939812932087</v>
      </c>
      <c r="M443" s="14">
        <f t="shared" si="20"/>
        <v>1751.2118747458319</v>
      </c>
    </row>
    <row r="444" spans="1:13" x14ac:dyDescent="0.25">
      <c r="A444" t="s">
        <v>25</v>
      </c>
      <c r="B444">
        <v>19603</v>
      </c>
      <c r="C444">
        <v>1968</v>
      </c>
      <c r="D444" t="b">
        <v>0</v>
      </c>
      <c r="E444" s="2">
        <v>300</v>
      </c>
      <c r="F444" s="2">
        <v>260</v>
      </c>
      <c r="G444" s="2">
        <v>220</v>
      </c>
      <c r="H444" s="2">
        <v>340</v>
      </c>
      <c r="I444" s="2">
        <v>500</v>
      </c>
      <c r="J444" s="16">
        <f>IF(AND(A444="m",B444=19603),Possibles!Q$91,(IF(AND(A444="m",B444=19601),Possibles!Q$90,IF(AND(A444="m",B444=19600),Possibles!Q$89,IF(AND(A444="f",B444=19603),Possibles!Q$87,IF(AND(A444="f",B444=19601),Possibles!Q$86,Possibles!Q$85))))))</f>
        <v>0.1613047697245652</v>
      </c>
      <c r="K444" s="2">
        <f t="shared" si="18"/>
        <v>806.52384862282599</v>
      </c>
      <c r="L444" s="16">
        <f t="shared" si="19"/>
        <v>0.1313047697245652</v>
      </c>
      <c r="M444" s="14">
        <f t="shared" si="20"/>
        <v>656.52384862282599</v>
      </c>
    </row>
    <row r="445" spans="1:13" x14ac:dyDescent="0.25">
      <c r="A445" t="s">
        <v>15</v>
      </c>
      <c r="B445">
        <v>19600</v>
      </c>
      <c r="C445">
        <v>1968</v>
      </c>
      <c r="D445" t="b">
        <v>0</v>
      </c>
      <c r="E445" s="2">
        <v>450</v>
      </c>
      <c r="F445" s="2">
        <v>450</v>
      </c>
      <c r="G445" s="2">
        <v>610</v>
      </c>
      <c r="H445" s="2">
        <v>810</v>
      </c>
      <c r="I445" s="2">
        <v>930</v>
      </c>
      <c r="J445" s="16">
        <f>IF(AND(A445="m",B445=19603),Possibles!Q$91,(IF(AND(A445="m",B445=19601),Possibles!Q$90,IF(AND(A445="m",B445=19600),Possibles!Q$89,IF(AND(A445="f",B445=19603),Possibles!Q$87,IF(AND(A445="f",B445=19601),Possibles!Q$86,Possibles!Q$85))))))</f>
        <v>0.15971939812932087</v>
      </c>
      <c r="K445" s="2">
        <f t="shared" si="18"/>
        <v>1485.3904026026842</v>
      </c>
      <c r="L445" s="16">
        <f t="shared" si="19"/>
        <v>0.12971939812932087</v>
      </c>
      <c r="M445" s="14">
        <f t="shared" si="20"/>
        <v>1206.3904026026842</v>
      </c>
    </row>
    <row r="446" spans="1:13" x14ac:dyDescent="0.25">
      <c r="A446" t="s">
        <v>25</v>
      </c>
      <c r="B446">
        <v>19601</v>
      </c>
      <c r="C446">
        <v>1968</v>
      </c>
      <c r="D446" t="b">
        <v>0</v>
      </c>
      <c r="E446" s="2">
        <v>150</v>
      </c>
      <c r="F446" s="2">
        <v>270</v>
      </c>
      <c r="G446" s="2">
        <v>390</v>
      </c>
      <c r="H446" s="2">
        <v>510</v>
      </c>
      <c r="I446" s="2">
        <v>670</v>
      </c>
      <c r="J446" s="16">
        <f>IF(AND(A446="m",B446=19603),Possibles!Q$91,(IF(AND(A446="m",B446=19601),Possibles!Q$90,IF(AND(A446="m",B446=19600),Possibles!Q$89,IF(AND(A446="f",B446=19603),Possibles!Q$87,IF(AND(A446="f",B446=19601),Possibles!Q$86,Possibles!Q$85))))))</f>
        <v>0.13250116814631868</v>
      </c>
      <c r="K446" s="2">
        <f t="shared" si="18"/>
        <v>887.75782658033506</v>
      </c>
      <c r="L446" s="16">
        <f t="shared" si="19"/>
        <v>0.10250116814631868</v>
      </c>
      <c r="M446" s="14">
        <f t="shared" si="20"/>
        <v>686.75782658033518</v>
      </c>
    </row>
    <row r="447" spans="1:13" x14ac:dyDescent="0.25">
      <c r="A447" t="s">
        <v>25</v>
      </c>
      <c r="B447">
        <v>19600</v>
      </c>
      <c r="C447">
        <v>1968</v>
      </c>
      <c r="D447" t="b">
        <v>0</v>
      </c>
      <c r="E447" s="2">
        <v>750</v>
      </c>
      <c r="F447" s="2">
        <v>830</v>
      </c>
      <c r="G447" s="2">
        <v>990</v>
      </c>
      <c r="H447" s="2">
        <v>1030</v>
      </c>
      <c r="I447" s="2">
        <v>1070</v>
      </c>
      <c r="J447" s="16">
        <f>IF(AND(A447="m",B447=19603),Possibles!Q$91,(IF(AND(A447="m",B447=19601),Possibles!Q$90,IF(AND(A447="m",B447=19600),Possibles!Q$89,IF(AND(A447="f",B447=19603),Possibles!Q$87,IF(AND(A447="f",B447=19601),Possibles!Q$86,Possibles!Q$85))))))</f>
        <v>0.15082983768010214</v>
      </c>
      <c r="K447" s="2">
        <f t="shared" si="18"/>
        <v>1613.879263177093</v>
      </c>
      <c r="L447" s="16">
        <f t="shared" si="19"/>
        <v>0.12082983768010214</v>
      </c>
      <c r="M447" s="14">
        <f t="shared" si="20"/>
        <v>1292.8792631770928</v>
      </c>
    </row>
    <row r="448" spans="1:13" x14ac:dyDescent="0.25">
      <c r="A448" t="s">
        <v>25</v>
      </c>
      <c r="B448">
        <v>19603</v>
      </c>
      <c r="C448">
        <v>1968</v>
      </c>
      <c r="D448" t="b">
        <v>0</v>
      </c>
      <c r="E448" s="2">
        <v>450</v>
      </c>
      <c r="F448" s="2">
        <v>530</v>
      </c>
      <c r="G448" s="2">
        <v>490</v>
      </c>
      <c r="H448" s="2">
        <v>690</v>
      </c>
      <c r="I448" s="2">
        <v>770</v>
      </c>
      <c r="J448" s="16">
        <f>IF(AND(A448="m",B448=19603),Possibles!Q$91,(IF(AND(A448="m",B448=19601),Possibles!Q$90,IF(AND(A448="m",B448=19600),Possibles!Q$89,IF(AND(A448="f",B448=19603),Possibles!Q$87,IF(AND(A448="f",B448=19601),Possibles!Q$86,Possibles!Q$85))))))</f>
        <v>0.1613047697245652</v>
      </c>
      <c r="K448" s="2">
        <f t="shared" si="18"/>
        <v>1242.0467268791519</v>
      </c>
      <c r="L448" s="16">
        <f t="shared" si="19"/>
        <v>0.1313047697245652</v>
      </c>
      <c r="M448" s="14">
        <f t="shared" si="20"/>
        <v>1011.0467268791521</v>
      </c>
    </row>
    <row r="449" spans="1:13" x14ac:dyDescent="0.25">
      <c r="A449" t="s">
        <v>15</v>
      </c>
      <c r="B449">
        <v>19603</v>
      </c>
      <c r="C449">
        <v>1968</v>
      </c>
      <c r="D449" t="b">
        <v>0</v>
      </c>
      <c r="E449" s="2">
        <v>600</v>
      </c>
      <c r="F449" s="2">
        <v>760</v>
      </c>
      <c r="G449" s="2">
        <v>760</v>
      </c>
      <c r="H449" s="2">
        <v>920</v>
      </c>
      <c r="I449" s="2">
        <v>1080</v>
      </c>
      <c r="J449" s="16">
        <f>IF(AND(A449="m",B449=19603),Possibles!Q$91,(IF(AND(A449="m",B449=19601),Possibles!Q$90,IF(AND(A449="m",B449=19600),Possibles!Q$89,IF(AND(A449="f",B449=19603),Possibles!Q$87,IF(AND(A449="f",B449=19601),Possibles!Q$86,Possibles!Q$85))))))</f>
        <v>0.16389548693586697</v>
      </c>
      <c r="K449" s="2">
        <f t="shared" si="18"/>
        <v>1770.0712589073632</v>
      </c>
      <c r="L449" s="16">
        <f t="shared" si="19"/>
        <v>0.13389548693586698</v>
      </c>
      <c r="M449" s="14">
        <f t="shared" si="20"/>
        <v>1446.0712589073632</v>
      </c>
    </row>
    <row r="450" spans="1:13" x14ac:dyDescent="0.25">
      <c r="A450" t="s">
        <v>25</v>
      </c>
      <c r="B450">
        <v>19603</v>
      </c>
      <c r="C450">
        <v>1968</v>
      </c>
      <c r="D450" t="b">
        <v>0</v>
      </c>
      <c r="E450" s="2">
        <v>300</v>
      </c>
      <c r="F450" s="2">
        <v>580</v>
      </c>
      <c r="G450" s="2">
        <v>780</v>
      </c>
      <c r="H450" s="2">
        <v>980</v>
      </c>
      <c r="I450" s="2">
        <v>1140</v>
      </c>
      <c r="J450" s="16">
        <f>IF(AND(A450="m",B450=19603),Possibles!Q$91,(IF(AND(A450="m",B450=19601),Possibles!Q$90,IF(AND(A450="m",B450=19600),Possibles!Q$89,IF(AND(A450="f",B450=19603),Possibles!Q$87,IF(AND(A450="f",B450=19601),Possibles!Q$86,Possibles!Q$85))))))</f>
        <v>0.1613047697245652</v>
      </c>
      <c r="K450" s="2">
        <f t="shared" si="18"/>
        <v>1838.8743748600432</v>
      </c>
      <c r="L450" s="16">
        <f t="shared" si="19"/>
        <v>0.1313047697245652</v>
      </c>
      <c r="M450" s="14">
        <f t="shared" si="20"/>
        <v>1496.8743748600432</v>
      </c>
    </row>
    <row r="451" spans="1:13" x14ac:dyDescent="0.25">
      <c r="A451" t="s">
        <v>25</v>
      </c>
      <c r="B451">
        <v>19600</v>
      </c>
      <c r="C451">
        <v>1968</v>
      </c>
      <c r="D451" t="b">
        <v>0</v>
      </c>
      <c r="E451" s="2">
        <v>300</v>
      </c>
      <c r="F451" s="2">
        <v>420</v>
      </c>
      <c r="G451" s="2">
        <v>420</v>
      </c>
      <c r="H451" s="2">
        <v>580</v>
      </c>
      <c r="I451" s="2">
        <v>660</v>
      </c>
      <c r="J451" s="16">
        <f>IF(AND(A451="m",B451=19603),Possibles!Q$91,(IF(AND(A451="m",B451=19601),Possibles!Q$90,IF(AND(A451="m",B451=19600),Possibles!Q$89,IF(AND(A451="f",B451=19603),Possibles!Q$87,IF(AND(A451="f",B451=19601),Possibles!Q$86,Possibles!Q$85))))))</f>
        <v>0.15082983768010214</v>
      </c>
      <c r="K451" s="2">
        <f t="shared" ref="K451:K514" si="21">((10*J451)*I451)</f>
        <v>995.47692868867409</v>
      </c>
      <c r="L451" s="16">
        <f t="shared" ref="L451:L514" si="22">J451-0.03</f>
        <v>0.12082983768010214</v>
      </c>
      <c r="M451" s="14">
        <f t="shared" ref="M451:M514" si="23">(10*L451)*I451</f>
        <v>797.47692868867409</v>
      </c>
    </row>
    <row r="452" spans="1:13" x14ac:dyDescent="0.25">
      <c r="A452" t="s">
        <v>25</v>
      </c>
      <c r="B452">
        <v>19603</v>
      </c>
      <c r="C452">
        <v>1968</v>
      </c>
      <c r="D452" t="b">
        <v>0</v>
      </c>
      <c r="E452" s="2">
        <v>600</v>
      </c>
      <c r="F452" s="2">
        <v>720</v>
      </c>
      <c r="G452" s="2">
        <v>920</v>
      </c>
      <c r="H452" s="2">
        <v>960</v>
      </c>
      <c r="I452" s="2">
        <v>1160</v>
      </c>
      <c r="J452" s="16">
        <f>IF(AND(A452="m",B452=19603),Possibles!Q$91,(IF(AND(A452="m",B452=19601),Possibles!Q$90,IF(AND(A452="m",B452=19600),Possibles!Q$89,IF(AND(A452="f",B452=19603),Possibles!Q$87,IF(AND(A452="f",B452=19601),Possibles!Q$86,Possibles!Q$85))))))</f>
        <v>0.1613047697245652</v>
      </c>
      <c r="K452" s="2">
        <f t="shared" si="21"/>
        <v>1871.1353288049563</v>
      </c>
      <c r="L452" s="16">
        <f t="shared" si="22"/>
        <v>0.1313047697245652</v>
      </c>
      <c r="M452" s="14">
        <f t="shared" si="23"/>
        <v>1523.1353288049563</v>
      </c>
    </row>
    <row r="453" spans="1:13" x14ac:dyDescent="0.25">
      <c r="A453" t="s">
        <v>15</v>
      </c>
      <c r="B453">
        <v>19601</v>
      </c>
      <c r="C453">
        <v>1968</v>
      </c>
      <c r="D453" t="b">
        <v>0</v>
      </c>
      <c r="E453" s="2">
        <v>600</v>
      </c>
      <c r="F453" s="2">
        <v>760</v>
      </c>
      <c r="G453" s="2">
        <v>760</v>
      </c>
      <c r="H453" s="2">
        <v>840</v>
      </c>
      <c r="I453" s="2">
        <v>880</v>
      </c>
      <c r="J453" s="16">
        <f>IF(AND(A453="m",B453=19603),Possibles!Q$91,(IF(AND(A453="m",B453=19601),Possibles!Q$90,IF(AND(A453="m",B453=19600),Possibles!Q$89,IF(AND(A453="f",B453=19603),Possibles!Q$87,IF(AND(A453="f",B453=19601),Possibles!Q$86,Possibles!Q$85))))))</f>
        <v>0.15215332330491949</v>
      </c>
      <c r="K453" s="2">
        <f t="shared" si="21"/>
        <v>1338.9492450832915</v>
      </c>
      <c r="L453" s="16">
        <f t="shared" si="22"/>
        <v>0.12215332330491949</v>
      </c>
      <c r="M453" s="14">
        <f t="shared" si="23"/>
        <v>1074.9492450832915</v>
      </c>
    </row>
    <row r="454" spans="1:13" x14ac:dyDescent="0.25">
      <c r="A454" t="s">
        <v>15</v>
      </c>
      <c r="B454">
        <v>19600</v>
      </c>
      <c r="C454">
        <v>1968</v>
      </c>
      <c r="D454" t="b">
        <v>0</v>
      </c>
      <c r="E454" s="2">
        <v>150</v>
      </c>
      <c r="F454" s="2">
        <v>230</v>
      </c>
      <c r="G454" s="2">
        <v>350</v>
      </c>
      <c r="H454" s="2">
        <v>430</v>
      </c>
      <c r="I454" s="2">
        <v>510</v>
      </c>
      <c r="J454" s="16">
        <f>IF(AND(A454="m",B454=19603),Possibles!Q$91,(IF(AND(A454="m",B454=19601),Possibles!Q$90,IF(AND(A454="m",B454=19600),Possibles!Q$89,IF(AND(A454="f",B454=19603),Possibles!Q$87,IF(AND(A454="f",B454=19601),Possibles!Q$86,Possibles!Q$85))))))</f>
        <v>0.15971939812932087</v>
      </c>
      <c r="K454" s="2">
        <f t="shared" si="21"/>
        <v>814.56893045953643</v>
      </c>
      <c r="L454" s="16">
        <f t="shared" si="22"/>
        <v>0.12971939812932087</v>
      </c>
      <c r="M454" s="14">
        <f t="shared" si="23"/>
        <v>661.56893045953643</v>
      </c>
    </row>
    <row r="455" spans="1:13" x14ac:dyDescent="0.25">
      <c r="A455" t="s">
        <v>15</v>
      </c>
      <c r="B455">
        <v>19603</v>
      </c>
      <c r="C455">
        <v>1968</v>
      </c>
      <c r="D455" t="b">
        <v>0</v>
      </c>
      <c r="E455" s="2">
        <v>600</v>
      </c>
      <c r="F455" s="2">
        <v>640</v>
      </c>
      <c r="G455" s="2">
        <v>640</v>
      </c>
      <c r="H455" s="2">
        <v>800</v>
      </c>
      <c r="I455" s="2">
        <v>880</v>
      </c>
      <c r="J455" s="16">
        <f>IF(AND(A455="m",B455=19603),Possibles!Q$91,(IF(AND(A455="m",B455=19601),Possibles!Q$90,IF(AND(A455="m",B455=19600),Possibles!Q$89,IF(AND(A455="f",B455=19603),Possibles!Q$87,IF(AND(A455="f",B455=19601),Possibles!Q$86,Possibles!Q$85))))))</f>
        <v>0.16389548693586697</v>
      </c>
      <c r="K455" s="2">
        <f t="shared" si="21"/>
        <v>1442.2802850356293</v>
      </c>
      <c r="L455" s="16">
        <f t="shared" si="22"/>
        <v>0.13389548693586698</v>
      </c>
      <c r="M455" s="14">
        <f t="shared" si="23"/>
        <v>1178.2802850356293</v>
      </c>
    </row>
    <row r="456" spans="1:13" x14ac:dyDescent="0.25">
      <c r="A456" t="s">
        <v>25</v>
      </c>
      <c r="B456">
        <v>19603</v>
      </c>
      <c r="C456">
        <v>1968</v>
      </c>
      <c r="D456" t="b">
        <v>0</v>
      </c>
      <c r="E456" s="2">
        <v>300</v>
      </c>
      <c r="F456" s="2">
        <v>460</v>
      </c>
      <c r="G456" s="2">
        <v>500</v>
      </c>
      <c r="H456" s="2">
        <v>660</v>
      </c>
      <c r="I456" s="2">
        <v>820</v>
      </c>
      <c r="J456" s="16">
        <f>IF(AND(A456="m",B456=19603),Possibles!Q$91,(IF(AND(A456="m",B456=19601),Possibles!Q$90,IF(AND(A456="m",B456=19600),Possibles!Q$89,IF(AND(A456="f",B456=19603),Possibles!Q$87,IF(AND(A456="f",B456=19601),Possibles!Q$86,Possibles!Q$85))))))</f>
        <v>0.1613047697245652</v>
      </c>
      <c r="K456" s="2">
        <f t="shared" si="21"/>
        <v>1322.6991117414345</v>
      </c>
      <c r="L456" s="16">
        <f t="shared" si="22"/>
        <v>0.1313047697245652</v>
      </c>
      <c r="M456" s="14">
        <f t="shared" si="23"/>
        <v>1076.6991117414345</v>
      </c>
    </row>
    <row r="457" spans="1:13" x14ac:dyDescent="0.25">
      <c r="A457" t="s">
        <v>15</v>
      </c>
      <c r="B457">
        <v>19603</v>
      </c>
      <c r="C457">
        <v>1969</v>
      </c>
      <c r="D457" t="b">
        <v>0</v>
      </c>
      <c r="E457" s="2">
        <v>750</v>
      </c>
      <c r="F457" s="2">
        <v>990</v>
      </c>
      <c r="G457" s="2">
        <v>1150</v>
      </c>
      <c r="H457" s="2">
        <v>1350</v>
      </c>
      <c r="I457" s="2">
        <v>1510</v>
      </c>
      <c r="J457" s="16">
        <f>IF(AND(A457="m",B457=19603),Possibles!Q$91,(IF(AND(A457="m",B457=19601),Possibles!Q$90,IF(AND(A457="m",B457=19600),Possibles!Q$89,IF(AND(A457="f",B457=19603),Possibles!Q$87,IF(AND(A457="f",B457=19601),Possibles!Q$86,Possibles!Q$85))))))</f>
        <v>0.16389548693586697</v>
      </c>
      <c r="K457" s="2">
        <f t="shared" si="21"/>
        <v>2474.8218527315912</v>
      </c>
      <c r="L457" s="16">
        <f t="shared" si="22"/>
        <v>0.13389548693586698</v>
      </c>
      <c r="M457" s="14">
        <f t="shared" si="23"/>
        <v>2021.8218527315912</v>
      </c>
    </row>
    <row r="458" spans="1:13" x14ac:dyDescent="0.25">
      <c r="A458" t="s">
        <v>25</v>
      </c>
      <c r="B458">
        <v>19601</v>
      </c>
      <c r="C458">
        <v>1969</v>
      </c>
      <c r="D458" t="b">
        <v>0</v>
      </c>
      <c r="E458" s="2">
        <v>300</v>
      </c>
      <c r="F458" s="2">
        <v>380</v>
      </c>
      <c r="G458" s="2">
        <v>540</v>
      </c>
      <c r="H458" s="2">
        <v>740</v>
      </c>
      <c r="I458" s="2">
        <v>860</v>
      </c>
      <c r="J458" s="16">
        <f>IF(AND(A458="m",B458=19603),Possibles!Q$91,(IF(AND(A458="m",B458=19601),Possibles!Q$90,IF(AND(A458="m",B458=19600),Possibles!Q$89,IF(AND(A458="f",B458=19603),Possibles!Q$87,IF(AND(A458="f",B458=19601),Possibles!Q$86,Possibles!Q$85))))))</f>
        <v>0.13250116814631868</v>
      </c>
      <c r="K458" s="2">
        <f t="shared" si="21"/>
        <v>1139.5100460583405</v>
      </c>
      <c r="L458" s="16">
        <f t="shared" si="22"/>
        <v>0.10250116814631868</v>
      </c>
      <c r="M458" s="14">
        <f t="shared" si="23"/>
        <v>881.51004605834078</v>
      </c>
    </row>
    <row r="459" spans="1:13" x14ac:dyDescent="0.25">
      <c r="A459" t="s">
        <v>15</v>
      </c>
      <c r="B459">
        <v>19601</v>
      </c>
      <c r="C459">
        <v>1969</v>
      </c>
      <c r="D459" t="b">
        <v>0</v>
      </c>
      <c r="E459" s="2">
        <v>150</v>
      </c>
      <c r="F459" s="2">
        <v>310</v>
      </c>
      <c r="G459" s="2">
        <v>470</v>
      </c>
      <c r="H459" s="2">
        <v>590</v>
      </c>
      <c r="I459" s="2">
        <v>630</v>
      </c>
      <c r="J459" s="16">
        <f>IF(AND(A459="m",B459=19603),Possibles!Q$91,(IF(AND(A459="m",B459=19601),Possibles!Q$90,IF(AND(A459="m",B459=19600),Possibles!Q$89,IF(AND(A459="f",B459=19603),Possibles!Q$87,IF(AND(A459="f",B459=19601),Possibles!Q$86,Possibles!Q$85))))))</f>
        <v>0.15215332330491949</v>
      </c>
      <c r="K459" s="2">
        <f t="shared" si="21"/>
        <v>958.56593682099276</v>
      </c>
      <c r="L459" s="16">
        <f t="shared" si="22"/>
        <v>0.12215332330491949</v>
      </c>
      <c r="M459" s="14">
        <f t="shared" si="23"/>
        <v>769.56593682099276</v>
      </c>
    </row>
    <row r="460" spans="1:13" x14ac:dyDescent="0.25">
      <c r="A460" t="s">
        <v>15</v>
      </c>
      <c r="B460">
        <v>19603</v>
      </c>
      <c r="C460">
        <v>1969</v>
      </c>
      <c r="D460" t="b">
        <v>0</v>
      </c>
      <c r="E460" s="2">
        <v>150</v>
      </c>
      <c r="F460" s="2">
        <v>310</v>
      </c>
      <c r="G460" s="2">
        <v>270</v>
      </c>
      <c r="H460" s="2">
        <v>470</v>
      </c>
      <c r="I460" s="2">
        <v>510</v>
      </c>
      <c r="J460" s="16">
        <f>IF(AND(A460="m",B460=19603),Possibles!Q$91,(IF(AND(A460="m",B460=19601),Possibles!Q$90,IF(AND(A460="m",B460=19600),Possibles!Q$89,IF(AND(A460="f",B460=19603),Possibles!Q$87,IF(AND(A460="f",B460=19601),Possibles!Q$86,Possibles!Q$85))))))</f>
        <v>0.16389548693586697</v>
      </c>
      <c r="K460" s="2">
        <f t="shared" si="21"/>
        <v>835.8669833729216</v>
      </c>
      <c r="L460" s="16">
        <f t="shared" si="22"/>
        <v>0.13389548693586698</v>
      </c>
      <c r="M460" s="14">
        <f t="shared" si="23"/>
        <v>682.8669833729216</v>
      </c>
    </row>
    <row r="461" spans="1:13" x14ac:dyDescent="0.25">
      <c r="A461" t="s">
        <v>15</v>
      </c>
      <c r="B461">
        <v>19600</v>
      </c>
      <c r="C461">
        <v>1969</v>
      </c>
      <c r="D461" t="b">
        <v>0</v>
      </c>
      <c r="E461" s="2">
        <v>300</v>
      </c>
      <c r="F461" s="2">
        <v>300</v>
      </c>
      <c r="G461" s="2">
        <v>460</v>
      </c>
      <c r="H461" s="2">
        <v>580</v>
      </c>
      <c r="I461" s="2">
        <v>740</v>
      </c>
      <c r="J461" s="16">
        <f>IF(AND(A461="m",B461=19603),Possibles!Q$91,(IF(AND(A461="m",B461=19601),Possibles!Q$90,IF(AND(A461="m",B461=19600),Possibles!Q$89,IF(AND(A461="f",B461=19603),Possibles!Q$87,IF(AND(A461="f",B461=19601),Possibles!Q$86,Possibles!Q$85))))))</f>
        <v>0.15971939812932087</v>
      </c>
      <c r="K461" s="2">
        <f t="shared" si="21"/>
        <v>1181.9235461569745</v>
      </c>
      <c r="L461" s="16">
        <f t="shared" si="22"/>
        <v>0.12971939812932087</v>
      </c>
      <c r="M461" s="14">
        <f t="shared" si="23"/>
        <v>959.92354615697445</v>
      </c>
    </row>
    <row r="462" spans="1:13" x14ac:dyDescent="0.25">
      <c r="A462" t="s">
        <v>15</v>
      </c>
      <c r="B462">
        <v>19601</v>
      </c>
      <c r="C462">
        <v>1969</v>
      </c>
      <c r="D462" t="b">
        <v>0</v>
      </c>
      <c r="E462" s="2">
        <v>450</v>
      </c>
      <c r="F462" s="2">
        <v>610</v>
      </c>
      <c r="G462" s="2">
        <v>610</v>
      </c>
      <c r="H462" s="2">
        <v>730</v>
      </c>
      <c r="I462" s="2">
        <v>850</v>
      </c>
      <c r="J462" s="16">
        <f>IF(AND(A462="m",B462=19603),Possibles!Q$91,(IF(AND(A462="m",B462=19601),Possibles!Q$90,IF(AND(A462="m",B462=19600),Possibles!Q$89,IF(AND(A462="f",B462=19603),Possibles!Q$87,IF(AND(A462="f",B462=19601),Possibles!Q$86,Possibles!Q$85))))))</f>
        <v>0.15215332330491949</v>
      </c>
      <c r="K462" s="2">
        <f t="shared" si="21"/>
        <v>1293.3032480918157</v>
      </c>
      <c r="L462" s="16">
        <f t="shared" si="22"/>
        <v>0.12215332330491949</v>
      </c>
      <c r="M462" s="14">
        <f t="shared" si="23"/>
        <v>1038.3032480918155</v>
      </c>
    </row>
    <row r="463" spans="1:13" x14ac:dyDescent="0.25">
      <c r="A463" t="s">
        <v>15</v>
      </c>
      <c r="B463">
        <v>19600</v>
      </c>
      <c r="C463">
        <v>1969</v>
      </c>
      <c r="D463" t="b">
        <v>0</v>
      </c>
      <c r="E463" s="2">
        <v>750</v>
      </c>
      <c r="F463" s="2">
        <v>1030</v>
      </c>
      <c r="G463" s="2">
        <v>1230</v>
      </c>
      <c r="H463" s="2">
        <v>1430</v>
      </c>
      <c r="I463" s="2">
        <v>1590</v>
      </c>
      <c r="J463" s="16">
        <f>IF(AND(A463="m",B463=19603),Possibles!Q$91,(IF(AND(A463="m",B463=19601),Possibles!Q$90,IF(AND(A463="m",B463=19600),Possibles!Q$89,IF(AND(A463="f",B463=19603),Possibles!Q$87,IF(AND(A463="f",B463=19601),Possibles!Q$86,Possibles!Q$85))))))</f>
        <v>0.15971939812932087</v>
      </c>
      <c r="K463" s="2">
        <f t="shared" si="21"/>
        <v>2539.538430256202</v>
      </c>
      <c r="L463" s="16">
        <f t="shared" si="22"/>
        <v>0.12971939812932087</v>
      </c>
      <c r="M463" s="14">
        <f t="shared" si="23"/>
        <v>2062.538430256202</v>
      </c>
    </row>
    <row r="464" spans="1:13" x14ac:dyDescent="0.25">
      <c r="A464" t="s">
        <v>15</v>
      </c>
      <c r="B464">
        <v>19600</v>
      </c>
      <c r="C464">
        <v>1969</v>
      </c>
      <c r="D464" t="b">
        <v>0</v>
      </c>
      <c r="E464" s="2">
        <v>150</v>
      </c>
      <c r="F464" s="2">
        <v>310</v>
      </c>
      <c r="G464" s="2">
        <v>470</v>
      </c>
      <c r="H464" s="2">
        <v>670</v>
      </c>
      <c r="I464" s="2">
        <v>710</v>
      </c>
      <c r="J464" s="16">
        <f>IF(AND(A464="m",B464=19603),Possibles!Q$91,(IF(AND(A464="m",B464=19601),Possibles!Q$90,IF(AND(A464="m",B464=19600),Possibles!Q$89,IF(AND(A464="f",B464=19603),Possibles!Q$87,IF(AND(A464="f",B464=19601),Possibles!Q$86,Possibles!Q$85))))))</f>
        <v>0.15971939812932087</v>
      </c>
      <c r="K464" s="2">
        <f t="shared" si="21"/>
        <v>1134.0077267181782</v>
      </c>
      <c r="L464" s="16">
        <f t="shared" si="22"/>
        <v>0.12971939812932087</v>
      </c>
      <c r="M464" s="14">
        <f t="shared" si="23"/>
        <v>921.00772671817822</v>
      </c>
    </row>
    <row r="465" spans="1:13" x14ac:dyDescent="0.25">
      <c r="A465" t="s">
        <v>15</v>
      </c>
      <c r="B465">
        <v>19601</v>
      </c>
      <c r="C465">
        <v>1969</v>
      </c>
      <c r="D465" t="b">
        <v>0</v>
      </c>
      <c r="E465" s="2">
        <v>150</v>
      </c>
      <c r="F465" s="2">
        <v>230</v>
      </c>
      <c r="G465" s="2">
        <v>350</v>
      </c>
      <c r="H465" s="2">
        <v>550</v>
      </c>
      <c r="I465" s="2">
        <v>670</v>
      </c>
      <c r="J465" s="16">
        <f>IF(AND(A465="m",B465=19603),Possibles!Q$91,(IF(AND(A465="m",B465=19601),Possibles!Q$90,IF(AND(A465="m",B465=19600),Possibles!Q$89,IF(AND(A465="f",B465=19603),Possibles!Q$87,IF(AND(A465="f",B465=19601),Possibles!Q$86,Possibles!Q$85))))))</f>
        <v>0.15215332330491949</v>
      </c>
      <c r="K465" s="2">
        <f t="shared" si="21"/>
        <v>1019.4272661429605</v>
      </c>
      <c r="L465" s="16">
        <f t="shared" si="22"/>
        <v>0.12215332330491949</v>
      </c>
      <c r="M465" s="14">
        <f t="shared" si="23"/>
        <v>818.42726614296055</v>
      </c>
    </row>
    <row r="466" spans="1:13" x14ac:dyDescent="0.25">
      <c r="A466" t="s">
        <v>15</v>
      </c>
      <c r="B466">
        <v>19600</v>
      </c>
      <c r="C466">
        <v>1969</v>
      </c>
      <c r="D466" t="b">
        <v>0</v>
      </c>
      <c r="E466" s="2">
        <v>300</v>
      </c>
      <c r="F466" s="2">
        <v>540</v>
      </c>
      <c r="G466" s="2">
        <v>540</v>
      </c>
      <c r="H466" s="2">
        <v>660</v>
      </c>
      <c r="I466" s="2">
        <v>820</v>
      </c>
      <c r="J466" s="16">
        <f>IF(AND(A466="m",B466=19603),Possibles!Q$91,(IF(AND(A466="m",B466=19601),Possibles!Q$90,IF(AND(A466="m",B466=19600),Possibles!Q$89,IF(AND(A466="f",B466=19603),Possibles!Q$87,IF(AND(A466="f",B466=19601),Possibles!Q$86,Possibles!Q$85))))))</f>
        <v>0.15971939812932087</v>
      </c>
      <c r="K466" s="2">
        <f t="shared" si="21"/>
        <v>1309.6990646604313</v>
      </c>
      <c r="L466" s="16">
        <f t="shared" si="22"/>
        <v>0.12971939812932087</v>
      </c>
      <c r="M466" s="14">
        <f t="shared" si="23"/>
        <v>1063.6990646604311</v>
      </c>
    </row>
    <row r="467" spans="1:13" x14ac:dyDescent="0.25">
      <c r="A467" t="s">
        <v>15</v>
      </c>
      <c r="B467">
        <v>19601</v>
      </c>
      <c r="C467">
        <v>1969</v>
      </c>
      <c r="D467" t="b">
        <v>0</v>
      </c>
      <c r="E467" s="2">
        <v>300</v>
      </c>
      <c r="F467" s="2">
        <v>300</v>
      </c>
      <c r="G467" s="2">
        <v>380</v>
      </c>
      <c r="H467" s="2">
        <v>420</v>
      </c>
      <c r="I467" s="2">
        <v>500</v>
      </c>
      <c r="J467" s="16">
        <f>IF(AND(A467="m",B467=19603),Possibles!Q$91,(IF(AND(A467="m",B467=19601),Possibles!Q$90,IF(AND(A467="m",B467=19600),Possibles!Q$89,IF(AND(A467="f",B467=19603),Possibles!Q$87,IF(AND(A467="f",B467=19601),Possibles!Q$86,Possibles!Q$85))))))</f>
        <v>0.15215332330491949</v>
      </c>
      <c r="K467" s="2">
        <f t="shared" si="21"/>
        <v>760.76661652459745</v>
      </c>
      <c r="L467" s="16">
        <f t="shared" si="22"/>
        <v>0.12215332330491949</v>
      </c>
      <c r="M467" s="14">
        <f t="shared" si="23"/>
        <v>610.76661652459745</v>
      </c>
    </row>
    <row r="468" spans="1:13" x14ac:dyDescent="0.25">
      <c r="A468" t="s">
        <v>15</v>
      </c>
      <c r="B468">
        <v>19601</v>
      </c>
      <c r="C468">
        <v>1969</v>
      </c>
      <c r="D468" t="b">
        <v>0</v>
      </c>
      <c r="E468" s="2">
        <v>450</v>
      </c>
      <c r="F468" s="2">
        <v>490</v>
      </c>
      <c r="G468" s="2">
        <v>530</v>
      </c>
      <c r="H468" s="2">
        <v>690</v>
      </c>
      <c r="I468" s="2">
        <v>770</v>
      </c>
      <c r="J468" s="16">
        <f>IF(AND(A468="m",B468=19603),Possibles!Q$91,(IF(AND(A468="m",B468=19601),Possibles!Q$90,IF(AND(A468="m",B468=19600),Possibles!Q$89,IF(AND(A468="f",B468=19603),Possibles!Q$87,IF(AND(A468="f",B468=19601),Possibles!Q$86,Possibles!Q$85))))))</f>
        <v>0.15215332330491949</v>
      </c>
      <c r="K468" s="2">
        <f t="shared" si="21"/>
        <v>1171.5805894478801</v>
      </c>
      <c r="L468" s="16">
        <f t="shared" si="22"/>
        <v>0.12215332330491949</v>
      </c>
      <c r="M468" s="14">
        <f t="shared" si="23"/>
        <v>940.58058944788002</v>
      </c>
    </row>
    <row r="469" spans="1:13" x14ac:dyDescent="0.25">
      <c r="A469" t="s">
        <v>25</v>
      </c>
      <c r="B469">
        <v>19603</v>
      </c>
      <c r="C469">
        <v>1969</v>
      </c>
      <c r="D469" t="b">
        <v>0</v>
      </c>
      <c r="E469" s="2">
        <v>600</v>
      </c>
      <c r="F469" s="2">
        <v>640</v>
      </c>
      <c r="G469" s="2">
        <v>680</v>
      </c>
      <c r="H469" s="2">
        <v>760</v>
      </c>
      <c r="I469" s="2">
        <v>840</v>
      </c>
      <c r="J469" s="16">
        <f>IF(AND(A469="m",B469=19603),Possibles!Q$91,(IF(AND(A469="m",B469=19601),Possibles!Q$90,IF(AND(A469="m",B469=19600),Possibles!Q$89,IF(AND(A469="f",B469=19603),Possibles!Q$87,IF(AND(A469="f",B469=19601),Possibles!Q$86,Possibles!Q$85))))))</f>
        <v>0.1613047697245652</v>
      </c>
      <c r="K469" s="2">
        <f t="shared" si="21"/>
        <v>1354.9600656863477</v>
      </c>
      <c r="L469" s="16">
        <f t="shared" si="22"/>
        <v>0.1313047697245652</v>
      </c>
      <c r="M469" s="14">
        <f t="shared" si="23"/>
        <v>1102.9600656863477</v>
      </c>
    </row>
    <row r="470" spans="1:13" x14ac:dyDescent="0.25">
      <c r="A470" t="s">
        <v>15</v>
      </c>
      <c r="B470">
        <v>19601</v>
      </c>
      <c r="C470">
        <v>1969</v>
      </c>
      <c r="D470" t="b">
        <v>0</v>
      </c>
      <c r="E470" s="2">
        <v>300</v>
      </c>
      <c r="F470" s="2">
        <v>500</v>
      </c>
      <c r="G470" s="2">
        <v>540</v>
      </c>
      <c r="H470" s="2">
        <v>620</v>
      </c>
      <c r="I470" s="2">
        <v>700</v>
      </c>
      <c r="J470" s="16">
        <f>IF(AND(A470="m",B470=19603),Possibles!Q$91,(IF(AND(A470="m",B470=19601),Possibles!Q$90,IF(AND(A470="m",B470=19600),Possibles!Q$89,IF(AND(A470="f",B470=19603),Possibles!Q$87,IF(AND(A470="f",B470=19601),Possibles!Q$86,Possibles!Q$85))))))</f>
        <v>0.15215332330491949</v>
      </c>
      <c r="K470" s="2">
        <f t="shared" si="21"/>
        <v>1065.0732631344365</v>
      </c>
      <c r="L470" s="16">
        <f t="shared" si="22"/>
        <v>0.12215332330491949</v>
      </c>
      <c r="M470" s="14">
        <f t="shared" si="23"/>
        <v>855.07326313443639</v>
      </c>
    </row>
    <row r="471" spans="1:13" x14ac:dyDescent="0.25">
      <c r="A471" t="s">
        <v>15</v>
      </c>
      <c r="B471">
        <v>19603</v>
      </c>
      <c r="C471">
        <v>1969</v>
      </c>
      <c r="D471" t="b">
        <v>0</v>
      </c>
      <c r="E471" s="2">
        <v>150</v>
      </c>
      <c r="F471" s="2">
        <v>310</v>
      </c>
      <c r="G471" s="2">
        <v>430</v>
      </c>
      <c r="H471" s="2">
        <v>630</v>
      </c>
      <c r="I471" s="2">
        <v>830</v>
      </c>
      <c r="J471" s="16">
        <f>IF(AND(A471="m",B471=19603),Possibles!Q$91,(IF(AND(A471="m",B471=19601),Possibles!Q$90,IF(AND(A471="m",B471=19600),Possibles!Q$89,IF(AND(A471="f",B471=19603),Possibles!Q$87,IF(AND(A471="f",B471=19601),Possibles!Q$86,Possibles!Q$85))))))</f>
        <v>0.16389548693586697</v>
      </c>
      <c r="K471" s="2">
        <f t="shared" si="21"/>
        <v>1360.3325415676959</v>
      </c>
      <c r="L471" s="16">
        <f t="shared" si="22"/>
        <v>0.13389548693586698</v>
      </c>
      <c r="M471" s="14">
        <f t="shared" si="23"/>
        <v>1111.3325415676959</v>
      </c>
    </row>
    <row r="472" spans="1:13" x14ac:dyDescent="0.25">
      <c r="A472" t="s">
        <v>15</v>
      </c>
      <c r="B472">
        <v>19603</v>
      </c>
      <c r="C472">
        <v>1969</v>
      </c>
      <c r="D472" t="b">
        <v>0</v>
      </c>
      <c r="E472" s="2">
        <v>450</v>
      </c>
      <c r="F472" s="2">
        <v>730</v>
      </c>
      <c r="G472" s="2">
        <v>890</v>
      </c>
      <c r="H472" s="2">
        <v>930</v>
      </c>
      <c r="I472" s="2">
        <v>1010</v>
      </c>
      <c r="J472" s="16">
        <f>IF(AND(A472="m",B472=19603),Possibles!Q$91,(IF(AND(A472="m",B472=19601),Possibles!Q$90,IF(AND(A472="m",B472=19600),Possibles!Q$89,IF(AND(A472="f",B472=19603),Possibles!Q$87,IF(AND(A472="f",B472=19601),Possibles!Q$86,Possibles!Q$85))))))</f>
        <v>0.16389548693586697</v>
      </c>
      <c r="K472" s="2">
        <f t="shared" si="21"/>
        <v>1655.3444180522565</v>
      </c>
      <c r="L472" s="16">
        <f t="shared" si="22"/>
        <v>0.13389548693586698</v>
      </c>
      <c r="M472" s="14">
        <f t="shared" si="23"/>
        <v>1352.3444180522563</v>
      </c>
    </row>
    <row r="473" spans="1:13" x14ac:dyDescent="0.25">
      <c r="A473" t="s">
        <v>25</v>
      </c>
      <c r="B473">
        <v>19600</v>
      </c>
      <c r="C473">
        <v>1969</v>
      </c>
      <c r="D473" t="b">
        <v>0</v>
      </c>
      <c r="E473" s="2">
        <v>450</v>
      </c>
      <c r="F473" s="2">
        <v>610</v>
      </c>
      <c r="G473" s="2">
        <v>570</v>
      </c>
      <c r="H473" s="2">
        <v>730</v>
      </c>
      <c r="I473" s="2">
        <v>810</v>
      </c>
      <c r="J473" s="16">
        <f>IF(AND(A473="m",B473=19603),Possibles!Q$91,(IF(AND(A473="m",B473=19601),Possibles!Q$90,IF(AND(A473="m",B473=19600),Possibles!Q$89,IF(AND(A473="f",B473=19603),Possibles!Q$87,IF(AND(A473="f",B473=19601),Possibles!Q$86,Possibles!Q$85))))))</f>
        <v>0.15082983768010214</v>
      </c>
      <c r="K473" s="2">
        <f t="shared" si="21"/>
        <v>1221.7216852088272</v>
      </c>
      <c r="L473" s="16">
        <f t="shared" si="22"/>
        <v>0.12082983768010214</v>
      </c>
      <c r="M473" s="14">
        <f t="shared" si="23"/>
        <v>978.72168520882735</v>
      </c>
    </row>
    <row r="474" spans="1:13" x14ac:dyDescent="0.25">
      <c r="A474" t="s">
        <v>15</v>
      </c>
      <c r="B474">
        <v>19601</v>
      </c>
      <c r="C474">
        <v>1969</v>
      </c>
      <c r="D474" t="b">
        <v>0</v>
      </c>
      <c r="E474" s="2">
        <v>750</v>
      </c>
      <c r="F474" s="2">
        <v>910</v>
      </c>
      <c r="G474" s="2">
        <v>990</v>
      </c>
      <c r="H474" s="2">
        <v>1030</v>
      </c>
      <c r="I474" s="2">
        <v>1070</v>
      </c>
      <c r="J474" s="16">
        <f>IF(AND(A474="m",B474=19603),Possibles!Q$91,(IF(AND(A474="m",B474=19601),Possibles!Q$90,IF(AND(A474="m",B474=19600),Possibles!Q$89,IF(AND(A474="f",B474=19603),Possibles!Q$87,IF(AND(A474="f",B474=19601),Possibles!Q$86,Possibles!Q$85))))))</f>
        <v>0.15215332330491949</v>
      </c>
      <c r="K474" s="2">
        <f t="shared" si="21"/>
        <v>1628.0405593626385</v>
      </c>
      <c r="L474" s="16">
        <f t="shared" si="22"/>
        <v>0.12215332330491949</v>
      </c>
      <c r="M474" s="14">
        <f t="shared" si="23"/>
        <v>1307.0405593626385</v>
      </c>
    </row>
    <row r="475" spans="1:13" x14ac:dyDescent="0.25">
      <c r="A475" t="s">
        <v>15</v>
      </c>
      <c r="B475">
        <v>19603</v>
      </c>
      <c r="C475">
        <v>1970</v>
      </c>
      <c r="D475" t="b">
        <v>0</v>
      </c>
      <c r="E475" s="2">
        <v>750</v>
      </c>
      <c r="F475" s="2">
        <v>950</v>
      </c>
      <c r="G475" s="2">
        <v>950</v>
      </c>
      <c r="H475" s="2">
        <v>1150</v>
      </c>
      <c r="I475" s="2">
        <v>1310</v>
      </c>
      <c r="J475" s="16">
        <f>IF(AND(A475="m",B475=19603),Possibles!Q$91,(IF(AND(A475="m",B475=19601),Possibles!Q$90,IF(AND(A475="m",B475=19600),Possibles!Q$89,IF(AND(A475="f",B475=19603),Possibles!Q$87,IF(AND(A475="f",B475=19601),Possibles!Q$86,Possibles!Q$85))))))</f>
        <v>0.16389548693586697</v>
      </c>
      <c r="K475" s="2">
        <f t="shared" si="21"/>
        <v>2147.0308788598572</v>
      </c>
      <c r="L475" s="16">
        <f t="shared" si="22"/>
        <v>0.13389548693586698</v>
      </c>
      <c r="M475" s="14">
        <f t="shared" si="23"/>
        <v>1754.0308788598572</v>
      </c>
    </row>
    <row r="476" spans="1:13" x14ac:dyDescent="0.25">
      <c r="A476" t="s">
        <v>15</v>
      </c>
      <c r="B476">
        <v>19600</v>
      </c>
      <c r="C476">
        <v>1970</v>
      </c>
      <c r="D476" t="b">
        <v>0</v>
      </c>
      <c r="E476" s="2">
        <v>300</v>
      </c>
      <c r="F476" s="2">
        <v>420</v>
      </c>
      <c r="G476" s="2">
        <v>580</v>
      </c>
      <c r="H476" s="2">
        <v>620</v>
      </c>
      <c r="I476" s="2">
        <v>700</v>
      </c>
      <c r="J476" s="16">
        <f>IF(AND(A476="m",B476=19603),Possibles!Q$91,(IF(AND(A476="m",B476=19601),Possibles!Q$90,IF(AND(A476="m",B476=19600),Possibles!Q$89,IF(AND(A476="f",B476=19603),Possibles!Q$87,IF(AND(A476="f",B476=19601),Possibles!Q$86,Possibles!Q$85))))))</f>
        <v>0.15971939812932087</v>
      </c>
      <c r="K476" s="2">
        <f t="shared" si="21"/>
        <v>1118.0357869052461</v>
      </c>
      <c r="L476" s="16">
        <f t="shared" si="22"/>
        <v>0.12971939812932087</v>
      </c>
      <c r="M476" s="14">
        <f t="shared" si="23"/>
        <v>908.03578690524614</v>
      </c>
    </row>
    <row r="477" spans="1:13" x14ac:dyDescent="0.25">
      <c r="A477" t="s">
        <v>15</v>
      </c>
      <c r="B477">
        <v>19603</v>
      </c>
      <c r="C477">
        <v>1970</v>
      </c>
      <c r="D477" t="b">
        <v>0</v>
      </c>
      <c r="E477" s="2">
        <v>600</v>
      </c>
      <c r="F477" s="2">
        <v>560</v>
      </c>
      <c r="G477" s="2">
        <v>680</v>
      </c>
      <c r="H477" s="2">
        <v>800</v>
      </c>
      <c r="I477" s="2">
        <v>920</v>
      </c>
      <c r="J477" s="16">
        <f>IF(AND(A477="m",B477=19603),Possibles!Q$91,(IF(AND(A477="m",B477=19601),Possibles!Q$90,IF(AND(A477="m",B477=19600),Possibles!Q$89,IF(AND(A477="f",B477=19603),Possibles!Q$87,IF(AND(A477="f",B477=19601),Possibles!Q$86,Possibles!Q$85))))))</f>
        <v>0.16389548693586697</v>
      </c>
      <c r="K477" s="2">
        <f t="shared" si="21"/>
        <v>1507.8384798099762</v>
      </c>
      <c r="L477" s="16">
        <f t="shared" si="22"/>
        <v>0.13389548693586698</v>
      </c>
      <c r="M477" s="14">
        <f t="shared" si="23"/>
        <v>1231.8384798099762</v>
      </c>
    </row>
    <row r="478" spans="1:13" x14ac:dyDescent="0.25">
      <c r="A478" t="s">
        <v>15</v>
      </c>
      <c r="B478">
        <v>19601</v>
      </c>
      <c r="C478">
        <v>1970</v>
      </c>
      <c r="D478" t="b">
        <v>0</v>
      </c>
      <c r="E478" s="2">
        <v>600</v>
      </c>
      <c r="F478" s="2">
        <v>600</v>
      </c>
      <c r="G478" s="2">
        <v>720</v>
      </c>
      <c r="H478" s="2">
        <v>760</v>
      </c>
      <c r="I478" s="2">
        <v>840</v>
      </c>
      <c r="J478" s="16">
        <f>IF(AND(A478="m",B478=19603),Possibles!Q$91,(IF(AND(A478="m",B478=19601),Possibles!Q$90,IF(AND(A478="m",B478=19600),Possibles!Q$89,IF(AND(A478="f",B478=19603),Possibles!Q$87,IF(AND(A478="f",B478=19601),Possibles!Q$86,Possibles!Q$85))))))</f>
        <v>0.15215332330491949</v>
      </c>
      <c r="K478" s="2">
        <f t="shared" si="21"/>
        <v>1278.0879157613238</v>
      </c>
      <c r="L478" s="16">
        <f t="shared" si="22"/>
        <v>0.12215332330491949</v>
      </c>
      <c r="M478" s="14">
        <f t="shared" si="23"/>
        <v>1026.0879157613235</v>
      </c>
    </row>
    <row r="479" spans="1:13" x14ac:dyDescent="0.25">
      <c r="A479" t="s">
        <v>25</v>
      </c>
      <c r="B479">
        <v>19600</v>
      </c>
      <c r="C479">
        <v>1970</v>
      </c>
      <c r="D479" t="b">
        <v>0</v>
      </c>
      <c r="E479" s="2">
        <v>450</v>
      </c>
      <c r="F479" s="2">
        <v>650</v>
      </c>
      <c r="G479" s="2">
        <v>610</v>
      </c>
      <c r="H479" s="2">
        <v>650</v>
      </c>
      <c r="I479" s="2">
        <v>850</v>
      </c>
      <c r="J479" s="16">
        <f>IF(AND(A479="m",B479=19603),Possibles!Q$91,(IF(AND(A479="m",B479=19601),Possibles!Q$90,IF(AND(A479="m",B479=19600),Possibles!Q$89,IF(AND(A479="f",B479=19603),Possibles!Q$87,IF(AND(A479="f",B479=19601),Possibles!Q$86,Possibles!Q$85))))))</f>
        <v>0.15082983768010214</v>
      </c>
      <c r="K479" s="2">
        <f t="shared" si="21"/>
        <v>1282.0536202808682</v>
      </c>
      <c r="L479" s="16">
        <f t="shared" si="22"/>
        <v>0.12082983768010214</v>
      </c>
      <c r="M479" s="14">
        <f t="shared" si="23"/>
        <v>1027.0536202808682</v>
      </c>
    </row>
    <row r="480" spans="1:13" x14ac:dyDescent="0.25">
      <c r="A480" t="s">
        <v>15</v>
      </c>
      <c r="B480">
        <v>19600</v>
      </c>
      <c r="C480">
        <v>1970</v>
      </c>
      <c r="D480" t="b">
        <v>0</v>
      </c>
      <c r="E480" s="2">
        <v>750</v>
      </c>
      <c r="F480" s="2">
        <v>750</v>
      </c>
      <c r="G480" s="2">
        <v>790</v>
      </c>
      <c r="H480" s="2">
        <v>910</v>
      </c>
      <c r="I480" s="2">
        <v>990</v>
      </c>
      <c r="J480" s="16">
        <f>IF(AND(A480="m",B480=19603),Possibles!Q$91,(IF(AND(A480="m",B480=19601),Possibles!Q$90,IF(AND(A480="m",B480=19600),Possibles!Q$89,IF(AND(A480="f",B480=19603),Possibles!Q$87,IF(AND(A480="f",B480=19601),Possibles!Q$86,Possibles!Q$85))))))</f>
        <v>0.15971939812932087</v>
      </c>
      <c r="K480" s="2">
        <f t="shared" si="21"/>
        <v>1581.2220414802766</v>
      </c>
      <c r="L480" s="16">
        <f t="shared" si="22"/>
        <v>0.12971939812932087</v>
      </c>
      <c r="M480" s="14">
        <f t="shared" si="23"/>
        <v>1284.2220414802766</v>
      </c>
    </row>
    <row r="481" spans="1:13" x14ac:dyDescent="0.25">
      <c r="A481" t="s">
        <v>15</v>
      </c>
      <c r="B481">
        <v>19601</v>
      </c>
      <c r="C481">
        <v>1970</v>
      </c>
      <c r="D481" t="b">
        <v>0</v>
      </c>
      <c r="E481" s="2">
        <v>600</v>
      </c>
      <c r="F481" s="2">
        <v>720</v>
      </c>
      <c r="G481" s="2">
        <v>720</v>
      </c>
      <c r="H481" s="2">
        <v>840</v>
      </c>
      <c r="I481" s="2">
        <v>1000</v>
      </c>
      <c r="J481" s="16">
        <f>IF(AND(A481="m",B481=19603),Possibles!Q$91,(IF(AND(A481="m",B481=19601),Possibles!Q$90,IF(AND(A481="m",B481=19600),Possibles!Q$89,IF(AND(A481="f",B481=19603),Possibles!Q$87,IF(AND(A481="f",B481=19601),Possibles!Q$86,Possibles!Q$85))))))</f>
        <v>0.15215332330491949</v>
      </c>
      <c r="K481" s="2">
        <f t="shared" si="21"/>
        <v>1521.5332330491949</v>
      </c>
      <c r="L481" s="16">
        <f t="shared" si="22"/>
        <v>0.12215332330491949</v>
      </c>
      <c r="M481" s="14">
        <f t="shared" si="23"/>
        <v>1221.5332330491949</v>
      </c>
    </row>
    <row r="482" spans="1:13" x14ac:dyDescent="0.25">
      <c r="A482" t="s">
        <v>15</v>
      </c>
      <c r="B482">
        <v>19601</v>
      </c>
      <c r="C482">
        <v>1970</v>
      </c>
      <c r="D482" t="b">
        <v>0</v>
      </c>
      <c r="E482" s="2">
        <v>150</v>
      </c>
      <c r="F482" s="2">
        <v>310</v>
      </c>
      <c r="G482" s="2">
        <v>350</v>
      </c>
      <c r="H482" s="2">
        <v>470</v>
      </c>
      <c r="I482" s="2">
        <v>630</v>
      </c>
      <c r="J482" s="16">
        <f>IF(AND(A482="m",B482=19603),Possibles!Q$91,(IF(AND(A482="m",B482=19601),Possibles!Q$90,IF(AND(A482="m",B482=19600),Possibles!Q$89,IF(AND(A482="f",B482=19603),Possibles!Q$87,IF(AND(A482="f",B482=19601),Possibles!Q$86,Possibles!Q$85))))))</f>
        <v>0.15215332330491949</v>
      </c>
      <c r="K482" s="2">
        <f t="shared" si="21"/>
        <v>958.56593682099276</v>
      </c>
      <c r="L482" s="16">
        <f t="shared" si="22"/>
        <v>0.12215332330491949</v>
      </c>
      <c r="M482" s="14">
        <f t="shared" si="23"/>
        <v>769.56593682099276</v>
      </c>
    </row>
    <row r="483" spans="1:13" x14ac:dyDescent="0.25">
      <c r="A483" t="s">
        <v>25</v>
      </c>
      <c r="B483">
        <v>19601</v>
      </c>
      <c r="C483">
        <v>1970</v>
      </c>
      <c r="D483" t="b">
        <v>0</v>
      </c>
      <c r="E483" s="2">
        <v>450</v>
      </c>
      <c r="F483" s="2">
        <v>450</v>
      </c>
      <c r="G483" s="2">
        <v>610</v>
      </c>
      <c r="H483" s="2">
        <v>730</v>
      </c>
      <c r="I483" s="2">
        <v>890</v>
      </c>
      <c r="J483" s="16">
        <f>IF(AND(A483="m",B483=19603),Possibles!Q$91,(IF(AND(A483="m",B483=19601),Possibles!Q$90,IF(AND(A483="m",B483=19600),Possibles!Q$89,IF(AND(A483="f",B483=19603),Possibles!Q$87,IF(AND(A483="f",B483=19601),Possibles!Q$86,Possibles!Q$85))))))</f>
        <v>0.13250116814631868</v>
      </c>
      <c r="K483" s="2">
        <f t="shared" si="21"/>
        <v>1179.2603965022361</v>
      </c>
      <c r="L483" s="16">
        <f t="shared" si="22"/>
        <v>0.10250116814631868</v>
      </c>
      <c r="M483" s="14">
        <f t="shared" si="23"/>
        <v>912.26039650223629</v>
      </c>
    </row>
    <row r="484" spans="1:13" x14ac:dyDescent="0.25">
      <c r="A484" t="s">
        <v>15</v>
      </c>
      <c r="B484">
        <v>19603</v>
      </c>
      <c r="C484">
        <v>1970</v>
      </c>
      <c r="D484" t="b">
        <v>0</v>
      </c>
      <c r="E484" s="2">
        <v>750</v>
      </c>
      <c r="F484" s="2">
        <v>1030</v>
      </c>
      <c r="G484" s="2">
        <v>1230</v>
      </c>
      <c r="H484" s="2">
        <v>1270</v>
      </c>
      <c r="I484" s="2">
        <v>1310</v>
      </c>
      <c r="J484" s="16">
        <f>IF(AND(A484="m",B484=19603),Possibles!Q$91,(IF(AND(A484="m",B484=19601),Possibles!Q$90,IF(AND(A484="m",B484=19600),Possibles!Q$89,IF(AND(A484="f",B484=19603),Possibles!Q$87,IF(AND(A484="f",B484=19601),Possibles!Q$86,Possibles!Q$85))))))</f>
        <v>0.16389548693586697</v>
      </c>
      <c r="K484" s="2">
        <f t="shared" si="21"/>
        <v>2147.0308788598572</v>
      </c>
      <c r="L484" s="16">
        <f t="shared" si="22"/>
        <v>0.13389548693586698</v>
      </c>
      <c r="M484" s="14">
        <f t="shared" si="23"/>
        <v>1754.0308788598572</v>
      </c>
    </row>
    <row r="485" spans="1:13" x14ac:dyDescent="0.25">
      <c r="A485" t="s">
        <v>15</v>
      </c>
      <c r="B485">
        <v>19600</v>
      </c>
      <c r="C485">
        <v>1970</v>
      </c>
      <c r="D485" t="b">
        <v>0</v>
      </c>
      <c r="E485" s="2">
        <v>750</v>
      </c>
      <c r="F485" s="2">
        <v>1030</v>
      </c>
      <c r="G485" s="2">
        <v>1230</v>
      </c>
      <c r="H485" s="2">
        <v>1270</v>
      </c>
      <c r="I485" s="2">
        <v>1310</v>
      </c>
      <c r="J485" s="16">
        <f>IF(AND(A485="m",B485=19603),Possibles!Q$91,(IF(AND(A485="m",B485=19601),Possibles!Q$90,IF(AND(A485="m",B485=19600),Possibles!Q$89,IF(AND(A485="f",B485=19603),Possibles!Q$87,IF(AND(A485="f",B485=19601),Possibles!Q$86,Possibles!Q$85))))))</f>
        <v>0.15971939812932087</v>
      </c>
      <c r="K485" s="2">
        <f t="shared" si="21"/>
        <v>2092.3241154941034</v>
      </c>
      <c r="L485" s="16">
        <f t="shared" si="22"/>
        <v>0.12971939812932087</v>
      </c>
      <c r="M485" s="14">
        <f t="shared" si="23"/>
        <v>1699.3241154941034</v>
      </c>
    </row>
    <row r="486" spans="1:13" x14ac:dyDescent="0.25">
      <c r="A486" t="s">
        <v>25</v>
      </c>
      <c r="B486">
        <v>19603</v>
      </c>
      <c r="C486">
        <v>1970</v>
      </c>
      <c r="D486" t="b">
        <v>0</v>
      </c>
      <c r="E486" s="2">
        <v>450</v>
      </c>
      <c r="F486" s="2">
        <v>610</v>
      </c>
      <c r="G486" s="2">
        <v>730</v>
      </c>
      <c r="H486" s="2">
        <v>810</v>
      </c>
      <c r="I486" s="2">
        <v>930</v>
      </c>
      <c r="J486" s="16">
        <f>IF(AND(A486="m",B486=19603),Possibles!Q$91,(IF(AND(A486="m",B486=19601),Possibles!Q$90,IF(AND(A486="m",B486=19600),Possibles!Q$89,IF(AND(A486="f",B486=19603),Possibles!Q$87,IF(AND(A486="f",B486=19601),Possibles!Q$86,Possibles!Q$85))))))</f>
        <v>0.1613047697245652</v>
      </c>
      <c r="K486" s="2">
        <f t="shared" si="21"/>
        <v>1500.1343584384563</v>
      </c>
      <c r="L486" s="16">
        <f t="shared" si="22"/>
        <v>0.1313047697245652</v>
      </c>
      <c r="M486" s="14">
        <f t="shared" si="23"/>
        <v>1221.1343584384563</v>
      </c>
    </row>
    <row r="487" spans="1:13" x14ac:dyDescent="0.25">
      <c r="A487" t="s">
        <v>15</v>
      </c>
      <c r="B487">
        <v>19603</v>
      </c>
      <c r="C487">
        <v>1970</v>
      </c>
      <c r="D487" t="b">
        <v>0</v>
      </c>
      <c r="E487" s="2">
        <v>300</v>
      </c>
      <c r="F487" s="2">
        <v>460</v>
      </c>
      <c r="G487" s="2">
        <v>420</v>
      </c>
      <c r="H487" s="2">
        <v>460</v>
      </c>
      <c r="I487" s="2">
        <v>620</v>
      </c>
      <c r="J487" s="16">
        <f>IF(AND(A487="m",B487=19603),Possibles!Q$91,(IF(AND(A487="m",B487=19601),Possibles!Q$90,IF(AND(A487="m",B487=19600),Possibles!Q$89,IF(AND(A487="f",B487=19603),Possibles!Q$87,IF(AND(A487="f",B487=19601),Possibles!Q$86,Possibles!Q$85))))))</f>
        <v>0.16389548693586697</v>
      </c>
      <c r="K487" s="2">
        <f t="shared" si="21"/>
        <v>1016.1520190023753</v>
      </c>
      <c r="L487" s="16">
        <f t="shared" si="22"/>
        <v>0.13389548693586698</v>
      </c>
      <c r="M487" s="14">
        <f t="shared" si="23"/>
        <v>830.15201900237525</v>
      </c>
    </row>
    <row r="488" spans="1:13" x14ac:dyDescent="0.25">
      <c r="A488" t="s">
        <v>25</v>
      </c>
      <c r="B488">
        <v>19603</v>
      </c>
      <c r="C488">
        <v>1970</v>
      </c>
      <c r="D488" t="b">
        <v>0</v>
      </c>
      <c r="E488" s="2">
        <v>450</v>
      </c>
      <c r="F488" s="2">
        <v>450</v>
      </c>
      <c r="G488" s="2">
        <v>450</v>
      </c>
      <c r="H488" s="2">
        <v>530</v>
      </c>
      <c r="I488" s="2">
        <v>730</v>
      </c>
      <c r="J488" s="16">
        <f>IF(AND(A488="m",B488=19603),Possibles!Q$91,(IF(AND(A488="m",B488=19601),Possibles!Q$90,IF(AND(A488="m",B488=19600),Possibles!Q$89,IF(AND(A488="f",B488=19603),Possibles!Q$87,IF(AND(A488="f",B488=19601),Possibles!Q$86,Possibles!Q$85))))))</f>
        <v>0.1613047697245652</v>
      </c>
      <c r="K488" s="2">
        <f t="shared" si="21"/>
        <v>1177.5248189893259</v>
      </c>
      <c r="L488" s="16">
        <f t="shared" si="22"/>
        <v>0.1313047697245652</v>
      </c>
      <c r="M488" s="14">
        <f t="shared" si="23"/>
        <v>958.52481898932592</v>
      </c>
    </row>
    <row r="489" spans="1:13" x14ac:dyDescent="0.25">
      <c r="A489" t="s">
        <v>25</v>
      </c>
      <c r="B489">
        <v>19600</v>
      </c>
      <c r="C489">
        <v>1970</v>
      </c>
      <c r="D489" t="b">
        <v>0</v>
      </c>
      <c r="E489" s="2">
        <v>450</v>
      </c>
      <c r="F489" s="2">
        <v>410</v>
      </c>
      <c r="G489" s="2">
        <v>410</v>
      </c>
      <c r="H489" s="2">
        <v>530</v>
      </c>
      <c r="I489" s="2">
        <v>570</v>
      </c>
      <c r="J489" s="16">
        <f>IF(AND(A489="m",B489=19603),Possibles!Q$91,(IF(AND(A489="m",B489=19601),Possibles!Q$90,IF(AND(A489="m",B489=19600),Possibles!Q$89,IF(AND(A489="f",B489=19603),Possibles!Q$87,IF(AND(A489="f",B489=19601),Possibles!Q$86,Possibles!Q$85))))))</f>
        <v>0.15082983768010214</v>
      </c>
      <c r="K489" s="2">
        <f t="shared" si="21"/>
        <v>859.73007477658223</v>
      </c>
      <c r="L489" s="16">
        <f t="shared" si="22"/>
        <v>0.12082983768010214</v>
      </c>
      <c r="M489" s="14">
        <f t="shared" si="23"/>
        <v>688.73007477658223</v>
      </c>
    </row>
    <row r="490" spans="1:13" x14ac:dyDescent="0.25">
      <c r="A490" t="s">
        <v>25</v>
      </c>
      <c r="B490">
        <v>19603</v>
      </c>
      <c r="C490">
        <v>1970</v>
      </c>
      <c r="D490" t="b">
        <v>0</v>
      </c>
      <c r="E490" s="2">
        <v>450</v>
      </c>
      <c r="F490" s="2">
        <v>650</v>
      </c>
      <c r="G490" s="2">
        <v>650</v>
      </c>
      <c r="H490" s="2">
        <v>850</v>
      </c>
      <c r="I490" s="2">
        <v>1010</v>
      </c>
      <c r="J490" s="16">
        <f>IF(AND(A490="m",B490=19603),Possibles!Q$91,(IF(AND(A490="m",B490=19601),Possibles!Q$90,IF(AND(A490="m",B490=19600),Possibles!Q$89,IF(AND(A490="f",B490=19603),Possibles!Q$87,IF(AND(A490="f",B490=19601),Possibles!Q$86,Possibles!Q$85))))))</f>
        <v>0.1613047697245652</v>
      </c>
      <c r="K490" s="2">
        <f t="shared" si="21"/>
        <v>1629.1781742181086</v>
      </c>
      <c r="L490" s="16">
        <f t="shared" si="22"/>
        <v>0.1313047697245652</v>
      </c>
      <c r="M490" s="14">
        <f t="shared" si="23"/>
        <v>1326.1781742181086</v>
      </c>
    </row>
    <row r="491" spans="1:13" x14ac:dyDescent="0.25">
      <c r="A491" t="s">
        <v>15</v>
      </c>
      <c r="B491">
        <v>19600</v>
      </c>
      <c r="C491">
        <v>1970</v>
      </c>
      <c r="D491" t="b">
        <v>0</v>
      </c>
      <c r="E491" s="2">
        <v>600</v>
      </c>
      <c r="F491" s="2">
        <v>680</v>
      </c>
      <c r="G491" s="2">
        <v>680</v>
      </c>
      <c r="H491" s="2">
        <v>800</v>
      </c>
      <c r="I491" s="2">
        <v>840</v>
      </c>
      <c r="J491" s="16">
        <f>IF(AND(A491="m",B491=19603),Possibles!Q$91,(IF(AND(A491="m",B491=19601),Possibles!Q$90,IF(AND(A491="m",B491=19600),Possibles!Q$89,IF(AND(A491="f",B491=19603),Possibles!Q$87,IF(AND(A491="f",B491=19601),Possibles!Q$86,Possibles!Q$85))))))</f>
        <v>0.15971939812932087</v>
      </c>
      <c r="K491" s="2">
        <f t="shared" si="21"/>
        <v>1341.6429442862955</v>
      </c>
      <c r="L491" s="16">
        <f t="shared" si="22"/>
        <v>0.12971939812932087</v>
      </c>
      <c r="M491" s="14">
        <f t="shared" si="23"/>
        <v>1089.6429442862952</v>
      </c>
    </row>
    <row r="492" spans="1:13" x14ac:dyDescent="0.25">
      <c r="A492" t="s">
        <v>15</v>
      </c>
      <c r="B492">
        <v>19601</v>
      </c>
      <c r="C492">
        <v>1970</v>
      </c>
      <c r="D492" t="b">
        <v>0</v>
      </c>
      <c r="E492" s="2">
        <v>450</v>
      </c>
      <c r="F492" s="2">
        <v>650</v>
      </c>
      <c r="G492" s="2">
        <v>690</v>
      </c>
      <c r="H492" s="2">
        <v>810</v>
      </c>
      <c r="I492" s="2">
        <v>890</v>
      </c>
      <c r="J492" s="16">
        <f>IF(AND(A492="m",B492=19603),Possibles!Q$91,(IF(AND(A492="m",B492=19601),Possibles!Q$90,IF(AND(A492="m",B492=19600),Possibles!Q$89,IF(AND(A492="f",B492=19603),Possibles!Q$87,IF(AND(A492="f",B492=19601),Possibles!Q$86,Possibles!Q$85))))))</f>
        <v>0.15215332330491949</v>
      </c>
      <c r="K492" s="2">
        <f t="shared" si="21"/>
        <v>1354.1645774137835</v>
      </c>
      <c r="L492" s="16">
        <f t="shared" si="22"/>
        <v>0.12215332330491949</v>
      </c>
      <c r="M492" s="14">
        <f t="shared" si="23"/>
        <v>1087.1645774137835</v>
      </c>
    </row>
    <row r="493" spans="1:13" x14ac:dyDescent="0.25">
      <c r="A493" t="s">
        <v>25</v>
      </c>
      <c r="B493">
        <v>19603</v>
      </c>
      <c r="C493">
        <v>1971</v>
      </c>
      <c r="D493" t="b">
        <v>0</v>
      </c>
      <c r="E493" s="2">
        <v>300</v>
      </c>
      <c r="F493" s="2">
        <v>380</v>
      </c>
      <c r="G493" s="2">
        <v>420</v>
      </c>
      <c r="H493" s="2">
        <v>460</v>
      </c>
      <c r="I493" s="2">
        <v>620</v>
      </c>
      <c r="J493" s="16">
        <f>IF(AND(A493="m",B493=19603),Possibles!Q$91,(IF(AND(A493="m",B493=19601),Possibles!Q$90,IF(AND(A493="m",B493=19600),Possibles!Q$89,IF(AND(A493="f",B493=19603),Possibles!Q$87,IF(AND(A493="f",B493=19601),Possibles!Q$86,Possibles!Q$85))))))</f>
        <v>0.1613047697245652</v>
      </c>
      <c r="K493" s="2">
        <f t="shared" si="21"/>
        <v>1000.0895722923043</v>
      </c>
      <c r="L493" s="16">
        <f t="shared" si="22"/>
        <v>0.1313047697245652</v>
      </c>
      <c r="M493" s="14">
        <f t="shared" si="23"/>
        <v>814.08957229230418</v>
      </c>
    </row>
    <row r="494" spans="1:13" x14ac:dyDescent="0.25">
      <c r="A494" t="s">
        <v>25</v>
      </c>
      <c r="B494">
        <v>19601</v>
      </c>
      <c r="C494">
        <v>1971</v>
      </c>
      <c r="D494" t="b">
        <v>0</v>
      </c>
      <c r="E494" s="2">
        <v>600</v>
      </c>
      <c r="F494" s="2">
        <v>760</v>
      </c>
      <c r="G494" s="2">
        <v>840</v>
      </c>
      <c r="H494" s="2">
        <v>1040</v>
      </c>
      <c r="I494" s="2">
        <v>1120</v>
      </c>
      <c r="J494" s="16">
        <f>IF(AND(A494="m",B494=19603),Possibles!Q$91,(IF(AND(A494="m",B494=19601),Possibles!Q$90,IF(AND(A494="m",B494=19600),Possibles!Q$89,IF(AND(A494="f",B494=19603),Possibles!Q$87,IF(AND(A494="f",B494=19601),Possibles!Q$86,Possibles!Q$85))))))</f>
        <v>0.13250116814631868</v>
      </c>
      <c r="K494" s="2">
        <f t="shared" si="21"/>
        <v>1484.013083238769</v>
      </c>
      <c r="L494" s="16">
        <f t="shared" si="22"/>
        <v>0.10250116814631868</v>
      </c>
      <c r="M494" s="14">
        <f t="shared" si="23"/>
        <v>1148.0130832387692</v>
      </c>
    </row>
    <row r="495" spans="1:13" x14ac:dyDescent="0.25">
      <c r="A495" t="s">
        <v>25</v>
      </c>
      <c r="B495">
        <v>19600</v>
      </c>
      <c r="C495">
        <v>1971</v>
      </c>
      <c r="D495" t="b">
        <v>0</v>
      </c>
      <c r="E495" s="2">
        <v>600</v>
      </c>
      <c r="F495" s="2">
        <v>560</v>
      </c>
      <c r="G495" s="2">
        <v>560</v>
      </c>
      <c r="H495" s="2">
        <v>720</v>
      </c>
      <c r="I495" s="2">
        <v>920</v>
      </c>
      <c r="J495" s="16">
        <f>IF(AND(A495="m",B495=19603),Possibles!Q$91,(IF(AND(A495="m",B495=19601),Possibles!Q$90,IF(AND(A495="m",B495=19600),Possibles!Q$89,IF(AND(A495="f",B495=19603),Possibles!Q$87,IF(AND(A495="f",B495=19601),Possibles!Q$86,Possibles!Q$85))))))</f>
        <v>0.15082983768010214</v>
      </c>
      <c r="K495" s="2">
        <f t="shared" si="21"/>
        <v>1387.6345066569397</v>
      </c>
      <c r="L495" s="16">
        <f t="shared" si="22"/>
        <v>0.12082983768010214</v>
      </c>
      <c r="M495" s="14">
        <f t="shared" si="23"/>
        <v>1111.6345066569397</v>
      </c>
    </row>
    <row r="496" spans="1:13" x14ac:dyDescent="0.25">
      <c r="A496" t="s">
        <v>15</v>
      </c>
      <c r="B496">
        <v>19603</v>
      </c>
      <c r="C496">
        <v>1971</v>
      </c>
      <c r="D496" t="b">
        <v>0</v>
      </c>
      <c r="E496" s="2">
        <v>150</v>
      </c>
      <c r="F496" s="2">
        <v>190</v>
      </c>
      <c r="G496" s="2">
        <v>390</v>
      </c>
      <c r="H496" s="2">
        <v>470</v>
      </c>
      <c r="I496" s="2">
        <v>590</v>
      </c>
      <c r="J496" s="16">
        <f>IF(AND(A496="m",B496=19603),Possibles!Q$91,(IF(AND(A496="m",B496=19601),Possibles!Q$90,IF(AND(A496="m",B496=19600),Possibles!Q$89,IF(AND(A496="f",B496=19603),Possibles!Q$87,IF(AND(A496="f",B496=19601),Possibles!Q$86,Possibles!Q$85))))))</f>
        <v>0.16389548693586697</v>
      </c>
      <c r="K496" s="2">
        <f t="shared" si="21"/>
        <v>966.98337292161511</v>
      </c>
      <c r="L496" s="16">
        <f t="shared" si="22"/>
        <v>0.13389548693586698</v>
      </c>
      <c r="M496" s="14">
        <f t="shared" si="23"/>
        <v>789.98337292161511</v>
      </c>
    </row>
    <row r="497" spans="1:13" x14ac:dyDescent="0.25">
      <c r="A497" t="s">
        <v>15</v>
      </c>
      <c r="B497">
        <v>19601</v>
      </c>
      <c r="C497">
        <v>1971</v>
      </c>
      <c r="D497" t="b">
        <v>0</v>
      </c>
      <c r="E497" s="2">
        <v>300</v>
      </c>
      <c r="F497" s="2">
        <v>500</v>
      </c>
      <c r="G497" s="2">
        <v>500</v>
      </c>
      <c r="H497" s="2">
        <v>620</v>
      </c>
      <c r="I497" s="2">
        <v>820</v>
      </c>
      <c r="J497" s="16">
        <f>IF(AND(A497="m",B497=19603),Possibles!Q$91,(IF(AND(A497="m",B497=19601),Possibles!Q$90,IF(AND(A497="m",B497=19600),Possibles!Q$89,IF(AND(A497="f",B497=19603),Possibles!Q$87,IF(AND(A497="f",B497=19601),Possibles!Q$86,Possibles!Q$85))))))</f>
        <v>0.15215332330491949</v>
      </c>
      <c r="K497" s="2">
        <f t="shared" si="21"/>
        <v>1247.6572511003399</v>
      </c>
      <c r="L497" s="16">
        <f t="shared" si="22"/>
        <v>0.12215332330491949</v>
      </c>
      <c r="M497" s="14">
        <f t="shared" si="23"/>
        <v>1001.6572511003397</v>
      </c>
    </row>
    <row r="498" spans="1:13" x14ac:dyDescent="0.25">
      <c r="A498" t="s">
        <v>25</v>
      </c>
      <c r="B498">
        <v>19603</v>
      </c>
      <c r="C498">
        <v>1971</v>
      </c>
      <c r="D498" t="b">
        <v>0</v>
      </c>
      <c r="E498" s="2">
        <v>450</v>
      </c>
      <c r="F498" s="2">
        <v>610</v>
      </c>
      <c r="G498" s="2">
        <v>610</v>
      </c>
      <c r="H498" s="2">
        <v>730</v>
      </c>
      <c r="I498" s="2">
        <v>890</v>
      </c>
      <c r="J498" s="16">
        <f>IF(AND(A498="m",B498=19603),Possibles!Q$91,(IF(AND(A498="m",B498=19601),Possibles!Q$90,IF(AND(A498="m",B498=19600),Possibles!Q$89,IF(AND(A498="f",B498=19603),Possibles!Q$87,IF(AND(A498="f",B498=19601),Possibles!Q$86,Possibles!Q$85))))))</f>
        <v>0.1613047697245652</v>
      </c>
      <c r="K498" s="2">
        <f t="shared" si="21"/>
        <v>1435.6124505486302</v>
      </c>
      <c r="L498" s="16">
        <f t="shared" si="22"/>
        <v>0.1313047697245652</v>
      </c>
      <c r="M498" s="14">
        <f t="shared" si="23"/>
        <v>1168.6124505486302</v>
      </c>
    </row>
    <row r="499" spans="1:13" x14ac:dyDescent="0.25">
      <c r="A499" t="s">
        <v>15</v>
      </c>
      <c r="B499">
        <v>19600</v>
      </c>
      <c r="C499">
        <v>1971</v>
      </c>
      <c r="D499" t="b">
        <v>0</v>
      </c>
      <c r="E499" s="2">
        <v>150</v>
      </c>
      <c r="F499" s="2">
        <v>230</v>
      </c>
      <c r="G499" s="2">
        <v>430</v>
      </c>
      <c r="H499" s="2">
        <v>470</v>
      </c>
      <c r="I499" s="2">
        <v>590</v>
      </c>
      <c r="J499" s="16">
        <f>IF(AND(A499="m",B499=19603),Possibles!Q$91,(IF(AND(A499="m",B499=19601),Possibles!Q$90,IF(AND(A499="m",B499=19600),Possibles!Q$89,IF(AND(A499="f",B499=19603),Possibles!Q$87,IF(AND(A499="f",B499=19601),Possibles!Q$86,Possibles!Q$85))))))</f>
        <v>0.15971939812932087</v>
      </c>
      <c r="K499" s="2">
        <f t="shared" si="21"/>
        <v>942.34444896299317</v>
      </c>
      <c r="L499" s="16">
        <f t="shared" si="22"/>
        <v>0.12971939812932087</v>
      </c>
      <c r="M499" s="14">
        <f t="shared" si="23"/>
        <v>765.34444896299317</v>
      </c>
    </row>
    <row r="500" spans="1:13" x14ac:dyDescent="0.25">
      <c r="A500" t="s">
        <v>15</v>
      </c>
      <c r="B500">
        <v>19601</v>
      </c>
      <c r="C500">
        <v>1971</v>
      </c>
      <c r="D500" t="b">
        <v>0</v>
      </c>
      <c r="E500" s="2">
        <v>600</v>
      </c>
      <c r="F500" s="2">
        <v>680</v>
      </c>
      <c r="G500" s="2">
        <v>760</v>
      </c>
      <c r="H500" s="2">
        <v>880</v>
      </c>
      <c r="I500" s="2">
        <v>1000</v>
      </c>
      <c r="J500" s="16">
        <f>IF(AND(A500="m",B500=19603),Possibles!Q$91,(IF(AND(A500="m",B500=19601),Possibles!Q$90,IF(AND(A500="m",B500=19600),Possibles!Q$89,IF(AND(A500="f",B500=19603),Possibles!Q$87,IF(AND(A500="f",B500=19601),Possibles!Q$86,Possibles!Q$85))))))</f>
        <v>0.15215332330491949</v>
      </c>
      <c r="K500" s="2">
        <f t="shared" si="21"/>
        <v>1521.5332330491949</v>
      </c>
      <c r="L500" s="16">
        <f t="shared" si="22"/>
        <v>0.12215332330491949</v>
      </c>
      <c r="M500" s="14">
        <f t="shared" si="23"/>
        <v>1221.5332330491949</v>
      </c>
    </row>
    <row r="501" spans="1:13" x14ac:dyDescent="0.25">
      <c r="A501" t="s">
        <v>25</v>
      </c>
      <c r="B501">
        <v>19601</v>
      </c>
      <c r="C501">
        <v>1971</v>
      </c>
      <c r="D501" t="b">
        <v>0</v>
      </c>
      <c r="E501" s="2">
        <v>150</v>
      </c>
      <c r="F501" s="2">
        <v>110</v>
      </c>
      <c r="G501" s="2">
        <v>110</v>
      </c>
      <c r="H501" s="2">
        <v>270</v>
      </c>
      <c r="I501" s="2">
        <v>310</v>
      </c>
      <c r="J501" s="16">
        <f>IF(AND(A501="m",B501=19603),Possibles!Q$91,(IF(AND(A501="m",B501=19601),Possibles!Q$90,IF(AND(A501="m",B501=19600),Possibles!Q$89,IF(AND(A501="f",B501=19603),Possibles!Q$87,IF(AND(A501="f",B501=19601),Possibles!Q$86,Possibles!Q$85))))))</f>
        <v>0.13250116814631868</v>
      </c>
      <c r="K501" s="2">
        <f t="shared" si="21"/>
        <v>410.75362125358788</v>
      </c>
      <c r="L501" s="16">
        <f t="shared" si="22"/>
        <v>0.10250116814631868</v>
      </c>
      <c r="M501" s="14">
        <f t="shared" si="23"/>
        <v>317.75362125358794</v>
      </c>
    </row>
    <row r="502" spans="1:13" x14ac:dyDescent="0.25">
      <c r="A502" t="s">
        <v>25</v>
      </c>
      <c r="B502">
        <v>19600</v>
      </c>
      <c r="C502">
        <v>1971</v>
      </c>
      <c r="D502" t="b">
        <v>0</v>
      </c>
      <c r="E502" s="2">
        <v>300</v>
      </c>
      <c r="F502" s="2">
        <v>420</v>
      </c>
      <c r="G502" s="2">
        <v>580</v>
      </c>
      <c r="H502" s="2">
        <v>660</v>
      </c>
      <c r="I502" s="2">
        <v>860</v>
      </c>
      <c r="J502" s="16">
        <f>IF(AND(A502="m",B502=19603),Possibles!Q$91,(IF(AND(A502="m",B502=19601),Possibles!Q$90,IF(AND(A502="m",B502=19600),Possibles!Q$89,IF(AND(A502="f",B502=19603),Possibles!Q$87,IF(AND(A502="f",B502=19601),Possibles!Q$86,Possibles!Q$85))))))</f>
        <v>0.15082983768010214</v>
      </c>
      <c r="K502" s="2">
        <f t="shared" si="21"/>
        <v>1297.1366040488783</v>
      </c>
      <c r="L502" s="16">
        <f t="shared" si="22"/>
        <v>0.12082983768010214</v>
      </c>
      <c r="M502" s="14">
        <f t="shared" si="23"/>
        <v>1039.1366040488783</v>
      </c>
    </row>
    <row r="503" spans="1:13" x14ac:dyDescent="0.25">
      <c r="A503" t="s">
        <v>15</v>
      </c>
      <c r="B503">
        <v>19603</v>
      </c>
      <c r="C503">
        <v>1971</v>
      </c>
      <c r="D503" t="b">
        <v>0</v>
      </c>
      <c r="E503" s="2">
        <v>600</v>
      </c>
      <c r="F503" s="2">
        <v>840</v>
      </c>
      <c r="G503" s="2">
        <v>1000</v>
      </c>
      <c r="H503" s="2">
        <v>1080</v>
      </c>
      <c r="I503" s="2">
        <v>1240</v>
      </c>
      <c r="J503" s="16">
        <f>IF(AND(A503="m",B503=19603),Possibles!Q$91,(IF(AND(A503="m",B503=19601),Possibles!Q$90,IF(AND(A503="m",B503=19600),Possibles!Q$89,IF(AND(A503="f",B503=19603),Possibles!Q$87,IF(AND(A503="f",B503=19601),Possibles!Q$86,Possibles!Q$85))))))</f>
        <v>0.16389548693586697</v>
      </c>
      <c r="K503" s="2">
        <f t="shared" si="21"/>
        <v>2032.3040380047505</v>
      </c>
      <c r="L503" s="16">
        <f t="shared" si="22"/>
        <v>0.13389548693586698</v>
      </c>
      <c r="M503" s="14">
        <f t="shared" si="23"/>
        <v>1660.3040380047505</v>
      </c>
    </row>
    <row r="504" spans="1:13" x14ac:dyDescent="0.25">
      <c r="A504" t="s">
        <v>15</v>
      </c>
      <c r="B504">
        <v>19600</v>
      </c>
      <c r="C504">
        <v>1971</v>
      </c>
      <c r="D504" t="b">
        <v>0</v>
      </c>
      <c r="E504" s="2">
        <v>300</v>
      </c>
      <c r="F504" s="2">
        <v>540</v>
      </c>
      <c r="G504" s="2">
        <v>740</v>
      </c>
      <c r="H504" s="2">
        <v>780</v>
      </c>
      <c r="I504" s="2">
        <v>900</v>
      </c>
      <c r="J504" s="16">
        <f>IF(AND(A504="m",B504=19603),Possibles!Q$91,(IF(AND(A504="m",B504=19601),Possibles!Q$90,IF(AND(A504="m",B504=19600),Possibles!Q$89,IF(AND(A504="f",B504=19603),Possibles!Q$87,IF(AND(A504="f",B504=19601),Possibles!Q$86,Possibles!Q$85))))))</f>
        <v>0.15971939812932087</v>
      </c>
      <c r="K504" s="2">
        <f t="shared" si="21"/>
        <v>1437.4745831638879</v>
      </c>
      <c r="L504" s="16">
        <f t="shared" si="22"/>
        <v>0.12971939812932087</v>
      </c>
      <c r="M504" s="14">
        <f t="shared" si="23"/>
        <v>1167.4745831638879</v>
      </c>
    </row>
    <row r="505" spans="1:13" x14ac:dyDescent="0.25">
      <c r="A505" t="s">
        <v>25</v>
      </c>
      <c r="B505">
        <v>19601</v>
      </c>
      <c r="C505">
        <v>1971</v>
      </c>
      <c r="D505" t="b">
        <v>0</v>
      </c>
      <c r="E505" s="2">
        <v>750</v>
      </c>
      <c r="F505" s="2">
        <v>870</v>
      </c>
      <c r="G505" s="2">
        <v>1030</v>
      </c>
      <c r="H505" s="2">
        <v>1110</v>
      </c>
      <c r="I505" s="2">
        <v>1310</v>
      </c>
      <c r="J505" s="16">
        <f>IF(AND(A505="m",B505=19603),Possibles!Q$91,(IF(AND(A505="m",B505=19601),Possibles!Q$90,IF(AND(A505="m",B505=19600),Possibles!Q$89,IF(AND(A505="f",B505=19603),Possibles!Q$87,IF(AND(A505="f",B505=19601),Possibles!Q$86,Possibles!Q$85))))))</f>
        <v>0.13250116814631868</v>
      </c>
      <c r="K505" s="2">
        <f t="shared" si="21"/>
        <v>1735.7653027167746</v>
      </c>
      <c r="L505" s="16">
        <f t="shared" si="22"/>
        <v>0.10250116814631868</v>
      </c>
      <c r="M505" s="14">
        <f t="shared" si="23"/>
        <v>1342.7653027167748</v>
      </c>
    </row>
    <row r="506" spans="1:13" x14ac:dyDescent="0.25">
      <c r="A506" t="s">
        <v>25</v>
      </c>
      <c r="B506">
        <v>19600</v>
      </c>
      <c r="C506">
        <v>1971</v>
      </c>
      <c r="D506" t="b">
        <v>0</v>
      </c>
      <c r="E506" s="2">
        <v>750</v>
      </c>
      <c r="F506" s="2">
        <v>710</v>
      </c>
      <c r="G506" s="2">
        <v>750</v>
      </c>
      <c r="H506" s="2">
        <v>910</v>
      </c>
      <c r="I506" s="2">
        <v>990</v>
      </c>
      <c r="J506" s="16">
        <f>IF(AND(A506="m",B506=19603),Possibles!Q$91,(IF(AND(A506="m",B506=19601),Possibles!Q$90,IF(AND(A506="m",B506=19600),Possibles!Q$89,IF(AND(A506="f",B506=19603),Possibles!Q$87,IF(AND(A506="f",B506=19601),Possibles!Q$86,Possibles!Q$85))))))</f>
        <v>0.15082983768010214</v>
      </c>
      <c r="K506" s="2">
        <f t="shared" si="21"/>
        <v>1493.2153930330112</v>
      </c>
      <c r="L506" s="16">
        <f t="shared" si="22"/>
        <v>0.12082983768010214</v>
      </c>
      <c r="M506" s="14">
        <f t="shared" si="23"/>
        <v>1196.2153930330112</v>
      </c>
    </row>
    <row r="507" spans="1:13" x14ac:dyDescent="0.25">
      <c r="A507" t="s">
        <v>15</v>
      </c>
      <c r="B507">
        <v>19603</v>
      </c>
      <c r="C507">
        <v>1971</v>
      </c>
      <c r="D507" t="b">
        <v>0</v>
      </c>
      <c r="E507" s="2">
        <v>300</v>
      </c>
      <c r="F507" s="2">
        <v>260</v>
      </c>
      <c r="G507" s="2">
        <v>460</v>
      </c>
      <c r="H507" s="2">
        <v>620</v>
      </c>
      <c r="I507" s="2">
        <v>660</v>
      </c>
      <c r="J507" s="16">
        <f>IF(AND(A507="m",B507=19603),Possibles!Q$91,(IF(AND(A507="m",B507=19601),Possibles!Q$90,IF(AND(A507="m",B507=19600),Possibles!Q$89,IF(AND(A507="f",B507=19603),Possibles!Q$87,IF(AND(A507="f",B507=19601),Possibles!Q$86,Possibles!Q$85))))))</f>
        <v>0.16389548693586697</v>
      </c>
      <c r="K507" s="2">
        <f t="shared" si="21"/>
        <v>1081.710213776722</v>
      </c>
      <c r="L507" s="16">
        <f t="shared" si="22"/>
        <v>0.13389548693586698</v>
      </c>
      <c r="M507" s="14">
        <f t="shared" si="23"/>
        <v>883.71021377672196</v>
      </c>
    </row>
    <row r="508" spans="1:13" x14ac:dyDescent="0.25">
      <c r="A508" t="s">
        <v>25</v>
      </c>
      <c r="B508">
        <v>19603</v>
      </c>
      <c r="C508">
        <v>1971</v>
      </c>
      <c r="D508" t="b">
        <v>0</v>
      </c>
      <c r="E508" s="2">
        <v>450</v>
      </c>
      <c r="F508" s="2">
        <v>730</v>
      </c>
      <c r="G508" s="2">
        <v>730</v>
      </c>
      <c r="H508" s="2">
        <v>850</v>
      </c>
      <c r="I508" s="2">
        <v>930</v>
      </c>
      <c r="J508" s="16">
        <f>IF(AND(A508="m",B508=19603),Possibles!Q$91,(IF(AND(A508="m",B508=19601),Possibles!Q$90,IF(AND(A508="m",B508=19600),Possibles!Q$89,IF(AND(A508="f",B508=19603),Possibles!Q$87,IF(AND(A508="f",B508=19601),Possibles!Q$86,Possibles!Q$85))))))</f>
        <v>0.1613047697245652</v>
      </c>
      <c r="K508" s="2">
        <f t="shared" si="21"/>
        <v>1500.1343584384563</v>
      </c>
      <c r="L508" s="16">
        <f t="shared" si="22"/>
        <v>0.1313047697245652</v>
      </c>
      <c r="M508" s="14">
        <f t="shared" si="23"/>
        <v>1221.1343584384563</v>
      </c>
    </row>
    <row r="509" spans="1:13" x14ac:dyDescent="0.25">
      <c r="A509" t="s">
        <v>25</v>
      </c>
      <c r="B509">
        <v>19600</v>
      </c>
      <c r="C509">
        <v>1971</v>
      </c>
      <c r="D509" t="b">
        <v>0</v>
      </c>
      <c r="E509" s="2">
        <v>450</v>
      </c>
      <c r="F509" s="2">
        <v>450</v>
      </c>
      <c r="G509" s="2">
        <v>650</v>
      </c>
      <c r="H509" s="2">
        <v>730</v>
      </c>
      <c r="I509" s="2">
        <v>810</v>
      </c>
      <c r="J509" s="16">
        <f>IF(AND(A509="m",B509=19603),Possibles!Q$91,(IF(AND(A509="m",B509=19601),Possibles!Q$90,IF(AND(A509="m",B509=19600),Possibles!Q$89,IF(AND(A509="f",B509=19603),Possibles!Q$87,IF(AND(A509="f",B509=19601),Possibles!Q$86,Possibles!Q$85))))))</f>
        <v>0.15082983768010214</v>
      </c>
      <c r="K509" s="2">
        <f t="shared" si="21"/>
        <v>1221.7216852088272</v>
      </c>
      <c r="L509" s="16">
        <f t="shared" si="22"/>
        <v>0.12082983768010214</v>
      </c>
      <c r="M509" s="14">
        <f t="shared" si="23"/>
        <v>978.72168520882735</v>
      </c>
    </row>
    <row r="510" spans="1:13" x14ac:dyDescent="0.25">
      <c r="A510" t="s">
        <v>25</v>
      </c>
      <c r="B510">
        <v>19601</v>
      </c>
      <c r="C510">
        <v>1972</v>
      </c>
      <c r="D510" t="b">
        <v>0</v>
      </c>
      <c r="E510" s="2">
        <v>750</v>
      </c>
      <c r="F510" s="2">
        <v>870</v>
      </c>
      <c r="G510" s="2">
        <v>1070</v>
      </c>
      <c r="H510" s="2">
        <v>1270</v>
      </c>
      <c r="I510" s="2">
        <v>1310</v>
      </c>
      <c r="J510" s="16">
        <f>IF(AND(A510="m",B510=19603),Possibles!Q$91,(IF(AND(A510="m",B510=19601),Possibles!Q$90,IF(AND(A510="m",B510=19600),Possibles!Q$89,IF(AND(A510="f",B510=19603),Possibles!Q$87,IF(AND(A510="f",B510=19601),Possibles!Q$86,Possibles!Q$85))))))</f>
        <v>0.13250116814631868</v>
      </c>
      <c r="K510" s="2">
        <f t="shared" si="21"/>
        <v>1735.7653027167746</v>
      </c>
      <c r="L510" s="16">
        <f t="shared" si="22"/>
        <v>0.10250116814631868</v>
      </c>
      <c r="M510" s="14">
        <f t="shared" si="23"/>
        <v>1342.7653027167748</v>
      </c>
    </row>
    <row r="511" spans="1:13" x14ac:dyDescent="0.25">
      <c r="A511" t="s">
        <v>15</v>
      </c>
      <c r="B511">
        <v>19603</v>
      </c>
      <c r="C511">
        <v>1972</v>
      </c>
      <c r="D511" t="b">
        <v>0</v>
      </c>
      <c r="E511" s="2">
        <v>450</v>
      </c>
      <c r="F511" s="2">
        <v>570</v>
      </c>
      <c r="G511" s="2">
        <v>730</v>
      </c>
      <c r="H511" s="2">
        <v>770</v>
      </c>
      <c r="I511" s="2">
        <v>890</v>
      </c>
      <c r="J511" s="16">
        <f>IF(AND(A511="m",B511=19603),Possibles!Q$91,(IF(AND(A511="m",B511=19601),Possibles!Q$90,IF(AND(A511="m",B511=19600),Possibles!Q$89,IF(AND(A511="f",B511=19603),Possibles!Q$87,IF(AND(A511="f",B511=19601),Possibles!Q$86,Possibles!Q$85))))))</f>
        <v>0.16389548693586697</v>
      </c>
      <c r="K511" s="2">
        <f t="shared" si="21"/>
        <v>1458.6698337292162</v>
      </c>
      <c r="L511" s="16">
        <f t="shared" si="22"/>
        <v>0.13389548693586698</v>
      </c>
      <c r="M511" s="14">
        <f t="shared" si="23"/>
        <v>1191.669833729216</v>
      </c>
    </row>
    <row r="512" spans="1:13" x14ac:dyDescent="0.25">
      <c r="A512" t="s">
        <v>15</v>
      </c>
      <c r="B512">
        <v>19601</v>
      </c>
      <c r="C512">
        <v>1972</v>
      </c>
      <c r="D512" t="b">
        <v>0</v>
      </c>
      <c r="E512" s="2">
        <v>150</v>
      </c>
      <c r="F512" s="2">
        <v>150</v>
      </c>
      <c r="G512" s="2">
        <v>230</v>
      </c>
      <c r="H512" s="2">
        <v>310</v>
      </c>
      <c r="I512" s="2">
        <v>390</v>
      </c>
      <c r="J512" s="16">
        <f>IF(AND(A512="m",B512=19603),Possibles!Q$91,(IF(AND(A512="m",B512=19601),Possibles!Q$90,IF(AND(A512="m",B512=19600),Possibles!Q$89,IF(AND(A512="f",B512=19603),Possibles!Q$87,IF(AND(A512="f",B512=19601),Possibles!Q$86,Possibles!Q$85))))))</f>
        <v>0.15215332330491949</v>
      </c>
      <c r="K512" s="2">
        <f t="shared" si="21"/>
        <v>593.39796088918604</v>
      </c>
      <c r="L512" s="16">
        <f t="shared" si="22"/>
        <v>0.12215332330491949</v>
      </c>
      <c r="M512" s="14">
        <f t="shared" si="23"/>
        <v>476.39796088918598</v>
      </c>
    </row>
    <row r="513" spans="1:13" x14ac:dyDescent="0.25">
      <c r="A513" t="s">
        <v>25</v>
      </c>
      <c r="B513">
        <v>19600</v>
      </c>
      <c r="C513">
        <v>1972</v>
      </c>
      <c r="D513" t="b">
        <v>0</v>
      </c>
      <c r="E513" s="2">
        <v>750</v>
      </c>
      <c r="F513" s="2">
        <v>910</v>
      </c>
      <c r="G513" s="2">
        <v>990</v>
      </c>
      <c r="H513" s="2">
        <v>1190</v>
      </c>
      <c r="I513" s="2">
        <v>1230</v>
      </c>
      <c r="J513" s="16">
        <f>IF(AND(A513="m",B513=19603),Possibles!Q$91,(IF(AND(A513="m",B513=19601),Possibles!Q$90,IF(AND(A513="m",B513=19600),Possibles!Q$89,IF(AND(A513="f",B513=19603),Possibles!Q$87,IF(AND(A513="f",B513=19601),Possibles!Q$86,Possibles!Q$85))))))</f>
        <v>0.15082983768010214</v>
      </c>
      <c r="K513" s="2">
        <f t="shared" si="21"/>
        <v>1855.2070034652563</v>
      </c>
      <c r="L513" s="16">
        <f t="shared" si="22"/>
        <v>0.12082983768010214</v>
      </c>
      <c r="M513" s="14">
        <f t="shared" si="23"/>
        <v>1486.2070034652563</v>
      </c>
    </row>
    <row r="514" spans="1:13" x14ac:dyDescent="0.25">
      <c r="A514" t="s">
        <v>25</v>
      </c>
      <c r="B514">
        <v>19600</v>
      </c>
      <c r="C514">
        <v>1972</v>
      </c>
      <c r="D514" t="b">
        <v>0</v>
      </c>
      <c r="E514" s="2">
        <v>300</v>
      </c>
      <c r="F514" s="2">
        <v>300</v>
      </c>
      <c r="G514" s="2">
        <v>460</v>
      </c>
      <c r="H514" s="2">
        <v>540</v>
      </c>
      <c r="I514" s="2">
        <v>660</v>
      </c>
      <c r="J514" s="16">
        <f>IF(AND(A514="m",B514=19603),Possibles!Q$91,(IF(AND(A514="m",B514=19601),Possibles!Q$90,IF(AND(A514="m",B514=19600),Possibles!Q$89,IF(AND(A514="f",B514=19603),Possibles!Q$87,IF(AND(A514="f",B514=19601),Possibles!Q$86,Possibles!Q$85))))))</f>
        <v>0.15082983768010214</v>
      </c>
      <c r="K514" s="2">
        <f t="shared" si="21"/>
        <v>995.47692868867409</v>
      </c>
      <c r="L514" s="16">
        <f t="shared" si="22"/>
        <v>0.12082983768010214</v>
      </c>
      <c r="M514" s="14">
        <f t="shared" si="23"/>
        <v>797.47692868867409</v>
      </c>
    </row>
    <row r="515" spans="1:13" x14ac:dyDescent="0.25">
      <c r="A515" t="s">
        <v>25</v>
      </c>
      <c r="B515">
        <v>19603</v>
      </c>
      <c r="C515">
        <v>1972</v>
      </c>
      <c r="D515" t="b">
        <v>0</v>
      </c>
      <c r="E515" s="2">
        <v>150</v>
      </c>
      <c r="F515" s="2">
        <v>310</v>
      </c>
      <c r="G515" s="2">
        <v>390</v>
      </c>
      <c r="H515" s="2">
        <v>510</v>
      </c>
      <c r="I515" s="2">
        <v>630</v>
      </c>
      <c r="J515" s="16">
        <f>IF(AND(A515="m",B515=19603),Possibles!Q$91,(IF(AND(A515="m",B515=19601),Possibles!Q$90,IF(AND(A515="m",B515=19600),Possibles!Q$89,IF(AND(A515="f",B515=19603),Possibles!Q$87,IF(AND(A515="f",B515=19601),Possibles!Q$86,Possibles!Q$85))))))</f>
        <v>0.1613047697245652</v>
      </c>
      <c r="K515" s="2">
        <f t="shared" ref="K515:K578" si="24">((10*J515)*I515)</f>
        <v>1016.2200492647607</v>
      </c>
      <c r="L515" s="16">
        <f t="shared" ref="L515:L578" si="25">J515-0.03</f>
        <v>0.1313047697245652</v>
      </c>
      <c r="M515" s="14">
        <f t="shared" ref="M515:M578" si="26">(10*L515)*I515</f>
        <v>827.22004926476075</v>
      </c>
    </row>
    <row r="516" spans="1:13" x14ac:dyDescent="0.25">
      <c r="A516" t="s">
        <v>25</v>
      </c>
      <c r="B516">
        <v>19601</v>
      </c>
      <c r="C516">
        <v>1972</v>
      </c>
      <c r="D516" t="b">
        <v>0</v>
      </c>
      <c r="E516" s="2">
        <v>300</v>
      </c>
      <c r="F516" s="2">
        <v>460</v>
      </c>
      <c r="G516" s="2">
        <v>420</v>
      </c>
      <c r="H516" s="2">
        <v>540</v>
      </c>
      <c r="I516" s="2">
        <v>620</v>
      </c>
      <c r="J516" s="16">
        <f>IF(AND(A516="m",B516=19603),Possibles!Q$91,(IF(AND(A516="m",B516=19601),Possibles!Q$90,IF(AND(A516="m",B516=19600),Possibles!Q$89,IF(AND(A516="f",B516=19603),Possibles!Q$87,IF(AND(A516="f",B516=19601),Possibles!Q$86,Possibles!Q$85))))))</f>
        <v>0.13250116814631868</v>
      </c>
      <c r="K516" s="2">
        <f t="shared" si="24"/>
        <v>821.50724250717576</v>
      </c>
      <c r="L516" s="16">
        <f t="shared" si="25"/>
        <v>0.10250116814631868</v>
      </c>
      <c r="M516" s="14">
        <f t="shared" si="26"/>
        <v>635.50724250717587</v>
      </c>
    </row>
    <row r="517" spans="1:13" x14ac:dyDescent="0.25">
      <c r="A517" t="s">
        <v>15</v>
      </c>
      <c r="B517">
        <v>19603</v>
      </c>
      <c r="C517">
        <v>1972</v>
      </c>
      <c r="D517" t="b">
        <v>0</v>
      </c>
      <c r="E517" s="2">
        <v>600</v>
      </c>
      <c r="F517" s="2">
        <v>600</v>
      </c>
      <c r="G517" s="2">
        <v>640</v>
      </c>
      <c r="H517" s="2">
        <v>760</v>
      </c>
      <c r="I517" s="2">
        <v>800</v>
      </c>
      <c r="J517" s="16">
        <f>IF(AND(A517="m",B517=19603),Possibles!Q$91,(IF(AND(A517="m",B517=19601),Possibles!Q$90,IF(AND(A517="m",B517=19600),Possibles!Q$89,IF(AND(A517="f",B517=19603),Possibles!Q$87,IF(AND(A517="f",B517=19601),Possibles!Q$86,Possibles!Q$85))))))</f>
        <v>0.16389548693586697</v>
      </c>
      <c r="K517" s="2">
        <f t="shared" si="24"/>
        <v>1311.1638954869359</v>
      </c>
      <c r="L517" s="16">
        <f t="shared" si="25"/>
        <v>0.13389548693586698</v>
      </c>
      <c r="M517" s="14">
        <f t="shared" si="26"/>
        <v>1071.1638954869359</v>
      </c>
    </row>
    <row r="518" spans="1:13" x14ac:dyDescent="0.25">
      <c r="A518" t="s">
        <v>15</v>
      </c>
      <c r="B518">
        <v>19600</v>
      </c>
      <c r="C518">
        <v>1972</v>
      </c>
      <c r="D518" t="b">
        <v>0</v>
      </c>
      <c r="E518" s="2">
        <v>600</v>
      </c>
      <c r="F518" s="2">
        <v>760</v>
      </c>
      <c r="G518" s="2">
        <v>800</v>
      </c>
      <c r="H518" s="2">
        <v>840</v>
      </c>
      <c r="I518" s="2">
        <v>1040</v>
      </c>
      <c r="J518" s="16">
        <f>IF(AND(A518="m",B518=19603),Possibles!Q$91,(IF(AND(A518="m",B518=19601),Possibles!Q$90,IF(AND(A518="m",B518=19600),Possibles!Q$89,IF(AND(A518="f",B518=19603),Possibles!Q$87,IF(AND(A518="f",B518=19601),Possibles!Q$86,Possibles!Q$85))))))</f>
        <v>0.15971939812932087</v>
      </c>
      <c r="K518" s="2">
        <f t="shared" si="24"/>
        <v>1661.081740544937</v>
      </c>
      <c r="L518" s="16">
        <f t="shared" si="25"/>
        <v>0.12971939812932087</v>
      </c>
      <c r="M518" s="14">
        <f t="shared" si="26"/>
        <v>1349.081740544937</v>
      </c>
    </row>
    <row r="519" spans="1:13" x14ac:dyDescent="0.25">
      <c r="A519" t="s">
        <v>25</v>
      </c>
      <c r="B519">
        <v>19601</v>
      </c>
      <c r="C519">
        <v>1972</v>
      </c>
      <c r="D519" t="b">
        <v>0</v>
      </c>
      <c r="E519" s="2">
        <v>450</v>
      </c>
      <c r="F519" s="2">
        <v>410</v>
      </c>
      <c r="G519" s="2">
        <v>450</v>
      </c>
      <c r="H519" s="2">
        <v>650</v>
      </c>
      <c r="I519" s="2">
        <v>690</v>
      </c>
      <c r="J519" s="16">
        <f>IF(AND(A519="m",B519=19603),Possibles!Q$91,(IF(AND(A519="m",B519=19601),Possibles!Q$90,IF(AND(A519="m",B519=19600),Possibles!Q$89,IF(AND(A519="f",B519=19603),Possibles!Q$87,IF(AND(A519="f",B519=19601),Possibles!Q$86,Possibles!Q$85))))))</f>
        <v>0.13250116814631868</v>
      </c>
      <c r="K519" s="2">
        <f t="shared" si="24"/>
        <v>914.25806020959885</v>
      </c>
      <c r="L519" s="16">
        <f t="shared" si="25"/>
        <v>0.10250116814631868</v>
      </c>
      <c r="M519" s="14">
        <f t="shared" si="26"/>
        <v>707.25806020959897</v>
      </c>
    </row>
    <row r="520" spans="1:13" x14ac:dyDescent="0.25">
      <c r="A520" t="s">
        <v>25</v>
      </c>
      <c r="B520">
        <v>19601</v>
      </c>
      <c r="C520">
        <v>1972</v>
      </c>
      <c r="D520" t="b">
        <v>0</v>
      </c>
      <c r="E520" s="2">
        <v>150</v>
      </c>
      <c r="F520" s="2">
        <v>190</v>
      </c>
      <c r="G520" s="2">
        <v>190</v>
      </c>
      <c r="H520" s="2">
        <v>310</v>
      </c>
      <c r="I520" s="2">
        <v>390</v>
      </c>
      <c r="J520" s="16">
        <f>IF(AND(A520="m",B520=19603),Possibles!Q$91,(IF(AND(A520="m",B520=19601),Possibles!Q$90,IF(AND(A520="m",B520=19600),Possibles!Q$89,IF(AND(A520="f",B520=19603),Possibles!Q$87,IF(AND(A520="f",B520=19601),Possibles!Q$86,Possibles!Q$85))))))</f>
        <v>0.13250116814631868</v>
      </c>
      <c r="K520" s="2">
        <f t="shared" si="24"/>
        <v>516.75455577064281</v>
      </c>
      <c r="L520" s="16">
        <f t="shared" si="25"/>
        <v>0.10250116814631868</v>
      </c>
      <c r="M520" s="14">
        <f t="shared" si="26"/>
        <v>399.75455577064287</v>
      </c>
    </row>
    <row r="521" spans="1:13" x14ac:dyDescent="0.25">
      <c r="A521" t="s">
        <v>15</v>
      </c>
      <c r="B521">
        <v>19600</v>
      </c>
      <c r="C521">
        <v>1972</v>
      </c>
      <c r="D521" t="b">
        <v>0</v>
      </c>
      <c r="E521" s="2">
        <v>750</v>
      </c>
      <c r="F521" s="2">
        <v>990</v>
      </c>
      <c r="G521" s="2">
        <v>1030</v>
      </c>
      <c r="H521" s="2">
        <v>1070</v>
      </c>
      <c r="I521" s="2">
        <v>1230</v>
      </c>
      <c r="J521" s="16">
        <f>IF(AND(A521="m",B521=19603),Possibles!Q$91,(IF(AND(A521="m",B521=19601),Possibles!Q$90,IF(AND(A521="m",B521=19600),Possibles!Q$89,IF(AND(A521="f",B521=19603),Possibles!Q$87,IF(AND(A521="f",B521=19601),Possibles!Q$86,Possibles!Q$85))))))</f>
        <v>0.15971939812932087</v>
      </c>
      <c r="K521" s="2">
        <f t="shared" si="24"/>
        <v>1964.5485969906467</v>
      </c>
      <c r="L521" s="16">
        <f t="shared" si="25"/>
        <v>0.12971939812932087</v>
      </c>
      <c r="M521" s="14">
        <f t="shared" si="26"/>
        <v>1595.5485969906467</v>
      </c>
    </row>
    <row r="522" spans="1:13" x14ac:dyDescent="0.25">
      <c r="A522" t="s">
        <v>25</v>
      </c>
      <c r="B522">
        <v>19601</v>
      </c>
      <c r="C522">
        <v>1972</v>
      </c>
      <c r="D522" t="b">
        <v>0</v>
      </c>
      <c r="E522" s="2">
        <v>150</v>
      </c>
      <c r="F522" s="2">
        <v>350</v>
      </c>
      <c r="G522" s="2">
        <v>390</v>
      </c>
      <c r="H522" s="2">
        <v>590</v>
      </c>
      <c r="I522" s="2">
        <v>670</v>
      </c>
      <c r="J522" s="16">
        <f>IF(AND(A522="m",B522=19603),Possibles!Q$91,(IF(AND(A522="m",B522=19601),Possibles!Q$90,IF(AND(A522="m",B522=19600),Possibles!Q$89,IF(AND(A522="f",B522=19603),Possibles!Q$87,IF(AND(A522="f",B522=19601),Possibles!Q$86,Possibles!Q$85))))))</f>
        <v>0.13250116814631868</v>
      </c>
      <c r="K522" s="2">
        <f t="shared" si="24"/>
        <v>887.75782658033506</v>
      </c>
      <c r="L522" s="16">
        <f t="shared" si="25"/>
        <v>0.10250116814631868</v>
      </c>
      <c r="M522" s="14">
        <f t="shared" si="26"/>
        <v>686.75782658033518</v>
      </c>
    </row>
    <row r="523" spans="1:13" x14ac:dyDescent="0.25">
      <c r="A523" t="s">
        <v>15</v>
      </c>
      <c r="B523">
        <v>19603</v>
      </c>
      <c r="C523">
        <v>1972</v>
      </c>
      <c r="D523" t="b">
        <v>0</v>
      </c>
      <c r="E523" s="2">
        <v>750</v>
      </c>
      <c r="F523" s="2">
        <v>950</v>
      </c>
      <c r="G523" s="2">
        <v>910</v>
      </c>
      <c r="H523" s="2">
        <v>1110</v>
      </c>
      <c r="I523" s="2">
        <v>1190</v>
      </c>
      <c r="J523" s="16">
        <f>IF(AND(A523="m",B523=19603),Possibles!Q$91,(IF(AND(A523="m",B523=19601),Possibles!Q$90,IF(AND(A523="m",B523=19600),Possibles!Q$89,IF(AND(A523="f",B523=19603),Possibles!Q$87,IF(AND(A523="f",B523=19601),Possibles!Q$86,Possibles!Q$85))))))</f>
        <v>0.16389548693586697</v>
      </c>
      <c r="K523" s="2">
        <f t="shared" si="24"/>
        <v>1950.3562945368169</v>
      </c>
      <c r="L523" s="16">
        <f t="shared" si="25"/>
        <v>0.13389548693586698</v>
      </c>
      <c r="M523" s="14">
        <f t="shared" si="26"/>
        <v>1593.3562945368169</v>
      </c>
    </row>
    <row r="524" spans="1:13" x14ac:dyDescent="0.25">
      <c r="A524" t="s">
        <v>25</v>
      </c>
      <c r="B524">
        <v>19603</v>
      </c>
      <c r="C524">
        <v>1972</v>
      </c>
      <c r="D524" t="b">
        <v>0</v>
      </c>
      <c r="E524" s="2">
        <v>150</v>
      </c>
      <c r="F524" s="2">
        <v>150</v>
      </c>
      <c r="G524" s="2">
        <v>310</v>
      </c>
      <c r="H524" s="2">
        <v>350</v>
      </c>
      <c r="I524" s="2">
        <v>430</v>
      </c>
      <c r="J524" s="16">
        <f>IF(AND(A524="m",B524=19603),Possibles!Q$91,(IF(AND(A524="m",B524=19601),Possibles!Q$90,IF(AND(A524="m",B524=19600),Possibles!Q$89,IF(AND(A524="f",B524=19603),Possibles!Q$87,IF(AND(A524="f",B524=19601),Possibles!Q$86,Possibles!Q$85))))))</f>
        <v>0.1613047697245652</v>
      </c>
      <c r="K524" s="2">
        <f t="shared" si="24"/>
        <v>693.61050981563039</v>
      </c>
      <c r="L524" s="16">
        <f t="shared" si="25"/>
        <v>0.1313047697245652</v>
      </c>
      <c r="M524" s="14">
        <f t="shared" si="26"/>
        <v>564.61050981563039</v>
      </c>
    </row>
    <row r="525" spans="1:13" x14ac:dyDescent="0.25">
      <c r="A525" t="s">
        <v>15</v>
      </c>
      <c r="B525">
        <v>19601</v>
      </c>
      <c r="C525">
        <v>1973</v>
      </c>
      <c r="D525" t="b">
        <v>0</v>
      </c>
      <c r="E525" s="2">
        <v>600</v>
      </c>
      <c r="F525" s="2">
        <v>600</v>
      </c>
      <c r="G525" s="2">
        <v>640</v>
      </c>
      <c r="H525" s="2">
        <v>760</v>
      </c>
      <c r="I525" s="2">
        <v>880</v>
      </c>
      <c r="J525" s="16">
        <f>IF(AND(A525="m",B525=19603),Possibles!Q$91,(IF(AND(A525="m",B525=19601),Possibles!Q$90,IF(AND(A525="m",B525=19600),Possibles!Q$89,IF(AND(A525="f",B525=19603),Possibles!Q$87,IF(AND(A525="f",B525=19601),Possibles!Q$86,Possibles!Q$85))))))</f>
        <v>0.15215332330491949</v>
      </c>
      <c r="K525" s="2">
        <f t="shared" si="24"/>
        <v>1338.9492450832915</v>
      </c>
      <c r="L525" s="16">
        <f t="shared" si="25"/>
        <v>0.12215332330491949</v>
      </c>
      <c r="M525" s="14">
        <f t="shared" si="26"/>
        <v>1074.9492450832915</v>
      </c>
    </row>
    <row r="526" spans="1:13" x14ac:dyDescent="0.25">
      <c r="A526" t="s">
        <v>15</v>
      </c>
      <c r="B526">
        <v>19601</v>
      </c>
      <c r="C526">
        <v>1973</v>
      </c>
      <c r="D526" t="b">
        <v>0</v>
      </c>
      <c r="E526" s="2">
        <v>750</v>
      </c>
      <c r="F526" s="2">
        <v>1030</v>
      </c>
      <c r="G526" s="2">
        <v>1030</v>
      </c>
      <c r="H526" s="2">
        <v>1150</v>
      </c>
      <c r="I526" s="2">
        <v>1190</v>
      </c>
      <c r="J526" s="16">
        <f>IF(AND(A526="m",B526=19603),Possibles!Q$91,(IF(AND(A526="m",B526=19601),Possibles!Q$90,IF(AND(A526="m",B526=19600),Possibles!Q$89,IF(AND(A526="f",B526=19603),Possibles!Q$87,IF(AND(A526="f",B526=19601),Possibles!Q$86,Possibles!Q$85))))))</f>
        <v>0.15215332330491949</v>
      </c>
      <c r="K526" s="2">
        <f t="shared" si="24"/>
        <v>1810.6245473285419</v>
      </c>
      <c r="L526" s="16">
        <f t="shared" si="25"/>
        <v>0.12215332330491949</v>
      </c>
      <c r="M526" s="14">
        <f t="shared" si="26"/>
        <v>1453.6245473285419</v>
      </c>
    </row>
    <row r="527" spans="1:13" x14ac:dyDescent="0.25">
      <c r="A527" t="s">
        <v>15</v>
      </c>
      <c r="B527">
        <v>19603</v>
      </c>
      <c r="C527">
        <v>1973</v>
      </c>
      <c r="D527" t="b">
        <v>0</v>
      </c>
      <c r="E527" s="2">
        <v>750</v>
      </c>
      <c r="F527" s="2">
        <v>830</v>
      </c>
      <c r="G527" s="2">
        <v>950</v>
      </c>
      <c r="H527" s="2">
        <v>1150</v>
      </c>
      <c r="I527" s="2">
        <v>1350</v>
      </c>
      <c r="J527" s="16">
        <f>IF(AND(A527="m",B527=19603),Possibles!Q$91,(IF(AND(A527="m",B527=19601),Possibles!Q$90,IF(AND(A527="m",B527=19600),Possibles!Q$89,IF(AND(A527="f",B527=19603),Possibles!Q$87,IF(AND(A527="f",B527=19601),Possibles!Q$86,Possibles!Q$85))))))</f>
        <v>0.16389548693586697</v>
      </c>
      <c r="K527" s="2">
        <f t="shared" si="24"/>
        <v>2212.5890736342039</v>
      </c>
      <c r="L527" s="16">
        <f t="shared" si="25"/>
        <v>0.13389548693586698</v>
      </c>
      <c r="M527" s="14">
        <f t="shared" si="26"/>
        <v>1807.5890736342042</v>
      </c>
    </row>
    <row r="528" spans="1:13" x14ac:dyDescent="0.25">
      <c r="A528" t="s">
        <v>25</v>
      </c>
      <c r="B528">
        <v>19600</v>
      </c>
      <c r="C528">
        <v>1973</v>
      </c>
      <c r="D528" t="b">
        <v>0</v>
      </c>
      <c r="E528" s="2">
        <v>600</v>
      </c>
      <c r="F528" s="2">
        <v>560</v>
      </c>
      <c r="G528" s="2">
        <v>760</v>
      </c>
      <c r="H528" s="2">
        <v>880</v>
      </c>
      <c r="I528" s="2">
        <v>920</v>
      </c>
      <c r="J528" s="16">
        <f>IF(AND(A528="m",B528=19603),Possibles!Q$91,(IF(AND(A528="m",B528=19601),Possibles!Q$90,IF(AND(A528="m",B528=19600),Possibles!Q$89,IF(AND(A528="f",B528=19603),Possibles!Q$87,IF(AND(A528="f",B528=19601),Possibles!Q$86,Possibles!Q$85))))))</f>
        <v>0.15082983768010214</v>
      </c>
      <c r="K528" s="2">
        <f t="shared" si="24"/>
        <v>1387.6345066569397</v>
      </c>
      <c r="L528" s="16">
        <f t="shared" si="25"/>
        <v>0.12082983768010214</v>
      </c>
      <c r="M528" s="14">
        <f t="shared" si="26"/>
        <v>1111.6345066569397</v>
      </c>
    </row>
    <row r="529" spans="1:13" x14ac:dyDescent="0.25">
      <c r="A529" t="s">
        <v>25</v>
      </c>
      <c r="B529">
        <v>19600</v>
      </c>
      <c r="C529">
        <v>1973</v>
      </c>
      <c r="D529" t="b">
        <v>0</v>
      </c>
      <c r="E529" s="2">
        <v>300</v>
      </c>
      <c r="F529" s="2">
        <v>380</v>
      </c>
      <c r="G529" s="2">
        <v>420</v>
      </c>
      <c r="H529" s="2">
        <v>580</v>
      </c>
      <c r="I529" s="2">
        <v>700</v>
      </c>
      <c r="J529" s="16">
        <f>IF(AND(A529="m",B529=19603),Possibles!Q$91,(IF(AND(A529="m",B529=19601),Possibles!Q$90,IF(AND(A529="m",B529=19600),Possibles!Q$89,IF(AND(A529="f",B529=19603),Possibles!Q$87,IF(AND(A529="f",B529=19601),Possibles!Q$86,Possibles!Q$85))))))</f>
        <v>0.15082983768010214</v>
      </c>
      <c r="K529" s="2">
        <f t="shared" si="24"/>
        <v>1055.808863760715</v>
      </c>
      <c r="L529" s="16">
        <f t="shared" si="25"/>
        <v>0.12082983768010214</v>
      </c>
      <c r="M529" s="14">
        <f t="shared" si="26"/>
        <v>845.80886376071498</v>
      </c>
    </row>
    <row r="530" spans="1:13" x14ac:dyDescent="0.25">
      <c r="A530" t="s">
        <v>15</v>
      </c>
      <c r="B530">
        <v>19603</v>
      </c>
      <c r="C530">
        <v>1973</v>
      </c>
      <c r="D530" t="b">
        <v>0</v>
      </c>
      <c r="E530" s="2">
        <v>600</v>
      </c>
      <c r="F530" s="2">
        <v>600</v>
      </c>
      <c r="G530" s="2">
        <v>640</v>
      </c>
      <c r="H530" s="2">
        <v>800</v>
      </c>
      <c r="I530" s="2">
        <v>960</v>
      </c>
      <c r="J530" s="16">
        <f>IF(AND(A530="m",B530=19603),Possibles!Q$91,(IF(AND(A530="m",B530=19601),Possibles!Q$90,IF(AND(A530="m",B530=19600),Possibles!Q$89,IF(AND(A530="f",B530=19603),Possibles!Q$87,IF(AND(A530="f",B530=19601),Possibles!Q$86,Possibles!Q$85))))))</f>
        <v>0.16389548693586697</v>
      </c>
      <c r="K530" s="2">
        <f t="shared" si="24"/>
        <v>1573.3966745843229</v>
      </c>
      <c r="L530" s="16">
        <f t="shared" si="25"/>
        <v>0.13389548693586698</v>
      </c>
      <c r="M530" s="14">
        <f t="shared" si="26"/>
        <v>1285.3966745843229</v>
      </c>
    </row>
    <row r="531" spans="1:13" x14ac:dyDescent="0.25">
      <c r="A531" t="s">
        <v>25</v>
      </c>
      <c r="B531">
        <v>19600</v>
      </c>
      <c r="C531">
        <v>1973</v>
      </c>
      <c r="D531" t="b">
        <v>0</v>
      </c>
      <c r="E531" s="2">
        <v>150</v>
      </c>
      <c r="F531" s="2">
        <v>110</v>
      </c>
      <c r="G531" s="2">
        <v>310</v>
      </c>
      <c r="H531" s="2">
        <v>350</v>
      </c>
      <c r="I531" s="2">
        <v>430</v>
      </c>
      <c r="J531" s="16">
        <f>IF(AND(A531="m",B531=19603),Possibles!Q$91,(IF(AND(A531="m",B531=19601),Possibles!Q$90,IF(AND(A531="m",B531=19600),Possibles!Q$89,IF(AND(A531="f",B531=19603),Possibles!Q$87,IF(AND(A531="f",B531=19601),Possibles!Q$86,Possibles!Q$85))))))</f>
        <v>0.15082983768010214</v>
      </c>
      <c r="K531" s="2">
        <f t="shared" si="24"/>
        <v>648.56830202443916</v>
      </c>
      <c r="L531" s="16">
        <f t="shared" si="25"/>
        <v>0.12082983768010214</v>
      </c>
      <c r="M531" s="14">
        <f t="shared" si="26"/>
        <v>519.56830202443916</v>
      </c>
    </row>
    <row r="532" spans="1:13" x14ac:dyDescent="0.25">
      <c r="A532" t="s">
        <v>25</v>
      </c>
      <c r="B532">
        <v>19601</v>
      </c>
      <c r="C532">
        <v>1973</v>
      </c>
      <c r="D532" t="b">
        <v>0</v>
      </c>
      <c r="E532" s="2">
        <v>450</v>
      </c>
      <c r="F532" s="2">
        <v>530</v>
      </c>
      <c r="G532" s="2">
        <v>610</v>
      </c>
      <c r="H532" s="2">
        <v>690</v>
      </c>
      <c r="I532" s="2">
        <v>730</v>
      </c>
      <c r="J532" s="16">
        <f>IF(AND(A532="m",B532=19603),Possibles!Q$91,(IF(AND(A532="m",B532=19601),Possibles!Q$90,IF(AND(A532="m",B532=19600),Possibles!Q$89,IF(AND(A532="f",B532=19603),Possibles!Q$87,IF(AND(A532="f",B532=19601),Possibles!Q$86,Possibles!Q$85))))))</f>
        <v>0.13250116814631868</v>
      </c>
      <c r="K532" s="2">
        <f t="shared" si="24"/>
        <v>967.25852746812632</v>
      </c>
      <c r="L532" s="16">
        <f t="shared" si="25"/>
        <v>0.10250116814631868</v>
      </c>
      <c r="M532" s="14">
        <f t="shared" si="26"/>
        <v>748.25852746812643</v>
      </c>
    </row>
    <row r="533" spans="1:13" x14ac:dyDescent="0.25">
      <c r="A533" t="s">
        <v>15</v>
      </c>
      <c r="B533">
        <v>19601</v>
      </c>
      <c r="C533">
        <v>1973</v>
      </c>
      <c r="D533" t="b">
        <v>0</v>
      </c>
      <c r="E533" s="2">
        <v>300</v>
      </c>
      <c r="F533" s="2">
        <v>580</v>
      </c>
      <c r="G533" s="2">
        <v>540</v>
      </c>
      <c r="H533" s="2">
        <v>580</v>
      </c>
      <c r="I533" s="2">
        <v>660</v>
      </c>
      <c r="J533" s="16">
        <f>IF(AND(A533="m",B533=19603),Possibles!Q$91,(IF(AND(A533="m",B533=19601),Possibles!Q$90,IF(AND(A533="m",B533=19600),Possibles!Q$89,IF(AND(A533="f",B533=19603),Possibles!Q$87,IF(AND(A533="f",B533=19601),Possibles!Q$86,Possibles!Q$85))))))</f>
        <v>0.15215332330491949</v>
      </c>
      <c r="K533" s="2">
        <f t="shared" si="24"/>
        <v>1004.2119338124686</v>
      </c>
      <c r="L533" s="16">
        <f t="shared" si="25"/>
        <v>0.12215332330491949</v>
      </c>
      <c r="M533" s="14">
        <f t="shared" si="26"/>
        <v>806.2119338124686</v>
      </c>
    </row>
    <row r="534" spans="1:13" x14ac:dyDescent="0.25">
      <c r="A534" t="s">
        <v>25</v>
      </c>
      <c r="B534">
        <v>19600</v>
      </c>
      <c r="C534">
        <v>1973</v>
      </c>
      <c r="D534" t="b">
        <v>0</v>
      </c>
      <c r="E534" s="2">
        <v>450</v>
      </c>
      <c r="F534" s="2">
        <v>650</v>
      </c>
      <c r="G534" s="2">
        <v>850</v>
      </c>
      <c r="H534" s="2">
        <v>1010</v>
      </c>
      <c r="I534" s="2">
        <v>1050</v>
      </c>
      <c r="J534" s="16">
        <f>IF(AND(A534="m",B534=19603),Possibles!Q$91,(IF(AND(A534="m",B534=19601),Possibles!Q$90,IF(AND(A534="m",B534=19600),Possibles!Q$89,IF(AND(A534="f",B534=19603),Possibles!Q$87,IF(AND(A534="f",B534=19601),Possibles!Q$86,Possibles!Q$85))))))</f>
        <v>0.15082983768010214</v>
      </c>
      <c r="K534" s="2">
        <f t="shared" si="24"/>
        <v>1583.7132956410726</v>
      </c>
      <c r="L534" s="16">
        <f t="shared" si="25"/>
        <v>0.12082983768010214</v>
      </c>
      <c r="M534" s="14">
        <f t="shared" si="26"/>
        <v>1268.7132956410724</v>
      </c>
    </row>
    <row r="535" spans="1:13" x14ac:dyDescent="0.25">
      <c r="A535" t="s">
        <v>25</v>
      </c>
      <c r="B535">
        <v>19603</v>
      </c>
      <c r="C535">
        <v>1973</v>
      </c>
      <c r="D535" t="b">
        <v>0</v>
      </c>
      <c r="E535" s="2">
        <v>450</v>
      </c>
      <c r="F535" s="2">
        <v>570</v>
      </c>
      <c r="G535" s="2">
        <v>610</v>
      </c>
      <c r="H535" s="2">
        <v>770</v>
      </c>
      <c r="I535" s="2">
        <v>810</v>
      </c>
      <c r="J535" s="16">
        <f>IF(AND(A535="m",B535=19603),Possibles!Q$91,(IF(AND(A535="m",B535=19601),Possibles!Q$90,IF(AND(A535="m",B535=19600),Possibles!Q$89,IF(AND(A535="f",B535=19603),Possibles!Q$87,IF(AND(A535="f",B535=19601),Possibles!Q$86,Possibles!Q$85))))))</f>
        <v>0.1613047697245652</v>
      </c>
      <c r="K535" s="2">
        <f t="shared" si="24"/>
        <v>1306.5686347689782</v>
      </c>
      <c r="L535" s="16">
        <f t="shared" si="25"/>
        <v>0.1313047697245652</v>
      </c>
      <c r="M535" s="14">
        <f t="shared" si="26"/>
        <v>1063.568634768978</v>
      </c>
    </row>
    <row r="536" spans="1:13" x14ac:dyDescent="0.25">
      <c r="A536" t="s">
        <v>25</v>
      </c>
      <c r="B536">
        <v>19600</v>
      </c>
      <c r="C536">
        <v>1974</v>
      </c>
      <c r="D536" t="b">
        <v>0</v>
      </c>
      <c r="E536" s="2">
        <v>750</v>
      </c>
      <c r="F536" s="2">
        <v>790</v>
      </c>
      <c r="G536" s="2">
        <v>750</v>
      </c>
      <c r="H536" s="2">
        <v>910</v>
      </c>
      <c r="I536" s="2">
        <v>1110</v>
      </c>
      <c r="J536" s="16">
        <f>IF(AND(A536="m",B536=19603),Possibles!Q$91,(IF(AND(A536="m",B536=19601),Possibles!Q$90,IF(AND(A536="m",B536=19600),Possibles!Q$89,IF(AND(A536="f",B536=19603),Possibles!Q$87,IF(AND(A536="f",B536=19601),Possibles!Q$86,Possibles!Q$85))))))</f>
        <v>0.15082983768010214</v>
      </c>
      <c r="K536" s="2">
        <f t="shared" si="24"/>
        <v>1674.2111982491338</v>
      </c>
      <c r="L536" s="16">
        <f t="shared" si="25"/>
        <v>0.12082983768010214</v>
      </c>
      <c r="M536" s="14">
        <f t="shared" si="26"/>
        <v>1341.2111982491338</v>
      </c>
    </row>
    <row r="537" spans="1:13" x14ac:dyDescent="0.25">
      <c r="A537" t="s">
        <v>25</v>
      </c>
      <c r="B537">
        <v>19601</v>
      </c>
      <c r="C537">
        <v>1974</v>
      </c>
      <c r="D537" t="b">
        <v>0</v>
      </c>
      <c r="E537" s="2">
        <v>750</v>
      </c>
      <c r="F537" s="2">
        <v>790</v>
      </c>
      <c r="G537" s="2">
        <v>910</v>
      </c>
      <c r="H537" s="2">
        <v>1110</v>
      </c>
      <c r="I537" s="2">
        <v>1310</v>
      </c>
      <c r="J537" s="16">
        <f>IF(AND(A537="m",B537=19603),Possibles!Q$91,(IF(AND(A537="m",B537=19601),Possibles!Q$90,IF(AND(A537="m",B537=19600),Possibles!Q$89,IF(AND(A537="f",B537=19603),Possibles!Q$87,IF(AND(A537="f",B537=19601),Possibles!Q$86,Possibles!Q$85))))))</f>
        <v>0.13250116814631868</v>
      </c>
      <c r="K537" s="2">
        <f t="shared" si="24"/>
        <v>1735.7653027167746</v>
      </c>
      <c r="L537" s="16">
        <f t="shared" si="25"/>
        <v>0.10250116814631868</v>
      </c>
      <c r="M537" s="14">
        <f t="shared" si="26"/>
        <v>1342.7653027167748</v>
      </c>
    </row>
    <row r="538" spans="1:13" x14ac:dyDescent="0.25">
      <c r="A538" t="s">
        <v>15</v>
      </c>
      <c r="B538">
        <v>19601</v>
      </c>
      <c r="C538">
        <v>1974</v>
      </c>
      <c r="D538" t="b">
        <v>0</v>
      </c>
      <c r="E538" s="2">
        <v>300</v>
      </c>
      <c r="F538" s="2">
        <v>260</v>
      </c>
      <c r="G538" s="2">
        <v>340</v>
      </c>
      <c r="H538" s="2">
        <v>420</v>
      </c>
      <c r="I538" s="2">
        <v>620</v>
      </c>
      <c r="J538" s="16">
        <f>IF(AND(A538="m",B538=19603),Possibles!Q$91,(IF(AND(A538="m",B538=19601),Possibles!Q$90,IF(AND(A538="m",B538=19600),Possibles!Q$89,IF(AND(A538="f",B538=19603),Possibles!Q$87,IF(AND(A538="f",B538=19601),Possibles!Q$86,Possibles!Q$85))))))</f>
        <v>0.15215332330491949</v>
      </c>
      <c r="K538" s="2">
        <f t="shared" si="24"/>
        <v>943.35060449050081</v>
      </c>
      <c r="L538" s="16">
        <f t="shared" si="25"/>
        <v>0.12215332330491949</v>
      </c>
      <c r="M538" s="14">
        <f t="shared" si="26"/>
        <v>757.35060449050081</v>
      </c>
    </row>
    <row r="539" spans="1:13" x14ac:dyDescent="0.25">
      <c r="A539" t="s">
        <v>15</v>
      </c>
      <c r="B539">
        <v>19600</v>
      </c>
      <c r="C539">
        <v>1974</v>
      </c>
      <c r="D539" t="b">
        <v>0</v>
      </c>
      <c r="E539" s="2">
        <v>300</v>
      </c>
      <c r="F539" s="2">
        <v>260</v>
      </c>
      <c r="G539" s="2">
        <v>260</v>
      </c>
      <c r="H539" s="2">
        <v>380</v>
      </c>
      <c r="I539" s="2">
        <v>420</v>
      </c>
      <c r="J539" s="16">
        <f>IF(AND(A539="m",B539=19603),Possibles!Q$91,(IF(AND(A539="m",B539=19601),Possibles!Q$90,IF(AND(A539="m",B539=19600),Possibles!Q$89,IF(AND(A539="f",B539=19603),Possibles!Q$87,IF(AND(A539="f",B539=19601),Possibles!Q$86,Possibles!Q$85))))))</f>
        <v>0.15971939812932087</v>
      </c>
      <c r="K539" s="2">
        <f t="shared" si="24"/>
        <v>670.82147214314773</v>
      </c>
      <c r="L539" s="16">
        <f t="shared" si="25"/>
        <v>0.12971939812932087</v>
      </c>
      <c r="M539" s="14">
        <f t="shared" si="26"/>
        <v>544.82147214314762</v>
      </c>
    </row>
    <row r="540" spans="1:13" x14ac:dyDescent="0.25">
      <c r="A540" t="s">
        <v>25</v>
      </c>
      <c r="B540">
        <v>19603</v>
      </c>
      <c r="C540">
        <v>1974</v>
      </c>
      <c r="D540" t="b">
        <v>0</v>
      </c>
      <c r="E540" s="2">
        <v>300</v>
      </c>
      <c r="F540" s="2">
        <v>300</v>
      </c>
      <c r="G540" s="2">
        <v>340</v>
      </c>
      <c r="H540" s="2">
        <v>380</v>
      </c>
      <c r="I540" s="2">
        <v>460</v>
      </c>
      <c r="J540" s="16">
        <f>IF(AND(A540="m",B540=19603),Possibles!Q$91,(IF(AND(A540="m",B540=19601),Possibles!Q$90,IF(AND(A540="m",B540=19600),Possibles!Q$89,IF(AND(A540="f",B540=19603),Possibles!Q$87,IF(AND(A540="f",B540=19601),Possibles!Q$86,Possibles!Q$85))))))</f>
        <v>0.1613047697245652</v>
      </c>
      <c r="K540" s="2">
        <f t="shared" si="24"/>
        <v>742.00194073299997</v>
      </c>
      <c r="L540" s="16">
        <f t="shared" si="25"/>
        <v>0.1313047697245652</v>
      </c>
      <c r="M540" s="14">
        <f t="shared" si="26"/>
        <v>604.00194073299986</v>
      </c>
    </row>
    <row r="541" spans="1:13" x14ac:dyDescent="0.25">
      <c r="A541" t="s">
        <v>15</v>
      </c>
      <c r="B541">
        <v>19603</v>
      </c>
      <c r="C541">
        <v>1974</v>
      </c>
      <c r="D541" t="b">
        <v>0</v>
      </c>
      <c r="E541" s="2">
        <v>150</v>
      </c>
      <c r="F541" s="2">
        <v>230</v>
      </c>
      <c r="G541" s="2">
        <v>230</v>
      </c>
      <c r="H541" s="2">
        <v>430</v>
      </c>
      <c r="I541" s="2">
        <v>510</v>
      </c>
      <c r="J541" s="16">
        <f>IF(AND(A541="m",B541=19603),Possibles!Q$91,(IF(AND(A541="m",B541=19601),Possibles!Q$90,IF(AND(A541="m",B541=19600),Possibles!Q$89,IF(AND(A541="f",B541=19603),Possibles!Q$87,IF(AND(A541="f",B541=19601),Possibles!Q$86,Possibles!Q$85))))))</f>
        <v>0.16389548693586697</v>
      </c>
      <c r="K541" s="2">
        <f t="shared" si="24"/>
        <v>835.8669833729216</v>
      </c>
      <c r="L541" s="16">
        <f t="shared" si="25"/>
        <v>0.13389548693586698</v>
      </c>
      <c r="M541" s="14">
        <f t="shared" si="26"/>
        <v>682.8669833729216</v>
      </c>
    </row>
    <row r="542" spans="1:13" x14ac:dyDescent="0.25">
      <c r="A542" t="s">
        <v>25</v>
      </c>
      <c r="B542">
        <v>19603</v>
      </c>
      <c r="C542">
        <v>1974</v>
      </c>
      <c r="D542" t="b">
        <v>0</v>
      </c>
      <c r="E542" s="2">
        <v>300</v>
      </c>
      <c r="F542" s="2">
        <v>300</v>
      </c>
      <c r="G542" s="2">
        <v>500</v>
      </c>
      <c r="H542" s="2">
        <v>660</v>
      </c>
      <c r="I542" s="2">
        <v>860</v>
      </c>
      <c r="J542" s="16">
        <f>IF(AND(A542="m",B542=19603),Possibles!Q$91,(IF(AND(A542="m",B542=19601),Possibles!Q$90,IF(AND(A542="m",B542=19600),Possibles!Q$89,IF(AND(A542="f",B542=19603),Possibles!Q$87,IF(AND(A542="f",B542=19601),Possibles!Q$86,Possibles!Q$85))))))</f>
        <v>0.1613047697245652</v>
      </c>
      <c r="K542" s="2">
        <f t="shared" si="24"/>
        <v>1387.2210196312608</v>
      </c>
      <c r="L542" s="16">
        <f t="shared" si="25"/>
        <v>0.1313047697245652</v>
      </c>
      <c r="M542" s="14">
        <f t="shared" si="26"/>
        <v>1129.2210196312608</v>
      </c>
    </row>
    <row r="543" spans="1:13" x14ac:dyDescent="0.25">
      <c r="A543" t="s">
        <v>25</v>
      </c>
      <c r="B543">
        <v>19601</v>
      </c>
      <c r="C543">
        <v>1974</v>
      </c>
      <c r="D543" t="b">
        <v>0</v>
      </c>
      <c r="E543" s="2">
        <v>750</v>
      </c>
      <c r="F543" s="2">
        <v>990</v>
      </c>
      <c r="G543" s="2">
        <v>1110</v>
      </c>
      <c r="H543" s="2">
        <v>1190</v>
      </c>
      <c r="I543" s="2">
        <v>1270</v>
      </c>
      <c r="J543" s="16">
        <f>IF(AND(A543="m",B543=19603),Possibles!Q$91,(IF(AND(A543="m",B543=19601),Possibles!Q$90,IF(AND(A543="m",B543=19600),Possibles!Q$89,IF(AND(A543="f",B543=19603),Possibles!Q$87,IF(AND(A543="f",B543=19601),Possibles!Q$86,Possibles!Q$85))))))</f>
        <v>0.13250116814631868</v>
      </c>
      <c r="K543" s="2">
        <f t="shared" si="24"/>
        <v>1682.764835458247</v>
      </c>
      <c r="L543" s="16">
        <f t="shared" si="25"/>
        <v>0.10250116814631868</v>
      </c>
      <c r="M543" s="14">
        <f t="shared" si="26"/>
        <v>1301.7648354582473</v>
      </c>
    </row>
    <row r="544" spans="1:13" x14ac:dyDescent="0.25">
      <c r="A544" t="s">
        <v>25</v>
      </c>
      <c r="B544">
        <v>19600</v>
      </c>
      <c r="C544">
        <v>1974</v>
      </c>
      <c r="D544" t="b">
        <v>0</v>
      </c>
      <c r="E544" s="2">
        <v>750</v>
      </c>
      <c r="F544" s="2">
        <v>910</v>
      </c>
      <c r="G544" s="2">
        <v>910</v>
      </c>
      <c r="H544" s="2">
        <v>1110</v>
      </c>
      <c r="I544" s="2">
        <v>1310</v>
      </c>
      <c r="J544" s="16">
        <f>IF(AND(A544="m",B544=19603),Possibles!Q$91,(IF(AND(A544="m",B544=19601),Possibles!Q$90,IF(AND(A544="m",B544=19600),Possibles!Q$89,IF(AND(A544="f",B544=19603),Possibles!Q$87,IF(AND(A544="f",B544=19601),Possibles!Q$86,Possibles!Q$85))))))</f>
        <v>0.15082983768010214</v>
      </c>
      <c r="K544" s="2">
        <f t="shared" si="24"/>
        <v>1975.8708736093381</v>
      </c>
      <c r="L544" s="16">
        <f t="shared" si="25"/>
        <v>0.12082983768010214</v>
      </c>
      <c r="M544" s="14">
        <f t="shared" si="26"/>
        <v>1582.8708736093381</v>
      </c>
    </row>
    <row r="545" spans="1:13" x14ac:dyDescent="0.25">
      <c r="A545" t="s">
        <v>15</v>
      </c>
      <c r="B545">
        <v>19601</v>
      </c>
      <c r="C545">
        <v>1974</v>
      </c>
      <c r="D545" t="b">
        <v>0</v>
      </c>
      <c r="E545" s="2">
        <v>450</v>
      </c>
      <c r="F545" s="2">
        <v>610</v>
      </c>
      <c r="G545" s="2">
        <v>770</v>
      </c>
      <c r="H545" s="2">
        <v>810</v>
      </c>
      <c r="I545" s="2">
        <v>930</v>
      </c>
      <c r="J545" s="16">
        <f>IF(AND(A545="m",B545=19603),Possibles!Q$91,(IF(AND(A545="m",B545=19601),Possibles!Q$90,IF(AND(A545="m",B545=19600),Possibles!Q$89,IF(AND(A545="f",B545=19603),Possibles!Q$87,IF(AND(A545="f",B545=19601),Possibles!Q$86,Possibles!Q$85))))))</f>
        <v>0.15215332330491949</v>
      </c>
      <c r="K545" s="2">
        <f t="shared" si="24"/>
        <v>1415.0259067357513</v>
      </c>
      <c r="L545" s="16">
        <f t="shared" si="25"/>
        <v>0.12215332330491949</v>
      </c>
      <c r="M545" s="14">
        <f t="shared" si="26"/>
        <v>1136.0259067357513</v>
      </c>
    </row>
    <row r="546" spans="1:13" x14ac:dyDescent="0.25">
      <c r="A546" t="s">
        <v>25</v>
      </c>
      <c r="B546">
        <v>19600</v>
      </c>
      <c r="C546">
        <v>1975</v>
      </c>
      <c r="D546" t="b">
        <v>0</v>
      </c>
      <c r="E546" s="2">
        <v>750</v>
      </c>
      <c r="F546" s="2">
        <v>790</v>
      </c>
      <c r="G546" s="2">
        <v>870</v>
      </c>
      <c r="H546" s="2">
        <v>910</v>
      </c>
      <c r="I546" s="2">
        <v>990</v>
      </c>
      <c r="J546" s="16">
        <f>IF(AND(A546="m",B546=19603),Possibles!Q$91,(IF(AND(A546="m",B546=19601),Possibles!Q$90,IF(AND(A546="m",B546=19600),Possibles!Q$89,IF(AND(A546="f",B546=19603),Possibles!Q$87,IF(AND(A546="f",B546=19601),Possibles!Q$86,Possibles!Q$85))))))</f>
        <v>0.15082983768010214</v>
      </c>
      <c r="K546" s="2">
        <f t="shared" si="24"/>
        <v>1493.2153930330112</v>
      </c>
      <c r="L546" s="16">
        <f t="shared" si="25"/>
        <v>0.12082983768010214</v>
      </c>
      <c r="M546" s="14">
        <f t="shared" si="26"/>
        <v>1196.2153930330112</v>
      </c>
    </row>
    <row r="547" spans="1:13" x14ac:dyDescent="0.25">
      <c r="A547" t="s">
        <v>15</v>
      </c>
      <c r="B547">
        <v>19603</v>
      </c>
      <c r="C547">
        <v>1975</v>
      </c>
      <c r="D547" t="b">
        <v>0</v>
      </c>
      <c r="E547" s="2">
        <v>600</v>
      </c>
      <c r="F547" s="2">
        <v>840</v>
      </c>
      <c r="G547" s="2">
        <v>960</v>
      </c>
      <c r="H547" s="2">
        <v>1000</v>
      </c>
      <c r="I547" s="2">
        <v>1160</v>
      </c>
      <c r="J547" s="16">
        <f>IF(AND(A547="m",B547=19603),Possibles!Q$91,(IF(AND(A547="m",B547=19601),Possibles!Q$90,IF(AND(A547="m",B547=19600),Possibles!Q$89,IF(AND(A547="f",B547=19603),Possibles!Q$87,IF(AND(A547="f",B547=19601),Possibles!Q$86,Possibles!Q$85))))))</f>
        <v>0.16389548693586697</v>
      </c>
      <c r="K547" s="2">
        <f t="shared" si="24"/>
        <v>1901.1876484560569</v>
      </c>
      <c r="L547" s="16">
        <f t="shared" si="25"/>
        <v>0.13389548693586698</v>
      </c>
      <c r="M547" s="14">
        <f t="shared" si="26"/>
        <v>1553.1876484560569</v>
      </c>
    </row>
    <row r="548" spans="1:13" x14ac:dyDescent="0.25">
      <c r="A548" t="s">
        <v>15</v>
      </c>
      <c r="B548">
        <v>19601</v>
      </c>
      <c r="C548">
        <v>1975</v>
      </c>
      <c r="D548" t="b">
        <v>0</v>
      </c>
      <c r="E548" s="2">
        <v>300</v>
      </c>
      <c r="F548" s="2">
        <v>460</v>
      </c>
      <c r="G548" s="2">
        <v>580</v>
      </c>
      <c r="H548" s="2">
        <v>780</v>
      </c>
      <c r="I548" s="2">
        <v>940</v>
      </c>
      <c r="J548" s="16">
        <f>IF(AND(A548="m",B548=19603),Possibles!Q$91,(IF(AND(A548="m",B548=19601),Possibles!Q$90,IF(AND(A548="m",B548=19600),Possibles!Q$89,IF(AND(A548="f",B548=19603),Possibles!Q$87,IF(AND(A548="f",B548=19601),Possibles!Q$86,Possibles!Q$85))))))</f>
        <v>0.15215332330491949</v>
      </c>
      <c r="K548" s="2">
        <f t="shared" si="24"/>
        <v>1430.2412390662432</v>
      </c>
      <c r="L548" s="16">
        <f t="shared" si="25"/>
        <v>0.12215332330491949</v>
      </c>
      <c r="M548" s="14">
        <f t="shared" si="26"/>
        <v>1148.2412390662432</v>
      </c>
    </row>
    <row r="549" spans="1:13" x14ac:dyDescent="0.25">
      <c r="A549" t="s">
        <v>25</v>
      </c>
      <c r="B549">
        <v>19600</v>
      </c>
      <c r="C549">
        <v>1975</v>
      </c>
      <c r="D549" t="b">
        <v>0</v>
      </c>
      <c r="E549" s="2">
        <v>300</v>
      </c>
      <c r="F549" s="2">
        <v>260</v>
      </c>
      <c r="G549" s="2">
        <v>220</v>
      </c>
      <c r="H549" s="2">
        <v>340</v>
      </c>
      <c r="I549" s="2">
        <v>380</v>
      </c>
      <c r="J549" s="16">
        <f>IF(AND(A549="m",B549=19603),Possibles!Q$91,(IF(AND(A549="m",B549=19601),Possibles!Q$90,IF(AND(A549="m",B549=19600),Possibles!Q$89,IF(AND(A549="f",B549=19603),Possibles!Q$87,IF(AND(A549="f",B549=19601),Possibles!Q$86,Possibles!Q$85))))))</f>
        <v>0.15082983768010214</v>
      </c>
      <c r="K549" s="2">
        <f t="shared" si="24"/>
        <v>573.15338318438819</v>
      </c>
      <c r="L549" s="16">
        <f t="shared" si="25"/>
        <v>0.12082983768010214</v>
      </c>
      <c r="M549" s="14">
        <f t="shared" si="26"/>
        <v>459.15338318438813</v>
      </c>
    </row>
    <row r="550" spans="1:13" x14ac:dyDescent="0.25">
      <c r="A550" t="s">
        <v>15</v>
      </c>
      <c r="B550">
        <v>19603</v>
      </c>
      <c r="C550">
        <v>1975</v>
      </c>
      <c r="D550" t="b">
        <v>0</v>
      </c>
      <c r="E550" s="2">
        <v>450</v>
      </c>
      <c r="F550" s="2">
        <v>530</v>
      </c>
      <c r="G550" s="2">
        <v>690</v>
      </c>
      <c r="H550" s="2">
        <v>730</v>
      </c>
      <c r="I550" s="2">
        <v>930</v>
      </c>
      <c r="J550" s="16">
        <f>IF(AND(A550="m",B550=19603),Possibles!Q$91,(IF(AND(A550="m",B550=19601),Possibles!Q$90,IF(AND(A550="m",B550=19600),Possibles!Q$89,IF(AND(A550="f",B550=19603),Possibles!Q$87,IF(AND(A550="f",B550=19601),Possibles!Q$86,Possibles!Q$85))))))</f>
        <v>0.16389548693586697</v>
      </c>
      <c r="K550" s="2">
        <f t="shared" si="24"/>
        <v>1524.2280285035629</v>
      </c>
      <c r="L550" s="16">
        <f t="shared" si="25"/>
        <v>0.13389548693586698</v>
      </c>
      <c r="M550" s="14">
        <f t="shared" si="26"/>
        <v>1245.2280285035629</v>
      </c>
    </row>
    <row r="551" spans="1:13" x14ac:dyDescent="0.25">
      <c r="A551" t="s">
        <v>25</v>
      </c>
      <c r="B551">
        <v>19601</v>
      </c>
      <c r="C551">
        <v>1975</v>
      </c>
      <c r="D551" t="b">
        <v>0</v>
      </c>
      <c r="E551" s="2">
        <v>300</v>
      </c>
      <c r="F551" s="2">
        <v>540</v>
      </c>
      <c r="G551" s="2">
        <v>660</v>
      </c>
      <c r="H551" s="2">
        <v>780</v>
      </c>
      <c r="I551" s="2">
        <v>900</v>
      </c>
      <c r="J551" s="16">
        <f>IF(AND(A551="m",B551=19603),Possibles!Q$91,(IF(AND(A551="m",B551=19601),Possibles!Q$90,IF(AND(A551="m",B551=19600),Possibles!Q$89,IF(AND(A551="f",B551=19603),Possibles!Q$87,IF(AND(A551="f",B551=19601),Possibles!Q$86,Possibles!Q$85))))))</f>
        <v>0.13250116814631868</v>
      </c>
      <c r="K551" s="2">
        <f t="shared" si="24"/>
        <v>1192.5105133168681</v>
      </c>
      <c r="L551" s="16">
        <f t="shared" si="25"/>
        <v>0.10250116814631868</v>
      </c>
      <c r="M551" s="14">
        <f t="shared" si="26"/>
        <v>922.51051331686824</v>
      </c>
    </row>
    <row r="552" spans="1:13" x14ac:dyDescent="0.25">
      <c r="A552" t="s">
        <v>15</v>
      </c>
      <c r="B552">
        <v>19600</v>
      </c>
      <c r="C552">
        <v>1975</v>
      </c>
      <c r="D552" t="b">
        <v>0</v>
      </c>
      <c r="E552" s="2">
        <v>600</v>
      </c>
      <c r="F552" s="2">
        <v>800</v>
      </c>
      <c r="G552" s="2">
        <v>920</v>
      </c>
      <c r="H552" s="2">
        <v>1120</v>
      </c>
      <c r="I552" s="2">
        <v>1320</v>
      </c>
      <c r="J552" s="16">
        <f>IF(AND(A552="m",B552=19603),Possibles!Q$91,(IF(AND(A552="m",B552=19601),Possibles!Q$90,IF(AND(A552="m",B552=19600),Possibles!Q$89,IF(AND(A552="f",B552=19603),Possibles!Q$87,IF(AND(A552="f",B552=19601),Possibles!Q$86,Possibles!Q$85))))))</f>
        <v>0.15971939812932087</v>
      </c>
      <c r="K552" s="2">
        <f t="shared" si="24"/>
        <v>2108.2960553070357</v>
      </c>
      <c r="L552" s="16">
        <f t="shared" si="25"/>
        <v>0.12971939812932087</v>
      </c>
      <c r="M552" s="14">
        <f t="shared" si="26"/>
        <v>1712.2960553070354</v>
      </c>
    </row>
    <row r="553" spans="1:13" x14ac:dyDescent="0.25">
      <c r="A553" t="s">
        <v>25</v>
      </c>
      <c r="B553">
        <v>19600</v>
      </c>
      <c r="C553">
        <v>1975</v>
      </c>
      <c r="D553" t="b">
        <v>0</v>
      </c>
      <c r="E553" s="2">
        <v>750</v>
      </c>
      <c r="F553" s="2">
        <v>870</v>
      </c>
      <c r="G553" s="2">
        <v>1070</v>
      </c>
      <c r="H553" s="2">
        <v>1110</v>
      </c>
      <c r="I553" s="2">
        <v>1270</v>
      </c>
      <c r="J553" s="16">
        <f>IF(AND(A553="m",B553=19603),Possibles!Q$91,(IF(AND(A553="m",B553=19601),Possibles!Q$90,IF(AND(A553="m",B553=19600),Possibles!Q$89,IF(AND(A553="f",B553=19603),Possibles!Q$87,IF(AND(A553="f",B553=19601),Possibles!Q$86,Possibles!Q$85))))))</f>
        <v>0.15082983768010214</v>
      </c>
      <c r="K553" s="2">
        <f t="shared" si="24"/>
        <v>1915.5389385372971</v>
      </c>
      <c r="L553" s="16">
        <f t="shared" si="25"/>
        <v>0.12082983768010214</v>
      </c>
      <c r="M553" s="14">
        <f t="shared" si="26"/>
        <v>1534.5389385372971</v>
      </c>
    </row>
    <row r="554" spans="1:13" x14ac:dyDescent="0.25">
      <c r="A554" t="s">
        <v>15</v>
      </c>
      <c r="B554">
        <v>19603</v>
      </c>
      <c r="C554">
        <v>1975</v>
      </c>
      <c r="D554" t="b">
        <v>0</v>
      </c>
      <c r="E554" s="2">
        <v>150</v>
      </c>
      <c r="F554" s="2">
        <v>150</v>
      </c>
      <c r="G554" s="2">
        <v>110</v>
      </c>
      <c r="H554" s="2">
        <v>230</v>
      </c>
      <c r="I554" s="2">
        <v>430</v>
      </c>
      <c r="J554" s="16">
        <f>IF(AND(A554="m",B554=19603),Possibles!Q$91,(IF(AND(A554="m",B554=19601),Possibles!Q$90,IF(AND(A554="m",B554=19600),Possibles!Q$89,IF(AND(A554="f",B554=19603),Possibles!Q$87,IF(AND(A554="f",B554=19601),Possibles!Q$86,Possibles!Q$85))))))</f>
        <v>0.16389548693586697</v>
      </c>
      <c r="K554" s="2">
        <f t="shared" si="24"/>
        <v>704.75059382422796</v>
      </c>
      <c r="L554" s="16">
        <f t="shared" si="25"/>
        <v>0.13389548693586698</v>
      </c>
      <c r="M554" s="14">
        <f t="shared" si="26"/>
        <v>575.75059382422796</v>
      </c>
    </row>
    <row r="555" spans="1:13" x14ac:dyDescent="0.25">
      <c r="A555" t="s">
        <v>15</v>
      </c>
      <c r="B555">
        <v>19600</v>
      </c>
      <c r="C555">
        <v>1976</v>
      </c>
      <c r="D555" t="b">
        <v>0</v>
      </c>
      <c r="E555" s="2">
        <v>300</v>
      </c>
      <c r="F555" s="2">
        <v>340</v>
      </c>
      <c r="G555" s="2">
        <v>500</v>
      </c>
      <c r="H555" s="2">
        <v>660</v>
      </c>
      <c r="I555" s="2">
        <v>860</v>
      </c>
      <c r="J555" s="16">
        <f>IF(AND(A555="m",B555=19603),Possibles!Q$91,(IF(AND(A555="m",B555=19601),Possibles!Q$90,IF(AND(A555="m",B555=19600),Possibles!Q$89,IF(AND(A555="f",B555=19603),Possibles!Q$87,IF(AND(A555="f",B555=19601),Possibles!Q$86,Possibles!Q$85))))))</f>
        <v>0.15971939812932087</v>
      </c>
      <c r="K555" s="2">
        <f t="shared" si="24"/>
        <v>1373.5868239121596</v>
      </c>
      <c r="L555" s="16">
        <f t="shared" si="25"/>
        <v>0.12971939812932087</v>
      </c>
      <c r="M555" s="14">
        <f t="shared" si="26"/>
        <v>1115.5868239121596</v>
      </c>
    </row>
    <row r="556" spans="1:13" x14ac:dyDescent="0.25">
      <c r="A556" t="s">
        <v>15</v>
      </c>
      <c r="B556">
        <v>19600</v>
      </c>
      <c r="C556">
        <v>1976</v>
      </c>
      <c r="D556" t="b">
        <v>0</v>
      </c>
      <c r="E556" s="2">
        <v>150</v>
      </c>
      <c r="F556" s="2">
        <v>430</v>
      </c>
      <c r="G556" s="2">
        <v>630</v>
      </c>
      <c r="H556" s="2">
        <v>750</v>
      </c>
      <c r="I556" s="2">
        <v>950</v>
      </c>
      <c r="J556" s="16">
        <f>IF(AND(A556="m",B556=19603),Possibles!Q$91,(IF(AND(A556="m",B556=19601),Possibles!Q$90,IF(AND(A556="m",B556=19600),Possibles!Q$89,IF(AND(A556="f",B556=19603),Possibles!Q$87,IF(AND(A556="f",B556=19601),Possibles!Q$86,Possibles!Q$85))))))</f>
        <v>0.15971939812932087</v>
      </c>
      <c r="K556" s="2">
        <f t="shared" si="24"/>
        <v>1517.3342822285483</v>
      </c>
      <c r="L556" s="16">
        <f t="shared" si="25"/>
        <v>0.12971939812932087</v>
      </c>
      <c r="M556" s="14">
        <f t="shared" si="26"/>
        <v>1232.3342822285483</v>
      </c>
    </row>
    <row r="557" spans="1:13" x14ac:dyDescent="0.25">
      <c r="A557" t="s">
        <v>25</v>
      </c>
      <c r="B557">
        <v>19603</v>
      </c>
      <c r="C557">
        <v>1976</v>
      </c>
      <c r="D557" t="b">
        <v>0</v>
      </c>
      <c r="E557" s="2">
        <v>150</v>
      </c>
      <c r="F557" s="2">
        <v>150</v>
      </c>
      <c r="G557" s="2">
        <v>350</v>
      </c>
      <c r="H557" s="2">
        <v>550</v>
      </c>
      <c r="I557" s="2">
        <v>670</v>
      </c>
      <c r="J557" s="16">
        <f>IF(AND(A557="m",B557=19603),Possibles!Q$91,(IF(AND(A557="m",B557=19601),Possibles!Q$90,IF(AND(A557="m",B557=19600),Possibles!Q$89,IF(AND(A557="f",B557=19603),Possibles!Q$87,IF(AND(A557="f",B557=19601),Possibles!Q$86,Possibles!Q$85))))))</f>
        <v>0.1613047697245652</v>
      </c>
      <c r="K557" s="2">
        <f t="shared" si="24"/>
        <v>1080.7419571545868</v>
      </c>
      <c r="L557" s="16">
        <f t="shared" si="25"/>
        <v>0.1313047697245652</v>
      </c>
      <c r="M557" s="14">
        <f t="shared" si="26"/>
        <v>879.74195715458677</v>
      </c>
    </row>
    <row r="558" spans="1:13" x14ac:dyDescent="0.25">
      <c r="A558" t="s">
        <v>15</v>
      </c>
      <c r="B558">
        <v>19603</v>
      </c>
      <c r="C558">
        <v>1976</v>
      </c>
      <c r="D558" t="b">
        <v>0</v>
      </c>
      <c r="E558" s="2">
        <v>450</v>
      </c>
      <c r="F558" s="2">
        <v>730</v>
      </c>
      <c r="G558" s="2">
        <v>890</v>
      </c>
      <c r="H558" s="2">
        <v>1090</v>
      </c>
      <c r="I558" s="2">
        <v>1170</v>
      </c>
      <c r="J558" s="16">
        <f>IF(AND(A558="m",B558=19603),Possibles!Q$91,(IF(AND(A558="m",B558=19601),Possibles!Q$90,IF(AND(A558="m",B558=19600),Possibles!Q$89,IF(AND(A558="f",B558=19603),Possibles!Q$87,IF(AND(A558="f",B558=19601),Possibles!Q$86,Possibles!Q$85))))))</f>
        <v>0.16389548693586697</v>
      </c>
      <c r="K558" s="2">
        <f t="shared" si="24"/>
        <v>1917.5771971496436</v>
      </c>
      <c r="L558" s="16">
        <f t="shared" si="25"/>
        <v>0.13389548693586698</v>
      </c>
      <c r="M558" s="14">
        <f t="shared" si="26"/>
        <v>1566.5771971496436</v>
      </c>
    </row>
    <row r="559" spans="1:13" x14ac:dyDescent="0.25">
      <c r="A559" t="s">
        <v>25</v>
      </c>
      <c r="B559">
        <v>19600</v>
      </c>
      <c r="C559">
        <v>1976</v>
      </c>
      <c r="D559" t="b">
        <v>0</v>
      </c>
      <c r="E559" s="2">
        <v>600</v>
      </c>
      <c r="F559" s="2">
        <v>760</v>
      </c>
      <c r="G559" s="2">
        <v>800</v>
      </c>
      <c r="H559" s="2">
        <v>920</v>
      </c>
      <c r="I559" s="2">
        <v>960</v>
      </c>
      <c r="J559" s="16">
        <f>IF(AND(A559="m",B559=19603),Possibles!Q$91,(IF(AND(A559="m",B559=19601),Possibles!Q$90,IF(AND(A559="m",B559=19600),Possibles!Q$89,IF(AND(A559="f",B559=19603),Possibles!Q$87,IF(AND(A559="f",B559=19601),Possibles!Q$86,Possibles!Q$85))))))</f>
        <v>0.15082983768010214</v>
      </c>
      <c r="K559" s="2">
        <f t="shared" si="24"/>
        <v>1447.9664417289805</v>
      </c>
      <c r="L559" s="16">
        <f t="shared" si="25"/>
        <v>0.12082983768010214</v>
      </c>
      <c r="M559" s="14">
        <f t="shared" si="26"/>
        <v>1159.9664417289805</v>
      </c>
    </row>
    <row r="560" spans="1:13" x14ac:dyDescent="0.25">
      <c r="A560" t="s">
        <v>15</v>
      </c>
      <c r="B560">
        <v>19600</v>
      </c>
      <c r="C560">
        <v>1976</v>
      </c>
      <c r="D560" t="b">
        <v>0</v>
      </c>
      <c r="E560" s="2">
        <v>150</v>
      </c>
      <c r="F560" s="2">
        <v>110</v>
      </c>
      <c r="G560" s="2">
        <v>150</v>
      </c>
      <c r="H560" s="2">
        <v>190</v>
      </c>
      <c r="I560" s="2">
        <v>350</v>
      </c>
      <c r="J560" s="16">
        <f>IF(AND(A560="m",B560=19603),Possibles!Q$91,(IF(AND(A560="m",B560=19601),Possibles!Q$90,IF(AND(A560="m",B560=19600),Possibles!Q$89,IF(AND(A560="f",B560=19603),Possibles!Q$87,IF(AND(A560="f",B560=19601),Possibles!Q$86,Possibles!Q$85))))))</f>
        <v>0.15971939812932087</v>
      </c>
      <c r="K560" s="2">
        <f t="shared" si="24"/>
        <v>559.01789345262307</v>
      </c>
      <c r="L560" s="16">
        <f t="shared" si="25"/>
        <v>0.12971939812932087</v>
      </c>
      <c r="M560" s="14">
        <f t="shared" si="26"/>
        <v>454.01789345262307</v>
      </c>
    </row>
    <row r="561" spans="1:13" x14ac:dyDescent="0.25">
      <c r="A561" t="s">
        <v>25</v>
      </c>
      <c r="B561">
        <v>19600</v>
      </c>
      <c r="C561">
        <v>1976</v>
      </c>
      <c r="D561" t="b">
        <v>0</v>
      </c>
      <c r="E561" s="2">
        <v>600</v>
      </c>
      <c r="F561" s="2">
        <v>720</v>
      </c>
      <c r="G561" s="2">
        <v>680</v>
      </c>
      <c r="H561" s="2">
        <v>880</v>
      </c>
      <c r="I561" s="2">
        <v>1040</v>
      </c>
      <c r="J561" s="16">
        <f>IF(AND(A561="m",B561=19603),Possibles!Q$91,(IF(AND(A561="m",B561=19601),Possibles!Q$90,IF(AND(A561="m",B561=19600),Possibles!Q$89,IF(AND(A561="f",B561=19603),Possibles!Q$87,IF(AND(A561="f",B561=19601),Possibles!Q$86,Possibles!Q$85))))))</f>
        <v>0.15082983768010214</v>
      </c>
      <c r="K561" s="2">
        <f t="shared" si="24"/>
        <v>1568.6303118730623</v>
      </c>
      <c r="L561" s="16">
        <f t="shared" si="25"/>
        <v>0.12082983768010214</v>
      </c>
      <c r="M561" s="14">
        <f t="shared" si="26"/>
        <v>1256.6303118730623</v>
      </c>
    </row>
    <row r="562" spans="1:13" x14ac:dyDescent="0.25">
      <c r="A562" t="s">
        <v>15</v>
      </c>
      <c r="B562">
        <v>19603</v>
      </c>
      <c r="C562">
        <v>1976</v>
      </c>
      <c r="D562" t="b">
        <v>0</v>
      </c>
      <c r="E562" s="2">
        <v>600</v>
      </c>
      <c r="F562" s="2">
        <v>680</v>
      </c>
      <c r="G562" s="2">
        <v>840</v>
      </c>
      <c r="H562" s="2">
        <v>920</v>
      </c>
      <c r="I562" s="2">
        <v>1080</v>
      </c>
      <c r="J562" s="16">
        <f>IF(AND(A562="m",B562=19603),Possibles!Q$91,(IF(AND(A562="m",B562=19601),Possibles!Q$90,IF(AND(A562="m",B562=19600),Possibles!Q$89,IF(AND(A562="f",B562=19603),Possibles!Q$87,IF(AND(A562="f",B562=19601),Possibles!Q$86,Possibles!Q$85))))))</f>
        <v>0.16389548693586697</v>
      </c>
      <c r="K562" s="2">
        <f t="shared" si="24"/>
        <v>1770.0712589073632</v>
      </c>
      <c r="L562" s="16">
        <f t="shared" si="25"/>
        <v>0.13389548693586698</v>
      </c>
      <c r="M562" s="14">
        <f t="shared" si="26"/>
        <v>1446.0712589073632</v>
      </c>
    </row>
    <row r="563" spans="1:13" x14ac:dyDescent="0.25">
      <c r="A563" t="s">
        <v>25</v>
      </c>
      <c r="B563">
        <v>19601</v>
      </c>
      <c r="C563">
        <v>1976</v>
      </c>
      <c r="D563" t="b">
        <v>0</v>
      </c>
      <c r="E563" s="2">
        <v>750</v>
      </c>
      <c r="F563" s="2">
        <v>950</v>
      </c>
      <c r="G563" s="2">
        <v>1030</v>
      </c>
      <c r="H563" s="2">
        <v>1190</v>
      </c>
      <c r="I563" s="2">
        <v>1310</v>
      </c>
      <c r="J563" s="16">
        <f>IF(AND(A563="m",B563=19603),Possibles!Q$91,(IF(AND(A563="m",B563=19601),Possibles!Q$90,IF(AND(A563="m",B563=19600),Possibles!Q$89,IF(AND(A563="f",B563=19603),Possibles!Q$87,IF(AND(A563="f",B563=19601),Possibles!Q$86,Possibles!Q$85))))))</f>
        <v>0.13250116814631868</v>
      </c>
      <c r="K563" s="2">
        <f t="shared" si="24"/>
        <v>1735.7653027167746</v>
      </c>
      <c r="L563" s="16">
        <f t="shared" si="25"/>
        <v>0.10250116814631868</v>
      </c>
      <c r="M563" s="14">
        <f t="shared" si="26"/>
        <v>1342.7653027167748</v>
      </c>
    </row>
    <row r="564" spans="1:13" x14ac:dyDescent="0.25">
      <c r="A564" t="s">
        <v>25</v>
      </c>
      <c r="B564">
        <v>19603</v>
      </c>
      <c r="C564">
        <v>1976</v>
      </c>
      <c r="D564" t="b">
        <v>0</v>
      </c>
      <c r="E564" s="2">
        <v>150</v>
      </c>
      <c r="F564" s="2">
        <v>350</v>
      </c>
      <c r="G564" s="2">
        <v>550</v>
      </c>
      <c r="H564" s="2">
        <v>670</v>
      </c>
      <c r="I564" s="2">
        <v>710</v>
      </c>
      <c r="J564" s="16">
        <f>IF(AND(A564="m",B564=19603),Possibles!Q$91,(IF(AND(A564="m",B564=19601),Possibles!Q$90,IF(AND(A564="m",B564=19600),Possibles!Q$89,IF(AND(A564="f",B564=19603),Possibles!Q$87,IF(AND(A564="f",B564=19601),Possibles!Q$86,Possibles!Q$85))))))</f>
        <v>0.1613047697245652</v>
      </c>
      <c r="K564" s="2">
        <f t="shared" si="24"/>
        <v>1145.263865044413</v>
      </c>
      <c r="L564" s="16">
        <f t="shared" si="25"/>
        <v>0.1313047697245652</v>
      </c>
      <c r="M564" s="14">
        <f t="shared" si="26"/>
        <v>932.26386504441291</v>
      </c>
    </row>
    <row r="565" spans="1:13" x14ac:dyDescent="0.25">
      <c r="A565" t="s">
        <v>15</v>
      </c>
      <c r="B565">
        <v>19603</v>
      </c>
      <c r="C565">
        <v>1976</v>
      </c>
      <c r="D565" t="b">
        <v>0</v>
      </c>
      <c r="E565" s="2">
        <v>450</v>
      </c>
      <c r="F565" s="2">
        <v>650</v>
      </c>
      <c r="G565" s="2">
        <v>650</v>
      </c>
      <c r="H565" s="2">
        <v>810</v>
      </c>
      <c r="I565" s="2">
        <v>930</v>
      </c>
      <c r="J565" s="16">
        <f>IF(AND(A565="m",B565=19603),Possibles!Q$91,(IF(AND(A565="m",B565=19601),Possibles!Q$90,IF(AND(A565="m",B565=19600),Possibles!Q$89,IF(AND(A565="f",B565=19603),Possibles!Q$87,IF(AND(A565="f",B565=19601),Possibles!Q$86,Possibles!Q$85))))))</f>
        <v>0.16389548693586697</v>
      </c>
      <c r="K565" s="2">
        <f t="shared" si="24"/>
        <v>1524.2280285035629</v>
      </c>
      <c r="L565" s="16">
        <f t="shared" si="25"/>
        <v>0.13389548693586698</v>
      </c>
      <c r="M565" s="14">
        <f t="shared" si="26"/>
        <v>1245.2280285035629</v>
      </c>
    </row>
    <row r="566" spans="1:13" x14ac:dyDescent="0.25">
      <c r="A566" t="s">
        <v>15</v>
      </c>
      <c r="B566">
        <v>19601</v>
      </c>
      <c r="C566">
        <v>1976</v>
      </c>
      <c r="D566" t="b">
        <v>0</v>
      </c>
      <c r="E566" s="2">
        <v>450</v>
      </c>
      <c r="F566" s="2">
        <v>570</v>
      </c>
      <c r="G566" s="2">
        <v>530</v>
      </c>
      <c r="H566" s="2">
        <v>650</v>
      </c>
      <c r="I566" s="2">
        <v>730</v>
      </c>
      <c r="J566" s="16">
        <f>IF(AND(A566="m",B566=19603),Possibles!Q$91,(IF(AND(A566="m",B566=19601),Possibles!Q$90,IF(AND(A566="m",B566=19600),Possibles!Q$89,IF(AND(A566="f",B566=19603),Possibles!Q$87,IF(AND(A566="f",B566=19601),Possibles!Q$86,Possibles!Q$85))))))</f>
        <v>0.15215332330491949</v>
      </c>
      <c r="K566" s="2">
        <f t="shared" si="24"/>
        <v>1110.7192601259123</v>
      </c>
      <c r="L566" s="16">
        <f t="shared" si="25"/>
        <v>0.12215332330491949</v>
      </c>
      <c r="M566" s="14">
        <f t="shared" si="26"/>
        <v>891.71926012591223</v>
      </c>
    </row>
    <row r="567" spans="1:13" x14ac:dyDescent="0.25">
      <c r="A567" t="s">
        <v>15</v>
      </c>
      <c r="B567">
        <v>19603</v>
      </c>
      <c r="C567">
        <v>1976</v>
      </c>
      <c r="D567" t="b">
        <v>0</v>
      </c>
      <c r="E567" s="2">
        <v>300</v>
      </c>
      <c r="F567" s="2">
        <v>420</v>
      </c>
      <c r="G567" s="2">
        <v>460</v>
      </c>
      <c r="H567" s="2">
        <v>620</v>
      </c>
      <c r="I567" s="2">
        <v>660</v>
      </c>
      <c r="J567" s="16">
        <f>IF(AND(A567="m",B567=19603),Possibles!Q$91,(IF(AND(A567="m",B567=19601),Possibles!Q$90,IF(AND(A567="m",B567=19600),Possibles!Q$89,IF(AND(A567="f",B567=19603),Possibles!Q$87,IF(AND(A567="f",B567=19601),Possibles!Q$86,Possibles!Q$85))))))</f>
        <v>0.16389548693586697</v>
      </c>
      <c r="K567" s="2">
        <f t="shared" si="24"/>
        <v>1081.710213776722</v>
      </c>
      <c r="L567" s="16">
        <f t="shared" si="25"/>
        <v>0.13389548693586698</v>
      </c>
      <c r="M567" s="14">
        <f t="shared" si="26"/>
        <v>883.71021377672196</v>
      </c>
    </row>
    <row r="568" spans="1:13" x14ac:dyDescent="0.25">
      <c r="A568" t="s">
        <v>15</v>
      </c>
      <c r="B568">
        <v>19603</v>
      </c>
      <c r="C568">
        <v>1976</v>
      </c>
      <c r="D568" t="b">
        <v>0</v>
      </c>
      <c r="E568" s="2">
        <v>600</v>
      </c>
      <c r="F568" s="2">
        <v>760</v>
      </c>
      <c r="G568" s="2">
        <v>720</v>
      </c>
      <c r="H568" s="2">
        <v>920</v>
      </c>
      <c r="I568" s="2">
        <v>1120</v>
      </c>
      <c r="J568" s="16">
        <f>IF(AND(A568="m",B568=19603),Possibles!Q$91,(IF(AND(A568="m",B568=19601),Possibles!Q$90,IF(AND(A568="m",B568=19600),Possibles!Q$89,IF(AND(A568="f",B568=19603),Possibles!Q$87,IF(AND(A568="f",B568=19601),Possibles!Q$86,Possibles!Q$85))))))</f>
        <v>0.16389548693586697</v>
      </c>
      <c r="K568" s="2">
        <f t="shared" si="24"/>
        <v>1835.6294536817102</v>
      </c>
      <c r="L568" s="16">
        <f t="shared" si="25"/>
        <v>0.13389548693586698</v>
      </c>
      <c r="M568" s="14">
        <f t="shared" si="26"/>
        <v>1499.6294536817099</v>
      </c>
    </row>
    <row r="569" spans="1:13" x14ac:dyDescent="0.25">
      <c r="A569" t="s">
        <v>15</v>
      </c>
      <c r="B569">
        <v>19601</v>
      </c>
      <c r="C569">
        <v>1976</v>
      </c>
      <c r="D569" t="b">
        <v>0</v>
      </c>
      <c r="E569" s="2">
        <v>600</v>
      </c>
      <c r="F569" s="2">
        <v>840</v>
      </c>
      <c r="G569" s="2">
        <v>920</v>
      </c>
      <c r="H569" s="2">
        <v>1000</v>
      </c>
      <c r="I569" s="2">
        <v>1080</v>
      </c>
      <c r="J569" s="16">
        <f>IF(AND(A569="m",B569=19603),Possibles!Q$91,(IF(AND(A569="m",B569=19601),Possibles!Q$90,IF(AND(A569="m",B569=19600),Possibles!Q$89,IF(AND(A569="f",B569=19603),Possibles!Q$87,IF(AND(A569="f",B569=19601),Possibles!Q$86,Possibles!Q$85))))))</f>
        <v>0.15215332330491949</v>
      </c>
      <c r="K569" s="2">
        <f t="shared" si="24"/>
        <v>1643.2558916931305</v>
      </c>
      <c r="L569" s="16">
        <f t="shared" si="25"/>
        <v>0.12215332330491949</v>
      </c>
      <c r="M569" s="14">
        <f t="shared" si="26"/>
        <v>1319.2558916931305</v>
      </c>
    </row>
    <row r="570" spans="1:13" x14ac:dyDescent="0.25">
      <c r="A570" t="s">
        <v>25</v>
      </c>
      <c r="B570">
        <v>19603</v>
      </c>
      <c r="C570">
        <v>1976</v>
      </c>
      <c r="D570" t="b">
        <v>0</v>
      </c>
      <c r="E570" s="2">
        <v>300</v>
      </c>
      <c r="F570" s="2">
        <v>500</v>
      </c>
      <c r="G570" s="2">
        <v>700</v>
      </c>
      <c r="H570" s="2">
        <v>740</v>
      </c>
      <c r="I570" s="2">
        <v>940</v>
      </c>
      <c r="J570" s="16">
        <f>IF(AND(A570="m",B570=19603),Possibles!Q$91,(IF(AND(A570="m",B570=19601),Possibles!Q$90,IF(AND(A570="m",B570=19600),Possibles!Q$89,IF(AND(A570="f",B570=19603),Possibles!Q$87,IF(AND(A570="f",B570=19601),Possibles!Q$86,Possibles!Q$85))))))</f>
        <v>0.1613047697245652</v>
      </c>
      <c r="K570" s="2">
        <f t="shared" si="24"/>
        <v>1516.2648354109128</v>
      </c>
      <c r="L570" s="16">
        <f t="shared" si="25"/>
        <v>0.1313047697245652</v>
      </c>
      <c r="M570" s="14">
        <f t="shared" si="26"/>
        <v>1234.2648354109128</v>
      </c>
    </row>
    <row r="571" spans="1:13" x14ac:dyDescent="0.25">
      <c r="A571" t="s">
        <v>25</v>
      </c>
      <c r="B571">
        <v>19603</v>
      </c>
      <c r="C571">
        <v>1976</v>
      </c>
      <c r="D571" t="b">
        <v>0</v>
      </c>
      <c r="E571" s="2">
        <v>600</v>
      </c>
      <c r="F571" s="2">
        <v>680</v>
      </c>
      <c r="G571" s="2">
        <v>640</v>
      </c>
      <c r="H571" s="2">
        <v>720</v>
      </c>
      <c r="I571" s="2">
        <v>840</v>
      </c>
      <c r="J571" s="16">
        <f>IF(AND(A571="m",B571=19603),Possibles!Q$91,(IF(AND(A571="m",B571=19601),Possibles!Q$90,IF(AND(A571="m",B571=19600),Possibles!Q$89,IF(AND(A571="f",B571=19603),Possibles!Q$87,IF(AND(A571="f",B571=19601),Possibles!Q$86,Possibles!Q$85))))))</f>
        <v>0.1613047697245652</v>
      </c>
      <c r="K571" s="2">
        <f t="shared" si="24"/>
        <v>1354.9600656863477</v>
      </c>
      <c r="L571" s="16">
        <f t="shared" si="25"/>
        <v>0.1313047697245652</v>
      </c>
      <c r="M571" s="14">
        <f t="shared" si="26"/>
        <v>1102.9600656863477</v>
      </c>
    </row>
    <row r="572" spans="1:13" x14ac:dyDescent="0.25">
      <c r="A572" t="s">
        <v>25</v>
      </c>
      <c r="B572">
        <v>19601</v>
      </c>
      <c r="C572">
        <v>1977</v>
      </c>
      <c r="D572" t="b">
        <v>0</v>
      </c>
      <c r="E572" s="2">
        <v>750</v>
      </c>
      <c r="F572" s="2">
        <v>950</v>
      </c>
      <c r="G572" s="2">
        <v>910</v>
      </c>
      <c r="H572" s="2">
        <v>1070</v>
      </c>
      <c r="I572" s="2">
        <v>1190</v>
      </c>
      <c r="J572" s="16">
        <f>IF(AND(A572="m",B572=19603),Possibles!Q$91,(IF(AND(A572="m",B572=19601),Possibles!Q$90,IF(AND(A572="m",B572=19600),Possibles!Q$89,IF(AND(A572="f",B572=19603),Possibles!Q$87,IF(AND(A572="f",B572=19601),Possibles!Q$86,Possibles!Q$85))))))</f>
        <v>0.13250116814631868</v>
      </c>
      <c r="K572" s="2">
        <f t="shared" si="24"/>
        <v>1576.7639009411921</v>
      </c>
      <c r="L572" s="16">
        <f t="shared" si="25"/>
        <v>0.10250116814631868</v>
      </c>
      <c r="M572" s="14">
        <f t="shared" si="26"/>
        <v>1219.7639009411923</v>
      </c>
    </row>
    <row r="573" spans="1:13" x14ac:dyDescent="0.25">
      <c r="A573" t="s">
        <v>15</v>
      </c>
      <c r="B573">
        <v>19601</v>
      </c>
      <c r="C573">
        <v>1977</v>
      </c>
      <c r="D573" t="b">
        <v>0</v>
      </c>
      <c r="E573" s="2">
        <v>150</v>
      </c>
      <c r="F573" s="2">
        <v>230</v>
      </c>
      <c r="G573" s="2">
        <v>310</v>
      </c>
      <c r="H573" s="2">
        <v>510</v>
      </c>
      <c r="I573" s="2">
        <v>710</v>
      </c>
      <c r="J573" s="16">
        <f>IF(AND(A573="m",B573=19603),Possibles!Q$91,(IF(AND(A573="m",B573=19601),Possibles!Q$90,IF(AND(A573="m",B573=19600),Possibles!Q$89,IF(AND(A573="f",B573=19603),Possibles!Q$87,IF(AND(A573="f",B573=19601),Possibles!Q$86,Possibles!Q$85))))))</f>
        <v>0.15215332330491949</v>
      </c>
      <c r="K573" s="2">
        <f t="shared" si="24"/>
        <v>1080.2885954649284</v>
      </c>
      <c r="L573" s="16">
        <f t="shared" si="25"/>
        <v>0.12215332330491949</v>
      </c>
      <c r="M573" s="14">
        <f t="shared" si="26"/>
        <v>867.28859546492833</v>
      </c>
    </row>
    <row r="574" spans="1:13" x14ac:dyDescent="0.25">
      <c r="A574" t="s">
        <v>25</v>
      </c>
      <c r="B574">
        <v>19600</v>
      </c>
      <c r="C574">
        <v>1977</v>
      </c>
      <c r="D574" t="b">
        <v>0</v>
      </c>
      <c r="E574" s="2">
        <v>450</v>
      </c>
      <c r="F574" s="2">
        <v>490</v>
      </c>
      <c r="G574" s="2">
        <v>530</v>
      </c>
      <c r="H574" s="2">
        <v>690</v>
      </c>
      <c r="I574" s="2">
        <v>770</v>
      </c>
      <c r="J574" s="16">
        <f>IF(AND(A574="m",B574=19603),Possibles!Q$91,(IF(AND(A574="m",B574=19601),Possibles!Q$90,IF(AND(A574="m",B574=19600),Possibles!Q$89,IF(AND(A574="f",B574=19603),Possibles!Q$87,IF(AND(A574="f",B574=19601),Possibles!Q$86,Possibles!Q$85))))))</f>
        <v>0.15082983768010214</v>
      </c>
      <c r="K574" s="2">
        <f t="shared" si="24"/>
        <v>1161.3897501367865</v>
      </c>
      <c r="L574" s="16">
        <f t="shared" si="25"/>
        <v>0.12082983768010214</v>
      </c>
      <c r="M574" s="14">
        <f t="shared" si="26"/>
        <v>930.38975013678646</v>
      </c>
    </row>
    <row r="575" spans="1:13" x14ac:dyDescent="0.25">
      <c r="A575" t="s">
        <v>15</v>
      </c>
      <c r="B575">
        <v>19600</v>
      </c>
      <c r="C575">
        <v>1977</v>
      </c>
      <c r="D575" t="b">
        <v>0</v>
      </c>
      <c r="E575" s="2">
        <v>300</v>
      </c>
      <c r="F575" s="2">
        <v>500</v>
      </c>
      <c r="G575" s="2">
        <v>460</v>
      </c>
      <c r="H575" s="2">
        <v>660</v>
      </c>
      <c r="I575" s="2">
        <v>700</v>
      </c>
      <c r="J575" s="16">
        <f>IF(AND(A575="m",B575=19603),Possibles!Q$91,(IF(AND(A575="m",B575=19601),Possibles!Q$90,IF(AND(A575="m",B575=19600),Possibles!Q$89,IF(AND(A575="f",B575=19603),Possibles!Q$87,IF(AND(A575="f",B575=19601),Possibles!Q$86,Possibles!Q$85))))))</f>
        <v>0.15971939812932087</v>
      </c>
      <c r="K575" s="2">
        <f t="shared" si="24"/>
        <v>1118.0357869052461</v>
      </c>
      <c r="L575" s="16">
        <f t="shared" si="25"/>
        <v>0.12971939812932087</v>
      </c>
      <c r="M575" s="14">
        <f t="shared" si="26"/>
        <v>908.03578690524614</v>
      </c>
    </row>
    <row r="576" spans="1:13" x14ac:dyDescent="0.25">
      <c r="A576" t="s">
        <v>25</v>
      </c>
      <c r="B576">
        <v>19603</v>
      </c>
      <c r="C576">
        <v>1977</v>
      </c>
      <c r="D576" t="b">
        <v>0</v>
      </c>
      <c r="E576" s="2">
        <v>150</v>
      </c>
      <c r="F576" s="2">
        <v>430</v>
      </c>
      <c r="G576" s="2">
        <v>590</v>
      </c>
      <c r="H576" s="2">
        <v>710</v>
      </c>
      <c r="I576" s="2">
        <v>910</v>
      </c>
      <c r="J576" s="16">
        <f>IF(AND(A576="m",B576=19603),Possibles!Q$91,(IF(AND(A576="m",B576=19601),Possibles!Q$90,IF(AND(A576="m",B576=19600),Possibles!Q$89,IF(AND(A576="f",B576=19603),Possibles!Q$87,IF(AND(A576="f",B576=19601),Possibles!Q$86,Possibles!Q$85))))))</f>
        <v>0.1613047697245652</v>
      </c>
      <c r="K576" s="2">
        <f t="shared" si="24"/>
        <v>1467.8734044935434</v>
      </c>
      <c r="L576" s="16">
        <f t="shared" si="25"/>
        <v>0.1313047697245652</v>
      </c>
      <c r="M576" s="14">
        <f t="shared" si="26"/>
        <v>1194.8734044935434</v>
      </c>
    </row>
    <row r="577" spans="1:13" x14ac:dyDescent="0.25">
      <c r="A577" t="s">
        <v>15</v>
      </c>
      <c r="B577">
        <v>19603</v>
      </c>
      <c r="C577">
        <v>1977</v>
      </c>
      <c r="D577" t="b">
        <v>0</v>
      </c>
      <c r="E577" s="2">
        <v>600</v>
      </c>
      <c r="F577" s="2">
        <v>760</v>
      </c>
      <c r="G577" s="2">
        <v>960</v>
      </c>
      <c r="H577" s="2">
        <v>1120</v>
      </c>
      <c r="I577" s="2">
        <v>1320</v>
      </c>
      <c r="J577" s="16">
        <f>IF(AND(A577="m",B577=19603),Possibles!Q$91,(IF(AND(A577="m",B577=19601),Possibles!Q$90,IF(AND(A577="m",B577=19600),Possibles!Q$89,IF(AND(A577="f",B577=19603),Possibles!Q$87,IF(AND(A577="f",B577=19601),Possibles!Q$86,Possibles!Q$85))))))</f>
        <v>0.16389548693586697</v>
      </c>
      <c r="K577" s="2">
        <f t="shared" si="24"/>
        <v>2163.4204275534439</v>
      </c>
      <c r="L577" s="16">
        <f t="shared" si="25"/>
        <v>0.13389548693586698</v>
      </c>
      <c r="M577" s="14">
        <f t="shared" si="26"/>
        <v>1767.4204275534439</v>
      </c>
    </row>
    <row r="578" spans="1:13" x14ac:dyDescent="0.25">
      <c r="A578" t="s">
        <v>25</v>
      </c>
      <c r="B578">
        <v>19601</v>
      </c>
      <c r="C578">
        <v>1977</v>
      </c>
      <c r="D578" t="b">
        <v>0</v>
      </c>
      <c r="E578" s="2">
        <v>600</v>
      </c>
      <c r="F578" s="2">
        <v>600</v>
      </c>
      <c r="G578" s="2">
        <v>680</v>
      </c>
      <c r="H578" s="2">
        <v>880</v>
      </c>
      <c r="I578" s="2">
        <v>920</v>
      </c>
      <c r="J578" s="16">
        <f>IF(AND(A578="m",B578=19603),Possibles!Q$91,(IF(AND(A578="m",B578=19601),Possibles!Q$90,IF(AND(A578="m",B578=19600),Possibles!Q$89,IF(AND(A578="f",B578=19603),Possibles!Q$87,IF(AND(A578="f",B578=19601),Possibles!Q$86,Possibles!Q$85))))))</f>
        <v>0.13250116814631868</v>
      </c>
      <c r="K578" s="2">
        <f t="shared" si="24"/>
        <v>1219.0107469461318</v>
      </c>
      <c r="L578" s="16">
        <f t="shared" si="25"/>
        <v>0.10250116814631868</v>
      </c>
      <c r="M578" s="14">
        <f t="shared" si="26"/>
        <v>943.01074694613192</v>
      </c>
    </row>
    <row r="579" spans="1:13" x14ac:dyDescent="0.25">
      <c r="A579" t="s">
        <v>25</v>
      </c>
      <c r="B579">
        <v>19603</v>
      </c>
      <c r="C579">
        <v>1977</v>
      </c>
      <c r="D579" t="b">
        <v>0</v>
      </c>
      <c r="E579" s="2">
        <v>450</v>
      </c>
      <c r="F579" s="2">
        <v>570</v>
      </c>
      <c r="G579" s="2">
        <v>690</v>
      </c>
      <c r="H579" s="2">
        <v>850</v>
      </c>
      <c r="I579" s="2">
        <v>1010</v>
      </c>
      <c r="J579" s="16">
        <f>IF(AND(A579="m",B579=19603),Possibles!Q$91,(IF(AND(A579="m",B579=19601),Possibles!Q$90,IF(AND(A579="m",B579=19600),Possibles!Q$89,IF(AND(A579="f",B579=19603),Possibles!Q$87,IF(AND(A579="f",B579=19601),Possibles!Q$86,Possibles!Q$85))))))</f>
        <v>0.1613047697245652</v>
      </c>
      <c r="K579" s="2">
        <f t="shared" ref="K579:K642" si="27">((10*J579)*I579)</f>
        <v>1629.1781742181086</v>
      </c>
      <c r="L579" s="16">
        <f t="shared" ref="L579:L642" si="28">J579-0.03</f>
        <v>0.1313047697245652</v>
      </c>
      <c r="M579" s="14">
        <f t="shared" ref="M579:M642" si="29">(10*L579)*I579</f>
        <v>1326.1781742181086</v>
      </c>
    </row>
    <row r="580" spans="1:13" x14ac:dyDescent="0.25">
      <c r="A580" t="s">
        <v>15</v>
      </c>
      <c r="B580">
        <v>19600</v>
      </c>
      <c r="C580">
        <v>1977</v>
      </c>
      <c r="D580" t="b">
        <v>0</v>
      </c>
      <c r="E580" s="2">
        <v>150</v>
      </c>
      <c r="F580" s="2">
        <v>430</v>
      </c>
      <c r="G580" s="2">
        <v>630</v>
      </c>
      <c r="H580" s="2">
        <v>710</v>
      </c>
      <c r="I580" s="2">
        <v>870</v>
      </c>
      <c r="J580" s="16">
        <f>IF(AND(A580="m",B580=19603),Possibles!Q$91,(IF(AND(A580="m",B580=19601),Possibles!Q$90,IF(AND(A580="m",B580=19600),Possibles!Q$89,IF(AND(A580="f",B580=19603),Possibles!Q$87,IF(AND(A580="f",B580=19601),Possibles!Q$86,Possibles!Q$85))))))</f>
        <v>0.15971939812932087</v>
      </c>
      <c r="K580" s="2">
        <f t="shared" si="27"/>
        <v>1389.5587637250917</v>
      </c>
      <c r="L580" s="16">
        <f t="shared" si="28"/>
        <v>0.12971939812932087</v>
      </c>
      <c r="M580" s="14">
        <f t="shared" si="29"/>
        <v>1128.5587637250917</v>
      </c>
    </row>
    <row r="581" spans="1:13" x14ac:dyDescent="0.25">
      <c r="A581" t="s">
        <v>15</v>
      </c>
      <c r="B581">
        <v>19601</v>
      </c>
      <c r="C581">
        <v>1977</v>
      </c>
      <c r="D581" t="b">
        <v>0</v>
      </c>
      <c r="E581" s="2">
        <v>150</v>
      </c>
      <c r="F581" s="2">
        <v>110</v>
      </c>
      <c r="G581" s="2">
        <v>70</v>
      </c>
      <c r="H581" s="2">
        <v>190</v>
      </c>
      <c r="I581" s="2">
        <v>310</v>
      </c>
      <c r="J581" s="16">
        <f>IF(AND(A581="m",B581=19603),Possibles!Q$91,(IF(AND(A581="m",B581=19601),Possibles!Q$90,IF(AND(A581="m",B581=19600),Possibles!Q$89,IF(AND(A581="f",B581=19603),Possibles!Q$87,IF(AND(A581="f",B581=19601),Possibles!Q$86,Possibles!Q$85))))))</f>
        <v>0.15215332330491949</v>
      </c>
      <c r="K581" s="2">
        <f t="shared" si="27"/>
        <v>471.67530224525041</v>
      </c>
      <c r="L581" s="16">
        <f t="shared" si="28"/>
        <v>0.12215332330491949</v>
      </c>
      <c r="M581" s="14">
        <f t="shared" si="29"/>
        <v>378.67530224525041</v>
      </c>
    </row>
    <row r="582" spans="1:13" x14ac:dyDescent="0.25">
      <c r="A582" t="s">
        <v>15</v>
      </c>
      <c r="B582">
        <v>19603</v>
      </c>
      <c r="C582">
        <v>1977</v>
      </c>
      <c r="D582" t="b">
        <v>0</v>
      </c>
      <c r="E582" s="2">
        <v>150</v>
      </c>
      <c r="F582" s="2">
        <v>390</v>
      </c>
      <c r="G582" s="2">
        <v>470</v>
      </c>
      <c r="H582" s="2">
        <v>550</v>
      </c>
      <c r="I582" s="2">
        <v>630</v>
      </c>
      <c r="J582" s="16">
        <f>IF(AND(A582="m",B582=19603),Possibles!Q$91,(IF(AND(A582="m",B582=19601),Possibles!Q$90,IF(AND(A582="m",B582=19600),Possibles!Q$89,IF(AND(A582="f",B582=19603),Possibles!Q$87,IF(AND(A582="f",B582=19601),Possibles!Q$86,Possibles!Q$85))))))</f>
        <v>0.16389548693586697</v>
      </c>
      <c r="K582" s="2">
        <f t="shared" si="27"/>
        <v>1032.5415676959619</v>
      </c>
      <c r="L582" s="16">
        <f t="shared" si="28"/>
        <v>0.13389548693586698</v>
      </c>
      <c r="M582" s="14">
        <f t="shared" si="29"/>
        <v>843.54156769596193</v>
      </c>
    </row>
    <row r="583" spans="1:13" x14ac:dyDescent="0.25">
      <c r="A583" t="s">
        <v>15</v>
      </c>
      <c r="B583">
        <v>19600</v>
      </c>
      <c r="C583">
        <v>1977</v>
      </c>
      <c r="D583" t="b">
        <v>0</v>
      </c>
      <c r="E583" s="2">
        <v>600</v>
      </c>
      <c r="F583" s="2">
        <v>640</v>
      </c>
      <c r="G583" s="2">
        <v>680</v>
      </c>
      <c r="H583" s="2">
        <v>880</v>
      </c>
      <c r="I583" s="2">
        <v>1000</v>
      </c>
      <c r="J583" s="16">
        <f>IF(AND(A583="m",B583=19603),Possibles!Q$91,(IF(AND(A583="m",B583=19601),Possibles!Q$90,IF(AND(A583="m",B583=19600),Possibles!Q$89,IF(AND(A583="f",B583=19603),Possibles!Q$87,IF(AND(A583="f",B583=19601),Possibles!Q$86,Possibles!Q$85))))))</f>
        <v>0.15971939812932087</v>
      </c>
      <c r="K583" s="2">
        <f t="shared" si="27"/>
        <v>1597.1939812932087</v>
      </c>
      <c r="L583" s="16">
        <f t="shared" si="28"/>
        <v>0.12971939812932087</v>
      </c>
      <c r="M583" s="14">
        <f t="shared" si="29"/>
        <v>1297.1939812932087</v>
      </c>
    </row>
    <row r="584" spans="1:13" x14ac:dyDescent="0.25">
      <c r="A584" t="s">
        <v>25</v>
      </c>
      <c r="B584">
        <v>19600</v>
      </c>
      <c r="C584">
        <v>1977</v>
      </c>
      <c r="D584" t="b">
        <v>0</v>
      </c>
      <c r="E584" s="2">
        <v>450</v>
      </c>
      <c r="F584" s="2">
        <v>450</v>
      </c>
      <c r="G584" s="2">
        <v>530</v>
      </c>
      <c r="H584" s="2">
        <v>730</v>
      </c>
      <c r="I584" s="2">
        <v>810</v>
      </c>
      <c r="J584" s="16">
        <f>IF(AND(A584="m",B584=19603),Possibles!Q$91,(IF(AND(A584="m",B584=19601),Possibles!Q$90,IF(AND(A584="m",B584=19600),Possibles!Q$89,IF(AND(A584="f",B584=19603),Possibles!Q$87,IF(AND(A584="f",B584=19601),Possibles!Q$86,Possibles!Q$85))))))</f>
        <v>0.15082983768010214</v>
      </c>
      <c r="K584" s="2">
        <f t="shared" si="27"/>
        <v>1221.7216852088272</v>
      </c>
      <c r="L584" s="16">
        <f t="shared" si="28"/>
        <v>0.12082983768010214</v>
      </c>
      <c r="M584" s="14">
        <f t="shared" si="29"/>
        <v>978.72168520882735</v>
      </c>
    </row>
    <row r="585" spans="1:13" x14ac:dyDescent="0.25">
      <c r="A585" t="s">
        <v>25</v>
      </c>
      <c r="B585">
        <v>19600</v>
      </c>
      <c r="C585">
        <v>1978</v>
      </c>
      <c r="D585" t="b">
        <v>0</v>
      </c>
      <c r="E585" s="2">
        <v>450</v>
      </c>
      <c r="F585" s="2">
        <v>530</v>
      </c>
      <c r="G585" s="2">
        <v>650</v>
      </c>
      <c r="H585" s="2">
        <v>850</v>
      </c>
      <c r="I585" s="2">
        <v>1050</v>
      </c>
      <c r="J585" s="16">
        <f>IF(AND(A585="m",B585=19603),Possibles!Q$91,(IF(AND(A585="m",B585=19601),Possibles!Q$90,IF(AND(A585="m",B585=19600),Possibles!Q$89,IF(AND(A585="f",B585=19603),Possibles!Q$87,IF(AND(A585="f",B585=19601),Possibles!Q$86,Possibles!Q$85))))))</f>
        <v>0.15082983768010214</v>
      </c>
      <c r="K585" s="2">
        <f t="shared" si="27"/>
        <v>1583.7132956410726</v>
      </c>
      <c r="L585" s="16">
        <f t="shared" si="28"/>
        <v>0.12082983768010214</v>
      </c>
      <c r="M585" s="14">
        <f t="shared" si="29"/>
        <v>1268.7132956410724</v>
      </c>
    </row>
    <row r="586" spans="1:13" x14ac:dyDescent="0.25">
      <c r="A586" t="s">
        <v>25</v>
      </c>
      <c r="B586">
        <v>19601</v>
      </c>
      <c r="C586">
        <v>1978</v>
      </c>
      <c r="D586" t="b">
        <v>0</v>
      </c>
      <c r="E586" s="2">
        <v>300</v>
      </c>
      <c r="F586" s="2">
        <v>340</v>
      </c>
      <c r="G586" s="2">
        <v>420</v>
      </c>
      <c r="H586" s="2">
        <v>580</v>
      </c>
      <c r="I586" s="2">
        <v>620</v>
      </c>
      <c r="J586" s="16">
        <f>IF(AND(A586="m",B586=19603),Possibles!Q$91,(IF(AND(A586="m",B586=19601),Possibles!Q$90,IF(AND(A586="m",B586=19600),Possibles!Q$89,IF(AND(A586="f",B586=19603),Possibles!Q$87,IF(AND(A586="f",B586=19601),Possibles!Q$86,Possibles!Q$85))))))</f>
        <v>0.13250116814631868</v>
      </c>
      <c r="K586" s="2">
        <f t="shared" si="27"/>
        <v>821.50724250717576</v>
      </c>
      <c r="L586" s="16">
        <f t="shared" si="28"/>
        <v>0.10250116814631868</v>
      </c>
      <c r="M586" s="14">
        <f t="shared" si="29"/>
        <v>635.50724250717587</v>
      </c>
    </row>
    <row r="587" spans="1:13" x14ac:dyDescent="0.25">
      <c r="A587" t="s">
        <v>15</v>
      </c>
      <c r="B587">
        <v>19601</v>
      </c>
      <c r="C587">
        <v>1978</v>
      </c>
      <c r="D587" t="b">
        <v>0</v>
      </c>
      <c r="E587" s="2">
        <v>450</v>
      </c>
      <c r="F587" s="2">
        <v>530</v>
      </c>
      <c r="G587" s="2">
        <v>610</v>
      </c>
      <c r="H587" s="2">
        <v>650</v>
      </c>
      <c r="I587" s="2">
        <v>690</v>
      </c>
      <c r="J587" s="16">
        <f>IF(AND(A587="m",B587=19603),Possibles!Q$91,(IF(AND(A587="m",B587=19601),Possibles!Q$90,IF(AND(A587="m",B587=19600),Possibles!Q$89,IF(AND(A587="f",B587=19603),Possibles!Q$87,IF(AND(A587="f",B587=19601),Possibles!Q$86,Possibles!Q$85))))))</f>
        <v>0.15215332330491949</v>
      </c>
      <c r="K587" s="2">
        <f t="shared" si="27"/>
        <v>1049.8579308039446</v>
      </c>
      <c r="L587" s="16">
        <f t="shared" si="28"/>
        <v>0.12215332330491949</v>
      </c>
      <c r="M587" s="14">
        <f t="shared" si="29"/>
        <v>842.85793080394444</v>
      </c>
    </row>
    <row r="588" spans="1:13" x14ac:dyDescent="0.25">
      <c r="A588" t="s">
        <v>25</v>
      </c>
      <c r="B588">
        <v>19603</v>
      </c>
      <c r="C588">
        <v>1978</v>
      </c>
      <c r="D588" t="b">
        <v>0</v>
      </c>
      <c r="E588" s="2">
        <v>300</v>
      </c>
      <c r="F588" s="2">
        <v>500</v>
      </c>
      <c r="G588" s="2">
        <v>700</v>
      </c>
      <c r="H588" s="2">
        <v>780</v>
      </c>
      <c r="I588" s="2">
        <v>860</v>
      </c>
      <c r="J588" s="16">
        <f>IF(AND(A588="m",B588=19603),Possibles!Q$91,(IF(AND(A588="m",B588=19601),Possibles!Q$90,IF(AND(A588="m",B588=19600),Possibles!Q$89,IF(AND(A588="f",B588=19603),Possibles!Q$87,IF(AND(A588="f",B588=19601),Possibles!Q$86,Possibles!Q$85))))))</f>
        <v>0.1613047697245652</v>
      </c>
      <c r="K588" s="2">
        <f t="shared" si="27"/>
        <v>1387.2210196312608</v>
      </c>
      <c r="L588" s="16">
        <f t="shared" si="28"/>
        <v>0.1313047697245652</v>
      </c>
      <c r="M588" s="14">
        <f t="shared" si="29"/>
        <v>1129.2210196312608</v>
      </c>
    </row>
    <row r="589" spans="1:13" x14ac:dyDescent="0.25">
      <c r="A589" t="s">
        <v>25</v>
      </c>
      <c r="B589">
        <v>19603</v>
      </c>
      <c r="C589">
        <v>1978</v>
      </c>
      <c r="D589" t="b">
        <v>0</v>
      </c>
      <c r="E589" s="2">
        <v>150</v>
      </c>
      <c r="F589" s="2">
        <v>190</v>
      </c>
      <c r="G589" s="2">
        <v>230</v>
      </c>
      <c r="H589" s="2">
        <v>350</v>
      </c>
      <c r="I589" s="2">
        <v>390</v>
      </c>
      <c r="J589" s="16">
        <f>IF(AND(A589="m",B589=19603),Possibles!Q$91,(IF(AND(A589="m",B589=19601),Possibles!Q$90,IF(AND(A589="m",B589=19600),Possibles!Q$89,IF(AND(A589="f",B589=19603),Possibles!Q$87,IF(AND(A589="f",B589=19601),Possibles!Q$86,Possibles!Q$85))))))</f>
        <v>0.1613047697245652</v>
      </c>
      <c r="K589" s="2">
        <f t="shared" si="27"/>
        <v>629.08860192580426</v>
      </c>
      <c r="L589" s="16">
        <f t="shared" si="28"/>
        <v>0.1313047697245652</v>
      </c>
      <c r="M589" s="14">
        <f t="shared" si="29"/>
        <v>512.08860192580426</v>
      </c>
    </row>
    <row r="590" spans="1:13" x14ac:dyDescent="0.25">
      <c r="A590" t="s">
        <v>25</v>
      </c>
      <c r="B590">
        <v>19600</v>
      </c>
      <c r="C590">
        <v>1978</v>
      </c>
      <c r="D590" t="b">
        <v>0</v>
      </c>
      <c r="E590" s="2">
        <v>600</v>
      </c>
      <c r="F590" s="2">
        <v>880</v>
      </c>
      <c r="G590" s="2">
        <v>920</v>
      </c>
      <c r="H590" s="2">
        <v>960</v>
      </c>
      <c r="I590" s="2">
        <v>1080</v>
      </c>
      <c r="J590" s="16">
        <f>IF(AND(A590="m",B590=19603),Possibles!Q$91,(IF(AND(A590="m",B590=19601),Possibles!Q$90,IF(AND(A590="m",B590=19600),Possibles!Q$89,IF(AND(A590="f",B590=19603),Possibles!Q$87,IF(AND(A590="f",B590=19601),Possibles!Q$86,Possibles!Q$85))))))</f>
        <v>0.15082983768010214</v>
      </c>
      <c r="K590" s="2">
        <f t="shared" si="27"/>
        <v>1628.9622469451031</v>
      </c>
      <c r="L590" s="16">
        <f t="shared" si="28"/>
        <v>0.12082983768010214</v>
      </c>
      <c r="M590" s="14">
        <f t="shared" si="29"/>
        <v>1304.9622469451031</v>
      </c>
    </row>
    <row r="591" spans="1:13" x14ac:dyDescent="0.25">
      <c r="A591" t="s">
        <v>25</v>
      </c>
      <c r="B591">
        <v>19603</v>
      </c>
      <c r="C591">
        <v>1978</v>
      </c>
      <c r="D591" t="b">
        <v>0</v>
      </c>
      <c r="E591" s="2">
        <v>300</v>
      </c>
      <c r="F591" s="2">
        <v>460</v>
      </c>
      <c r="G591" s="2">
        <v>540</v>
      </c>
      <c r="H591" s="2">
        <v>740</v>
      </c>
      <c r="I591" s="2">
        <v>940</v>
      </c>
      <c r="J591" s="16">
        <f>IF(AND(A591="m",B591=19603),Possibles!Q$91,(IF(AND(A591="m",B591=19601),Possibles!Q$90,IF(AND(A591="m",B591=19600),Possibles!Q$89,IF(AND(A591="f",B591=19603),Possibles!Q$87,IF(AND(A591="f",B591=19601),Possibles!Q$86,Possibles!Q$85))))))</f>
        <v>0.1613047697245652</v>
      </c>
      <c r="K591" s="2">
        <f t="shared" si="27"/>
        <v>1516.2648354109128</v>
      </c>
      <c r="L591" s="16">
        <f t="shared" si="28"/>
        <v>0.1313047697245652</v>
      </c>
      <c r="M591" s="14">
        <f t="shared" si="29"/>
        <v>1234.2648354109128</v>
      </c>
    </row>
    <row r="592" spans="1:13" x14ac:dyDescent="0.25">
      <c r="A592" t="s">
        <v>25</v>
      </c>
      <c r="B592">
        <v>19600</v>
      </c>
      <c r="C592">
        <v>1978</v>
      </c>
      <c r="D592" t="b">
        <v>0</v>
      </c>
      <c r="E592" s="2">
        <v>150</v>
      </c>
      <c r="F592" s="2">
        <v>190</v>
      </c>
      <c r="G592" s="2">
        <v>310</v>
      </c>
      <c r="H592" s="2">
        <v>430</v>
      </c>
      <c r="I592" s="2">
        <v>550</v>
      </c>
      <c r="J592" s="16">
        <f>IF(AND(A592="m",B592=19603),Possibles!Q$91,(IF(AND(A592="m",B592=19601),Possibles!Q$90,IF(AND(A592="m",B592=19600),Possibles!Q$89,IF(AND(A592="f",B592=19603),Possibles!Q$87,IF(AND(A592="f",B592=19601),Possibles!Q$86,Possibles!Q$85))))))</f>
        <v>0.15082983768010214</v>
      </c>
      <c r="K592" s="2">
        <f t="shared" si="27"/>
        <v>829.56410724056173</v>
      </c>
      <c r="L592" s="16">
        <f t="shared" si="28"/>
        <v>0.12082983768010214</v>
      </c>
      <c r="M592" s="14">
        <f t="shared" si="29"/>
        <v>664.56410724056173</v>
      </c>
    </row>
    <row r="593" spans="1:13" x14ac:dyDescent="0.25">
      <c r="A593" t="s">
        <v>15</v>
      </c>
      <c r="B593">
        <v>19600</v>
      </c>
      <c r="C593">
        <v>1978</v>
      </c>
      <c r="D593" t="b">
        <v>0</v>
      </c>
      <c r="E593" s="2">
        <v>300</v>
      </c>
      <c r="F593" s="2">
        <v>380</v>
      </c>
      <c r="G593" s="2">
        <v>540</v>
      </c>
      <c r="H593" s="2">
        <v>700</v>
      </c>
      <c r="I593" s="2">
        <v>740</v>
      </c>
      <c r="J593" s="16">
        <f>IF(AND(A593="m",B593=19603),Possibles!Q$91,(IF(AND(A593="m",B593=19601),Possibles!Q$90,IF(AND(A593="m",B593=19600),Possibles!Q$89,IF(AND(A593="f",B593=19603),Possibles!Q$87,IF(AND(A593="f",B593=19601),Possibles!Q$86,Possibles!Q$85))))))</f>
        <v>0.15971939812932087</v>
      </c>
      <c r="K593" s="2">
        <f t="shared" si="27"/>
        <v>1181.9235461569745</v>
      </c>
      <c r="L593" s="16">
        <f t="shared" si="28"/>
        <v>0.12971939812932087</v>
      </c>
      <c r="M593" s="14">
        <f t="shared" si="29"/>
        <v>959.92354615697445</v>
      </c>
    </row>
    <row r="594" spans="1:13" x14ac:dyDescent="0.25">
      <c r="A594" t="s">
        <v>25</v>
      </c>
      <c r="B594">
        <v>19600</v>
      </c>
      <c r="C594">
        <v>1978</v>
      </c>
      <c r="D594" t="b">
        <v>0</v>
      </c>
      <c r="E594" s="2">
        <v>750</v>
      </c>
      <c r="F594" s="2">
        <v>950</v>
      </c>
      <c r="G594" s="2">
        <v>1070</v>
      </c>
      <c r="H594" s="2">
        <v>1230</v>
      </c>
      <c r="I594" s="2">
        <v>1390</v>
      </c>
      <c r="J594" s="16">
        <f>IF(AND(A594="m",B594=19603),Possibles!Q$91,(IF(AND(A594="m",B594=19601),Possibles!Q$90,IF(AND(A594="m",B594=19600),Possibles!Q$89,IF(AND(A594="f",B594=19603),Possibles!Q$87,IF(AND(A594="f",B594=19601),Possibles!Q$86,Possibles!Q$85))))))</f>
        <v>0.15082983768010214</v>
      </c>
      <c r="K594" s="2">
        <f t="shared" si="27"/>
        <v>2096.5347437534197</v>
      </c>
      <c r="L594" s="16">
        <f t="shared" si="28"/>
        <v>0.12082983768010214</v>
      </c>
      <c r="M594" s="14">
        <f t="shared" si="29"/>
        <v>1679.5347437534197</v>
      </c>
    </row>
    <row r="595" spans="1:13" x14ac:dyDescent="0.25">
      <c r="A595" t="s">
        <v>15</v>
      </c>
      <c r="B595">
        <v>19601</v>
      </c>
      <c r="C595">
        <v>1978</v>
      </c>
      <c r="D595" t="b">
        <v>0</v>
      </c>
      <c r="E595" s="2">
        <v>750</v>
      </c>
      <c r="F595" s="2">
        <v>1030</v>
      </c>
      <c r="G595" s="2">
        <v>1030</v>
      </c>
      <c r="H595" s="2">
        <v>1230</v>
      </c>
      <c r="I595" s="2">
        <v>1350</v>
      </c>
      <c r="J595" s="16">
        <f>IF(AND(A595="m",B595=19603),Possibles!Q$91,(IF(AND(A595="m",B595=19601),Possibles!Q$90,IF(AND(A595="m",B595=19600),Possibles!Q$89,IF(AND(A595="f",B595=19603),Possibles!Q$87,IF(AND(A595="f",B595=19601),Possibles!Q$86,Possibles!Q$85))))))</f>
        <v>0.15215332330491949</v>
      </c>
      <c r="K595" s="2">
        <f t="shared" si="27"/>
        <v>2054.0698646164133</v>
      </c>
      <c r="L595" s="16">
        <f t="shared" si="28"/>
        <v>0.12215332330491949</v>
      </c>
      <c r="M595" s="14">
        <f t="shared" si="29"/>
        <v>1649.069864616413</v>
      </c>
    </row>
    <row r="596" spans="1:13" x14ac:dyDescent="0.25">
      <c r="A596" t="s">
        <v>15</v>
      </c>
      <c r="B596">
        <v>19603</v>
      </c>
      <c r="C596">
        <v>1978</v>
      </c>
      <c r="D596" t="b">
        <v>0</v>
      </c>
      <c r="E596" s="2">
        <v>300</v>
      </c>
      <c r="F596" s="2">
        <v>420</v>
      </c>
      <c r="G596" s="2">
        <v>500</v>
      </c>
      <c r="H596" s="2">
        <v>580</v>
      </c>
      <c r="I596" s="2">
        <v>700</v>
      </c>
      <c r="J596" s="16">
        <f>IF(AND(A596="m",B596=19603),Possibles!Q$91,(IF(AND(A596="m",B596=19601),Possibles!Q$90,IF(AND(A596="m",B596=19600),Possibles!Q$89,IF(AND(A596="f",B596=19603),Possibles!Q$87,IF(AND(A596="f",B596=19601),Possibles!Q$86,Possibles!Q$85))))))</f>
        <v>0.16389548693586697</v>
      </c>
      <c r="K596" s="2">
        <f t="shared" si="27"/>
        <v>1147.2684085510689</v>
      </c>
      <c r="L596" s="16">
        <f t="shared" si="28"/>
        <v>0.13389548693586698</v>
      </c>
      <c r="M596" s="14">
        <f t="shared" si="29"/>
        <v>937.26840855106877</v>
      </c>
    </row>
    <row r="597" spans="1:13" x14ac:dyDescent="0.25">
      <c r="A597" t="s">
        <v>25</v>
      </c>
      <c r="B597">
        <v>19600</v>
      </c>
      <c r="C597">
        <v>1978</v>
      </c>
      <c r="D597" t="b">
        <v>0</v>
      </c>
      <c r="E597" s="2">
        <v>450</v>
      </c>
      <c r="F597" s="2">
        <v>650</v>
      </c>
      <c r="G597" s="2">
        <v>730</v>
      </c>
      <c r="H597" s="2">
        <v>850</v>
      </c>
      <c r="I597" s="2">
        <v>890</v>
      </c>
      <c r="J597" s="16">
        <f>IF(AND(A597="m",B597=19603),Possibles!Q$91,(IF(AND(A597="m",B597=19601),Possibles!Q$90,IF(AND(A597="m",B597=19600),Possibles!Q$89,IF(AND(A597="f",B597=19603),Possibles!Q$87,IF(AND(A597="f",B597=19601),Possibles!Q$86,Possibles!Q$85))))))</f>
        <v>0.15082983768010214</v>
      </c>
      <c r="K597" s="2">
        <f t="shared" si="27"/>
        <v>1342.385555352909</v>
      </c>
      <c r="L597" s="16">
        <f t="shared" si="28"/>
        <v>0.12082983768010214</v>
      </c>
      <c r="M597" s="14">
        <f t="shared" si="29"/>
        <v>1075.385555352909</v>
      </c>
    </row>
    <row r="598" spans="1:13" x14ac:dyDescent="0.25">
      <c r="A598" t="s">
        <v>15</v>
      </c>
      <c r="B598">
        <v>19601</v>
      </c>
      <c r="C598">
        <v>1978</v>
      </c>
      <c r="D598" t="b">
        <v>0</v>
      </c>
      <c r="E598" s="2">
        <v>600</v>
      </c>
      <c r="F598" s="2">
        <v>600</v>
      </c>
      <c r="G598" s="2">
        <v>760</v>
      </c>
      <c r="H598" s="2">
        <v>840</v>
      </c>
      <c r="I598" s="2">
        <v>1000</v>
      </c>
      <c r="J598" s="16">
        <f>IF(AND(A598="m",B598=19603),Possibles!Q$91,(IF(AND(A598="m",B598=19601),Possibles!Q$90,IF(AND(A598="m",B598=19600),Possibles!Q$89,IF(AND(A598="f",B598=19603),Possibles!Q$87,IF(AND(A598="f",B598=19601),Possibles!Q$86,Possibles!Q$85))))))</f>
        <v>0.15215332330491949</v>
      </c>
      <c r="K598" s="2">
        <f t="shared" si="27"/>
        <v>1521.5332330491949</v>
      </c>
      <c r="L598" s="16">
        <f t="shared" si="28"/>
        <v>0.12215332330491949</v>
      </c>
      <c r="M598" s="14">
        <f t="shared" si="29"/>
        <v>1221.5332330491949</v>
      </c>
    </row>
    <row r="599" spans="1:13" x14ac:dyDescent="0.25">
      <c r="A599" t="s">
        <v>25</v>
      </c>
      <c r="B599">
        <v>19603</v>
      </c>
      <c r="C599">
        <v>1979</v>
      </c>
      <c r="D599" t="b">
        <v>0</v>
      </c>
      <c r="E599" s="2">
        <v>150</v>
      </c>
      <c r="F599" s="2">
        <v>270</v>
      </c>
      <c r="G599" s="2">
        <v>470</v>
      </c>
      <c r="H599" s="2">
        <v>550</v>
      </c>
      <c r="I599" s="2">
        <v>710</v>
      </c>
      <c r="J599" s="16">
        <f>IF(AND(A599="m",B599=19603),Possibles!Q$91,(IF(AND(A599="m",B599=19601),Possibles!Q$90,IF(AND(A599="m",B599=19600),Possibles!Q$89,IF(AND(A599="f",B599=19603),Possibles!Q$87,IF(AND(A599="f",B599=19601),Possibles!Q$86,Possibles!Q$85))))))</f>
        <v>0.1613047697245652</v>
      </c>
      <c r="K599" s="2">
        <f t="shared" si="27"/>
        <v>1145.263865044413</v>
      </c>
      <c r="L599" s="16">
        <f t="shared" si="28"/>
        <v>0.1313047697245652</v>
      </c>
      <c r="M599" s="14">
        <f t="shared" si="29"/>
        <v>932.26386504441291</v>
      </c>
    </row>
    <row r="600" spans="1:13" x14ac:dyDescent="0.25">
      <c r="A600" t="s">
        <v>25</v>
      </c>
      <c r="B600">
        <v>19601</v>
      </c>
      <c r="C600">
        <v>1979</v>
      </c>
      <c r="D600" t="b">
        <v>0</v>
      </c>
      <c r="E600" s="2">
        <v>300</v>
      </c>
      <c r="F600" s="2">
        <v>300</v>
      </c>
      <c r="G600" s="2">
        <v>460</v>
      </c>
      <c r="H600" s="2">
        <v>620</v>
      </c>
      <c r="I600" s="2">
        <v>820</v>
      </c>
      <c r="J600" s="16">
        <f>IF(AND(A600="m",B600=19603),Possibles!Q$91,(IF(AND(A600="m",B600=19601),Possibles!Q$90,IF(AND(A600="m",B600=19600),Possibles!Q$89,IF(AND(A600="f",B600=19603),Possibles!Q$87,IF(AND(A600="f",B600=19601),Possibles!Q$86,Possibles!Q$85))))))</f>
        <v>0.13250116814631868</v>
      </c>
      <c r="K600" s="2">
        <f t="shared" si="27"/>
        <v>1086.5095787998132</v>
      </c>
      <c r="L600" s="16">
        <f t="shared" si="28"/>
        <v>0.10250116814631868</v>
      </c>
      <c r="M600" s="14">
        <f t="shared" si="29"/>
        <v>840.5095787998132</v>
      </c>
    </row>
    <row r="601" spans="1:13" x14ac:dyDescent="0.25">
      <c r="A601" t="s">
        <v>15</v>
      </c>
      <c r="B601">
        <v>19600</v>
      </c>
      <c r="C601">
        <v>1979</v>
      </c>
      <c r="D601" t="b">
        <v>0</v>
      </c>
      <c r="E601" s="2">
        <v>600</v>
      </c>
      <c r="F601" s="2">
        <v>800</v>
      </c>
      <c r="G601" s="2">
        <v>880</v>
      </c>
      <c r="H601" s="2">
        <v>1080</v>
      </c>
      <c r="I601" s="2">
        <v>1240</v>
      </c>
      <c r="J601" s="16">
        <f>IF(AND(A601="m",B601=19603),Possibles!Q$91,(IF(AND(A601="m",B601=19601),Possibles!Q$90,IF(AND(A601="m",B601=19600),Possibles!Q$89,IF(AND(A601="f",B601=19603),Possibles!Q$87,IF(AND(A601="f",B601=19601),Possibles!Q$86,Possibles!Q$85))))))</f>
        <v>0.15971939812932087</v>
      </c>
      <c r="K601" s="2">
        <f t="shared" si="27"/>
        <v>1980.5205368035788</v>
      </c>
      <c r="L601" s="16">
        <f t="shared" si="28"/>
        <v>0.12971939812932087</v>
      </c>
      <c r="M601" s="14">
        <f t="shared" si="29"/>
        <v>1608.5205368035788</v>
      </c>
    </row>
    <row r="602" spans="1:13" x14ac:dyDescent="0.25">
      <c r="A602" t="s">
        <v>25</v>
      </c>
      <c r="B602">
        <v>19603</v>
      </c>
      <c r="C602">
        <v>1979</v>
      </c>
      <c r="D602" t="b">
        <v>0</v>
      </c>
      <c r="E602" s="2">
        <v>450</v>
      </c>
      <c r="F602" s="2">
        <v>610</v>
      </c>
      <c r="G602" s="2">
        <v>730</v>
      </c>
      <c r="H602" s="2">
        <v>890</v>
      </c>
      <c r="I602" s="2">
        <v>1010</v>
      </c>
      <c r="J602" s="16">
        <f>IF(AND(A602="m",B602=19603),Possibles!Q$91,(IF(AND(A602="m",B602=19601),Possibles!Q$90,IF(AND(A602="m",B602=19600),Possibles!Q$89,IF(AND(A602="f",B602=19603),Possibles!Q$87,IF(AND(A602="f",B602=19601),Possibles!Q$86,Possibles!Q$85))))))</f>
        <v>0.1613047697245652</v>
      </c>
      <c r="K602" s="2">
        <f t="shared" si="27"/>
        <v>1629.1781742181086</v>
      </c>
      <c r="L602" s="16">
        <f t="shared" si="28"/>
        <v>0.1313047697245652</v>
      </c>
      <c r="M602" s="14">
        <f t="shared" si="29"/>
        <v>1326.1781742181086</v>
      </c>
    </row>
    <row r="603" spans="1:13" x14ac:dyDescent="0.25">
      <c r="A603" t="s">
        <v>25</v>
      </c>
      <c r="B603">
        <v>19603</v>
      </c>
      <c r="C603">
        <v>1979</v>
      </c>
      <c r="D603" t="b">
        <v>0</v>
      </c>
      <c r="E603" s="2">
        <v>300</v>
      </c>
      <c r="F603" s="2">
        <v>340</v>
      </c>
      <c r="G603" s="2">
        <v>300</v>
      </c>
      <c r="H603" s="2">
        <v>380</v>
      </c>
      <c r="I603" s="2">
        <v>540</v>
      </c>
      <c r="J603" s="16">
        <f>IF(AND(A603="m",B603=19603),Possibles!Q$91,(IF(AND(A603="m",B603=19601),Possibles!Q$90,IF(AND(A603="m",B603=19600),Possibles!Q$89,IF(AND(A603="f",B603=19603),Possibles!Q$87,IF(AND(A603="f",B603=19601),Possibles!Q$86,Possibles!Q$85))))))</f>
        <v>0.1613047697245652</v>
      </c>
      <c r="K603" s="2">
        <f t="shared" si="27"/>
        <v>871.04575651265213</v>
      </c>
      <c r="L603" s="16">
        <f t="shared" si="28"/>
        <v>0.1313047697245652</v>
      </c>
      <c r="M603" s="14">
        <f t="shared" si="29"/>
        <v>709.04575651265202</v>
      </c>
    </row>
    <row r="604" spans="1:13" x14ac:dyDescent="0.25">
      <c r="A604" t="s">
        <v>15</v>
      </c>
      <c r="B604">
        <v>19601</v>
      </c>
      <c r="C604">
        <v>1979</v>
      </c>
      <c r="D604" t="b">
        <v>0</v>
      </c>
      <c r="E604" s="2">
        <v>300</v>
      </c>
      <c r="F604" s="2">
        <v>420</v>
      </c>
      <c r="G604" s="2">
        <v>420</v>
      </c>
      <c r="H604" s="2">
        <v>460</v>
      </c>
      <c r="I604" s="2">
        <v>580</v>
      </c>
      <c r="J604" s="16">
        <f>IF(AND(A604="m",B604=19603),Possibles!Q$91,(IF(AND(A604="m",B604=19601),Possibles!Q$90,IF(AND(A604="m",B604=19600),Possibles!Q$89,IF(AND(A604="f",B604=19603),Possibles!Q$87,IF(AND(A604="f",B604=19601),Possibles!Q$86,Possibles!Q$85))))))</f>
        <v>0.15215332330491949</v>
      </c>
      <c r="K604" s="2">
        <f t="shared" si="27"/>
        <v>882.48927516853303</v>
      </c>
      <c r="L604" s="16">
        <f t="shared" si="28"/>
        <v>0.12215332330491949</v>
      </c>
      <c r="M604" s="14">
        <f t="shared" si="29"/>
        <v>708.48927516853303</v>
      </c>
    </row>
    <row r="605" spans="1:13" x14ac:dyDescent="0.25">
      <c r="A605" t="s">
        <v>15</v>
      </c>
      <c r="B605">
        <v>19601</v>
      </c>
      <c r="C605">
        <v>1979</v>
      </c>
      <c r="D605" t="b">
        <v>0</v>
      </c>
      <c r="E605" s="2">
        <v>750</v>
      </c>
      <c r="F605" s="2">
        <v>830</v>
      </c>
      <c r="G605" s="2">
        <v>830</v>
      </c>
      <c r="H605" s="2">
        <v>990</v>
      </c>
      <c r="I605" s="2">
        <v>1030</v>
      </c>
      <c r="J605" s="16">
        <f>IF(AND(A605="m",B605=19603),Possibles!Q$91,(IF(AND(A605="m",B605=19601),Possibles!Q$90,IF(AND(A605="m",B605=19600),Possibles!Q$89,IF(AND(A605="f",B605=19603),Possibles!Q$87,IF(AND(A605="f",B605=19601),Possibles!Q$86,Possibles!Q$85))))))</f>
        <v>0.15215332330491949</v>
      </c>
      <c r="K605" s="2">
        <f t="shared" si="27"/>
        <v>1567.1792300406707</v>
      </c>
      <c r="L605" s="16">
        <f t="shared" si="28"/>
        <v>0.12215332330491949</v>
      </c>
      <c r="M605" s="14">
        <f t="shared" si="29"/>
        <v>1258.1792300406707</v>
      </c>
    </row>
    <row r="606" spans="1:13" x14ac:dyDescent="0.25">
      <c r="A606" t="s">
        <v>15</v>
      </c>
      <c r="B606">
        <v>19603</v>
      </c>
      <c r="C606">
        <v>1979</v>
      </c>
      <c r="D606" t="b">
        <v>0</v>
      </c>
      <c r="E606" s="2">
        <v>750</v>
      </c>
      <c r="F606" s="2">
        <v>870</v>
      </c>
      <c r="G606" s="2">
        <v>1070</v>
      </c>
      <c r="H606" s="2">
        <v>1270</v>
      </c>
      <c r="I606" s="2">
        <v>1350</v>
      </c>
      <c r="J606" s="16">
        <f>IF(AND(A606="m",B606=19603),Possibles!Q$91,(IF(AND(A606="m",B606=19601),Possibles!Q$90,IF(AND(A606="m",B606=19600),Possibles!Q$89,IF(AND(A606="f",B606=19603),Possibles!Q$87,IF(AND(A606="f",B606=19601),Possibles!Q$86,Possibles!Q$85))))))</f>
        <v>0.16389548693586697</v>
      </c>
      <c r="K606" s="2">
        <f t="shared" si="27"/>
        <v>2212.5890736342039</v>
      </c>
      <c r="L606" s="16">
        <f t="shared" si="28"/>
        <v>0.13389548693586698</v>
      </c>
      <c r="M606" s="14">
        <f t="shared" si="29"/>
        <v>1807.5890736342042</v>
      </c>
    </row>
    <row r="607" spans="1:13" x14ac:dyDescent="0.25">
      <c r="A607" t="s">
        <v>15</v>
      </c>
      <c r="B607">
        <v>19603</v>
      </c>
      <c r="C607">
        <v>1979</v>
      </c>
      <c r="D607" t="b">
        <v>0</v>
      </c>
      <c r="E607" s="2">
        <v>300</v>
      </c>
      <c r="F607" s="2">
        <v>260</v>
      </c>
      <c r="G607" s="2">
        <v>420</v>
      </c>
      <c r="H607" s="2">
        <v>620</v>
      </c>
      <c r="I607" s="2">
        <v>660</v>
      </c>
      <c r="J607" s="16">
        <f>IF(AND(A607="m",B607=19603),Possibles!Q$91,(IF(AND(A607="m",B607=19601),Possibles!Q$90,IF(AND(A607="m",B607=19600),Possibles!Q$89,IF(AND(A607="f",B607=19603),Possibles!Q$87,IF(AND(A607="f",B607=19601),Possibles!Q$86,Possibles!Q$85))))))</f>
        <v>0.16389548693586697</v>
      </c>
      <c r="K607" s="2">
        <f t="shared" si="27"/>
        <v>1081.710213776722</v>
      </c>
      <c r="L607" s="16">
        <f t="shared" si="28"/>
        <v>0.13389548693586698</v>
      </c>
      <c r="M607" s="14">
        <f t="shared" si="29"/>
        <v>883.71021377672196</v>
      </c>
    </row>
    <row r="608" spans="1:13" x14ac:dyDescent="0.25">
      <c r="A608" t="s">
        <v>15</v>
      </c>
      <c r="B608">
        <v>19600</v>
      </c>
      <c r="C608">
        <v>1979</v>
      </c>
      <c r="D608" t="b">
        <v>0</v>
      </c>
      <c r="E608" s="2">
        <v>300</v>
      </c>
      <c r="F608" s="2">
        <v>300</v>
      </c>
      <c r="G608" s="2">
        <v>340</v>
      </c>
      <c r="H608" s="2">
        <v>460</v>
      </c>
      <c r="I608" s="2">
        <v>620</v>
      </c>
      <c r="J608" s="16">
        <f>IF(AND(A608="m",B608=19603),Possibles!Q$91,(IF(AND(A608="m",B608=19601),Possibles!Q$90,IF(AND(A608="m",B608=19600),Possibles!Q$89,IF(AND(A608="f",B608=19603),Possibles!Q$87,IF(AND(A608="f",B608=19601),Possibles!Q$86,Possibles!Q$85))))))</f>
        <v>0.15971939812932087</v>
      </c>
      <c r="K608" s="2">
        <f t="shared" si="27"/>
        <v>990.2602684017894</v>
      </c>
      <c r="L608" s="16">
        <f t="shared" si="28"/>
        <v>0.12971939812932087</v>
      </c>
      <c r="M608" s="14">
        <f t="shared" si="29"/>
        <v>804.2602684017894</v>
      </c>
    </row>
    <row r="609" spans="1:13" x14ac:dyDescent="0.25">
      <c r="A609" t="s">
        <v>15</v>
      </c>
      <c r="B609">
        <v>19603</v>
      </c>
      <c r="C609">
        <v>1979</v>
      </c>
      <c r="D609" t="b">
        <v>0</v>
      </c>
      <c r="E609" s="2">
        <v>600</v>
      </c>
      <c r="F609" s="2">
        <v>760</v>
      </c>
      <c r="G609" s="2">
        <v>720</v>
      </c>
      <c r="H609" s="2">
        <v>880</v>
      </c>
      <c r="I609" s="2">
        <v>1080</v>
      </c>
      <c r="J609" s="16">
        <f>IF(AND(A609="m",B609=19603),Possibles!Q$91,(IF(AND(A609="m",B609=19601),Possibles!Q$90,IF(AND(A609="m",B609=19600),Possibles!Q$89,IF(AND(A609="f",B609=19603),Possibles!Q$87,IF(AND(A609="f",B609=19601),Possibles!Q$86,Possibles!Q$85))))))</f>
        <v>0.16389548693586697</v>
      </c>
      <c r="K609" s="2">
        <f t="shared" si="27"/>
        <v>1770.0712589073632</v>
      </c>
      <c r="L609" s="16">
        <f t="shared" si="28"/>
        <v>0.13389548693586698</v>
      </c>
      <c r="M609" s="14">
        <f t="shared" si="29"/>
        <v>1446.0712589073632</v>
      </c>
    </row>
    <row r="610" spans="1:13" x14ac:dyDescent="0.25">
      <c r="A610" t="s">
        <v>25</v>
      </c>
      <c r="B610">
        <v>19603</v>
      </c>
      <c r="C610">
        <v>1979</v>
      </c>
      <c r="D610" t="b">
        <v>0</v>
      </c>
      <c r="E610" s="2">
        <v>600</v>
      </c>
      <c r="F610" s="2">
        <v>600</v>
      </c>
      <c r="G610" s="2">
        <v>800</v>
      </c>
      <c r="H610" s="2">
        <v>920</v>
      </c>
      <c r="I610" s="2">
        <v>1080</v>
      </c>
      <c r="J610" s="16">
        <f>IF(AND(A610="m",B610=19603),Possibles!Q$91,(IF(AND(A610="m",B610=19601),Possibles!Q$90,IF(AND(A610="m",B610=19600),Possibles!Q$89,IF(AND(A610="f",B610=19603),Possibles!Q$87,IF(AND(A610="f",B610=19601),Possibles!Q$86,Possibles!Q$85))))))</f>
        <v>0.1613047697245652</v>
      </c>
      <c r="K610" s="2">
        <f t="shared" si="27"/>
        <v>1742.0915130253043</v>
      </c>
      <c r="L610" s="16">
        <f t="shared" si="28"/>
        <v>0.1313047697245652</v>
      </c>
      <c r="M610" s="14">
        <f t="shared" si="29"/>
        <v>1418.091513025304</v>
      </c>
    </row>
    <row r="611" spans="1:13" x14ac:dyDescent="0.25">
      <c r="A611" t="s">
        <v>25</v>
      </c>
      <c r="B611">
        <v>19601</v>
      </c>
      <c r="C611">
        <v>1979</v>
      </c>
      <c r="D611" t="b">
        <v>0</v>
      </c>
      <c r="E611" s="2">
        <v>450</v>
      </c>
      <c r="F611" s="2">
        <v>730</v>
      </c>
      <c r="G611" s="2">
        <v>690</v>
      </c>
      <c r="H611" s="2">
        <v>850</v>
      </c>
      <c r="I611" s="2">
        <v>1010</v>
      </c>
      <c r="J611" s="16">
        <f>IF(AND(A611="m",B611=19603),Possibles!Q$91,(IF(AND(A611="m",B611=19601),Possibles!Q$90,IF(AND(A611="m",B611=19600),Possibles!Q$89,IF(AND(A611="f",B611=19603),Possibles!Q$87,IF(AND(A611="f",B611=19601),Possibles!Q$86,Possibles!Q$85))))))</f>
        <v>0.13250116814631868</v>
      </c>
      <c r="K611" s="2">
        <f t="shared" si="27"/>
        <v>1338.2617982778186</v>
      </c>
      <c r="L611" s="16">
        <f t="shared" si="28"/>
        <v>0.10250116814631868</v>
      </c>
      <c r="M611" s="14">
        <f t="shared" si="29"/>
        <v>1035.2617982778188</v>
      </c>
    </row>
    <row r="612" spans="1:13" x14ac:dyDescent="0.25">
      <c r="A612" t="s">
        <v>25</v>
      </c>
      <c r="B612">
        <v>19600</v>
      </c>
      <c r="C612">
        <v>1979</v>
      </c>
      <c r="D612" t="b">
        <v>0</v>
      </c>
      <c r="E612" s="2">
        <v>150</v>
      </c>
      <c r="F612" s="2">
        <v>190</v>
      </c>
      <c r="G612" s="2">
        <v>150</v>
      </c>
      <c r="H612" s="2">
        <v>230</v>
      </c>
      <c r="I612" s="2">
        <v>390</v>
      </c>
      <c r="J612" s="16">
        <f>IF(AND(A612="m",B612=19603),Possibles!Q$91,(IF(AND(A612="m",B612=19601),Possibles!Q$90,IF(AND(A612="m",B612=19600),Possibles!Q$89,IF(AND(A612="f",B612=19603),Possibles!Q$87,IF(AND(A612="f",B612=19601),Possibles!Q$86,Possibles!Q$85))))))</f>
        <v>0.15082983768010214</v>
      </c>
      <c r="K612" s="2">
        <f t="shared" si="27"/>
        <v>588.23636695239838</v>
      </c>
      <c r="L612" s="16">
        <f t="shared" si="28"/>
        <v>0.12082983768010214</v>
      </c>
      <c r="M612" s="14">
        <f t="shared" si="29"/>
        <v>471.23636695239833</v>
      </c>
    </row>
    <row r="613" spans="1:13" x14ac:dyDescent="0.25">
      <c r="A613" t="s">
        <v>15</v>
      </c>
      <c r="B613">
        <v>19601</v>
      </c>
      <c r="C613">
        <v>1979</v>
      </c>
      <c r="D613" t="b">
        <v>0</v>
      </c>
      <c r="E613" s="2">
        <v>750</v>
      </c>
      <c r="F613" s="2">
        <v>790</v>
      </c>
      <c r="G613" s="2">
        <v>750</v>
      </c>
      <c r="H613" s="2">
        <v>950</v>
      </c>
      <c r="I613" s="2">
        <v>990</v>
      </c>
      <c r="J613" s="16">
        <f>IF(AND(A613="m",B613=19603),Possibles!Q$91,(IF(AND(A613="m",B613=19601),Possibles!Q$90,IF(AND(A613="m",B613=19600),Possibles!Q$89,IF(AND(A613="f",B613=19603),Possibles!Q$87,IF(AND(A613="f",B613=19601),Possibles!Q$86,Possibles!Q$85))))))</f>
        <v>0.15215332330491949</v>
      </c>
      <c r="K613" s="2">
        <f t="shared" si="27"/>
        <v>1506.317900718703</v>
      </c>
      <c r="L613" s="16">
        <f t="shared" si="28"/>
        <v>0.12215332330491949</v>
      </c>
      <c r="M613" s="14">
        <f t="shared" si="29"/>
        <v>1209.317900718703</v>
      </c>
    </row>
    <row r="614" spans="1:13" x14ac:dyDescent="0.25">
      <c r="A614" t="s">
        <v>15</v>
      </c>
      <c r="B614">
        <v>19600</v>
      </c>
      <c r="C614">
        <v>1979</v>
      </c>
      <c r="D614" t="b">
        <v>0</v>
      </c>
      <c r="E614" s="2">
        <v>300</v>
      </c>
      <c r="F614" s="2">
        <v>460</v>
      </c>
      <c r="G614" s="2">
        <v>460</v>
      </c>
      <c r="H614" s="2">
        <v>580</v>
      </c>
      <c r="I614" s="2">
        <v>740</v>
      </c>
      <c r="J614" s="16">
        <f>IF(AND(A614="m",B614=19603),Possibles!Q$91,(IF(AND(A614="m",B614=19601),Possibles!Q$90,IF(AND(A614="m",B614=19600),Possibles!Q$89,IF(AND(A614="f",B614=19603),Possibles!Q$87,IF(AND(A614="f",B614=19601),Possibles!Q$86,Possibles!Q$85))))))</f>
        <v>0.15971939812932087</v>
      </c>
      <c r="K614" s="2">
        <f t="shared" si="27"/>
        <v>1181.9235461569745</v>
      </c>
      <c r="L614" s="16">
        <f t="shared" si="28"/>
        <v>0.12971939812932087</v>
      </c>
      <c r="M614" s="14">
        <f t="shared" si="29"/>
        <v>959.92354615697445</v>
      </c>
    </row>
    <row r="615" spans="1:13" x14ac:dyDescent="0.25">
      <c r="A615" t="s">
        <v>15</v>
      </c>
      <c r="B615">
        <v>19603</v>
      </c>
      <c r="C615">
        <v>1979</v>
      </c>
      <c r="D615" t="b">
        <v>0</v>
      </c>
      <c r="E615" s="2">
        <v>750</v>
      </c>
      <c r="F615" s="2">
        <v>710</v>
      </c>
      <c r="G615" s="2">
        <v>750</v>
      </c>
      <c r="H615" s="2">
        <v>870</v>
      </c>
      <c r="I615" s="2">
        <v>950</v>
      </c>
      <c r="J615" s="16">
        <f>IF(AND(A615="m",B615=19603),Possibles!Q$91,(IF(AND(A615="m",B615=19601),Possibles!Q$90,IF(AND(A615="m",B615=19600),Possibles!Q$89,IF(AND(A615="f",B615=19603),Possibles!Q$87,IF(AND(A615="f",B615=19601),Possibles!Q$86,Possibles!Q$85))))))</f>
        <v>0.16389548693586697</v>
      </c>
      <c r="K615" s="2">
        <f t="shared" si="27"/>
        <v>1557.0071258907362</v>
      </c>
      <c r="L615" s="16">
        <f t="shared" si="28"/>
        <v>0.13389548693586698</v>
      </c>
      <c r="M615" s="14">
        <f t="shared" si="29"/>
        <v>1272.0071258907362</v>
      </c>
    </row>
    <row r="616" spans="1:13" x14ac:dyDescent="0.25">
      <c r="A616" t="s">
        <v>25</v>
      </c>
      <c r="B616">
        <v>19603</v>
      </c>
      <c r="C616">
        <v>1979</v>
      </c>
      <c r="D616" t="b">
        <v>0</v>
      </c>
      <c r="E616" s="2">
        <v>300</v>
      </c>
      <c r="F616" s="2">
        <v>540</v>
      </c>
      <c r="G616" s="2">
        <v>660</v>
      </c>
      <c r="H616" s="2">
        <v>700</v>
      </c>
      <c r="I616" s="2">
        <v>900</v>
      </c>
      <c r="J616" s="16">
        <f>IF(AND(A616="m",B616=19603),Possibles!Q$91,(IF(AND(A616="m",B616=19601),Possibles!Q$90,IF(AND(A616="m",B616=19600),Possibles!Q$89,IF(AND(A616="f",B616=19603),Possibles!Q$87,IF(AND(A616="f",B616=19601),Possibles!Q$86,Possibles!Q$85))))))</f>
        <v>0.1613047697245652</v>
      </c>
      <c r="K616" s="2">
        <f t="shared" si="27"/>
        <v>1451.7429275210868</v>
      </c>
      <c r="L616" s="16">
        <f t="shared" si="28"/>
        <v>0.1313047697245652</v>
      </c>
      <c r="M616" s="14">
        <f t="shared" si="29"/>
        <v>1181.7429275210868</v>
      </c>
    </row>
    <row r="617" spans="1:13" x14ac:dyDescent="0.25">
      <c r="A617" t="s">
        <v>15</v>
      </c>
      <c r="B617">
        <v>19603</v>
      </c>
      <c r="C617">
        <v>1979</v>
      </c>
      <c r="D617" t="b">
        <v>0</v>
      </c>
      <c r="E617" s="2">
        <v>150</v>
      </c>
      <c r="F617" s="2">
        <v>230</v>
      </c>
      <c r="G617" s="2">
        <v>190</v>
      </c>
      <c r="H617" s="2">
        <v>390</v>
      </c>
      <c r="I617" s="2">
        <v>430</v>
      </c>
      <c r="J617" s="16">
        <f>IF(AND(A617="m",B617=19603),Possibles!Q$91,(IF(AND(A617="m",B617=19601),Possibles!Q$90,IF(AND(A617="m",B617=19600),Possibles!Q$89,IF(AND(A617="f",B617=19603),Possibles!Q$87,IF(AND(A617="f",B617=19601),Possibles!Q$86,Possibles!Q$85))))))</f>
        <v>0.16389548693586697</v>
      </c>
      <c r="K617" s="2">
        <f t="shared" si="27"/>
        <v>704.75059382422796</v>
      </c>
      <c r="L617" s="16">
        <f t="shared" si="28"/>
        <v>0.13389548693586698</v>
      </c>
      <c r="M617" s="14">
        <f t="shared" si="29"/>
        <v>575.75059382422796</v>
      </c>
    </row>
    <row r="618" spans="1:13" x14ac:dyDescent="0.25">
      <c r="A618" t="s">
        <v>25</v>
      </c>
      <c r="B618">
        <v>19600</v>
      </c>
      <c r="C618">
        <v>1980</v>
      </c>
      <c r="D618" t="b">
        <v>0</v>
      </c>
      <c r="E618" s="2">
        <v>600</v>
      </c>
      <c r="F618" s="2">
        <v>640</v>
      </c>
      <c r="G618" s="2">
        <v>720</v>
      </c>
      <c r="H618" s="2">
        <v>840</v>
      </c>
      <c r="I618" s="2">
        <v>920</v>
      </c>
      <c r="J618" s="16">
        <f>IF(AND(A618="m",B618=19603),Possibles!Q$91,(IF(AND(A618="m",B618=19601),Possibles!Q$90,IF(AND(A618="m",B618=19600),Possibles!Q$89,IF(AND(A618="f",B618=19603),Possibles!Q$87,IF(AND(A618="f",B618=19601),Possibles!Q$86,Possibles!Q$85))))))</f>
        <v>0.15082983768010214</v>
      </c>
      <c r="K618" s="2">
        <f t="shared" si="27"/>
        <v>1387.6345066569397</v>
      </c>
      <c r="L618" s="16">
        <f t="shared" si="28"/>
        <v>0.12082983768010214</v>
      </c>
      <c r="M618" s="14">
        <f t="shared" si="29"/>
        <v>1111.6345066569397</v>
      </c>
    </row>
    <row r="619" spans="1:13" x14ac:dyDescent="0.25">
      <c r="A619" t="s">
        <v>15</v>
      </c>
      <c r="B619">
        <v>19601</v>
      </c>
      <c r="C619">
        <v>1980</v>
      </c>
      <c r="D619" t="b">
        <v>0</v>
      </c>
      <c r="E619" s="2">
        <v>750</v>
      </c>
      <c r="F619" s="2">
        <v>830</v>
      </c>
      <c r="G619" s="2">
        <v>1030</v>
      </c>
      <c r="H619" s="2">
        <v>1230</v>
      </c>
      <c r="I619" s="2">
        <v>1270</v>
      </c>
      <c r="J619" s="16">
        <f>IF(AND(A619="m",B619=19603),Possibles!Q$91,(IF(AND(A619="m",B619=19601),Possibles!Q$90,IF(AND(A619="m",B619=19600),Possibles!Q$89,IF(AND(A619="f",B619=19603),Possibles!Q$87,IF(AND(A619="f",B619=19601),Possibles!Q$86,Possibles!Q$85))))))</f>
        <v>0.15215332330491949</v>
      </c>
      <c r="K619" s="2">
        <f t="shared" si="27"/>
        <v>1932.3472059724775</v>
      </c>
      <c r="L619" s="16">
        <f t="shared" si="28"/>
        <v>0.12215332330491949</v>
      </c>
      <c r="M619" s="14">
        <f t="shared" si="29"/>
        <v>1551.3472059724775</v>
      </c>
    </row>
    <row r="620" spans="1:13" x14ac:dyDescent="0.25">
      <c r="A620" t="s">
        <v>15</v>
      </c>
      <c r="B620">
        <v>19601</v>
      </c>
      <c r="C620">
        <v>1980</v>
      </c>
      <c r="D620" t="b">
        <v>0</v>
      </c>
      <c r="E620" s="2">
        <v>750</v>
      </c>
      <c r="F620" s="2">
        <v>750</v>
      </c>
      <c r="G620" s="2">
        <v>950</v>
      </c>
      <c r="H620" s="2">
        <v>1110</v>
      </c>
      <c r="I620" s="2">
        <v>1150</v>
      </c>
      <c r="J620" s="16">
        <f>IF(AND(A620="m",B620=19603),Possibles!Q$91,(IF(AND(A620="m",B620=19601),Possibles!Q$90,IF(AND(A620="m",B620=19600),Possibles!Q$89,IF(AND(A620="f",B620=19603),Possibles!Q$87,IF(AND(A620="f",B620=19601),Possibles!Q$86,Possibles!Q$85))))))</f>
        <v>0.15215332330491949</v>
      </c>
      <c r="K620" s="2">
        <f t="shared" si="27"/>
        <v>1749.7632180065741</v>
      </c>
      <c r="L620" s="16">
        <f t="shared" si="28"/>
        <v>0.12215332330491949</v>
      </c>
      <c r="M620" s="14">
        <f t="shared" si="29"/>
        <v>1404.7632180065741</v>
      </c>
    </row>
    <row r="621" spans="1:13" x14ac:dyDescent="0.25">
      <c r="A621" t="s">
        <v>15</v>
      </c>
      <c r="B621">
        <v>19600</v>
      </c>
      <c r="C621">
        <v>1980</v>
      </c>
      <c r="D621" t="b">
        <v>0</v>
      </c>
      <c r="E621" s="2">
        <v>300</v>
      </c>
      <c r="F621" s="2">
        <v>540</v>
      </c>
      <c r="G621" s="2">
        <v>660</v>
      </c>
      <c r="H621" s="2">
        <v>820</v>
      </c>
      <c r="I621" s="2">
        <v>860</v>
      </c>
      <c r="J621" s="16">
        <f>IF(AND(A621="m",B621=19603),Possibles!Q$91,(IF(AND(A621="m",B621=19601),Possibles!Q$90,IF(AND(A621="m",B621=19600),Possibles!Q$89,IF(AND(A621="f",B621=19603),Possibles!Q$87,IF(AND(A621="f",B621=19601),Possibles!Q$86,Possibles!Q$85))))))</f>
        <v>0.15971939812932087</v>
      </c>
      <c r="K621" s="2">
        <f t="shared" si="27"/>
        <v>1373.5868239121596</v>
      </c>
      <c r="L621" s="16">
        <f t="shared" si="28"/>
        <v>0.12971939812932087</v>
      </c>
      <c r="M621" s="14">
        <f t="shared" si="29"/>
        <v>1115.5868239121596</v>
      </c>
    </row>
    <row r="622" spans="1:13" x14ac:dyDescent="0.25">
      <c r="A622" t="s">
        <v>25</v>
      </c>
      <c r="B622">
        <v>19603</v>
      </c>
      <c r="C622">
        <v>1980</v>
      </c>
      <c r="D622" t="b">
        <v>0</v>
      </c>
      <c r="E622" s="2">
        <v>600</v>
      </c>
      <c r="F622" s="2">
        <v>760</v>
      </c>
      <c r="G622" s="2">
        <v>880</v>
      </c>
      <c r="H622" s="2">
        <v>1080</v>
      </c>
      <c r="I622" s="2">
        <v>1200</v>
      </c>
      <c r="J622" s="16">
        <f>IF(AND(A622="m",B622=19603),Possibles!Q$91,(IF(AND(A622="m",B622=19601),Possibles!Q$90,IF(AND(A622="m",B622=19600),Possibles!Q$89,IF(AND(A622="f",B622=19603),Possibles!Q$87,IF(AND(A622="f",B622=19601),Possibles!Q$86,Possibles!Q$85))))))</f>
        <v>0.1613047697245652</v>
      </c>
      <c r="K622" s="2">
        <f t="shared" si="27"/>
        <v>1935.6572366947823</v>
      </c>
      <c r="L622" s="16">
        <f t="shared" si="28"/>
        <v>0.1313047697245652</v>
      </c>
      <c r="M622" s="14">
        <f t="shared" si="29"/>
        <v>1575.6572366947823</v>
      </c>
    </row>
    <row r="623" spans="1:13" x14ac:dyDescent="0.25">
      <c r="A623" t="s">
        <v>15</v>
      </c>
      <c r="B623">
        <v>19601</v>
      </c>
      <c r="C623">
        <v>1980</v>
      </c>
      <c r="D623" t="b">
        <v>0</v>
      </c>
      <c r="E623" s="2">
        <v>450</v>
      </c>
      <c r="F623" s="2">
        <v>650</v>
      </c>
      <c r="G623" s="2">
        <v>650</v>
      </c>
      <c r="H623" s="2">
        <v>810</v>
      </c>
      <c r="I623" s="2">
        <v>970</v>
      </c>
      <c r="J623" s="16">
        <f>IF(AND(A623="m",B623=19603),Possibles!Q$91,(IF(AND(A623="m",B623=19601),Possibles!Q$90,IF(AND(A623="m",B623=19600),Possibles!Q$89,IF(AND(A623="f",B623=19603),Possibles!Q$87,IF(AND(A623="f",B623=19601),Possibles!Q$86,Possibles!Q$85))))))</f>
        <v>0.15215332330491949</v>
      </c>
      <c r="K623" s="2">
        <f t="shared" si="27"/>
        <v>1475.8872360577191</v>
      </c>
      <c r="L623" s="16">
        <f t="shared" si="28"/>
        <v>0.12215332330491949</v>
      </c>
      <c r="M623" s="14">
        <f t="shared" si="29"/>
        <v>1184.8872360577191</v>
      </c>
    </row>
    <row r="624" spans="1:13" x14ac:dyDescent="0.25">
      <c r="A624" t="s">
        <v>15</v>
      </c>
      <c r="B624">
        <v>19600</v>
      </c>
      <c r="C624">
        <v>1980</v>
      </c>
      <c r="D624" t="b">
        <v>0</v>
      </c>
      <c r="E624" s="2">
        <v>150</v>
      </c>
      <c r="F624" s="2">
        <v>150</v>
      </c>
      <c r="G624" s="2">
        <v>230</v>
      </c>
      <c r="H624" s="2">
        <v>270</v>
      </c>
      <c r="I624" s="2">
        <v>470</v>
      </c>
      <c r="J624" s="16">
        <f>IF(AND(A624="m",B624=19603),Possibles!Q$91,(IF(AND(A624="m",B624=19601),Possibles!Q$90,IF(AND(A624="m",B624=19600),Possibles!Q$89,IF(AND(A624="f",B624=19603),Possibles!Q$87,IF(AND(A624="f",B624=19601),Possibles!Q$86,Possibles!Q$85))))))</f>
        <v>0.15971939812932087</v>
      </c>
      <c r="K624" s="2">
        <f t="shared" si="27"/>
        <v>750.68117120780812</v>
      </c>
      <c r="L624" s="16">
        <f t="shared" si="28"/>
        <v>0.12971939812932087</v>
      </c>
      <c r="M624" s="14">
        <f t="shared" si="29"/>
        <v>609.68117120780812</v>
      </c>
    </row>
    <row r="625" spans="1:13" x14ac:dyDescent="0.25">
      <c r="A625" t="s">
        <v>15</v>
      </c>
      <c r="B625">
        <v>19600</v>
      </c>
      <c r="C625">
        <v>1980</v>
      </c>
      <c r="D625" t="b">
        <v>0</v>
      </c>
      <c r="E625" s="2">
        <v>600</v>
      </c>
      <c r="F625" s="2">
        <v>560</v>
      </c>
      <c r="G625" s="2">
        <v>600</v>
      </c>
      <c r="H625" s="2">
        <v>640</v>
      </c>
      <c r="I625" s="2">
        <v>720</v>
      </c>
      <c r="J625" s="16">
        <f>IF(AND(A625="m",B625=19603),Possibles!Q$91,(IF(AND(A625="m",B625=19601),Possibles!Q$90,IF(AND(A625="m",B625=19600),Possibles!Q$89,IF(AND(A625="f",B625=19603),Possibles!Q$87,IF(AND(A625="f",B625=19601),Possibles!Q$86,Possibles!Q$85))))))</f>
        <v>0.15971939812932087</v>
      </c>
      <c r="K625" s="2">
        <f t="shared" si="27"/>
        <v>1149.9796665311103</v>
      </c>
      <c r="L625" s="16">
        <f t="shared" si="28"/>
        <v>0.12971939812932087</v>
      </c>
      <c r="M625" s="14">
        <f t="shared" si="29"/>
        <v>933.9796665311103</v>
      </c>
    </row>
    <row r="626" spans="1:13" x14ac:dyDescent="0.25">
      <c r="A626" t="s">
        <v>15</v>
      </c>
      <c r="B626">
        <v>19601</v>
      </c>
      <c r="C626">
        <v>1980</v>
      </c>
      <c r="D626" t="b">
        <v>0</v>
      </c>
      <c r="E626" s="2">
        <v>300</v>
      </c>
      <c r="F626" s="2">
        <v>260</v>
      </c>
      <c r="G626" s="2">
        <v>340</v>
      </c>
      <c r="H626" s="2">
        <v>540</v>
      </c>
      <c r="I626" s="2">
        <v>620</v>
      </c>
      <c r="J626" s="16">
        <f>IF(AND(A626="m",B626=19603),Possibles!Q$91,(IF(AND(A626="m",B626=19601),Possibles!Q$90,IF(AND(A626="m",B626=19600),Possibles!Q$89,IF(AND(A626="f",B626=19603),Possibles!Q$87,IF(AND(A626="f",B626=19601),Possibles!Q$86,Possibles!Q$85))))))</f>
        <v>0.15215332330491949</v>
      </c>
      <c r="K626" s="2">
        <f t="shared" si="27"/>
        <v>943.35060449050081</v>
      </c>
      <c r="L626" s="16">
        <f t="shared" si="28"/>
        <v>0.12215332330491949</v>
      </c>
      <c r="M626" s="14">
        <f t="shared" si="29"/>
        <v>757.35060449050081</v>
      </c>
    </row>
    <row r="627" spans="1:13" x14ac:dyDescent="0.25">
      <c r="A627" t="s">
        <v>15</v>
      </c>
      <c r="B627">
        <v>19603</v>
      </c>
      <c r="C627">
        <v>1980</v>
      </c>
      <c r="D627" t="b">
        <v>0</v>
      </c>
      <c r="E627" s="2">
        <v>450</v>
      </c>
      <c r="F627" s="2">
        <v>690</v>
      </c>
      <c r="G627" s="2">
        <v>730</v>
      </c>
      <c r="H627" s="2">
        <v>850</v>
      </c>
      <c r="I627" s="2">
        <v>970</v>
      </c>
      <c r="J627" s="16">
        <f>IF(AND(A627="m",B627=19603),Possibles!Q$91,(IF(AND(A627="m",B627=19601),Possibles!Q$90,IF(AND(A627="m",B627=19600),Possibles!Q$89,IF(AND(A627="f",B627=19603),Possibles!Q$87,IF(AND(A627="f",B627=19601),Possibles!Q$86,Possibles!Q$85))))))</f>
        <v>0.16389548693586697</v>
      </c>
      <c r="K627" s="2">
        <f t="shared" si="27"/>
        <v>1589.7862232779096</v>
      </c>
      <c r="L627" s="16">
        <f t="shared" si="28"/>
        <v>0.13389548693586698</v>
      </c>
      <c r="M627" s="14">
        <f t="shared" si="29"/>
        <v>1298.7862232779096</v>
      </c>
    </row>
    <row r="628" spans="1:13" x14ac:dyDescent="0.25">
      <c r="A628" t="s">
        <v>15</v>
      </c>
      <c r="B628">
        <v>19600</v>
      </c>
      <c r="C628">
        <v>1980</v>
      </c>
      <c r="D628" t="b">
        <v>0</v>
      </c>
      <c r="E628" s="2">
        <v>600</v>
      </c>
      <c r="F628" s="2">
        <v>800</v>
      </c>
      <c r="G628" s="2">
        <v>960</v>
      </c>
      <c r="H628" s="2">
        <v>1160</v>
      </c>
      <c r="I628" s="2">
        <v>1360</v>
      </c>
      <c r="J628" s="16">
        <f>IF(AND(A628="m",B628=19603),Possibles!Q$91,(IF(AND(A628="m",B628=19601),Possibles!Q$90,IF(AND(A628="m",B628=19600),Possibles!Q$89,IF(AND(A628="f",B628=19603),Possibles!Q$87,IF(AND(A628="f",B628=19601),Possibles!Q$86,Possibles!Q$85))))))</f>
        <v>0.15971939812932087</v>
      </c>
      <c r="K628" s="2">
        <f t="shared" si="27"/>
        <v>2172.183814558764</v>
      </c>
      <c r="L628" s="16">
        <f t="shared" si="28"/>
        <v>0.12971939812932087</v>
      </c>
      <c r="M628" s="14">
        <f t="shared" si="29"/>
        <v>1764.183814558764</v>
      </c>
    </row>
    <row r="629" spans="1:13" x14ac:dyDescent="0.25">
      <c r="A629" t="s">
        <v>15</v>
      </c>
      <c r="B629">
        <v>19600</v>
      </c>
      <c r="C629">
        <v>1980</v>
      </c>
      <c r="D629" t="b">
        <v>0</v>
      </c>
      <c r="E629" s="2">
        <v>600</v>
      </c>
      <c r="F629" s="2">
        <v>560</v>
      </c>
      <c r="G629" s="2">
        <v>640</v>
      </c>
      <c r="H629" s="2">
        <v>840</v>
      </c>
      <c r="I629" s="2">
        <v>1000</v>
      </c>
      <c r="J629" s="16">
        <f>IF(AND(A629="m",B629=19603),Possibles!Q$91,(IF(AND(A629="m",B629=19601),Possibles!Q$90,IF(AND(A629="m",B629=19600),Possibles!Q$89,IF(AND(A629="f",B629=19603),Possibles!Q$87,IF(AND(A629="f",B629=19601),Possibles!Q$86,Possibles!Q$85))))))</f>
        <v>0.15971939812932087</v>
      </c>
      <c r="K629" s="2">
        <f t="shared" si="27"/>
        <v>1597.1939812932087</v>
      </c>
      <c r="L629" s="16">
        <f t="shared" si="28"/>
        <v>0.12971939812932087</v>
      </c>
      <c r="M629" s="14">
        <f t="shared" si="29"/>
        <v>1297.1939812932087</v>
      </c>
    </row>
    <row r="630" spans="1:13" x14ac:dyDescent="0.25">
      <c r="A630" t="s">
        <v>15</v>
      </c>
      <c r="B630">
        <v>19600</v>
      </c>
      <c r="C630">
        <v>1980</v>
      </c>
      <c r="D630" t="b">
        <v>0</v>
      </c>
      <c r="E630" s="2">
        <v>150</v>
      </c>
      <c r="F630" s="2">
        <v>430</v>
      </c>
      <c r="G630" s="2">
        <v>630</v>
      </c>
      <c r="H630" s="2">
        <v>710</v>
      </c>
      <c r="I630" s="2">
        <v>830</v>
      </c>
      <c r="J630" s="16">
        <f>IF(AND(A630="m",B630=19603),Possibles!Q$91,(IF(AND(A630="m",B630=19601),Possibles!Q$90,IF(AND(A630="m",B630=19600),Possibles!Q$89,IF(AND(A630="f",B630=19603),Possibles!Q$87,IF(AND(A630="f",B630=19601),Possibles!Q$86,Possibles!Q$85))))))</f>
        <v>0.15971939812932087</v>
      </c>
      <c r="K630" s="2">
        <f t="shared" si="27"/>
        <v>1325.6710044733634</v>
      </c>
      <c r="L630" s="16">
        <f t="shared" si="28"/>
        <v>0.12971939812932087</v>
      </c>
      <c r="M630" s="14">
        <f t="shared" si="29"/>
        <v>1076.6710044733632</v>
      </c>
    </row>
    <row r="631" spans="1:13" x14ac:dyDescent="0.25">
      <c r="A631" t="s">
        <v>15</v>
      </c>
      <c r="B631">
        <v>19603</v>
      </c>
      <c r="C631">
        <v>1980</v>
      </c>
      <c r="D631" t="b">
        <v>0</v>
      </c>
      <c r="E631" s="2">
        <v>300</v>
      </c>
      <c r="F631" s="2">
        <v>500</v>
      </c>
      <c r="G631" s="2">
        <v>620</v>
      </c>
      <c r="H631" s="2">
        <v>780</v>
      </c>
      <c r="I631" s="2">
        <v>860</v>
      </c>
      <c r="J631" s="16">
        <f>IF(AND(A631="m",B631=19603),Possibles!Q$91,(IF(AND(A631="m",B631=19601),Possibles!Q$90,IF(AND(A631="m",B631=19600),Possibles!Q$89,IF(AND(A631="f",B631=19603),Possibles!Q$87,IF(AND(A631="f",B631=19601),Possibles!Q$86,Possibles!Q$85))))))</f>
        <v>0.16389548693586697</v>
      </c>
      <c r="K631" s="2">
        <f t="shared" si="27"/>
        <v>1409.5011876484559</v>
      </c>
      <c r="L631" s="16">
        <f t="shared" si="28"/>
        <v>0.13389548693586698</v>
      </c>
      <c r="M631" s="14">
        <f t="shared" si="29"/>
        <v>1151.5011876484559</v>
      </c>
    </row>
    <row r="632" spans="1:13" x14ac:dyDescent="0.25">
      <c r="A632" t="s">
        <v>15</v>
      </c>
      <c r="B632">
        <v>19600</v>
      </c>
      <c r="C632">
        <v>1980</v>
      </c>
      <c r="D632" t="b">
        <v>0</v>
      </c>
      <c r="E632" s="2">
        <v>150</v>
      </c>
      <c r="F632" s="2">
        <v>110</v>
      </c>
      <c r="G632" s="2">
        <v>110</v>
      </c>
      <c r="H632" s="2">
        <v>230</v>
      </c>
      <c r="I632" s="2">
        <v>310</v>
      </c>
      <c r="J632" s="16">
        <f>IF(AND(A632="m",B632=19603),Possibles!Q$91,(IF(AND(A632="m",B632=19601),Possibles!Q$90,IF(AND(A632="m",B632=19600),Possibles!Q$89,IF(AND(A632="f",B632=19603),Possibles!Q$87,IF(AND(A632="f",B632=19601),Possibles!Q$86,Possibles!Q$85))))))</f>
        <v>0.15971939812932087</v>
      </c>
      <c r="K632" s="2">
        <f t="shared" si="27"/>
        <v>495.1301342008947</v>
      </c>
      <c r="L632" s="16">
        <f t="shared" si="28"/>
        <v>0.12971939812932087</v>
      </c>
      <c r="M632" s="14">
        <f t="shared" si="29"/>
        <v>402.1301342008947</v>
      </c>
    </row>
    <row r="633" spans="1:13" x14ac:dyDescent="0.25">
      <c r="A633" t="s">
        <v>25</v>
      </c>
      <c r="B633">
        <v>19600</v>
      </c>
      <c r="C633">
        <v>1980</v>
      </c>
      <c r="D633" t="b">
        <v>0</v>
      </c>
      <c r="E633" s="2">
        <v>300</v>
      </c>
      <c r="F633" s="2">
        <v>380</v>
      </c>
      <c r="G633" s="2">
        <v>380</v>
      </c>
      <c r="H633" s="2">
        <v>580</v>
      </c>
      <c r="I633" s="2">
        <v>700</v>
      </c>
      <c r="J633" s="16">
        <f>IF(AND(A633="m",B633=19603),Possibles!Q$91,(IF(AND(A633="m",B633=19601),Possibles!Q$90,IF(AND(A633="m",B633=19600),Possibles!Q$89,IF(AND(A633="f",B633=19603),Possibles!Q$87,IF(AND(A633="f",B633=19601),Possibles!Q$86,Possibles!Q$85))))))</f>
        <v>0.15082983768010214</v>
      </c>
      <c r="K633" s="2">
        <f t="shared" si="27"/>
        <v>1055.808863760715</v>
      </c>
      <c r="L633" s="16">
        <f t="shared" si="28"/>
        <v>0.12082983768010214</v>
      </c>
      <c r="M633" s="14">
        <f t="shared" si="29"/>
        <v>845.80886376071498</v>
      </c>
    </row>
    <row r="634" spans="1:13" x14ac:dyDescent="0.25">
      <c r="A634" t="s">
        <v>25</v>
      </c>
      <c r="B634">
        <v>19603</v>
      </c>
      <c r="C634">
        <v>1981</v>
      </c>
      <c r="D634" t="b">
        <v>0</v>
      </c>
      <c r="E634" s="2">
        <v>300</v>
      </c>
      <c r="F634" s="2">
        <v>540</v>
      </c>
      <c r="G634" s="2">
        <v>540</v>
      </c>
      <c r="H634" s="2">
        <v>580</v>
      </c>
      <c r="I634" s="2">
        <v>620</v>
      </c>
      <c r="J634" s="16">
        <f>IF(AND(A634="m",B634=19603),Possibles!Q$91,(IF(AND(A634="m",B634=19601),Possibles!Q$90,IF(AND(A634="m",B634=19600),Possibles!Q$89,IF(AND(A634="f",B634=19603),Possibles!Q$87,IF(AND(A634="f",B634=19601),Possibles!Q$86,Possibles!Q$85))))))</f>
        <v>0.1613047697245652</v>
      </c>
      <c r="K634" s="2">
        <f t="shared" si="27"/>
        <v>1000.0895722923043</v>
      </c>
      <c r="L634" s="16">
        <f t="shared" si="28"/>
        <v>0.1313047697245652</v>
      </c>
      <c r="M634" s="14">
        <f t="shared" si="29"/>
        <v>814.08957229230418</v>
      </c>
    </row>
    <row r="635" spans="1:13" x14ac:dyDescent="0.25">
      <c r="A635" t="s">
        <v>15</v>
      </c>
      <c r="B635">
        <v>19603</v>
      </c>
      <c r="C635">
        <v>1981</v>
      </c>
      <c r="D635" t="b">
        <v>0</v>
      </c>
      <c r="E635" s="2">
        <v>600</v>
      </c>
      <c r="F635" s="2">
        <v>600</v>
      </c>
      <c r="G635" s="2">
        <v>560</v>
      </c>
      <c r="H635" s="2">
        <v>720</v>
      </c>
      <c r="I635" s="2">
        <v>920</v>
      </c>
      <c r="J635" s="16">
        <f>IF(AND(A635="m",B635=19603),Possibles!Q$91,(IF(AND(A635="m",B635=19601),Possibles!Q$90,IF(AND(A635="m",B635=19600),Possibles!Q$89,IF(AND(A635="f",B635=19603),Possibles!Q$87,IF(AND(A635="f",B635=19601),Possibles!Q$86,Possibles!Q$85))))))</f>
        <v>0.16389548693586697</v>
      </c>
      <c r="K635" s="2">
        <f t="shared" si="27"/>
        <v>1507.8384798099762</v>
      </c>
      <c r="L635" s="16">
        <f t="shared" si="28"/>
        <v>0.13389548693586698</v>
      </c>
      <c r="M635" s="14">
        <f t="shared" si="29"/>
        <v>1231.8384798099762</v>
      </c>
    </row>
    <row r="636" spans="1:13" x14ac:dyDescent="0.25">
      <c r="A636" t="s">
        <v>25</v>
      </c>
      <c r="B636">
        <v>19600</v>
      </c>
      <c r="C636">
        <v>1981</v>
      </c>
      <c r="D636" t="b">
        <v>0</v>
      </c>
      <c r="E636" s="2">
        <v>750</v>
      </c>
      <c r="F636" s="2">
        <v>870</v>
      </c>
      <c r="G636" s="2">
        <v>1030</v>
      </c>
      <c r="H636" s="2">
        <v>1230</v>
      </c>
      <c r="I636" s="2">
        <v>1430</v>
      </c>
      <c r="J636" s="16">
        <f>IF(AND(A636="m",B636=19603),Possibles!Q$91,(IF(AND(A636="m",B636=19601),Possibles!Q$90,IF(AND(A636="m",B636=19600),Possibles!Q$89,IF(AND(A636="f",B636=19603),Possibles!Q$87,IF(AND(A636="f",B636=19601),Possibles!Q$86,Possibles!Q$85))))))</f>
        <v>0.15082983768010214</v>
      </c>
      <c r="K636" s="2">
        <f t="shared" si="27"/>
        <v>2156.8666788254604</v>
      </c>
      <c r="L636" s="16">
        <f t="shared" si="28"/>
        <v>0.12082983768010214</v>
      </c>
      <c r="M636" s="14">
        <f t="shared" si="29"/>
        <v>1727.8666788254607</v>
      </c>
    </row>
    <row r="637" spans="1:13" x14ac:dyDescent="0.25">
      <c r="A637" t="s">
        <v>15</v>
      </c>
      <c r="B637">
        <v>19600</v>
      </c>
      <c r="C637">
        <v>1981</v>
      </c>
      <c r="D637" t="b">
        <v>0</v>
      </c>
      <c r="E637" s="2">
        <v>600</v>
      </c>
      <c r="F637" s="2">
        <v>640</v>
      </c>
      <c r="G637" s="2">
        <v>840</v>
      </c>
      <c r="H637" s="2">
        <v>920</v>
      </c>
      <c r="I637" s="2">
        <v>1040</v>
      </c>
      <c r="J637" s="16">
        <f>IF(AND(A637="m",B637=19603),Possibles!Q$91,(IF(AND(A637="m",B637=19601),Possibles!Q$90,IF(AND(A637="m",B637=19600),Possibles!Q$89,IF(AND(A637="f",B637=19603),Possibles!Q$87,IF(AND(A637="f",B637=19601),Possibles!Q$86,Possibles!Q$85))))))</f>
        <v>0.15971939812932087</v>
      </c>
      <c r="K637" s="2">
        <f t="shared" si="27"/>
        <v>1661.081740544937</v>
      </c>
      <c r="L637" s="16">
        <f t="shared" si="28"/>
        <v>0.12971939812932087</v>
      </c>
      <c r="M637" s="14">
        <f t="shared" si="29"/>
        <v>1349.081740544937</v>
      </c>
    </row>
    <row r="638" spans="1:13" x14ac:dyDescent="0.25">
      <c r="A638" t="s">
        <v>15</v>
      </c>
      <c r="B638">
        <v>19600</v>
      </c>
      <c r="C638">
        <v>1981</v>
      </c>
      <c r="D638" t="b">
        <v>0</v>
      </c>
      <c r="E638" s="2">
        <v>300</v>
      </c>
      <c r="F638" s="2">
        <v>420</v>
      </c>
      <c r="G638" s="2">
        <v>420</v>
      </c>
      <c r="H638" s="2">
        <v>540</v>
      </c>
      <c r="I638" s="2">
        <v>700</v>
      </c>
      <c r="J638" s="16">
        <f>IF(AND(A638="m",B638=19603),Possibles!Q$91,(IF(AND(A638="m",B638=19601),Possibles!Q$90,IF(AND(A638="m",B638=19600),Possibles!Q$89,IF(AND(A638="f",B638=19603),Possibles!Q$87,IF(AND(A638="f",B638=19601),Possibles!Q$86,Possibles!Q$85))))))</f>
        <v>0.15971939812932087</v>
      </c>
      <c r="K638" s="2">
        <f t="shared" si="27"/>
        <v>1118.0357869052461</v>
      </c>
      <c r="L638" s="16">
        <f t="shared" si="28"/>
        <v>0.12971939812932087</v>
      </c>
      <c r="M638" s="14">
        <f t="shared" si="29"/>
        <v>908.03578690524614</v>
      </c>
    </row>
    <row r="639" spans="1:13" x14ac:dyDescent="0.25">
      <c r="A639" t="s">
        <v>15</v>
      </c>
      <c r="B639">
        <v>19601</v>
      </c>
      <c r="C639">
        <v>1981</v>
      </c>
      <c r="D639" t="b">
        <v>0</v>
      </c>
      <c r="E639" s="2">
        <v>300</v>
      </c>
      <c r="F639" s="2">
        <v>500</v>
      </c>
      <c r="G639" s="2">
        <v>620</v>
      </c>
      <c r="H639" s="2">
        <v>660</v>
      </c>
      <c r="I639" s="2">
        <v>780</v>
      </c>
      <c r="J639" s="16">
        <f>IF(AND(A639="m",B639=19603),Possibles!Q$91,(IF(AND(A639="m",B639=19601),Possibles!Q$90,IF(AND(A639="m",B639=19600),Possibles!Q$89,IF(AND(A639="f",B639=19603),Possibles!Q$87,IF(AND(A639="f",B639=19601),Possibles!Q$86,Possibles!Q$85))))))</f>
        <v>0.15215332330491949</v>
      </c>
      <c r="K639" s="2">
        <f t="shared" si="27"/>
        <v>1186.7959217783721</v>
      </c>
      <c r="L639" s="16">
        <f t="shared" si="28"/>
        <v>0.12215332330491949</v>
      </c>
      <c r="M639" s="14">
        <f t="shared" si="29"/>
        <v>952.79592177837196</v>
      </c>
    </row>
    <row r="640" spans="1:13" x14ac:dyDescent="0.25">
      <c r="A640" t="s">
        <v>15</v>
      </c>
      <c r="B640">
        <v>19601</v>
      </c>
      <c r="C640">
        <v>1981</v>
      </c>
      <c r="D640" t="b">
        <v>0</v>
      </c>
      <c r="E640" s="2">
        <v>450</v>
      </c>
      <c r="F640" s="2">
        <v>730</v>
      </c>
      <c r="G640" s="2">
        <v>770</v>
      </c>
      <c r="H640" s="2">
        <v>810</v>
      </c>
      <c r="I640" s="2">
        <v>930</v>
      </c>
      <c r="J640" s="16">
        <f>IF(AND(A640="m",B640=19603),Possibles!Q$91,(IF(AND(A640="m",B640=19601),Possibles!Q$90,IF(AND(A640="m",B640=19600),Possibles!Q$89,IF(AND(A640="f",B640=19603),Possibles!Q$87,IF(AND(A640="f",B640=19601),Possibles!Q$86,Possibles!Q$85))))))</f>
        <v>0.15215332330491949</v>
      </c>
      <c r="K640" s="2">
        <f t="shared" si="27"/>
        <v>1415.0259067357513</v>
      </c>
      <c r="L640" s="16">
        <f t="shared" si="28"/>
        <v>0.12215332330491949</v>
      </c>
      <c r="M640" s="14">
        <f t="shared" si="29"/>
        <v>1136.0259067357513</v>
      </c>
    </row>
    <row r="641" spans="1:13" x14ac:dyDescent="0.25">
      <c r="A641" t="s">
        <v>25</v>
      </c>
      <c r="B641">
        <v>19603</v>
      </c>
      <c r="C641">
        <v>1981</v>
      </c>
      <c r="D641" t="b">
        <v>0</v>
      </c>
      <c r="E641" s="2">
        <v>300</v>
      </c>
      <c r="F641" s="2">
        <v>260</v>
      </c>
      <c r="G641" s="2">
        <v>420</v>
      </c>
      <c r="H641" s="2">
        <v>580</v>
      </c>
      <c r="I641" s="2">
        <v>660</v>
      </c>
      <c r="J641" s="16">
        <f>IF(AND(A641="m",B641=19603),Possibles!Q$91,(IF(AND(A641="m",B641=19601),Possibles!Q$90,IF(AND(A641="m",B641=19600),Possibles!Q$89,IF(AND(A641="f",B641=19603),Possibles!Q$87,IF(AND(A641="f",B641=19601),Possibles!Q$86,Possibles!Q$85))))))</f>
        <v>0.1613047697245652</v>
      </c>
      <c r="K641" s="2">
        <f t="shared" si="27"/>
        <v>1064.6114801821302</v>
      </c>
      <c r="L641" s="16">
        <f t="shared" si="28"/>
        <v>0.1313047697245652</v>
      </c>
      <c r="M641" s="14">
        <f t="shared" si="29"/>
        <v>866.61148018213032</v>
      </c>
    </row>
    <row r="642" spans="1:13" x14ac:dyDescent="0.25">
      <c r="A642" t="s">
        <v>25</v>
      </c>
      <c r="B642">
        <v>19600</v>
      </c>
      <c r="C642">
        <v>1981</v>
      </c>
      <c r="D642" t="b">
        <v>0</v>
      </c>
      <c r="E642" s="2">
        <v>750</v>
      </c>
      <c r="F642" s="2">
        <v>830</v>
      </c>
      <c r="G642" s="2">
        <v>790</v>
      </c>
      <c r="H642" s="2">
        <v>830</v>
      </c>
      <c r="I642" s="2">
        <v>1030</v>
      </c>
      <c r="J642" s="16">
        <f>IF(AND(A642="m",B642=19603),Possibles!Q$91,(IF(AND(A642="m",B642=19601),Possibles!Q$90,IF(AND(A642="m",B642=19600),Possibles!Q$89,IF(AND(A642="f",B642=19603),Possibles!Q$87,IF(AND(A642="f",B642=19601),Possibles!Q$86,Possibles!Q$85))))))</f>
        <v>0.15082983768010214</v>
      </c>
      <c r="K642" s="2">
        <f t="shared" si="27"/>
        <v>1553.547328105052</v>
      </c>
      <c r="L642" s="16">
        <f t="shared" si="28"/>
        <v>0.12082983768010214</v>
      </c>
      <c r="M642" s="14">
        <f t="shared" si="29"/>
        <v>1244.547328105052</v>
      </c>
    </row>
    <row r="643" spans="1:13" x14ac:dyDescent="0.25">
      <c r="A643" t="s">
        <v>25</v>
      </c>
      <c r="B643">
        <v>19600</v>
      </c>
      <c r="C643">
        <v>1981</v>
      </c>
      <c r="D643" t="b">
        <v>0</v>
      </c>
      <c r="E643" s="2">
        <v>450</v>
      </c>
      <c r="F643" s="2">
        <v>570</v>
      </c>
      <c r="G643" s="2">
        <v>690</v>
      </c>
      <c r="H643" s="2">
        <v>810</v>
      </c>
      <c r="I643" s="2">
        <v>850</v>
      </c>
      <c r="J643" s="16">
        <f>IF(AND(A643="m",B643=19603),Possibles!Q$91,(IF(AND(A643="m",B643=19601),Possibles!Q$90,IF(AND(A643="m",B643=19600),Possibles!Q$89,IF(AND(A643="f",B643=19603),Possibles!Q$87,IF(AND(A643="f",B643=19601),Possibles!Q$86,Possibles!Q$85))))))</f>
        <v>0.15082983768010214</v>
      </c>
      <c r="K643" s="2">
        <f t="shared" ref="K643:K706" si="30">((10*J643)*I643)</f>
        <v>1282.0536202808682</v>
      </c>
      <c r="L643" s="16">
        <f t="shared" ref="L643:L706" si="31">J643-0.03</f>
        <v>0.12082983768010214</v>
      </c>
      <c r="M643" s="14">
        <f t="shared" ref="M643:M706" si="32">(10*L643)*I643</f>
        <v>1027.0536202808682</v>
      </c>
    </row>
    <row r="644" spans="1:13" x14ac:dyDescent="0.25">
      <c r="A644" t="s">
        <v>15</v>
      </c>
      <c r="B644">
        <v>19601</v>
      </c>
      <c r="C644">
        <v>1981</v>
      </c>
      <c r="D644" t="b">
        <v>0</v>
      </c>
      <c r="E644" s="2">
        <v>600</v>
      </c>
      <c r="F644" s="2">
        <v>680</v>
      </c>
      <c r="G644" s="2">
        <v>880</v>
      </c>
      <c r="H644" s="2">
        <v>1040</v>
      </c>
      <c r="I644" s="2">
        <v>1160</v>
      </c>
      <c r="J644" s="16">
        <f>IF(AND(A644="m",B644=19603),Possibles!Q$91,(IF(AND(A644="m",B644=19601),Possibles!Q$90,IF(AND(A644="m",B644=19600),Possibles!Q$89,IF(AND(A644="f",B644=19603),Possibles!Q$87,IF(AND(A644="f",B644=19601),Possibles!Q$86,Possibles!Q$85))))))</f>
        <v>0.15215332330491949</v>
      </c>
      <c r="K644" s="2">
        <f t="shared" si="30"/>
        <v>1764.9785503370661</v>
      </c>
      <c r="L644" s="16">
        <f t="shared" si="31"/>
        <v>0.12215332330491949</v>
      </c>
      <c r="M644" s="14">
        <f t="shared" si="32"/>
        <v>1416.9785503370661</v>
      </c>
    </row>
    <row r="645" spans="1:13" x14ac:dyDescent="0.25">
      <c r="A645" t="s">
        <v>25</v>
      </c>
      <c r="B645">
        <v>19603</v>
      </c>
      <c r="C645">
        <v>1981</v>
      </c>
      <c r="D645" t="b">
        <v>0</v>
      </c>
      <c r="E645" s="2">
        <v>150</v>
      </c>
      <c r="F645" s="2">
        <v>350</v>
      </c>
      <c r="G645" s="2">
        <v>350</v>
      </c>
      <c r="H645" s="2">
        <v>550</v>
      </c>
      <c r="I645" s="2">
        <v>670</v>
      </c>
      <c r="J645" s="16">
        <f>IF(AND(A645="m",B645=19603),Possibles!Q$91,(IF(AND(A645="m",B645=19601),Possibles!Q$90,IF(AND(A645="m",B645=19600),Possibles!Q$89,IF(AND(A645="f",B645=19603),Possibles!Q$87,IF(AND(A645="f",B645=19601),Possibles!Q$86,Possibles!Q$85))))))</f>
        <v>0.1613047697245652</v>
      </c>
      <c r="K645" s="2">
        <f t="shared" si="30"/>
        <v>1080.7419571545868</v>
      </c>
      <c r="L645" s="16">
        <f t="shared" si="31"/>
        <v>0.1313047697245652</v>
      </c>
      <c r="M645" s="14">
        <f t="shared" si="32"/>
        <v>879.74195715458677</v>
      </c>
    </row>
    <row r="646" spans="1:13" x14ac:dyDescent="0.25">
      <c r="A646" t="s">
        <v>25</v>
      </c>
      <c r="B646">
        <v>19601</v>
      </c>
      <c r="C646">
        <v>1981</v>
      </c>
      <c r="D646" t="b">
        <v>0</v>
      </c>
      <c r="E646" s="2">
        <v>150</v>
      </c>
      <c r="F646" s="2">
        <v>430</v>
      </c>
      <c r="G646" s="2">
        <v>630</v>
      </c>
      <c r="H646" s="2">
        <v>750</v>
      </c>
      <c r="I646" s="2">
        <v>790</v>
      </c>
      <c r="J646" s="16">
        <f>IF(AND(A646="m",B646=19603),Possibles!Q$91,(IF(AND(A646="m",B646=19601),Possibles!Q$90,IF(AND(A646="m",B646=19600),Possibles!Q$89,IF(AND(A646="f",B646=19603),Possibles!Q$87,IF(AND(A646="f",B646=19601),Possibles!Q$86,Possibles!Q$85))))))</f>
        <v>0.13250116814631868</v>
      </c>
      <c r="K646" s="2">
        <f t="shared" si="30"/>
        <v>1046.7592283559175</v>
      </c>
      <c r="L646" s="16">
        <f t="shared" si="31"/>
        <v>0.10250116814631868</v>
      </c>
      <c r="M646" s="14">
        <f t="shared" si="32"/>
        <v>809.75922835591768</v>
      </c>
    </row>
    <row r="647" spans="1:13" x14ac:dyDescent="0.25">
      <c r="A647" t="s">
        <v>15</v>
      </c>
      <c r="B647">
        <v>19601</v>
      </c>
      <c r="C647">
        <v>1981</v>
      </c>
      <c r="D647" t="b">
        <v>0</v>
      </c>
      <c r="E647" s="2">
        <v>300</v>
      </c>
      <c r="F647" s="2">
        <v>380</v>
      </c>
      <c r="G647" s="2">
        <v>420</v>
      </c>
      <c r="H647" s="2">
        <v>540</v>
      </c>
      <c r="I647" s="2">
        <v>740</v>
      </c>
      <c r="J647" s="16">
        <f>IF(AND(A647="m",B647=19603),Possibles!Q$91,(IF(AND(A647="m",B647=19601),Possibles!Q$90,IF(AND(A647="m",B647=19600),Possibles!Q$89,IF(AND(A647="f",B647=19603),Possibles!Q$87,IF(AND(A647="f",B647=19601),Possibles!Q$86,Possibles!Q$85))))))</f>
        <v>0.15215332330491949</v>
      </c>
      <c r="K647" s="2">
        <f t="shared" si="30"/>
        <v>1125.9345924564043</v>
      </c>
      <c r="L647" s="16">
        <f t="shared" si="31"/>
        <v>0.12215332330491949</v>
      </c>
      <c r="M647" s="14">
        <f t="shared" si="32"/>
        <v>903.93459245640418</v>
      </c>
    </row>
    <row r="648" spans="1:13" x14ac:dyDescent="0.25">
      <c r="A648" t="s">
        <v>15</v>
      </c>
      <c r="B648">
        <v>19600</v>
      </c>
      <c r="C648">
        <v>1981</v>
      </c>
      <c r="D648" t="b">
        <v>0</v>
      </c>
      <c r="E648" s="2">
        <v>750</v>
      </c>
      <c r="F648" s="2">
        <v>710</v>
      </c>
      <c r="G648" s="2">
        <v>710</v>
      </c>
      <c r="H648" s="2">
        <v>870</v>
      </c>
      <c r="I648" s="2">
        <v>1070</v>
      </c>
      <c r="J648" s="16">
        <f>IF(AND(A648="m",B648=19603),Possibles!Q$91,(IF(AND(A648="m",B648=19601),Possibles!Q$90,IF(AND(A648="m",B648=19600),Possibles!Q$89,IF(AND(A648="f",B648=19603),Possibles!Q$87,IF(AND(A648="f",B648=19601),Possibles!Q$86,Possibles!Q$85))))))</f>
        <v>0.15971939812932087</v>
      </c>
      <c r="K648" s="2">
        <f t="shared" si="30"/>
        <v>1708.9975599837335</v>
      </c>
      <c r="L648" s="16">
        <f t="shared" si="31"/>
        <v>0.12971939812932087</v>
      </c>
      <c r="M648" s="14">
        <f t="shared" si="32"/>
        <v>1387.9975599837333</v>
      </c>
    </row>
    <row r="649" spans="1:13" x14ac:dyDescent="0.25">
      <c r="A649" t="s">
        <v>15</v>
      </c>
      <c r="B649">
        <v>19603</v>
      </c>
      <c r="C649">
        <v>1981</v>
      </c>
      <c r="D649" t="b">
        <v>0</v>
      </c>
      <c r="E649" s="2">
        <v>150</v>
      </c>
      <c r="F649" s="2">
        <v>150</v>
      </c>
      <c r="G649" s="2">
        <v>150</v>
      </c>
      <c r="H649" s="2">
        <v>270</v>
      </c>
      <c r="I649" s="2">
        <v>350</v>
      </c>
      <c r="J649" s="16">
        <f>IF(AND(A649="m",B649=19603),Possibles!Q$91,(IF(AND(A649="m",B649=19601),Possibles!Q$90,IF(AND(A649="m",B649=19600),Possibles!Q$89,IF(AND(A649="f",B649=19603),Possibles!Q$87,IF(AND(A649="f",B649=19601),Possibles!Q$86,Possibles!Q$85))))))</f>
        <v>0.16389548693586697</v>
      </c>
      <c r="K649" s="2">
        <f t="shared" si="30"/>
        <v>573.63420427553444</v>
      </c>
      <c r="L649" s="16">
        <f t="shared" si="31"/>
        <v>0.13389548693586698</v>
      </c>
      <c r="M649" s="14">
        <f t="shared" si="32"/>
        <v>468.63420427553439</v>
      </c>
    </row>
    <row r="650" spans="1:13" x14ac:dyDescent="0.25">
      <c r="A650" t="s">
        <v>15</v>
      </c>
      <c r="B650">
        <v>19603</v>
      </c>
      <c r="C650">
        <v>1981</v>
      </c>
      <c r="D650" t="b">
        <v>0</v>
      </c>
      <c r="E650" s="2">
        <v>150</v>
      </c>
      <c r="F650" s="2">
        <v>150</v>
      </c>
      <c r="G650" s="2">
        <v>230</v>
      </c>
      <c r="H650" s="2">
        <v>310</v>
      </c>
      <c r="I650" s="2">
        <v>510</v>
      </c>
      <c r="J650" s="16">
        <f>IF(AND(A650="m",B650=19603),Possibles!Q$91,(IF(AND(A650="m",B650=19601),Possibles!Q$90,IF(AND(A650="m",B650=19600),Possibles!Q$89,IF(AND(A650="f",B650=19603),Possibles!Q$87,IF(AND(A650="f",B650=19601),Possibles!Q$86,Possibles!Q$85))))))</f>
        <v>0.16389548693586697</v>
      </c>
      <c r="K650" s="2">
        <f t="shared" si="30"/>
        <v>835.8669833729216</v>
      </c>
      <c r="L650" s="16">
        <f t="shared" si="31"/>
        <v>0.13389548693586698</v>
      </c>
      <c r="M650" s="14">
        <f t="shared" si="32"/>
        <v>682.8669833729216</v>
      </c>
    </row>
    <row r="651" spans="1:13" x14ac:dyDescent="0.25">
      <c r="A651" t="s">
        <v>25</v>
      </c>
      <c r="B651">
        <v>19603</v>
      </c>
      <c r="C651">
        <v>1981</v>
      </c>
      <c r="D651" t="b">
        <v>0</v>
      </c>
      <c r="E651" s="2">
        <v>150</v>
      </c>
      <c r="F651" s="2">
        <v>110</v>
      </c>
      <c r="G651" s="2">
        <v>230</v>
      </c>
      <c r="H651" s="2">
        <v>390</v>
      </c>
      <c r="I651" s="2">
        <v>510</v>
      </c>
      <c r="J651" s="16">
        <f>IF(AND(A651="m",B651=19603),Possibles!Q$91,(IF(AND(A651="m",B651=19601),Possibles!Q$90,IF(AND(A651="m",B651=19600),Possibles!Q$89,IF(AND(A651="f",B651=19603),Possibles!Q$87,IF(AND(A651="f",B651=19601),Possibles!Q$86,Possibles!Q$85))))))</f>
        <v>0.1613047697245652</v>
      </c>
      <c r="K651" s="2">
        <f t="shared" si="30"/>
        <v>822.65432559528256</v>
      </c>
      <c r="L651" s="16">
        <f t="shared" si="31"/>
        <v>0.1313047697245652</v>
      </c>
      <c r="M651" s="14">
        <f t="shared" si="32"/>
        <v>669.65432559528244</v>
      </c>
    </row>
    <row r="652" spans="1:13" x14ac:dyDescent="0.25">
      <c r="A652" t="s">
        <v>25</v>
      </c>
      <c r="B652">
        <v>19603</v>
      </c>
      <c r="C652">
        <v>1982</v>
      </c>
      <c r="D652" t="b">
        <v>0</v>
      </c>
      <c r="E652" s="2">
        <v>750</v>
      </c>
      <c r="F652" s="2">
        <v>750</v>
      </c>
      <c r="G652" s="2">
        <v>870</v>
      </c>
      <c r="H652" s="2">
        <v>990</v>
      </c>
      <c r="I652" s="2">
        <v>1150</v>
      </c>
      <c r="J652" s="16">
        <f>IF(AND(A652="m",B652=19603),Possibles!Q$91,(IF(AND(A652="m",B652=19601),Possibles!Q$90,IF(AND(A652="m",B652=19600),Possibles!Q$89,IF(AND(A652="f",B652=19603),Possibles!Q$87,IF(AND(A652="f",B652=19601),Possibles!Q$86,Possibles!Q$85))))))</f>
        <v>0.1613047697245652</v>
      </c>
      <c r="K652" s="2">
        <f t="shared" si="30"/>
        <v>1855.0048518324998</v>
      </c>
      <c r="L652" s="16">
        <f t="shared" si="31"/>
        <v>0.1313047697245652</v>
      </c>
      <c r="M652" s="14">
        <f t="shared" si="32"/>
        <v>1510.0048518324998</v>
      </c>
    </row>
    <row r="653" spans="1:13" x14ac:dyDescent="0.25">
      <c r="A653" t="s">
        <v>25</v>
      </c>
      <c r="B653">
        <v>19601</v>
      </c>
      <c r="C653">
        <v>1982</v>
      </c>
      <c r="D653" t="b">
        <v>0</v>
      </c>
      <c r="E653" s="2">
        <v>600</v>
      </c>
      <c r="F653" s="2">
        <v>800</v>
      </c>
      <c r="G653" s="2">
        <v>800</v>
      </c>
      <c r="H653" s="2">
        <v>920</v>
      </c>
      <c r="I653" s="2">
        <v>960</v>
      </c>
      <c r="J653" s="16">
        <f>IF(AND(A653="m",B653=19603),Possibles!Q$91,(IF(AND(A653="m",B653=19601),Possibles!Q$90,IF(AND(A653="m",B653=19600),Possibles!Q$89,IF(AND(A653="f",B653=19603),Possibles!Q$87,IF(AND(A653="f",B653=19601),Possibles!Q$86,Possibles!Q$85))))))</f>
        <v>0.13250116814631868</v>
      </c>
      <c r="K653" s="2">
        <f t="shared" si="30"/>
        <v>1272.0112142046592</v>
      </c>
      <c r="L653" s="16">
        <f t="shared" si="31"/>
        <v>0.10250116814631868</v>
      </c>
      <c r="M653" s="14">
        <f t="shared" si="32"/>
        <v>984.01121420465938</v>
      </c>
    </row>
    <row r="654" spans="1:13" x14ac:dyDescent="0.25">
      <c r="A654" t="s">
        <v>15</v>
      </c>
      <c r="B654">
        <v>19601</v>
      </c>
      <c r="C654">
        <v>1982</v>
      </c>
      <c r="D654" t="b">
        <v>0</v>
      </c>
      <c r="E654" s="2">
        <v>600</v>
      </c>
      <c r="F654" s="2">
        <v>800</v>
      </c>
      <c r="G654" s="2">
        <v>1000</v>
      </c>
      <c r="H654" s="2">
        <v>1040</v>
      </c>
      <c r="I654" s="2">
        <v>1200</v>
      </c>
      <c r="J654" s="16">
        <f>IF(AND(A654="m",B654=19603),Possibles!Q$91,(IF(AND(A654="m",B654=19601),Possibles!Q$90,IF(AND(A654="m",B654=19600),Possibles!Q$89,IF(AND(A654="f",B654=19603),Possibles!Q$87,IF(AND(A654="f",B654=19601),Possibles!Q$86,Possibles!Q$85))))))</f>
        <v>0.15215332330491949</v>
      </c>
      <c r="K654" s="2">
        <f t="shared" si="30"/>
        <v>1825.8398796590338</v>
      </c>
      <c r="L654" s="16">
        <f t="shared" si="31"/>
        <v>0.12215332330491949</v>
      </c>
      <c r="M654" s="14">
        <f t="shared" si="32"/>
        <v>1465.8398796590338</v>
      </c>
    </row>
    <row r="655" spans="1:13" x14ac:dyDescent="0.25">
      <c r="A655" t="s">
        <v>25</v>
      </c>
      <c r="B655">
        <v>19601</v>
      </c>
      <c r="C655">
        <v>1982</v>
      </c>
      <c r="D655" t="b">
        <v>0</v>
      </c>
      <c r="E655" s="2">
        <v>300</v>
      </c>
      <c r="F655" s="2">
        <v>460</v>
      </c>
      <c r="G655" s="2">
        <v>660</v>
      </c>
      <c r="H655" s="2">
        <v>780</v>
      </c>
      <c r="I655" s="2">
        <v>820</v>
      </c>
      <c r="J655" s="16">
        <f>IF(AND(A655="m",B655=19603),Possibles!Q$91,(IF(AND(A655="m",B655=19601),Possibles!Q$90,IF(AND(A655="m",B655=19600),Possibles!Q$89,IF(AND(A655="f",B655=19603),Possibles!Q$87,IF(AND(A655="f",B655=19601),Possibles!Q$86,Possibles!Q$85))))))</f>
        <v>0.13250116814631868</v>
      </c>
      <c r="K655" s="2">
        <f t="shared" si="30"/>
        <v>1086.5095787998132</v>
      </c>
      <c r="L655" s="16">
        <f t="shared" si="31"/>
        <v>0.10250116814631868</v>
      </c>
      <c r="M655" s="14">
        <f t="shared" si="32"/>
        <v>840.5095787998132</v>
      </c>
    </row>
    <row r="656" spans="1:13" x14ac:dyDescent="0.25">
      <c r="A656" t="s">
        <v>15</v>
      </c>
      <c r="B656">
        <v>19600</v>
      </c>
      <c r="C656">
        <v>1982</v>
      </c>
      <c r="D656" t="b">
        <v>0</v>
      </c>
      <c r="E656" s="2">
        <v>150</v>
      </c>
      <c r="F656" s="2">
        <v>150</v>
      </c>
      <c r="G656" s="2">
        <v>150</v>
      </c>
      <c r="H656" s="2">
        <v>350</v>
      </c>
      <c r="I656" s="2">
        <v>470</v>
      </c>
      <c r="J656" s="16">
        <f>IF(AND(A656="m",B656=19603),Possibles!Q$91,(IF(AND(A656="m",B656=19601),Possibles!Q$90,IF(AND(A656="m",B656=19600),Possibles!Q$89,IF(AND(A656="f",B656=19603),Possibles!Q$87,IF(AND(A656="f",B656=19601),Possibles!Q$86,Possibles!Q$85))))))</f>
        <v>0.15971939812932087</v>
      </c>
      <c r="K656" s="2">
        <f t="shared" si="30"/>
        <v>750.68117120780812</v>
      </c>
      <c r="L656" s="16">
        <f t="shared" si="31"/>
        <v>0.12971939812932087</v>
      </c>
      <c r="M656" s="14">
        <f t="shared" si="32"/>
        <v>609.68117120780812</v>
      </c>
    </row>
    <row r="657" spans="1:13" x14ac:dyDescent="0.25">
      <c r="A657" t="s">
        <v>15</v>
      </c>
      <c r="B657">
        <v>19603</v>
      </c>
      <c r="C657">
        <v>1982</v>
      </c>
      <c r="D657" t="b">
        <v>0</v>
      </c>
      <c r="E657" s="2">
        <v>450</v>
      </c>
      <c r="F657" s="2">
        <v>530</v>
      </c>
      <c r="G657" s="2">
        <v>690</v>
      </c>
      <c r="H657" s="2">
        <v>810</v>
      </c>
      <c r="I657" s="2">
        <v>850</v>
      </c>
      <c r="J657" s="16">
        <f>IF(AND(A657="m",B657=19603),Possibles!Q$91,(IF(AND(A657="m",B657=19601),Possibles!Q$90,IF(AND(A657="m",B657=19600),Possibles!Q$89,IF(AND(A657="f",B657=19603),Possibles!Q$87,IF(AND(A657="f",B657=19601),Possibles!Q$86,Possibles!Q$85))))))</f>
        <v>0.16389548693586697</v>
      </c>
      <c r="K657" s="2">
        <f t="shared" si="30"/>
        <v>1393.1116389548692</v>
      </c>
      <c r="L657" s="16">
        <f t="shared" si="31"/>
        <v>0.13389548693586698</v>
      </c>
      <c r="M657" s="14">
        <f t="shared" si="32"/>
        <v>1138.1116389548692</v>
      </c>
    </row>
    <row r="658" spans="1:13" x14ac:dyDescent="0.25">
      <c r="A658" t="s">
        <v>15</v>
      </c>
      <c r="B658">
        <v>19600</v>
      </c>
      <c r="C658">
        <v>1982</v>
      </c>
      <c r="D658" t="b">
        <v>0</v>
      </c>
      <c r="E658" s="2">
        <v>300</v>
      </c>
      <c r="F658" s="2">
        <v>420</v>
      </c>
      <c r="G658" s="2">
        <v>460</v>
      </c>
      <c r="H658" s="2">
        <v>620</v>
      </c>
      <c r="I658" s="2">
        <v>780</v>
      </c>
      <c r="J658" s="16">
        <f>IF(AND(A658="m",B658=19603),Possibles!Q$91,(IF(AND(A658="m",B658=19601),Possibles!Q$90,IF(AND(A658="m",B658=19600),Possibles!Q$89,IF(AND(A658="f",B658=19603),Possibles!Q$87,IF(AND(A658="f",B658=19601),Possibles!Q$86,Possibles!Q$85))))))</f>
        <v>0.15971939812932087</v>
      </c>
      <c r="K658" s="2">
        <f t="shared" si="30"/>
        <v>1245.8113054087028</v>
      </c>
      <c r="L658" s="16">
        <f t="shared" si="31"/>
        <v>0.12971939812932087</v>
      </c>
      <c r="M658" s="14">
        <f t="shared" si="32"/>
        <v>1011.8113054087028</v>
      </c>
    </row>
    <row r="659" spans="1:13" x14ac:dyDescent="0.25">
      <c r="A659" t="s">
        <v>15</v>
      </c>
      <c r="B659">
        <v>19603</v>
      </c>
      <c r="C659">
        <v>1982</v>
      </c>
      <c r="D659" t="b">
        <v>0</v>
      </c>
      <c r="E659" s="2">
        <v>300</v>
      </c>
      <c r="F659" s="2">
        <v>460</v>
      </c>
      <c r="G659" s="2">
        <v>540</v>
      </c>
      <c r="H659" s="2">
        <v>580</v>
      </c>
      <c r="I659" s="2">
        <v>620</v>
      </c>
      <c r="J659" s="16">
        <f>IF(AND(A659="m",B659=19603),Possibles!Q$91,(IF(AND(A659="m",B659=19601),Possibles!Q$90,IF(AND(A659="m",B659=19600),Possibles!Q$89,IF(AND(A659="f",B659=19603),Possibles!Q$87,IF(AND(A659="f",B659=19601),Possibles!Q$86,Possibles!Q$85))))))</f>
        <v>0.16389548693586697</v>
      </c>
      <c r="K659" s="2">
        <f t="shared" si="30"/>
        <v>1016.1520190023753</v>
      </c>
      <c r="L659" s="16">
        <f t="shared" si="31"/>
        <v>0.13389548693586698</v>
      </c>
      <c r="M659" s="14">
        <f t="shared" si="32"/>
        <v>830.15201900237525</v>
      </c>
    </row>
    <row r="660" spans="1:13" x14ac:dyDescent="0.25">
      <c r="A660" t="s">
        <v>15</v>
      </c>
      <c r="B660">
        <v>19600</v>
      </c>
      <c r="C660">
        <v>1982</v>
      </c>
      <c r="D660" t="b">
        <v>0</v>
      </c>
      <c r="E660" s="2">
        <v>450</v>
      </c>
      <c r="F660" s="2">
        <v>690</v>
      </c>
      <c r="G660" s="2">
        <v>690</v>
      </c>
      <c r="H660" s="2">
        <v>770</v>
      </c>
      <c r="I660" s="2">
        <v>930</v>
      </c>
      <c r="J660" s="16">
        <f>IF(AND(A660="m",B660=19603),Possibles!Q$91,(IF(AND(A660="m",B660=19601),Possibles!Q$90,IF(AND(A660="m",B660=19600),Possibles!Q$89,IF(AND(A660="f",B660=19603),Possibles!Q$87,IF(AND(A660="f",B660=19601),Possibles!Q$86,Possibles!Q$85))))))</f>
        <v>0.15971939812932087</v>
      </c>
      <c r="K660" s="2">
        <f t="shared" si="30"/>
        <v>1485.3904026026842</v>
      </c>
      <c r="L660" s="16">
        <f t="shared" si="31"/>
        <v>0.12971939812932087</v>
      </c>
      <c r="M660" s="14">
        <f t="shared" si="32"/>
        <v>1206.3904026026842</v>
      </c>
    </row>
    <row r="661" spans="1:13" x14ac:dyDescent="0.25">
      <c r="A661" t="s">
        <v>25</v>
      </c>
      <c r="B661">
        <v>19603</v>
      </c>
      <c r="C661">
        <v>1982</v>
      </c>
      <c r="D661" t="b">
        <v>0</v>
      </c>
      <c r="E661" s="2">
        <v>750</v>
      </c>
      <c r="F661" s="2">
        <v>950</v>
      </c>
      <c r="G661" s="2">
        <v>1070</v>
      </c>
      <c r="H661" s="2">
        <v>1150</v>
      </c>
      <c r="I661" s="2">
        <v>1350</v>
      </c>
      <c r="J661" s="16">
        <f>IF(AND(A661="m",B661=19603),Possibles!Q$91,(IF(AND(A661="m",B661=19601),Possibles!Q$90,IF(AND(A661="m",B661=19600),Possibles!Q$89,IF(AND(A661="f",B661=19603),Possibles!Q$87,IF(AND(A661="f",B661=19601),Possibles!Q$86,Possibles!Q$85))))))</f>
        <v>0.1613047697245652</v>
      </c>
      <c r="K661" s="2">
        <f t="shared" si="30"/>
        <v>2177.6143912816301</v>
      </c>
      <c r="L661" s="16">
        <f t="shared" si="31"/>
        <v>0.1313047697245652</v>
      </c>
      <c r="M661" s="14">
        <f t="shared" si="32"/>
        <v>1772.6143912816301</v>
      </c>
    </row>
    <row r="662" spans="1:13" x14ac:dyDescent="0.25">
      <c r="A662" t="s">
        <v>25</v>
      </c>
      <c r="B662">
        <v>19600</v>
      </c>
      <c r="C662">
        <v>1982</v>
      </c>
      <c r="D662" t="b">
        <v>0</v>
      </c>
      <c r="E662" s="2">
        <v>450</v>
      </c>
      <c r="F662" s="2">
        <v>610</v>
      </c>
      <c r="G662" s="2">
        <v>770</v>
      </c>
      <c r="H662" s="2">
        <v>810</v>
      </c>
      <c r="I662" s="2">
        <v>930</v>
      </c>
      <c r="J662" s="16">
        <f>IF(AND(A662="m",B662=19603),Possibles!Q$91,(IF(AND(A662="m",B662=19601),Possibles!Q$90,IF(AND(A662="m",B662=19600),Possibles!Q$89,IF(AND(A662="f",B662=19603),Possibles!Q$87,IF(AND(A662="f",B662=19601),Possibles!Q$86,Possibles!Q$85))))))</f>
        <v>0.15082983768010214</v>
      </c>
      <c r="K662" s="2">
        <f t="shared" si="30"/>
        <v>1402.7174904249498</v>
      </c>
      <c r="L662" s="16">
        <f t="shared" si="31"/>
        <v>0.12082983768010214</v>
      </c>
      <c r="M662" s="14">
        <f t="shared" si="32"/>
        <v>1123.7174904249498</v>
      </c>
    </row>
    <row r="663" spans="1:13" x14ac:dyDescent="0.25">
      <c r="A663" t="s">
        <v>15</v>
      </c>
      <c r="B663">
        <v>19603</v>
      </c>
      <c r="C663">
        <v>1982</v>
      </c>
      <c r="D663" t="b">
        <v>0</v>
      </c>
      <c r="E663" s="2">
        <v>450</v>
      </c>
      <c r="F663" s="2">
        <v>450</v>
      </c>
      <c r="G663" s="2">
        <v>570</v>
      </c>
      <c r="H663" s="2">
        <v>730</v>
      </c>
      <c r="I663" s="2">
        <v>890</v>
      </c>
      <c r="J663" s="16">
        <f>IF(AND(A663="m",B663=19603),Possibles!Q$91,(IF(AND(A663="m",B663=19601),Possibles!Q$90,IF(AND(A663="m",B663=19600),Possibles!Q$89,IF(AND(A663="f",B663=19603),Possibles!Q$87,IF(AND(A663="f",B663=19601),Possibles!Q$86,Possibles!Q$85))))))</f>
        <v>0.16389548693586697</v>
      </c>
      <c r="K663" s="2">
        <f t="shared" si="30"/>
        <v>1458.6698337292162</v>
      </c>
      <c r="L663" s="16">
        <f t="shared" si="31"/>
        <v>0.13389548693586698</v>
      </c>
      <c r="M663" s="14">
        <f t="shared" si="32"/>
        <v>1191.669833729216</v>
      </c>
    </row>
    <row r="664" spans="1:13" x14ac:dyDescent="0.25">
      <c r="A664" t="s">
        <v>15</v>
      </c>
      <c r="B664">
        <v>19603</v>
      </c>
      <c r="C664">
        <v>1982</v>
      </c>
      <c r="D664" t="b">
        <v>0</v>
      </c>
      <c r="E664" s="2">
        <v>750</v>
      </c>
      <c r="F664" s="2">
        <v>870</v>
      </c>
      <c r="G664" s="2">
        <v>950</v>
      </c>
      <c r="H664" s="2">
        <v>1030</v>
      </c>
      <c r="I664" s="2">
        <v>1190</v>
      </c>
      <c r="J664" s="16">
        <f>IF(AND(A664="m",B664=19603),Possibles!Q$91,(IF(AND(A664="m",B664=19601),Possibles!Q$90,IF(AND(A664="m",B664=19600),Possibles!Q$89,IF(AND(A664="f",B664=19603),Possibles!Q$87,IF(AND(A664="f",B664=19601),Possibles!Q$86,Possibles!Q$85))))))</f>
        <v>0.16389548693586697</v>
      </c>
      <c r="K664" s="2">
        <f t="shared" si="30"/>
        <v>1950.3562945368169</v>
      </c>
      <c r="L664" s="16">
        <f t="shared" si="31"/>
        <v>0.13389548693586698</v>
      </c>
      <c r="M664" s="14">
        <f t="shared" si="32"/>
        <v>1593.3562945368169</v>
      </c>
    </row>
    <row r="665" spans="1:13" x14ac:dyDescent="0.25">
      <c r="A665" t="s">
        <v>15</v>
      </c>
      <c r="B665">
        <v>19600</v>
      </c>
      <c r="C665">
        <v>1982</v>
      </c>
      <c r="D665" t="b">
        <v>0</v>
      </c>
      <c r="E665" s="2">
        <v>750</v>
      </c>
      <c r="F665" s="2">
        <v>870</v>
      </c>
      <c r="G665" s="2">
        <v>950</v>
      </c>
      <c r="H665" s="2">
        <v>1030</v>
      </c>
      <c r="I665" s="2">
        <v>1190</v>
      </c>
      <c r="J665" s="16">
        <f>IF(AND(A665="m",B665=19603),Possibles!Q$91,(IF(AND(A665="m",B665=19601),Possibles!Q$90,IF(AND(A665="m",B665=19600),Possibles!Q$89,IF(AND(A665="f",B665=19603),Possibles!Q$87,IF(AND(A665="f",B665=19601),Possibles!Q$86,Possibles!Q$85))))))</f>
        <v>0.15971939812932087</v>
      </c>
      <c r="K665" s="2">
        <f t="shared" si="30"/>
        <v>1900.6608377389184</v>
      </c>
      <c r="L665" s="16">
        <f t="shared" si="31"/>
        <v>0.12971939812932087</v>
      </c>
      <c r="M665" s="14">
        <f t="shared" si="32"/>
        <v>1543.6608377389184</v>
      </c>
    </row>
    <row r="666" spans="1:13" x14ac:dyDescent="0.25">
      <c r="A666" t="s">
        <v>25</v>
      </c>
      <c r="B666">
        <v>19601</v>
      </c>
      <c r="C666">
        <v>1982</v>
      </c>
      <c r="D666" t="b">
        <v>0</v>
      </c>
      <c r="E666" s="2">
        <v>750</v>
      </c>
      <c r="F666" s="2">
        <v>870</v>
      </c>
      <c r="G666" s="2">
        <v>910</v>
      </c>
      <c r="H666" s="2">
        <v>1070</v>
      </c>
      <c r="I666" s="2">
        <v>1110</v>
      </c>
      <c r="J666" s="16">
        <f>IF(AND(A666="m",B666=19603),Possibles!Q$91,(IF(AND(A666="m",B666=19601),Possibles!Q$90,IF(AND(A666="m",B666=19600),Possibles!Q$89,IF(AND(A666="f",B666=19603),Possibles!Q$87,IF(AND(A666="f",B666=19601),Possibles!Q$86,Possibles!Q$85))))))</f>
        <v>0.13250116814631868</v>
      </c>
      <c r="K666" s="2">
        <f t="shared" si="30"/>
        <v>1470.7629664241372</v>
      </c>
      <c r="L666" s="16">
        <f t="shared" si="31"/>
        <v>0.10250116814631868</v>
      </c>
      <c r="M666" s="14">
        <f t="shared" si="32"/>
        <v>1137.7629664241374</v>
      </c>
    </row>
    <row r="667" spans="1:13" x14ac:dyDescent="0.25">
      <c r="A667" t="s">
        <v>25</v>
      </c>
      <c r="B667">
        <v>19600</v>
      </c>
      <c r="C667">
        <v>1982</v>
      </c>
      <c r="D667" t="b">
        <v>0</v>
      </c>
      <c r="E667" s="2">
        <v>450</v>
      </c>
      <c r="F667" s="2">
        <v>570</v>
      </c>
      <c r="G667" s="2">
        <v>770</v>
      </c>
      <c r="H667" s="2">
        <v>930</v>
      </c>
      <c r="I667" s="2">
        <v>1050</v>
      </c>
      <c r="J667" s="16">
        <f>IF(AND(A667="m",B667=19603),Possibles!Q$91,(IF(AND(A667="m",B667=19601),Possibles!Q$90,IF(AND(A667="m",B667=19600),Possibles!Q$89,IF(AND(A667="f",B667=19603),Possibles!Q$87,IF(AND(A667="f",B667=19601),Possibles!Q$86,Possibles!Q$85))))))</f>
        <v>0.15082983768010214</v>
      </c>
      <c r="K667" s="2">
        <f t="shared" si="30"/>
        <v>1583.7132956410726</v>
      </c>
      <c r="L667" s="16">
        <f t="shared" si="31"/>
        <v>0.12082983768010214</v>
      </c>
      <c r="M667" s="14">
        <f t="shared" si="32"/>
        <v>1268.7132956410724</v>
      </c>
    </row>
    <row r="668" spans="1:13" x14ac:dyDescent="0.25">
      <c r="A668" t="s">
        <v>25</v>
      </c>
      <c r="B668">
        <v>19601</v>
      </c>
      <c r="C668">
        <v>1982</v>
      </c>
      <c r="D668" t="b">
        <v>0</v>
      </c>
      <c r="E668" s="2">
        <v>150</v>
      </c>
      <c r="F668" s="2">
        <v>270</v>
      </c>
      <c r="G668" s="2">
        <v>350</v>
      </c>
      <c r="H668" s="2">
        <v>390</v>
      </c>
      <c r="I668" s="2">
        <v>510</v>
      </c>
      <c r="J668" s="16">
        <f>IF(AND(A668="m",B668=19603),Possibles!Q$91,(IF(AND(A668="m",B668=19601),Possibles!Q$90,IF(AND(A668="m",B668=19600),Possibles!Q$89,IF(AND(A668="f",B668=19603),Possibles!Q$87,IF(AND(A668="f",B668=19601),Possibles!Q$86,Possibles!Q$85))))))</f>
        <v>0.13250116814631868</v>
      </c>
      <c r="K668" s="2">
        <f t="shared" si="30"/>
        <v>675.7559575462252</v>
      </c>
      <c r="L668" s="16">
        <f t="shared" si="31"/>
        <v>0.10250116814631868</v>
      </c>
      <c r="M668" s="14">
        <f t="shared" si="32"/>
        <v>522.75595754622532</v>
      </c>
    </row>
    <row r="669" spans="1:13" x14ac:dyDescent="0.25">
      <c r="A669" t="s">
        <v>15</v>
      </c>
      <c r="B669">
        <v>19600</v>
      </c>
      <c r="C669">
        <v>1982</v>
      </c>
      <c r="D669" t="b">
        <v>0</v>
      </c>
      <c r="E669" s="2">
        <v>750</v>
      </c>
      <c r="F669" s="2">
        <v>710</v>
      </c>
      <c r="G669" s="2">
        <v>830</v>
      </c>
      <c r="H669" s="2">
        <v>1030</v>
      </c>
      <c r="I669" s="2">
        <v>1150</v>
      </c>
      <c r="J669" s="16">
        <f>IF(AND(A669="m",B669=19603),Possibles!Q$91,(IF(AND(A669="m",B669=19601),Possibles!Q$90,IF(AND(A669="m",B669=19600),Possibles!Q$89,IF(AND(A669="f",B669=19603),Possibles!Q$87,IF(AND(A669="f",B669=19601),Possibles!Q$86,Possibles!Q$85))))))</f>
        <v>0.15971939812932087</v>
      </c>
      <c r="K669" s="2">
        <f t="shared" si="30"/>
        <v>1836.7730784871901</v>
      </c>
      <c r="L669" s="16">
        <f t="shared" si="31"/>
        <v>0.12971939812932087</v>
      </c>
      <c r="M669" s="14">
        <f t="shared" si="32"/>
        <v>1491.7730784871901</v>
      </c>
    </row>
    <row r="670" spans="1:13" x14ac:dyDescent="0.25">
      <c r="A670" t="s">
        <v>25</v>
      </c>
      <c r="B670">
        <v>19600</v>
      </c>
      <c r="C670">
        <v>1982</v>
      </c>
      <c r="D670" t="b">
        <v>0</v>
      </c>
      <c r="E670" s="2">
        <v>750</v>
      </c>
      <c r="F670" s="2">
        <v>830</v>
      </c>
      <c r="G670" s="2">
        <v>830</v>
      </c>
      <c r="H670" s="2">
        <v>990</v>
      </c>
      <c r="I670" s="2">
        <v>1190</v>
      </c>
      <c r="J670" s="16">
        <f>IF(AND(A670="m",B670=19603),Possibles!Q$91,(IF(AND(A670="m",B670=19601),Possibles!Q$90,IF(AND(A670="m",B670=19600),Possibles!Q$89,IF(AND(A670="f",B670=19603),Possibles!Q$87,IF(AND(A670="f",B670=19601),Possibles!Q$86,Possibles!Q$85))))))</f>
        <v>0.15082983768010214</v>
      </c>
      <c r="K670" s="2">
        <f t="shared" si="30"/>
        <v>1794.8750683932155</v>
      </c>
      <c r="L670" s="16">
        <f t="shared" si="31"/>
        <v>0.12082983768010214</v>
      </c>
      <c r="M670" s="14">
        <f t="shared" si="32"/>
        <v>1437.8750683932153</v>
      </c>
    </row>
    <row r="671" spans="1:13" x14ac:dyDescent="0.25">
      <c r="A671" t="s">
        <v>15</v>
      </c>
      <c r="B671">
        <v>19603</v>
      </c>
      <c r="C671">
        <v>1983</v>
      </c>
      <c r="D671" t="b">
        <v>0</v>
      </c>
      <c r="E671" s="2">
        <v>750</v>
      </c>
      <c r="F671" s="2">
        <v>830</v>
      </c>
      <c r="G671" s="2">
        <v>830</v>
      </c>
      <c r="H671" s="2">
        <v>950</v>
      </c>
      <c r="I671" s="2">
        <v>990</v>
      </c>
      <c r="J671" s="16">
        <f>IF(AND(A671="m",B671=19603),Possibles!Q$91,(IF(AND(A671="m",B671=19601),Possibles!Q$90,IF(AND(A671="m",B671=19600),Possibles!Q$89,IF(AND(A671="f",B671=19603),Possibles!Q$87,IF(AND(A671="f",B671=19601),Possibles!Q$86,Possibles!Q$85))))))</f>
        <v>0.16389548693586697</v>
      </c>
      <c r="K671" s="2">
        <f t="shared" si="30"/>
        <v>1622.5653206650829</v>
      </c>
      <c r="L671" s="16">
        <f t="shared" si="31"/>
        <v>0.13389548693586698</v>
      </c>
      <c r="M671" s="14">
        <f t="shared" si="32"/>
        <v>1325.5653206650829</v>
      </c>
    </row>
    <row r="672" spans="1:13" x14ac:dyDescent="0.25">
      <c r="A672" t="s">
        <v>15</v>
      </c>
      <c r="B672">
        <v>19600</v>
      </c>
      <c r="C672">
        <v>1983</v>
      </c>
      <c r="D672" t="b">
        <v>0</v>
      </c>
      <c r="E672" s="2">
        <v>300</v>
      </c>
      <c r="F672" s="2">
        <v>580</v>
      </c>
      <c r="G672" s="2">
        <v>580</v>
      </c>
      <c r="H672" s="2">
        <v>700</v>
      </c>
      <c r="I672" s="2">
        <v>900</v>
      </c>
      <c r="J672" s="16">
        <f>IF(AND(A672="m",B672=19603),Possibles!Q$91,(IF(AND(A672="m",B672=19601),Possibles!Q$90,IF(AND(A672="m",B672=19600),Possibles!Q$89,IF(AND(A672="f",B672=19603),Possibles!Q$87,IF(AND(A672="f",B672=19601),Possibles!Q$86,Possibles!Q$85))))))</f>
        <v>0.15971939812932087</v>
      </c>
      <c r="K672" s="2">
        <f t="shared" si="30"/>
        <v>1437.4745831638879</v>
      </c>
      <c r="L672" s="16">
        <f t="shared" si="31"/>
        <v>0.12971939812932087</v>
      </c>
      <c r="M672" s="14">
        <f t="shared" si="32"/>
        <v>1167.4745831638879</v>
      </c>
    </row>
    <row r="673" spans="1:13" x14ac:dyDescent="0.25">
      <c r="A673" t="s">
        <v>25</v>
      </c>
      <c r="B673">
        <v>19600</v>
      </c>
      <c r="C673">
        <v>1983</v>
      </c>
      <c r="D673" t="b">
        <v>0</v>
      </c>
      <c r="E673" s="2">
        <v>450</v>
      </c>
      <c r="F673" s="2">
        <v>730</v>
      </c>
      <c r="G673" s="2">
        <v>730</v>
      </c>
      <c r="H673" s="2">
        <v>810</v>
      </c>
      <c r="I673" s="2">
        <v>970</v>
      </c>
      <c r="J673" s="16">
        <f>IF(AND(A673="m",B673=19603),Possibles!Q$91,(IF(AND(A673="m",B673=19601),Possibles!Q$90,IF(AND(A673="m",B673=19600),Possibles!Q$89,IF(AND(A673="f",B673=19603),Possibles!Q$87,IF(AND(A673="f",B673=19601),Possibles!Q$86,Possibles!Q$85))))))</f>
        <v>0.15082983768010214</v>
      </c>
      <c r="K673" s="2">
        <f t="shared" si="30"/>
        <v>1463.0494254969908</v>
      </c>
      <c r="L673" s="16">
        <f t="shared" si="31"/>
        <v>0.12082983768010214</v>
      </c>
      <c r="M673" s="14">
        <f t="shared" si="32"/>
        <v>1172.0494254969908</v>
      </c>
    </row>
    <row r="674" spans="1:13" x14ac:dyDescent="0.25">
      <c r="A674" t="s">
        <v>15</v>
      </c>
      <c r="B674">
        <v>19601</v>
      </c>
      <c r="C674">
        <v>1983</v>
      </c>
      <c r="D674" t="b">
        <v>0</v>
      </c>
      <c r="E674" s="2">
        <v>600</v>
      </c>
      <c r="F674" s="2">
        <v>880</v>
      </c>
      <c r="G674" s="2">
        <v>1080</v>
      </c>
      <c r="H674" s="2">
        <v>1200</v>
      </c>
      <c r="I674" s="2">
        <v>1280</v>
      </c>
      <c r="J674" s="16">
        <f>IF(AND(A674="m",B674=19603),Possibles!Q$91,(IF(AND(A674="m",B674=19601),Possibles!Q$90,IF(AND(A674="m",B674=19600),Possibles!Q$89,IF(AND(A674="f",B674=19603),Possibles!Q$87,IF(AND(A674="f",B674=19601),Possibles!Q$86,Possibles!Q$85))))))</f>
        <v>0.15215332330491949</v>
      </c>
      <c r="K674" s="2">
        <f t="shared" si="30"/>
        <v>1947.5625383029694</v>
      </c>
      <c r="L674" s="16">
        <f t="shared" si="31"/>
        <v>0.12215332330491949</v>
      </c>
      <c r="M674" s="14">
        <f t="shared" si="32"/>
        <v>1563.5625383029694</v>
      </c>
    </row>
    <row r="675" spans="1:13" x14ac:dyDescent="0.25">
      <c r="A675" t="s">
        <v>15</v>
      </c>
      <c r="B675">
        <v>19600</v>
      </c>
      <c r="C675">
        <v>1983</v>
      </c>
      <c r="D675" t="b">
        <v>0</v>
      </c>
      <c r="E675" s="2">
        <v>600</v>
      </c>
      <c r="F675" s="2">
        <v>800</v>
      </c>
      <c r="G675" s="2">
        <v>1000</v>
      </c>
      <c r="H675" s="2">
        <v>1080</v>
      </c>
      <c r="I675" s="2">
        <v>1120</v>
      </c>
      <c r="J675" s="16">
        <f>IF(AND(A675="m",B675=19603),Possibles!Q$91,(IF(AND(A675="m",B675=19601),Possibles!Q$90,IF(AND(A675="m",B675=19600),Possibles!Q$89,IF(AND(A675="f",B675=19603),Possibles!Q$87,IF(AND(A675="f",B675=19601),Possibles!Q$86,Possibles!Q$85))))))</f>
        <v>0.15971939812932087</v>
      </c>
      <c r="K675" s="2">
        <f t="shared" si="30"/>
        <v>1788.8572590483939</v>
      </c>
      <c r="L675" s="16">
        <f t="shared" si="31"/>
        <v>0.12971939812932087</v>
      </c>
      <c r="M675" s="14">
        <f t="shared" si="32"/>
        <v>1452.8572590483939</v>
      </c>
    </row>
    <row r="676" spans="1:13" x14ac:dyDescent="0.25">
      <c r="A676" t="s">
        <v>15</v>
      </c>
      <c r="B676">
        <v>19601</v>
      </c>
      <c r="C676">
        <v>1983</v>
      </c>
      <c r="D676" t="b">
        <v>0</v>
      </c>
      <c r="E676" s="2">
        <v>600</v>
      </c>
      <c r="F676" s="2">
        <v>560</v>
      </c>
      <c r="G676" s="2">
        <v>560</v>
      </c>
      <c r="H676" s="2">
        <v>600</v>
      </c>
      <c r="I676" s="2">
        <v>800</v>
      </c>
      <c r="J676" s="16">
        <f>IF(AND(A676="m",B676=19603),Possibles!Q$91,(IF(AND(A676="m",B676=19601),Possibles!Q$90,IF(AND(A676="m",B676=19600),Possibles!Q$89,IF(AND(A676="f",B676=19603),Possibles!Q$87,IF(AND(A676="f",B676=19601),Possibles!Q$86,Possibles!Q$85))))))</f>
        <v>0.15215332330491949</v>
      </c>
      <c r="K676" s="2">
        <f t="shared" si="30"/>
        <v>1217.226586439356</v>
      </c>
      <c r="L676" s="16">
        <f t="shared" si="31"/>
        <v>0.12215332330491949</v>
      </c>
      <c r="M676" s="14">
        <f t="shared" si="32"/>
        <v>977.22658643935586</v>
      </c>
    </row>
    <row r="677" spans="1:13" x14ac:dyDescent="0.25">
      <c r="A677" t="s">
        <v>25</v>
      </c>
      <c r="B677">
        <v>19600</v>
      </c>
      <c r="C677">
        <v>1983</v>
      </c>
      <c r="D677" t="b">
        <v>0</v>
      </c>
      <c r="E677" s="2">
        <v>450</v>
      </c>
      <c r="F677" s="2">
        <v>570</v>
      </c>
      <c r="G677" s="2">
        <v>650</v>
      </c>
      <c r="H677" s="2">
        <v>730</v>
      </c>
      <c r="I677" s="2">
        <v>850</v>
      </c>
      <c r="J677" s="16">
        <f>IF(AND(A677="m",B677=19603),Possibles!Q$91,(IF(AND(A677="m",B677=19601),Possibles!Q$90,IF(AND(A677="m",B677=19600),Possibles!Q$89,IF(AND(A677="f",B677=19603),Possibles!Q$87,IF(AND(A677="f",B677=19601),Possibles!Q$86,Possibles!Q$85))))))</f>
        <v>0.15082983768010214</v>
      </c>
      <c r="K677" s="2">
        <f t="shared" si="30"/>
        <v>1282.0536202808682</v>
      </c>
      <c r="L677" s="16">
        <f t="shared" si="31"/>
        <v>0.12082983768010214</v>
      </c>
      <c r="M677" s="14">
        <f t="shared" si="32"/>
        <v>1027.0536202808682</v>
      </c>
    </row>
    <row r="678" spans="1:13" x14ac:dyDescent="0.25">
      <c r="A678" t="s">
        <v>15</v>
      </c>
      <c r="B678">
        <v>19603</v>
      </c>
      <c r="C678">
        <v>1983</v>
      </c>
      <c r="D678" t="b">
        <v>0</v>
      </c>
      <c r="E678" s="2">
        <v>600</v>
      </c>
      <c r="F678" s="2">
        <v>800</v>
      </c>
      <c r="G678" s="2">
        <v>760</v>
      </c>
      <c r="H678" s="2">
        <v>920</v>
      </c>
      <c r="I678" s="2">
        <v>1000</v>
      </c>
      <c r="J678" s="16">
        <f>IF(AND(A678="m",B678=19603),Possibles!Q$91,(IF(AND(A678="m",B678=19601),Possibles!Q$90,IF(AND(A678="m",B678=19600),Possibles!Q$89,IF(AND(A678="f",B678=19603),Possibles!Q$87,IF(AND(A678="f",B678=19601),Possibles!Q$86,Possibles!Q$85))))))</f>
        <v>0.16389548693586697</v>
      </c>
      <c r="K678" s="2">
        <f t="shared" si="30"/>
        <v>1638.9548693586698</v>
      </c>
      <c r="L678" s="16">
        <f t="shared" si="31"/>
        <v>0.13389548693586698</v>
      </c>
      <c r="M678" s="14">
        <f t="shared" si="32"/>
        <v>1338.9548693586696</v>
      </c>
    </row>
    <row r="679" spans="1:13" x14ac:dyDescent="0.25">
      <c r="A679" t="s">
        <v>15</v>
      </c>
      <c r="B679">
        <v>19603</v>
      </c>
      <c r="C679">
        <v>1983</v>
      </c>
      <c r="D679" t="b">
        <v>0</v>
      </c>
      <c r="E679" s="2">
        <v>300</v>
      </c>
      <c r="F679" s="2">
        <v>340</v>
      </c>
      <c r="G679" s="2">
        <v>540</v>
      </c>
      <c r="H679" s="2">
        <v>660</v>
      </c>
      <c r="I679" s="2">
        <v>740</v>
      </c>
      <c r="J679" s="16">
        <f>IF(AND(A679="m",B679=19603),Possibles!Q$91,(IF(AND(A679="m",B679=19601),Possibles!Q$90,IF(AND(A679="m",B679=19600),Possibles!Q$89,IF(AND(A679="f",B679=19603),Possibles!Q$87,IF(AND(A679="f",B679=19601),Possibles!Q$86,Possibles!Q$85))))))</f>
        <v>0.16389548693586697</v>
      </c>
      <c r="K679" s="2">
        <f t="shared" si="30"/>
        <v>1212.8266033254156</v>
      </c>
      <c r="L679" s="16">
        <f t="shared" si="31"/>
        <v>0.13389548693586698</v>
      </c>
      <c r="M679" s="14">
        <f t="shared" si="32"/>
        <v>990.82660332541559</v>
      </c>
    </row>
    <row r="680" spans="1:13" x14ac:dyDescent="0.25">
      <c r="A680" t="s">
        <v>15</v>
      </c>
      <c r="B680">
        <v>19600</v>
      </c>
      <c r="C680">
        <v>1983</v>
      </c>
      <c r="D680" t="b">
        <v>0</v>
      </c>
      <c r="E680" s="2">
        <v>600</v>
      </c>
      <c r="F680" s="2">
        <v>840</v>
      </c>
      <c r="G680" s="2">
        <v>1040</v>
      </c>
      <c r="H680" s="2">
        <v>1120</v>
      </c>
      <c r="I680" s="2">
        <v>1320</v>
      </c>
      <c r="J680" s="16">
        <f>IF(AND(A680="m",B680=19603),Possibles!Q$91,(IF(AND(A680="m",B680=19601),Possibles!Q$90,IF(AND(A680="m",B680=19600),Possibles!Q$89,IF(AND(A680="f",B680=19603),Possibles!Q$87,IF(AND(A680="f",B680=19601),Possibles!Q$86,Possibles!Q$85))))))</f>
        <v>0.15971939812932087</v>
      </c>
      <c r="K680" s="2">
        <f t="shared" si="30"/>
        <v>2108.2960553070357</v>
      </c>
      <c r="L680" s="16">
        <f t="shared" si="31"/>
        <v>0.12971939812932087</v>
      </c>
      <c r="M680" s="14">
        <f t="shared" si="32"/>
        <v>1712.2960553070354</v>
      </c>
    </row>
    <row r="681" spans="1:13" x14ac:dyDescent="0.25">
      <c r="A681" t="s">
        <v>25</v>
      </c>
      <c r="B681">
        <v>19603</v>
      </c>
      <c r="C681">
        <v>1983</v>
      </c>
      <c r="D681" t="b">
        <v>0</v>
      </c>
      <c r="E681" s="2">
        <v>600</v>
      </c>
      <c r="F681" s="2">
        <v>800</v>
      </c>
      <c r="G681" s="2">
        <v>800</v>
      </c>
      <c r="H681" s="2">
        <v>840</v>
      </c>
      <c r="I681" s="2">
        <v>1040</v>
      </c>
      <c r="J681" s="16">
        <f>IF(AND(A681="m",B681=19603),Possibles!Q$91,(IF(AND(A681="m",B681=19601),Possibles!Q$90,IF(AND(A681="m",B681=19600),Possibles!Q$89,IF(AND(A681="f",B681=19603),Possibles!Q$87,IF(AND(A681="f",B681=19601),Possibles!Q$86,Possibles!Q$85))))))</f>
        <v>0.1613047697245652</v>
      </c>
      <c r="K681" s="2">
        <f t="shared" si="30"/>
        <v>1677.569605135478</v>
      </c>
      <c r="L681" s="16">
        <f t="shared" si="31"/>
        <v>0.1313047697245652</v>
      </c>
      <c r="M681" s="14">
        <f t="shared" si="32"/>
        <v>1365.569605135478</v>
      </c>
    </row>
    <row r="682" spans="1:13" x14ac:dyDescent="0.25">
      <c r="A682" t="s">
        <v>15</v>
      </c>
      <c r="B682">
        <v>19600</v>
      </c>
      <c r="C682">
        <v>1983</v>
      </c>
      <c r="D682" t="b">
        <v>0</v>
      </c>
      <c r="E682" s="2">
        <v>600</v>
      </c>
      <c r="F682" s="2">
        <v>760</v>
      </c>
      <c r="G682" s="2">
        <v>960</v>
      </c>
      <c r="H682" s="2">
        <v>1120</v>
      </c>
      <c r="I682" s="2">
        <v>1320</v>
      </c>
      <c r="J682" s="16">
        <f>IF(AND(A682="m",B682=19603),Possibles!Q$91,(IF(AND(A682="m",B682=19601),Possibles!Q$90,IF(AND(A682="m",B682=19600),Possibles!Q$89,IF(AND(A682="f",B682=19603),Possibles!Q$87,IF(AND(A682="f",B682=19601),Possibles!Q$86,Possibles!Q$85))))))</f>
        <v>0.15971939812932087</v>
      </c>
      <c r="K682" s="2">
        <f t="shared" si="30"/>
        <v>2108.2960553070357</v>
      </c>
      <c r="L682" s="16">
        <f t="shared" si="31"/>
        <v>0.12971939812932087</v>
      </c>
      <c r="M682" s="14">
        <f t="shared" si="32"/>
        <v>1712.2960553070354</v>
      </c>
    </row>
    <row r="683" spans="1:13" x14ac:dyDescent="0.25">
      <c r="A683" t="s">
        <v>25</v>
      </c>
      <c r="B683">
        <v>19600</v>
      </c>
      <c r="C683">
        <v>1983</v>
      </c>
      <c r="D683" t="b">
        <v>0</v>
      </c>
      <c r="E683" s="2">
        <v>750</v>
      </c>
      <c r="F683" s="2">
        <v>870</v>
      </c>
      <c r="G683" s="2">
        <v>1030</v>
      </c>
      <c r="H683" s="2">
        <v>1190</v>
      </c>
      <c r="I683" s="2">
        <v>1230</v>
      </c>
      <c r="J683" s="16">
        <f>IF(AND(A683="m",B683=19603),Possibles!Q$91,(IF(AND(A683="m",B683=19601),Possibles!Q$90,IF(AND(A683="m",B683=19600),Possibles!Q$89,IF(AND(A683="f",B683=19603),Possibles!Q$87,IF(AND(A683="f",B683=19601),Possibles!Q$86,Possibles!Q$85))))))</f>
        <v>0.15082983768010214</v>
      </c>
      <c r="K683" s="2">
        <f t="shared" si="30"/>
        <v>1855.2070034652563</v>
      </c>
      <c r="L683" s="16">
        <f t="shared" si="31"/>
        <v>0.12082983768010214</v>
      </c>
      <c r="M683" s="14">
        <f t="shared" si="32"/>
        <v>1486.2070034652563</v>
      </c>
    </row>
    <row r="684" spans="1:13" x14ac:dyDescent="0.25">
      <c r="A684" t="s">
        <v>25</v>
      </c>
      <c r="B684">
        <v>19600</v>
      </c>
      <c r="C684">
        <v>1983</v>
      </c>
      <c r="D684" t="b">
        <v>0</v>
      </c>
      <c r="E684" s="2">
        <v>600</v>
      </c>
      <c r="F684" s="2">
        <v>880</v>
      </c>
      <c r="G684" s="2">
        <v>840</v>
      </c>
      <c r="H684" s="2">
        <v>880</v>
      </c>
      <c r="I684" s="2">
        <v>960</v>
      </c>
      <c r="J684" s="16">
        <f>IF(AND(A684="m",B684=19603),Possibles!Q$91,(IF(AND(A684="m",B684=19601),Possibles!Q$90,IF(AND(A684="m",B684=19600),Possibles!Q$89,IF(AND(A684="f",B684=19603),Possibles!Q$87,IF(AND(A684="f",B684=19601),Possibles!Q$86,Possibles!Q$85))))))</f>
        <v>0.15082983768010214</v>
      </c>
      <c r="K684" s="2">
        <f t="shared" si="30"/>
        <v>1447.9664417289805</v>
      </c>
      <c r="L684" s="16">
        <f t="shared" si="31"/>
        <v>0.12082983768010214</v>
      </c>
      <c r="M684" s="14">
        <f t="shared" si="32"/>
        <v>1159.9664417289805</v>
      </c>
    </row>
    <row r="685" spans="1:13" x14ac:dyDescent="0.25">
      <c r="A685" t="s">
        <v>25</v>
      </c>
      <c r="B685">
        <v>19600</v>
      </c>
      <c r="C685">
        <v>1983</v>
      </c>
      <c r="D685" t="b">
        <v>0</v>
      </c>
      <c r="E685" s="2">
        <v>600</v>
      </c>
      <c r="F685" s="2">
        <v>720</v>
      </c>
      <c r="G685" s="2">
        <v>720</v>
      </c>
      <c r="H685" s="2">
        <v>760</v>
      </c>
      <c r="I685" s="2">
        <v>920</v>
      </c>
      <c r="J685" s="16">
        <f>IF(AND(A685="m",B685=19603),Possibles!Q$91,(IF(AND(A685="m",B685=19601),Possibles!Q$90,IF(AND(A685="m",B685=19600),Possibles!Q$89,IF(AND(A685="f",B685=19603),Possibles!Q$87,IF(AND(A685="f",B685=19601),Possibles!Q$86,Possibles!Q$85))))))</f>
        <v>0.15082983768010214</v>
      </c>
      <c r="K685" s="2">
        <f t="shared" si="30"/>
        <v>1387.6345066569397</v>
      </c>
      <c r="L685" s="16">
        <f t="shared" si="31"/>
        <v>0.12082983768010214</v>
      </c>
      <c r="M685" s="14">
        <f t="shared" si="32"/>
        <v>1111.6345066569397</v>
      </c>
    </row>
    <row r="686" spans="1:13" x14ac:dyDescent="0.25">
      <c r="A686" t="s">
        <v>15</v>
      </c>
      <c r="B686">
        <v>19601</v>
      </c>
      <c r="C686">
        <v>1983</v>
      </c>
      <c r="D686" t="b">
        <v>0</v>
      </c>
      <c r="E686" s="2">
        <v>600</v>
      </c>
      <c r="F686" s="2">
        <v>560</v>
      </c>
      <c r="G686" s="2">
        <v>680</v>
      </c>
      <c r="H686" s="2">
        <v>760</v>
      </c>
      <c r="I686" s="2">
        <v>800</v>
      </c>
      <c r="J686" s="16">
        <f>IF(AND(A686="m",B686=19603),Possibles!Q$91,(IF(AND(A686="m",B686=19601),Possibles!Q$90,IF(AND(A686="m",B686=19600),Possibles!Q$89,IF(AND(A686="f",B686=19603),Possibles!Q$87,IF(AND(A686="f",B686=19601),Possibles!Q$86,Possibles!Q$85))))))</f>
        <v>0.15215332330491949</v>
      </c>
      <c r="K686" s="2">
        <f t="shared" si="30"/>
        <v>1217.226586439356</v>
      </c>
      <c r="L686" s="16">
        <f t="shared" si="31"/>
        <v>0.12215332330491949</v>
      </c>
      <c r="M686" s="14">
        <f t="shared" si="32"/>
        <v>977.22658643935586</v>
      </c>
    </row>
    <row r="687" spans="1:13" x14ac:dyDescent="0.25">
      <c r="A687" t="s">
        <v>15</v>
      </c>
      <c r="B687">
        <v>19601</v>
      </c>
      <c r="C687">
        <v>1983</v>
      </c>
      <c r="D687" t="b">
        <v>0</v>
      </c>
      <c r="E687" s="2">
        <v>300</v>
      </c>
      <c r="F687" s="2">
        <v>460</v>
      </c>
      <c r="G687" s="2">
        <v>500</v>
      </c>
      <c r="H687" s="2">
        <v>540</v>
      </c>
      <c r="I687" s="2">
        <v>740</v>
      </c>
      <c r="J687" s="16">
        <f>IF(AND(A687="m",B687=19603),Possibles!Q$91,(IF(AND(A687="m",B687=19601),Possibles!Q$90,IF(AND(A687="m",B687=19600),Possibles!Q$89,IF(AND(A687="f",B687=19603),Possibles!Q$87,IF(AND(A687="f",B687=19601),Possibles!Q$86,Possibles!Q$85))))))</f>
        <v>0.15215332330491949</v>
      </c>
      <c r="K687" s="2">
        <f t="shared" si="30"/>
        <v>1125.9345924564043</v>
      </c>
      <c r="L687" s="16">
        <f t="shared" si="31"/>
        <v>0.12215332330491949</v>
      </c>
      <c r="M687" s="14">
        <f t="shared" si="32"/>
        <v>903.93459245640418</v>
      </c>
    </row>
    <row r="688" spans="1:13" x14ac:dyDescent="0.25">
      <c r="A688" t="s">
        <v>15</v>
      </c>
      <c r="B688">
        <v>19600</v>
      </c>
      <c r="C688">
        <v>1983</v>
      </c>
      <c r="D688" t="b">
        <v>0</v>
      </c>
      <c r="E688" s="2">
        <v>600</v>
      </c>
      <c r="F688" s="2">
        <v>880</v>
      </c>
      <c r="G688" s="2">
        <v>920</v>
      </c>
      <c r="H688" s="2">
        <v>1040</v>
      </c>
      <c r="I688" s="2">
        <v>1240</v>
      </c>
      <c r="J688" s="16">
        <f>IF(AND(A688="m",B688=19603),Possibles!Q$91,(IF(AND(A688="m",B688=19601),Possibles!Q$90,IF(AND(A688="m",B688=19600),Possibles!Q$89,IF(AND(A688="f",B688=19603),Possibles!Q$87,IF(AND(A688="f",B688=19601),Possibles!Q$86,Possibles!Q$85))))))</f>
        <v>0.15971939812932087</v>
      </c>
      <c r="K688" s="2">
        <f t="shared" si="30"/>
        <v>1980.5205368035788</v>
      </c>
      <c r="L688" s="16">
        <f t="shared" si="31"/>
        <v>0.12971939812932087</v>
      </c>
      <c r="M688" s="14">
        <f t="shared" si="32"/>
        <v>1608.5205368035788</v>
      </c>
    </row>
    <row r="689" spans="1:13" x14ac:dyDescent="0.25">
      <c r="A689" t="s">
        <v>15</v>
      </c>
      <c r="B689">
        <v>19603</v>
      </c>
      <c r="C689">
        <v>1984</v>
      </c>
      <c r="D689" t="b">
        <v>0</v>
      </c>
      <c r="E689" s="2">
        <v>600</v>
      </c>
      <c r="F689" s="2">
        <v>720</v>
      </c>
      <c r="G689" s="2">
        <v>720</v>
      </c>
      <c r="H689" s="2">
        <v>840</v>
      </c>
      <c r="I689" s="2">
        <v>920</v>
      </c>
      <c r="J689" s="16">
        <f>IF(AND(A689="m",B689=19603),Possibles!Q$91,(IF(AND(A689="m",B689=19601),Possibles!Q$90,IF(AND(A689="m",B689=19600),Possibles!Q$89,IF(AND(A689="f",B689=19603),Possibles!Q$87,IF(AND(A689="f",B689=19601),Possibles!Q$86,Possibles!Q$85))))))</f>
        <v>0.16389548693586697</v>
      </c>
      <c r="K689" s="2">
        <f t="shared" si="30"/>
        <v>1507.8384798099762</v>
      </c>
      <c r="L689" s="16">
        <f t="shared" si="31"/>
        <v>0.13389548693586698</v>
      </c>
      <c r="M689" s="14">
        <f t="shared" si="32"/>
        <v>1231.8384798099762</v>
      </c>
    </row>
    <row r="690" spans="1:13" x14ac:dyDescent="0.25">
      <c r="A690" t="s">
        <v>25</v>
      </c>
      <c r="B690">
        <v>19600</v>
      </c>
      <c r="C690">
        <v>1984</v>
      </c>
      <c r="D690" t="b">
        <v>0</v>
      </c>
      <c r="E690" s="2">
        <v>150</v>
      </c>
      <c r="F690" s="2">
        <v>110</v>
      </c>
      <c r="G690" s="2">
        <v>230</v>
      </c>
      <c r="H690" s="2">
        <v>310</v>
      </c>
      <c r="I690" s="2">
        <v>350</v>
      </c>
      <c r="J690" s="16">
        <f>IF(AND(A690="m",B690=19603),Possibles!Q$91,(IF(AND(A690="m",B690=19601),Possibles!Q$90,IF(AND(A690="m",B690=19600),Possibles!Q$89,IF(AND(A690="f",B690=19603),Possibles!Q$87,IF(AND(A690="f",B690=19601),Possibles!Q$86,Possibles!Q$85))))))</f>
        <v>0.15082983768010214</v>
      </c>
      <c r="K690" s="2">
        <f t="shared" si="30"/>
        <v>527.90443188035749</v>
      </c>
      <c r="L690" s="16">
        <f t="shared" si="31"/>
        <v>0.12082983768010214</v>
      </c>
      <c r="M690" s="14">
        <f t="shared" si="32"/>
        <v>422.90443188035749</v>
      </c>
    </row>
    <row r="691" spans="1:13" x14ac:dyDescent="0.25">
      <c r="A691" t="s">
        <v>15</v>
      </c>
      <c r="B691">
        <v>19600</v>
      </c>
      <c r="C691">
        <v>1984</v>
      </c>
      <c r="D691" t="b">
        <v>0</v>
      </c>
      <c r="E691" s="2">
        <v>450</v>
      </c>
      <c r="F691" s="2">
        <v>730</v>
      </c>
      <c r="G691" s="2">
        <v>770</v>
      </c>
      <c r="H691" s="2">
        <v>810</v>
      </c>
      <c r="I691" s="2">
        <v>850</v>
      </c>
      <c r="J691" s="16">
        <f>IF(AND(A691="m",B691=19603),Possibles!Q$91,(IF(AND(A691="m",B691=19601),Possibles!Q$90,IF(AND(A691="m",B691=19600),Possibles!Q$89,IF(AND(A691="f",B691=19603),Possibles!Q$87,IF(AND(A691="f",B691=19601),Possibles!Q$86,Possibles!Q$85))))))</f>
        <v>0.15971939812932087</v>
      </c>
      <c r="K691" s="2">
        <f t="shared" si="30"/>
        <v>1357.6148840992275</v>
      </c>
      <c r="L691" s="16">
        <f t="shared" si="31"/>
        <v>0.12971939812932087</v>
      </c>
      <c r="M691" s="14">
        <f t="shared" si="32"/>
        <v>1102.6148840992273</v>
      </c>
    </row>
    <row r="692" spans="1:13" x14ac:dyDescent="0.25">
      <c r="A692" t="s">
        <v>15</v>
      </c>
      <c r="B692">
        <v>19600</v>
      </c>
      <c r="C692">
        <v>1984</v>
      </c>
      <c r="D692" t="b">
        <v>0</v>
      </c>
      <c r="E692" s="2">
        <v>450</v>
      </c>
      <c r="F692" s="2">
        <v>690</v>
      </c>
      <c r="G692" s="2">
        <v>890</v>
      </c>
      <c r="H692" s="2">
        <v>970</v>
      </c>
      <c r="I692" s="2">
        <v>1130</v>
      </c>
      <c r="J692" s="16">
        <f>IF(AND(A692="m",B692=19603),Possibles!Q$91,(IF(AND(A692="m",B692=19601),Possibles!Q$90,IF(AND(A692="m",B692=19600),Possibles!Q$89,IF(AND(A692="f",B692=19603),Possibles!Q$87,IF(AND(A692="f",B692=19601),Possibles!Q$86,Possibles!Q$85))))))</f>
        <v>0.15971939812932087</v>
      </c>
      <c r="K692" s="2">
        <f t="shared" si="30"/>
        <v>1804.8291988613259</v>
      </c>
      <c r="L692" s="16">
        <f t="shared" si="31"/>
        <v>0.12971939812932087</v>
      </c>
      <c r="M692" s="14">
        <f t="shared" si="32"/>
        <v>1465.8291988613259</v>
      </c>
    </row>
    <row r="693" spans="1:13" x14ac:dyDescent="0.25">
      <c r="A693" t="s">
        <v>25</v>
      </c>
      <c r="B693">
        <v>19603</v>
      </c>
      <c r="C693">
        <v>1984</v>
      </c>
      <c r="D693" t="b">
        <v>0</v>
      </c>
      <c r="E693" s="2">
        <v>300</v>
      </c>
      <c r="F693" s="2">
        <v>420</v>
      </c>
      <c r="G693" s="2">
        <v>420</v>
      </c>
      <c r="H693" s="2">
        <v>500</v>
      </c>
      <c r="I693" s="2">
        <v>660</v>
      </c>
      <c r="J693" s="16">
        <f>IF(AND(A693="m",B693=19603),Possibles!Q$91,(IF(AND(A693="m",B693=19601),Possibles!Q$90,IF(AND(A693="m",B693=19600),Possibles!Q$89,IF(AND(A693="f",B693=19603),Possibles!Q$87,IF(AND(A693="f",B693=19601),Possibles!Q$86,Possibles!Q$85))))))</f>
        <v>0.1613047697245652</v>
      </c>
      <c r="K693" s="2">
        <f t="shared" si="30"/>
        <v>1064.6114801821302</v>
      </c>
      <c r="L693" s="16">
        <f t="shared" si="31"/>
        <v>0.1313047697245652</v>
      </c>
      <c r="M693" s="14">
        <f t="shared" si="32"/>
        <v>866.61148018213032</v>
      </c>
    </row>
    <row r="694" spans="1:13" x14ac:dyDescent="0.25">
      <c r="A694" t="s">
        <v>25</v>
      </c>
      <c r="B694">
        <v>19603</v>
      </c>
      <c r="C694">
        <v>1984</v>
      </c>
      <c r="D694" t="b">
        <v>0</v>
      </c>
      <c r="E694" s="2">
        <v>750</v>
      </c>
      <c r="F694" s="2">
        <v>790</v>
      </c>
      <c r="G694" s="2">
        <v>830</v>
      </c>
      <c r="H694" s="2">
        <v>870</v>
      </c>
      <c r="I694" s="2">
        <v>910</v>
      </c>
      <c r="J694" s="16">
        <f>IF(AND(A694="m",B694=19603),Possibles!Q$91,(IF(AND(A694="m",B694=19601),Possibles!Q$90,IF(AND(A694="m",B694=19600),Possibles!Q$89,IF(AND(A694="f",B694=19603),Possibles!Q$87,IF(AND(A694="f",B694=19601),Possibles!Q$86,Possibles!Q$85))))))</f>
        <v>0.1613047697245652</v>
      </c>
      <c r="K694" s="2">
        <f t="shared" si="30"/>
        <v>1467.8734044935434</v>
      </c>
      <c r="L694" s="16">
        <f t="shared" si="31"/>
        <v>0.1313047697245652</v>
      </c>
      <c r="M694" s="14">
        <f t="shared" si="32"/>
        <v>1194.8734044935434</v>
      </c>
    </row>
    <row r="695" spans="1:13" x14ac:dyDescent="0.25">
      <c r="A695" t="s">
        <v>25</v>
      </c>
      <c r="B695">
        <v>19603</v>
      </c>
      <c r="C695">
        <v>1984</v>
      </c>
      <c r="D695" t="b">
        <v>0</v>
      </c>
      <c r="E695" s="2">
        <v>750</v>
      </c>
      <c r="F695" s="2">
        <v>990</v>
      </c>
      <c r="G695" s="2">
        <v>1190</v>
      </c>
      <c r="H695" s="2">
        <v>1310</v>
      </c>
      <c r="I695" s="2">
        <v>1430</v>
      </c>
      <c r="J695" s="16">
        <f>IF(AND(A695="m",B695=19603),Possibles!Q$91,(IF(AND(A695="m",B695=19601),Possibles!Q$90,IF(AND(A695="m",B695=19600),Possibles!Q$89,IF(AND(A695="f",B695=19603),Possibles!Q$87,IF(AND(A695="f",B695=19601),Possibles!Q$86,Possibles!Q$85))))))</f>
        <v>0.1613047697245652</v>
      </c>
      <c r="K695" s="2">
        <f t="shared" si="30"/>
        <v>2306.6582070612822</v>
      </c>
      <c r="L695" s="16">
        <f t="shared" si="31"/>
        <v>0.1313047697245652</v>
      </c>
      <c r="M695" s="14">
        <f t="shared" si="32"/>
        <v>1877.6582070612824</v>
      </c>
    </row>
    <row r="696" spans="1:13" x14ac:dyDescent="0.25">
      <c r="A696" t="s">
        <v>15</v>
      </c>
      <c r="B696">
        <v>19600</v>
      </c>
      <c r="C696">
        <v>1984</v>
      </c>
      <c r="D696" t="b">
        <v>0</v>
      </c>
      <c r="E696" s="2">
        <v>450</v>
      </c>
      <c r="F696" s="2">
        <v>570</v>
      </c>
      <c r="G696" s="2">
        <v>530</v>
      </c>
      <c r="H696" s="2">
        <v>610</v>
      </c>
      <c r="I696" s="2">
        <v>810</v>
      </c>
      <c r="J696" s="16">
        <f>IF(AND(A696="m",B696=19603),Possibles!Q$91,(IF(AND(A696="m",B696=19601),Possibles!Q$90,IF(AND(A696="m",B696=19600),Possibles!Q$89,IF(AND(A696="f",B696=19603),Possibles!Q$87,IF(AND(A696="f",B696=19601),Possibles!Q$86,Possibles!Q$85))))))</f>
        <v>0.15971939812932087</v>
      </c>
      <c r="K696" s="2">
        <f t="shared" si="30"/>
        <v>1293.727124847499</v>
      </c>
      <c r="L696" s="16">
        <f t="shared" si="31"/>
        <v>0.12971939812932087</v>
      </c>
      <c r="M696" s="14">
        <f t="shared" si="32"/>
        <v>1050.727124847499</v>
      </c>
    </row>
    <row r="697" spans="1:13" x14ac:dyDescent="0.25">
      <c r="A697" t="s">
        <v>15</v>
      </c>
      <c r="B697">
        <v>19600</v>
      </c>
      <c r="C697">
        <v>1984</v>
      </c>
      <c r="D697" t="b">
        <v>0</v>
      </c>
      <c r="E697" s="2">
        <v>600</v>
      </c>
      <c r="F697" s="2">
        <v>680</v>
      </c>
      <c r="G697" s="2">
        <v>760</v>
      </c>
      <c r="H697" s="2">
        <v>840</v>
      </c>
      <c r="I697" s="2">
        <v>1040</v>
      </c>
      <c r="J697" s="16">
        <f>IF(AND(A697="m",B697=19603),Possibles!Q$91,(IF(AND(A697="m",B697=19601),Possibles!Q$90,IF(AND(A697="m",B697=19600),Possibles!Q$89,IF(AND(A697="f",B697=19603),Possibles!Q$87,IF(AND(A697="f",B697=19601),Possibles!Q$86,Possibles!Q$85))))))</f>
        <v>0.15971939812932087</v>
      </c>
      <c r="K697" s="2">
        <f t="shared" si="30"/>
        <v>1661.081740544937</v>
      </c>
      <c r="L697" s="16">
        <f t="shared" si="31"/>
        <v>0.12971939812932087</v>
      </c>
      <c r="M697" s="14">
        <f t="shared" si="32"/>
        <v>1349.081740544937</v>
      </c>
    </row>
    <row r="698" spans="1:13" x14ac:dyDescent="0.25">
      <c r="A698" t="s">
        <v>25</v>
      </c>
      <c r="B698">
        <v>19600</v>
      </c>
      <c r="C698">
        <v>1984</v>
      </c>
      <c r="D698" t="b">
        <v>0</v>
      </c>
      <c r="E698" s="2">
        <v>600</v>
      </c>
      <c r="F698" s="2">
        <v>840</v>
      </c>
      <c r="G698" s="2">
        <v>1040</v>
      </c>
      <c r="H698" s="2">
        <v>1200</v>
      </c>
      <c r="I698" s="2">
        <v>1320</v>
      </c>
      <c r="J698" s="16">
        <f>IF(AND(A698="m",B698=19603),Possibles!Q$91,(IF(AND(A698="m",B698=19601),Possibles!Q$90,IF(AND(A698="m",B698=19600),Possibles!Q$89,IF(AND(A698="f",B698=19603),Possibles!Q$87,IF(AND(A698="f",B698=19601),Possibles!Q$86,Possibles!Q$85))))))</f>
        <v>0.15082983768010214</v>
      </c>
      <c r="K698" s="2">
        <f t="shared" si="30"/>
        <v>1990.9538573773482</v>
      </c>
      <c r="L698" s="16">
        <f t="shared" si="31"/>
        <v>0.12082983768010214</v>
      </c>
      <c r="M698" s="14">
        <f t="shared" si="32"/>
        <v>1594.9538573773482</v>
      </c>
    </row>
    <row r="699" spans="1:13" x14ac:dyDescent="0.25">
      <c r="A699" t="s">
        <v>25</v>
      </c>
      <c r="B699">
        <v>19600</v>
      </c>
      <c r="C699">
        <v>1984</v>
      </c>
      <c r="D699" t="b">
        <v>0</v>
      </c>
      <c r="E699" s="2">
        <v>300</v>
      </c>
      <c r="F699" s="2">
        <v>500</v>
      </c>
      <c r="G699" s="2">
        <v>460</v>
      </c>
      <c r="H699" s="2">
        <v>500</v>
      </c>
      <c r="I699" s="2">
        <v>540</v>
      </c>
      <c r="J699" s="16">
        <f>IF(AND(A699="m",B699=19603),Possibles!Q$91,(IF(AND(A699="m",B699=19601),Possibles!Q$90,IF(AND(A699="m",B699=19600),Possibles!Q$89,IF(AND(A699="f",B699=19603),Possibles!Q$87,IF(AND(A699="f",B699=19601),Possibles!Q$86,Possibles!Q$85))))))</f>
        <v>0.15082983768010214</v>
      </c>
      <c r="K699" s="2">
        <f t="shared" si="30"/>
        <v>814.48112347255153</v>
      </c>
      <c r="L699" s="16">
        <f t="shared" si="31"/>
        <v>0.12082983768010214</v>
      </c>
      <c r="M699" s="14">
        <f t="shared" si="32"/>
        <v>652.48112347255153</v>
      </c>
    </row>
    <row r="700" spans="1:13" x14ac:dyDescent="0.25">
      <c r="A700" t="s">
        <v>25</v>
      </c>
      <c r="B700">
        <v>19600</v>
      </c>
      <c r="C700">
        <v>1984</v>
      </c>
      <c r="D700" t="b">
        <v>0</v>
      </c>
      <c r="E700" s="2">
        <v>450</v>
      </c>
      <c r="F700" s="2">
        <v>690</v>
      </c>
      <c r="G700" s="2">
        <v>730</v>
      </c>
      <c r="H700" s="2">
        <v>850</v>
      </c>
      <c r="I700" s="2">
        <v>1050</v>
      </c>
      <c r="J700" s="16">
        <f>IF(AND(A700="m",B700=19603),Possibles!Q$91,(IF(AND(A700="m",B700=19601),Possibles!Q$90,IF(AND(A700="m",B700=19600),Possibles!Q$89,IF(AND(A700="f",B700=19603),Possibles!Q$87,IF(AND(A700="f",B700=19601),Possibles!Q$86,Possibles!Q$85))))))</f>
        <v>0.15082983768010214</v>
      </c>
      <c r="K700" s="2">
        <f t="shared" si="30"/>
        <v>1583.7132956410726</v>
      </c>
      <c r="L700" s="16">
        <f t="shared" si="31"/>
        <v>0.12082983768010214</v>
      </c>
      <c r="M700" s="14">
        <f t="shared" si="32"/>
        <v>1268.7132956410724</v>
      </c>
    </row>
    <row r="701" spans="1:13" x14ac:dyDescent="0.25">
      <c r="A701" t="s">
        <v>15</v>
      </c>
      <c r="B701">
        <v>19600</v>
      </c>
      <c r="C701">
        <v>1984</v>
      </c>
      <c r="D701" t="b">
        <v>0</v>
      </c>
      <c r="E701" s="2">
        <v>450</v>
      </c>
      <c r="F701" s="2">
        <v>690</v>
      </c>
      <c r="G701" s="2">
        <v>730</v>
      </c>
      <c r="H701" s="2">
        <v>930</v>
      </c>
      <c r="I701" s="2">
        <v>1050</v>
      </c>
      <c r="J701" s="16">
        <f>IF(AND(A701="m",B701=19603),Possibles!Q$91,(IF(AND(A701="m",B701=19601),Possibles!Q$90,IF(AND(A701="m",B701=19600),Possibles!Q$89,IF(AND(A701="f",B701=19603),Possibles!Q$87,IF(AND(A701="f",B701=19601),Possibles!Q$86,Possibles!Q$85))))))</f>
        <v>0.15971939812932087</v>
      </c>
      <c r="K701" s="2">
        <f t="shared" si="30"/>
        <v>1677.0536803578693</v>
      </c>
      <c r="L701" s="16">
        <f t="shared" si="31"/>
        <v>0.12971939812932087</v>
      </c>
      <c r="M701" s="14">
        <f t="shared" si="32"/>
        <v>1362.0536803578691</v>
      </c>
    </row>
    <row r="702" spans="1:13" x14ac:dyDescent="0.25">
      <c r="A702" t="s">
        <v>25</v>
      </c>
      <c r="B702">
        <v>19600</v>
      </c>
      <c r="C702">
        <v>1984</v>
      </c>
      <c r="D702" t="b">
        <v>0</v>
      </c>
      <c r="E702" s="2">
        <v>750</v>
      </c>
      <c r="F702" s="2">
        <v>750</v>
      </c>
      <c r="G702" s="2">
        <v>950</v>
      </c>
      <c r="H702" s="2">
        <v>1030</v>
      </c>
      <c r="I702" s="2">
        <v>1190</v>
      </c>
      <c r="J702" s="16">
        <f>IF(AND(A702="m",B702=19603),Possibles!Q$91,(IF(AND(A702="m",B702=19601),Possibles!Q$90,IF(AND(A702="m",B702=19600),Possibles!Q$89,IF(AND(A702="f",B702=19603),Possibles!Q$87,IF(AND(A702="f",B702=19601),Possibles!Q$86,Possibles!Q$85))))))</f>
        <v>0.15082983768010214</v>
      </c>
      <c r="K702" s="2">
        <f t="shared" si="30"/>
        <v>1794.8750683932155</v>
      </c>
      <c r="L702" s="16">
        <f t="shared" si="31"/>
        <v>0.12082983768010214</v>
      </c>
      <c r="M702" s="14">
        <f t="shared" si="32"/>
        <v>1437.8750683932153</v>
      </c>
    </row>
    <row r="703" spans="1:13" x14ac:dyDescent="0.25">
      <c r="A703" t="s">
        <v>25</v>
      </c>
      <c r="B703">
        <v>19601</v>
      </c>
      <c r="C703">
        <v>1984</v>
      </c>
      <c r="D703" t="b">
        <v>0</v>
      </c>
      <c r="E703" s="2">
        <v>150</v>
      </c>
      <c r="F703" s="2">
        <v>190</v>
      </c>
      <c r="G703" s="2">
        <v>350</v>
      </c>
      <c r="H703" s="2">
        <v>390</v>
      </c>
      <c r="I703" s="2">
        <v>430</v>
      </c>
      <c r="J703" s="16">
        <f>IF(AND(A703="m",B703=19603),Possibles!Q$91,(IF(AND(A703="m",B703=19601),Possibles!Q$90,IF(AND(A703="m",B703=19600),Possibles!Q$89,IF(AND(A703="f",B703=19603),Possibles!Q$87,IF(AND(A703="f",B703=19601),Possibles!Q$86,Possibles!Q$85))))))</f>
        <v>0.13250116814631868</v>
      </c>
      <c r="K703" s="2">
        <f t="shared" si="30"/>
        <v>569.75502302917027</v>
      </c>
      <c r="L703" s="16">
        <f t="shared" si="31"/>
        <v>0.10250116814631868</v>
      </c>
      <c r="M703" s="14">
        <f t="shared" si="32"/>
        <v>440.75502302917039</v>
      </c>
    </row>
    <row r="704" spans="1:13" x14ac:dyDescent="0.25">
      <c r="A704" t="s">
        <v>15</v>
      </c>
      <c r="B704">
        <v>19601</v>
      </c>
      <c r="C704">
        <v>1984</v>
      </c>
      <c r="D704" t="b">
        <v>0</v>
      </c>
      <c r="E704" s="2">
        <v>600</v>
      </c>
      <c r="F704" s="2">
        <v>880</v>
      </c>
      <c r="G704" s="2">
        <v>960</v>
      </c>
      <c r="H704" s="2">
        <v>1120</v>
      </c>
      <c r="I704" s="2">
        <v>1280</v>
      </c>
      <c r="J704" s="16">
        <f>IF(AND(A704="m",B704=19603),Possibles!Q$91,(IF(AND(A704="m",B704=19601),Possibles!Q$90,IF(AND(A704="m",B704=19600),Possibles!Q$89,IF(AND(A704="f",B704=19603),Possibles!Q$87,IF(AND(A704="f",B704=19601),Possibles!Q$86,Possibles!Q$85))))))</f>
        <v>0.15215332330491949</v>
      </c>
      <c r="K704" s="2">
        <f t="shared" si="30"/>
        <v>1947.5625383029694</v>
      </c>
      <c r="L704" s="16">
        <f t="shared" si="31"/>
        <v>0.12215332330491949</v>
      </c>
      <c r="M704" s="14">
        <f t="shared" si="32"/>
        <v>1563.5625383029694</v>
      </c>
    </row>
    <row r="705" spans="1:13" x14ac:dyDescent="0.25">
      <c r="A705" t="s">
        <v>15</v>
      </c>
      <c r="B705">
        <v>19603</v>
      </c>
      <c r="C705">
        <v>1984</v>
      </c>
      <c r="D705" t="b">
        <v>0</v>
      </c>
      <c r="E705" s="2">
        <v>600</v>
      </c>
      <c r="F705" s="2">
        <v>600</v>
      </c>
      <c r="G705" s="2">
        <v>640</v>
      </c>
      <c r="H705" s="2">
        <v>680</v>
      </c>
      <c r="I705" s="2">
        <v>880</v>
      </c>
      <c r="J705" s="16">
        <f>IF(AND(A705="m",B705=19603),Possibles!Q$91,(IF(AND(A705="m",B705=19601),Possibles!Q$90,IF(AND(A705="m",B705=19600),Possibles!Q$89,IF(AND(A705="f",B705=19603),Possibles!Q$87,IF(AND(A705="f",B705=19601),Possibles!Q$86,Possibles!Q$85))))))</f>
        <v>0.16389548693586697</v>
      </c>
      <c r="K705" s="2">
        <f t="shared" si="30"/>
        <v>1442.2802850356293</v>
      </c>
      <c r="L705" s="16">
        <f t="shared" si="31"/>
        <v>0.13389548693586698</v>
      </c>
      <c r="M705" s="14">
        <f t="shared" si="32"/>
        <v>1178.2802850356293</v>
      </c>
    </row>
    <row r="706" spans="1:13" x14ac:dyDescent="0.25">
      <c r="A706" t="s">
        <v>25</v>
      </c>
      <c r="B706">
        <v>19601</v>
      </c>
      <c r="C706">
        <v>1985</v>
      </c>
      <c r="D706" t="b">
        <v>0</v>
      </c>
      <c r="E706" s="2">
        <v>160</v>
      </c>
      <c r="F706" s="2">
        <v>160</v>
      </c>
      <c r="G706" s="2">
        <v>230</v>
      </c>
      <c r="H706" s="2">
        <v>190</v>
      </c>
      <c r="I706" s="2">
        <v>190</v>
      </c>
      <c r="J706" s="16">
        <f>IF(AND(A706="m",B706=19603),Possibles!Q$91,(IF(AND(A706="m",B706=19601),Possibles!Q$90,IF(AND(A706="m",B706=19600),Possibles!Q$89,IF(AND(A706="f",B706=19603),Possibles!Q$87,IF(AND(A706="f",B706=19601),Possibles!Q$86,Possibles!Q$85))))))</f>
        <v>0.13250116814631868</v>
      </c>
      <c r="K706" s="2">
        <f t="shared" si="30"/>
        <v>251.75221947800549</v>
      </c>
      <c r="L706" s="16">
        <f t="shared" si="31"/>
        <v>0.10250116814631868</v>
      </c>
      <c r="M706" s="14">
        <f t="shared" si="32"/>
        <v>194.75221947800551</v>
      </c>
    </row>
    <row r="707" spans="1:13" x14ac:dyDescent="0.25">
      <c r="A707" t="s">
        <v>15</v>
      </c>
      <c r="B707">
        <v>19600</v>
      </c>
      <c r="C707">
        <v>1985</v>
      </c>
      <c r="D707" t="b">
        <v>0</v>
      </c>
      <c r="E707" s="2">
        <v>120</v>
      </c>
      <c r="F707" s="2">
        <v>170</v>
      </c>
      <c r="G707" s="2">
        <v>180</v>
      </c>
      <c r="H707" s="2">
        <v>165</v>
      </c>
      <c r="I707" s="2">
        <v>180</v>
      </c>
      <c r="J707" s="16">
        <f>IF(AND(A707="m",B707=19603),Possibles!Q$91,(IF(AND(A707="m",B707=19601),Possibles!Q$90,IF(AND(A707="m",B707=19600),Possibles!Q$89,IF(AND(A707="f",B707=19603),Possibles!Q$87,IF(AND(A707="f",B707=19601),Possibles!Q$86,Possibles!Q$85))))))</f>
        <v>0.15971939812932087</v>
      </c>
      <c r="K707" s="2">
        <f t="shared" ref="K707:K765" si="33">((10*J707)*I707)</f>
        <v>287.49491663277757</v>
      </c>
      <c r="L707" s="16">
        <f t="shared" ref="L707:L764" si="34">J707-0.03</f>
        <v>0.12971939812932087</v>
      </c>
      <c r="M707" s="14">
        <f t="shared" ref="M707:M765" si="35">(10*L707)*I707</f>
        <v>233.49491663277757</v>
      </c>
    </row>
    <row r="708" spans="1:13" x14ac:dyDescent="0.25">
      <c r="A708" t="s">
        <v>15</v>
      </c>
      <c r="B708">
        <v>19601</v>
      </c>
      <c r="C708">
        <v>1985</v>
      </c>
      <c r="D708" t="b">
        <v>0</v>
      </c>
      <c r="E708" s="2">
        <v>200</v>
      </c>
      <c r="F708" s="2">
        <v>190</v>
      </c>
      <c r="G708" s="2">
        <v>190</v>
      </c>
      <c r="H708" s="2">
        <v>215</v>
      </c>
      <c r="I708" s="2">
        <v>275</v>
      </c>
      <c r="J708" s="16">
        <f>IF(AND(A708="m",B708=19603),Possibles!Q$91,(IF(AND(A708="m",B708=19601),Possibles!Q$90,IF(AND(A708="m",B708=19600),Possibles!Q$89,IF(AND(A708="f",B708=19603),Possibles!Q$87,IF(AND(A708="f",B708=19601),Possibles!Q$86,Possibles!Q$85))))))</f>
        <v>0.15215332330491949</v>
      </c>
      <c r="K708" s="2">
        <f t="shared" si="33"/>
        <v>418.42163908852859</v>
      </c>
      <c r="L708" s="16">
        <f t="shared" si="34"/>
        <v>0.12215332330491949</v>
      </c>
      <c r="M708" s="14">
        <f t="shared" si="35"/>
        <v>335.92163908852859</v>
      </c>
    </row>
    <row r="709" spans="1:13" x14ac:dyDescent="0.25">
      <c r="A709" t="s">
        <v>25</v>
      </c>
      <c r="B709">
        <v>19601</v>
      </c>
      <c r="C709">
        <v>1985</v>
      </c>
      <c r="D709" t="b">
        <v>0</v>
      </c>
      <c r="E709" s="2">
        <v>120</v>
      </c>
      <c r="F709" s="2">
        <v>140</v>
      </c>
      <c r="G709" s="2">
        <v>170</v>
      </c>
      <c r="H709" s="2">
        <v>165</v>
      </c>
      <c r="I709" s="2">
        <v>240</v>
      </c>
      <c r="J709" s="16">
        <f>IF(AND(A709="m",B709=19603),Possibles!Q$91,(IF(AND(A709="m",B709=19601),Possibles!Q$90,IF(AND(A709="m",B709=19600),Possibles!Q$89,IF(AND(A709="f",B709=19603),Possibles!Q$87,IF(AND(A709="f",B709=19601),Possibles!Q$86,Possibles!Q$85))))))</f>
        <v>0.13250116814631868</v>
      </c>
      <c r="K709" s="2">
        <f t="shared" si="33"/>
        <v>318.00280355116479</v>
      </c>
      <c r="L709" s="16">
        <f t="shared" si="34"/>
        <v>0.10250116814631868</v>
      </c>
      <c r="M709" s="14">
        <f t="shared" si="35"/>
        <v>246.00280355116485</v>
      </c>
    </row>
    <row r="710" spans="1:13" x14ac:dyDescent="0.25">
      <c r="A710" t="s">
        <v>15</v>
      </c>
      <c r="B710">
        <v>19603</v>
      </c>
      <c r="C710">
        <v>1985</v>
      </c>
      <c r="D710" t="b">
        <v>0</v>
      </c>
      <c r="E710" s="2">
        <v>200</v>
      </c>
      <c r="F710" s="2">
        <v>250</v>
      </c>
      <c r="G710" s="2">
        <v>210</v>
      </c>
      <c r="H710" s="2">
        <v>260</v>
      </c>
      <c r="I710" s="2">
        <v>275</v>
      </c>
      <c r="J710" s="16">
        <f>IF(AND(A710="m",B710=19603),Possibles!Q$91,(IF(AND(A710="m",B710=19601),Possibles!Q$90,IF(AND(A710="m",B710=19600),Possibles!Q$89,IF(AND(A710="f",B710=19603),Possibles!Q$87,IF(AND(A710="f",B710=19601),Possibles!Q$86,Possibles!Q$85))))))</f>
        <v>0.16389548693586697</v>
      </c>
      <c r="K710" s="2">
        <f t="shared" si="33"/>
        <v>450.71258907363421</v>
      </c>
      <c r="L710" s="16">
        <f t="shared" si="34"/>
        <v>0.13389548693586698</v>
      </c>
      <c r="M710" s="14">
        <f t="shared" si="35"/>
        <v>368.21258907363415</v>
      </c>
    </row>
    <row r="711" spans="1:13" x14ac:dyDescent="0.25">
      <c r="A711" t="s">
        <v>25</v>
      </c>
      <c r="B711">
        <v>19601</v>
      </c>
      <c r="C711">
        <v>1985</v>
      </c>
      <c r="D711" t="b">
        <v>0</v>
      </c>
      <c r="E711" s="2">
        <v>120</v>
      </c>
      <c r="F711" s="2">
        <v>160</v>
      </c>
      <c r="G711" s="2">
        <v>140</v>
      </c>
      <c r="H711" s="2">
        <v>180</v>
      </c>
      <c r="I711" s="2">
        <v>225</v>
      </c>
      <c r="J711" s="16">
        <f>IF(AND(A711="m",B711=19603),Possibles!Q$91,(IF(AND(A711="m",B711=19601),Possibles!Q$90,IF(AND(A711="m",B711=19600),Possibles!Q$89,IF(AND(A711="f",B711=19603),Possibles!Q$87,IF(AND(A711="f",B711=19601),Possibles!Q$86,Possibles!Q$85))))))</f>
        <v>0.13250116814631868</v>
      </c>
      <c r="K711" s="2">
        <f t="shared" si="33"/>
        <v>298.12762832921703</v>
      </c>
      <c r="L711" s="16">
        <f t="shared" si="34"/>
        <v>0.10250116814631868</v>
      </c>
      <c r="M711" s="14">
        <f t="shared" si="35"/>
        <v>230.62762832921706</v>
      </c>
    </row>
    <row r="712" spans="1:13" x14ac:dyDescent="0.25">
      <c r="A712" t="s">
        <v>25</v>
      </c>
      <c r="B712">
        <v>19603</v>
      </c>
      <c r="C712">
        <v>1985</v>
      </c>
      <c r="D712" t="b">
        <v>0</v>
      </c>
      <c r="E712" s="2">
        <v>40</v>
      </c>
      <c r="F712" s="2">
        <v>60</v>
      </c>
      <c r="G712" s="2">
        <v>100</v>
      </c>
      <c r="H712" s="2">
        <v>115</v>
      </c>
      <c r="I712" s="2">
        <v>175</v>
      </c>
      <c r="J712" s="16">
        <f>IF(AND(A712="m",B712=19603),Possibles!Q$91,(IF(AND(A712="m",B712=19601),Possibles!Q$90,IF(AND(A712="m",B712=19600),Possibles!Q$89,IF(AND(A712="f",B712=19603),Possibles!Q$87,IF(AND(A712="f",B712=19601),Possibles!Q$86,Possibles!Q$85))))))</f>
        <v>0.1613047697245652</v>
      </c>
      <c r="K712" s="2">
        <f t="shared" si="33"/>
        <v>282.28334701798912</v>
      </c>
      <c r="L712" s="16">
        <f t="shared" si="34"/>
        <v>0.1313047697245652</v>
      </c>
      <c r="M712" s="14">
        <f t="shared" si="35"/>
        <v>229.78334701798909</v>
      </c>
    </row>
    <row r="713" spans="1:13" x14ac:dyDescent="0.25">
      <c r="A713" t="s">
        <v>15</v>
      </c>
      <c r="B713">
        <v>19603</v>
      </c>
      <c r="C713">
        <v>1985</v>
      </c>
      <c r="D713" t="b">
        <v>0</v>
      </c>
      <c r="E713" s="2">
        <v>160</v>
      </c>
      <c r="F713" s="2">
        <v>180</v>
      </c>
      <c r="G713" s="2">
        <v>200</v>
      </c>
      <c r="H713" s="2">
        <v>220</v>
      </c>
      <c r="I713" s="2">
        <v>205</v>
      </c>
      <c r="J713" s="16">
        <f>IF(AND(A713="m",B713=19603),Possibles!Q$91,(IF(AND(A713="m",B713=19601),Possibles!Q$90,IF(AND(A713="m",B713=19600),Possibles!Q$89,IF(AND(A713="f",B713=19603),Possibles!Q$87,IF(AND(A713="f",B713=19601),Possibles!Q$86,Possibles!Q$85))))))</f>
        <v>0.16389548693586697</v>
      </c>
      <c r="K713" s="2">
        <f t="shared" si="33"/>
        <v>335.98574821852731</v>
      </c>
      <c r="L713" s="16">
        <f t="shared" si="34"/>
        <v>0.13389548693586698</v>
      </c>
      <c r="M713" s="14">
        <f t="shared" si="35"/>
        <v>274.48574821852731</v>
      </c>
    </row>
    <row r="714" spans="1:13" x14ac:dyDescent="0.25">
      <c r="A714" t="s">
        <v>15</v>
      </c>
      <c r="B714">
        <v>19601</v>
      </c>
      <c r="C714">
        <v>1985</v>
      </c>
      <c r="D714" t="b">
        <v>0</v>
      </c>
      <c r="E714" s="2">
        <v>40</v>
      </c>
      <c r="F714" s="2">
        <v>40</v>
      </c>
      <c r="G714" s="2">
        <v>80</v>
      </c>
      <c r="H714" s="2">
        <v>70</v>
      </c>
      <c r="I714" s="2">
        <v>85</v>
      </c>
      <c r="J714" s="16">
        <f>IF(AND(A714="m",B714=19603),Possibles!Q$91,(IF(AND(A714="m",B714=19601),Possibles!Q$90,IF(AND(A714="m",B714=19600),Possibles!Q$89,IF(AND(A714="f",B714=19603),Possibles!Q$87,IF(AND(A714="f",B714=19601),Possibles!Q$86,Possibles!Q$85))))))</f>
        <v>0.15215332330491949</v>
      </c>
      <c r="K714" s="2">
        <f t="shared" si="33"/>
        <v>129.33032480918158</v>
      </c>
      <c r="L714" s="16">
        <f t="shared" si="34"/>
        <v>0.12215332330491949</v>
      </c>
      <c r="M714" s="14">
        <f t="shared" si="35"/>
        <v>103.83032480918156</v>
      </c>
    </row>
    <row r="715" spans="1:13" x14ac:dyDescent="0.25">
      <c r="A715" t="s">
        <v>15</v>
      </c>
      <c r="B715">
        <v>19603</v>
      </c>
      <c r="C715">
        <v>1985</v>
      </c>
      <c r="D715" t="b">
        <v>0</v>
      </c>
      <c r="E715" s="2">
        <v>160</v>
      </c>
      <c r="F715" s="2">
        <v>210</v>
      </c>
      <c r="G715" s="2">
        <v>170</v>
      </c>
      <c r="H715" s="2">
        <v>190</v>
      </c>
      <c r="I715" s="2">
        <v>250</v>
      </c>
      <c r="J715" s="16">
        <f>IF(AND(A715="m",B715=19603),Possibles!Q$91,(IF(AND(A715="m",B715=19601),Possibles!Q$90,IF(AND(A715="m",B715=19600),Possibles!Q$89,IF(AND(A715="f",B715=19603),Possibles!Q$87,IF(AND(A715="f",B715=19601),Possibles!Q$86,Possibles!Q$85))))))</f>
        <v>0.16389548693586697</v>
      </c>
      <c r="K715" s="2">
        <f t="shared" si="33"/>
        <v>409.73871733966746</v>
      </c>
      <c r="L715" s="16">
        <f t="shared" si="34"/>
        <v>0.13389548693586698</v>
      </c>
      <c r="M715" s="14">
        <f t="shared" si="35"/>
        <v>334.7387173396674</v>
      </c>
    </row>
    <row r="716" spans="1:13" x14ac:dyDescent="0.25">
      <c r="A716" t="s">
        <v>15</v>
      </c>
      <c r="B716">
        <v>19600</v>
      </c>
      <c r="C716">
        <v>1986</v>
      </c>
      <c r="D716" t="b">
        <v>0</v>
      </c>
      <c r="E716" s="2">
        <v>80</v>
      </c>
      <c r="F716" s="2">
        <v>120</v>
      </c>
      <c r="G716" s="2">
        <v>160</v>
      </c>
      <c r="H716" s="2">
        <v>110</v>
      </c>
      <c r="I716" s="2">
        <v>140</v>
      </c>
      <c r="J716" s="16">
        <f>IF(AND(A716="m",B716=19603),Possibles!Q$91,(IF(AND(A716="m",B716=19601),Possibles!Q$90,IF(AND(A716="m",B716=19600),Possibles!Q$89,IF(AND(A716="f",B716=19603),Possibles!Q$87,IF(AND(A716="f",B716=19601),Possibles!Q$86,Possibles!Q$85))))))</f>
        <v>0.15971939812932087</v>
      </c>
      <c r="K716" s="2">
        <f t="shared" si="33"/>
        <v>223.60715738104923</v>
      </c>
      <c r="L716" s="16">
        <f t="shared" si="34"/>
        <v>0.12971939812932087</v>
      </c>
      <c r="M716" s="14">
        <f t="shared" si="35"/>
        <v>181.60715738104923</v>
      </c>
    </row>
    <row r="717" spans="1:13" x14ac:dyDescent="0.25">
      <c r="A717" t="s">
        <v>15</v>
      </c>
      <c r="B717">
        <v>19600</v>
      </c>
      <c r="C717">
        <v>1986</v>
      </c>
      <c r="D717" t="b">
        <v>0</v>
      </c>
      <c r="E717" s="2">
        <v>80</v>
      </c>
      <c r="F717" s="2">
        <v>130</v>
      </c>
      <c r="G717" s="2">
        <v>100</v>
      </c>
      <c r="H717" s="2">
        <v>125</v>
      </c>
      <c r="I717" s="2">
        <v>155</v>
      </c>
      <c r="J717" s="16">
        <f>IF(AND(A717="m",B717=19603),Possibles!Q$91,(IF(AND(A717="m",B717=19601),Possibles!Q$90,IF(AND(A717="m",B717=19600),Possibles!Q$89,IF(AND(A717="f",B717=19603),Possibles!Q$87,IF(AND(A717="f",B717=19601),Possibles!Q$86,Possibles!Q$85))))))</f>
        <v>0.15971939812932087</v>
      </c>
      <c r="K717" s="2">
        <f t="shared" si="33"/>
        <v>247.56506710044735</v>
      </c>
      <c r="L717" s="16">
        <f t="shared" si="34"/>
        <v>0.12971939812932087</v>
      </c>
      <c r="M717" s="14">
        <f t="shared" si="35"/>
        <v>201.06506710044735</v>
      </c>
    </row>
    <row r="718" spans="1:13" x14ac:dyDescent="0.25">
      <c r="A718" t="s">
        <v>15</v>
      </c>
      <c r="B718">
        <v>19601</v>
      </c>
      <c r="C718">
        <v>1986</v>
      </c>
      <c r="D718" t="b">
        <v>0</v>
      </c>
      <c r="E718" s="2">
        <v>160</v>
      </c>
      <c r="F718" s="2">
        <v>190</v>
      </c>
      <c r="G718" s="2">
        <v>240</v>
      </c>
      <c r="H718" s="2">
        <v>190</v>
      </c>
      <c r="I718" s="2">
        <v>235</v>
      </c>
      <c r="J718" s="16">
        <f>IF(AND(A718="m",B718=19603),Possibles!Q$91,(IF(AND(A718="m",B718=19601),Possibles!Q$90,IF(AND(A718="m",B718=19600),Possibles!Q$89,IF(AND(A718="f",B718=19603),Possibles!Q$87,IF(AND(A718="f",B718=19601),Possibles!Q$86,Possibles!Q$85))))))</f>
        <v>0.15215332330491949</v>
      </c>
      <c r="K718" s="2">
        <f t="shared" si="33"/>
        <v>357.56030976656081</v>
      </c>
      <c r="L718" s="16">
        <f t="shared" si="34"/>
        <v>0.12215332330491949</v>
      </c>
      <c r="M718" s="14">
        <f t="shared" si="35"/>
        <v>287.06030976656081</v>
      </c>
    </row>
    <row r="719" spans="1:13" x14ac:dyDescent="0.25">
      <c r="A719" t="s">
        <v>15</v>
      </c>
      <c r="B719">
        <v>19601</v>
      </c>
      <c r="C719">
        <v>1986</v>
      </c>
      <c r="D719" t="b">
        <v>0</v>
      </c>
      <c r="E719" s="2">
        <v>40</v>
      </c>
      <c r="F719" s="2">
        <v>60</v>
      </c>
      <c r="G719" s="2">
        <v>70</v>
      </c>
      <c r="H719" s="2">
        <v>85</v>
      </c>
      <c r="I719" s="2">
        <v>115</v>
      </c>
      <c r="J719" s="16">
        <f>IF(AND(A719="m",B719=19603),Possibles!Q$91,(IF(AND(A719="m",B719=19601),Possibles!Q$90,IF(AND(A719="m",B719=19600),Possibles!Q$89,IF(AND(A719="f",B719=19603),Possibles!Q$87,IF(AND(A719="f",B719=19601),Possibles!Q$86,Possibles!Q$85))))))</f>
        <v>0.15215332330491949</v>
      </c>
      <c r="K719" s="2">
        <f t="shared" si="33"/>
        <v>174.97632180065742</v>
      </c>
      <c r="L719" s="16">
        <f t="shared" si="34"/>
        <v>0.12215332330491949</v>
      </c>
      <c r="M719" s="14">
        <f t="shared" si="35"/>
        <v>140.47632180065742</v>
      </c>
    </row>
    <row r="720" spans="1:13" x14ac:dyDescent="0.25">
      <c r="A720" t="s">
        <v>25</v>
      </c>
      <c r="B720">
        <v>19603</v>
      </c>
      <c r="C720">
        <v>1986</v>
      </c>
      <c r="D720" t="b">
        <v>0</v>
      </c>
      <c r="E720" s="2">
        <v>40</v>
      </c>
      <c r="F720" s="2">
        <v>60</v>
      </c>
      <c r="G720" s="2">
        <v>60</v>
      </c>
      <c r="H720" s="2">
        <v>100</v>
      </c>
      <c r="I720" s="2">
        <v>145</v>
      </c>
      <c r="J720" s="16">
        <f>IF(AND(A720="m",B720=19603),Possibles!Q$91,(IF(AND(A720="m",B720=19601),Possibles!Q$90,IF(AND(A720="m",B720=19600),Possibles!Q$89,IF(AND(A720="f",B720=19603),Possibles!Q$87,IF(AND(A720="f",B720=19601),Possibles!Q$86,Possibles!Q$85))))))</f>
        <v>0.1613047697245652</v>
      </c>
      <c r="K720" s="2">
        <f t="shared" si="33"/>
        <v>233.89191610061954</v>
      </c>
      <c r="L720" s="16">
        <f t="shared" si="34"/>
        <v>0.1313047697245652</v>
      </c>
      <c r="M720" s="14">
        <f t="shared" si="35"/>
        <v>190.39191610061954</v>
      </c>
    </row>
    <row r="721" spans="1:13" x14ac:dyDescent="0.25">
      <c r="A721" t="s">
        <v>15</v>
      </c>
      <c r="B721">
        <v>19600</v>
      </c>
      <c r="C721">
        <v>1986</v>
      </c>
      <c r="D721" t="b">
        <v>0</v>
      </c>
      <c r="E721" s="2">
        <v>200</v>
      </c>
      <c r="F721" s="2">
        <v>210</v>
      </c>
      <c r="G721" s="2">
        <v>260</v>
      </c>
      <c r="H721" s="2">
        <v>215</v>
      </c>
      <c r="I721" s="2">
        <v>290</v>
      </c>
      <c r="J721" s="16">
        <f>IF(AND(A721="m",B721=19603),Possibles!Q$91,(IF(AND(A721="m",B721=19601),Possibles!Q$90,IF(AND(A721="m",B721=19600),Possibles!Q$89,IF(AND(A721="f",B721=19603),Possibles!Q$87,IF(AND(A721="f",B721=19601),Possibles!Q$86,Possibles!Q$85))))))</f>
        <v>0.15971939812932087</v>
      </c>
      <c r="K721" s="2">
        <f t="shared" si="33"/>
        <v>463.18625457503055</v>
      </c>
      <c r="L721" s="16">
        <f t="shared" si="34"/>
        <v>0.12971939812932087</v>
      </c>
      <c r="M721" s="14">
        <f t="shared" si="35"/>
        <v>376.18625457503055</v>
      </c>
    </row>
    <row r="722" spans="1:13" x14ac:dyDescent="0.25">
      <c r="A722" t="s">
        <v>15</v>
      </c>
      <c r="B722">
        <v>19601</v>
      </c>
      <c r="C722">
        <v>1986</v>
      </c>
      <c r="D722" t="b">
        <v>0</v>
      </c>
      <c r="E722" s="2">
        <v>200</v>
      </c>
      <c r="F722" s="2">
        <v>230</v>
      </c>
      <c r="G722" s="2">
        <v>240</v>
      </c>
      <c r="H722" s="2">
        <v>260</v>
      </c>
      <c r="I722" s="2">
        <v>335</v>
      </c>
      <c r="J722" s="16">
        <f>IF(AND(A722="m",B722=19603),Possibles!Q$91,(IF(AND(A722="m",B722=19601),Possibles!Q$90,IF(AND(A722="m",B722=19600),Possibles!Q$89,IF(AND(A722="f",B722=19603),Possibles!Q$87,IF(AND(A722="f",B722=19601),Possibles!Q$86,Possibles!Q$85))))))</f>
        <v>0.15215332330491949</v>
      </c>
      <c r="K722" s="2">
        <f t="shared" si="33"/>
        <v>509.71363307148027</v>
      </c>
      <c r="L722" s="16">
        <f t="shared" si="34"/>
        <v>0.12215332330491949</v>
      </c>
      <c r="M722" s="14">
        <f t="shared" si="35"/>
        <v>409.21363307148027</v>
      </c>
    </row>
    <row r="723" spans="1:13" x14ac:dyDescent="0.25">
      <c r="A723" t="s">
        <v>15</v>
      </c>
      <c r="B723">
        <v>19603</v>
      </c>
      <c r="C723">
        <v>1987</v>
      </c>
      <c r="D723" t="b">
        <v>0</v>
      </c>
      <c r="E723" s="2">
        <v>40</v>
      </c>
      <c r="F723" s="2">
        <v>90</v>
      </c>
      <c r="G723" s="2">
        <v>90</v>
      </c>
      <c r="H723" s="2">
        <v>55</v>
      </c>
      <c r="I723" s="2">
        <v>100</v>
      </c>
      <c r="J723" s="16">
        <f>IF(AND(A723="m",B723=19603),Possibles!Q$91,(IF(AND(A723="m",B723=19601),Possibles!Q$90,IF(AND(A723="m",B723=19600),Possibles!Q$89,IF(AND(A723="f",B723=19603),Possibles!Q$87,IF(AND(A723="f",B723=19601),Possibles!Q$86,Possibles!Q$85))))))</f>
        <v>0.16389548693586697</v>
      </c>
      <c r="K723" s="2">
        <f t="shared" si="33"/>
        <v>163.89548693586698</v>
      </c>
      <c r="L723" s="16">
        <f t="shared" si="34"/>
        <v>0.13389548693586698</v>
      </c>
      <c r="M723" s="14">
        <f t="shared" si="35"/>
        <v>133.89548693586698</v>
      </c>
    </row>
    <row r="724" spans="1:13" x14ac:dyDescent="0.25">
      <c r="A724" t="s">
        <v>25</v>
      </c>
      <c r="B724">
        <v>19600</v>
      </c>
      <c r="C724">
        <v>1987</v>
      </c>
      <c r="D724" t="b">
        <v>0</v>
      </c>
      <c r="E724" s="2">
        <v>80</v>
      </c>
      <c r="F724" s="2">
        <v>100</v>
      </c>
      <c r="G724" s="2">
        <v>150</v>
      </c>
      <c r="H724" s="2">
        <v>110</v>
      </c>
      <c r="I724" s="2">
        <v>125</v>
      </c>
      <c r="J724" s="16">
        <f>IF(AND(A724="m",B724=19603),Possibles!Q$91,(IF(AND(A724="m",B724=19601),Possibles!Q$90,IF(AND(A724="m",B724=19600),Possibles!Q$89,IF(AND(A724="f",B724=19603),Possibles!Q$87,IF(AND(A724="f",B724=19601),Possibles!Q$86,Possibles!Q$85))))))</f>
        <v>0.15082983768010214</v>
      </c>
      <c r="K724" s="2">
        <f t="shared" si="33"/>
        <v>188.53729710012769</v>
      </c>
      <c r="L724" s="16">
        <f t="shared" si="34"/>
        <v>0.12082983768010214</v>
      </c>
      <c r="M724" s="14">
        <f t="shared" si="35"/>
        <v>151.03729710012766</v>
      </c>
    </row>
    <row r="725" spans="1:13" x14ac:dyDescent="0.25">
      <c r="A725" t="s">
        <v>25</v>
      </c>
      <c r="B725">
        <v>19603</v>
      </c>
      <c r="C725">
        <v>1987</v>
      </c>
      <c r="D725" t="b">
        <v>0</v>
      </c>
      <c r="E725" s="2">
        <v>40</v>
      </c>
      <c r="F725" s="2">
        <v>70</v>
      </c>
      <c r="G725" s="2">
        <v>70</v>
      </c>
      <c r="H725" s="2">
        <v>115</v>
      </c>
      <c r="I725" s="2">
        <v>175</v>
      </c>
      <c r="J725" s="16">
        <f>IF(AND(A725="m",B725=19603),Possibles!Q$91,(IF(AND(A725="m",B725=19601),Possibles!Q$90,IF(AND(A725="m",B725=19600),Possibles!Q$89,IF(AND(A725="f",B725=19603),Possibles!Q$87,IF(AND(A725="f",B725=19601),Possibles!Q$86,Possibles!Q$85))))))</f>
        <v>0.1613047697245652</v>
      </c>
      <c r="K725" s="2">
        <f t="shared" si="33"/>
        <v>282.28334701798912</v>
      </c>
      <c r="L725" s="16">
        <f t="shared" si="34"/>
        <v>0.1313047697245652</v>
      </c>
      <c r="M725" s="14">
        <f t="shared" si="35"/>
        <v>229.78334701798909</v>
      </c>
    </row>
    <row r="726" spans="1:13" x14ac:dyDescent="0.25">
      <c r="A726" t="s">
        <v>15</v>
      </c>
      <c r="B726">
        <v>19603</v>
      </c>
      <c r="C726">
        <v>1987</v>
      </c>
      <c r="D726" t="b">
        <v>0</v>
      </c>
      <c r="E726" s="2">
        <v>120</v>
      </c>
      <c r="F726" s="2">
        <v>140</v>
      </c>
      <c r="G726" s="2">
        <v>180</v>
      </c>
      <c r="H726" s="2">
        <v>195</v>
      </c>
      <c r="I726" s="2">
        <v>195</v>
      </c>
      <c r="J726" s="16">
        <f>IF(AND(A726="m",B726=19603),Possibles!Q$91,(IF(AND(A726="m",B726=19601),Possibles!Q$90,IF(AND(A726="m",B726=19600),Possibles!Q$89,IF(AND(A726="f",B726=19603),Possibles!Q$87,IF(AND(A726="f",B726=19601),Possibles!Q$86,Possibles!Q$85))))))</f>
        <v>0.16389548693586697</v>
      </c>
      <c r="K726" s="2">
        <f t="shared" si="33"/>
        <v>319.59619952494057</v>
      </c>
      <c r="L726" s="16">
        <f t="shared" si="34"/>
        <v>0.13389548693586698</v>
      </c>
      <c r="M726" s="14">
        <f t="shared" si="35"/>
        <v>261.09619952494057</v>
      </c>
    </row>
    <row r="727" spans="1:13" x14ac:dyDescent="0.25">
      <c r="A727" t="s">
        <v>15</v>
      </c>
      <c r="B727">
        <v>19600</v>
      </c>
      <c r="C727">
        <v>1988</v>
      </c>
      <c r="D727" t="b">
        <v>0</v>
      </c>
      <c r="E727" s="2">
        <v>40</v>
      </c>
      <c r="F727" s="2">
        <v>80</v>
      </c>
      <c r="G727" s="2">
        <v>110</v>
      </c>
      <c r="H727" s="2">
        <v>100</v>
      </c>
      <c r="I727" s="2">
        <v>160</v>
      </c>
      <c r="J727" s="16">
        <f>IF(AND(A727="m",B727=19603),Possibles!Q$91,(IF(AND(A727="m",B727=19601),Possibles!Q$90,IF(AND(A727="m",B727=19600),Possibles!Q$89,IF(AND(A727="f",B727=19603),Possibles!Q$87,IF(AND(A727="f",B727=19601),Possibles!Q$86,Possibles!Q$85))))))</f>
        <v>0.15971939812932087</v>
      </c>
      <c r="K727" s="2">
        <f t="shared" si="33"/>
        <v>255.55103700691342</v>
      </c>
      <c r="L727" s="16">
        <f t="shared" si="34"/>
        <v>0.12971939812932087</v>
      </c>
      <c r="M727" s="14">
        <f t="shared" si="35"/>
        <v>207.55103700691339</v>
      </c>
    </row>
    <row r="728" spans="1:13" x14ac:dyDescent="0.25">
      <c r="A728" t="s">
        <v>25</v>
      </c>
      <c r="B728">
        <v>19603</v>
      </c>
      <c r="C728">
        <v>1988</v>
      </c>
      <c r="D728" t="b">
        <v>0</v>
      </c>
      <c r="E728" s="2">
        <v>40</v>
      </c>
      <c r="F728" s="2">
        <v>40</v>
      </c>
      <c r="G728" s="2">
        <v>20</v>
      </c>
      <c r="H728" s="2">
        <v>100</v>
      </c>
      <c r="I728" s="2">
        <v>100</v>
      </c>
      <c r="J728" s="16">
        <f>IF(AND(A728="m",B728=19603),Possibles!Q$91,(IF(AND(A728="m",B728=19601),Possibles!Q$90,IF(AND(A728="m",B728=19600),Possibles!Q$89,IF(AND(A728="f",B728=19603),Possibles!Q$87,IF(AND(A728="f",B728=19601),Possibles!Q$86,Possibles!Q$85))))))</f>
        <v>0.1613047697245652</v>
      </c>
      <c r="K728" s="2">
        <f t="shared" si="33"/>
        <v>161.3047697245652</v>
      </c>
      <c r="L728" s="16">
        <f t="shared" si="34"/>
        <v>0.1313047697245652</v>
      </c>
      <c r="M728" s="14">
        <f t="shared" si="35"/>
        <v>131.3047697245652</v>
      </c>
    </row>
    <row r="729" spans="1:13" x14ac:dyDescent="0.25">
      <c r="A729" t="s">
        <v>25</v>
      </c>
      <c r="B729">
        <v>19600</v>
      </c>
      <c r="C729">
        <v>1988</v>
      </c>
      <c r="D729" t="b">
        <v>0</v>
      </c>
      <c r="E729" s="2">
        <v>200</v>
      </c>
      <c r="F729" s="2">
        <v>250</v>
      </c>
      <c r="G729" s="2">
        <v>220</v>
      </c>
      <c r="H729" s="2">
        <v>275</v>
      </c>
      <c r="I729" s="2">
        <v>335</v>
      </c>
      <c r="J729" s="16">
        <f>IF(AND(A729="m",B729=19603),Possibles!Q$91,(IF(AND(A729="m",B729=19601),Possibles!Q$90,IF(AND(A729="m",B729=19600),Possibles!Q$89,IF(AND(A729="f",B729=19603),Possibles!Q$87,IF(AND(A729="f",B729=19601),Possibles!Q$86,Possibles!Q$85))))))</f>
        <v>0.15082983768010214</v>
      </c>
      <c r="K729" s="2">
        <f t="shared" si="33"/>
        <v>505.2799562283422</v>
      </c>
      <c r="L729" s="16">
        <f t="shared" si="34"/>
        <v>0.12082983768010214</v>
      </c>
      <c r="M729" s="14">
        <f t="shared" si="35"/>
        <v>404.77995622834214</v>
      </c>
    </row>
    <row r="730" spans="1:13" x14ac:dyDescent="0.25">
      <c r="A730" t="s">
        <v>25</v>
      </c>
      <c r="B730">
        <v>19601</v>
      </c>
      <c r="C730">
        <v>1989</v>
      </c>
      <c r="D730" t="b">
        <v>0</v>
      </c>
      <c r="E730" s="2">
        <v>120</v>
      </c>
      <c r="F730" s="2">
        <v>140</v>
      </c>
      <c r="G730" s="2">
        <v>130</v>
      </c>
      <c r="H730" s="2">
        <v>180</v>
      </c>
      <c r="I730" s="2">
        <v>165</v>
      </c>
      <c r="J730" s="16">
        <f>IF(AND(A730="m",B730=19603),Possibles!Q$91,(IF(AND(A730="m",B730=19601),Possibles!Q$90,IF(AND(A730="m",B730=19600),Possibles!Q$89,IF(AND(A730="f",B730=19603),Possibles!Q$87,IF(AND(A730="f",B730=19601),Possibles!Q$86,Possibles!Q$85))))))</f>
        <v>0.13250116814631868</v>
      </c>
      <c r="K730" s="2">
        <f t="shared" si="33"/>
        <v>218.62692744142581</v>
      </c>
      <c r="L730" s="16">
        <f t="shared" si="34"/>
        <v>0.10250116814631868</v>
      </c>
      <c r="M730" s="14">
        <f t="shared" si="35"/>
        <v>169.12692744142583</v>
      </c>
    </row>
    <row r="731" spans="1:13" x14ac:dyDescent="0.25">
      <c r="A731" t="s">
        <v>15</v>
      </c>
      <c r="B731">
        <v>19600</v>
      </c>
      <c r="C731">
        <v>1989</v>
      </c>
      <c r="D731" t="b">
        <v>0</v>
      </c>
      <c r="E731" s="2">
        <v>160</v>
      </c>
      <c r="F731" s="2">
        <v>210</v>
      </c>
      <c r="G731" s="2">
        <v>190</v>
      </c>
      <c r="H731" s="2">
        <v>190</v>
      </c>
      <c r="I731" s="2">
        <v>175</v>
      </c>
      <c r="J731" s="16">
        <f>IF(AND(A731="m",B731=19603),Possibles!Q$91,(IF(AND(A731="m",B731=19601),Possibles!Q$90,IF(AND(A731="m",B731=19600),Possibles!Q$89,IF(AND(A731="f",B731=19603),Possibles!Q$87,IF(AND(A731="f",B731=19601),Possibles!Q$86,Possibles!Q$85))))))</f>
        <v>0.15971939812932087</v>
      </c>
      <c r="K731" s="2">
        <f t="shared" si="33"/>
        <v>279.50894672631154</v>
      </c>
      <c r="L731" s="16">
        <f t="shared" si="34"/>
        <v>0.12971939812932087</v>
      </c>
      <c r="M731" s="14">
        <f t="shared" si="35"/>
        <v>227.00894672631154</v>
      </c>
    </row>
    <row r="732" spans="1:13" x14ac:dyDescent="0.25">
      <c r="A732" t="s">
        <v>15</v>
      </c>
      <c r="B732">
        <v>19601</v>
      </c>
      <c r="C732">
        <v>1989</v>
      </c>
      <c r="D732" t="b">
        <v>0</v>
      </c>
      <c r="E732" s="2">
        <v>80</v>
      </c>
      <c r="F732" s="2">
        <v>80</v>
      </c>
      <c r="G732" s="2">
        <v>80</v>
      </c>
      <c r="H732" s="2">
        <v>155</v>
      </c>
      <c r="I732" s="2">
        <v>215</v>
      </c>
      <c r="J732" s="16">
        <f>IF(AND(A732="m",B732=19603),Possibles!Q$91,(IF(AND(A732="m",B732=19601),Possibles!Q$90,IF(AND(A732="m",B732=19600),Possibles!Q$89,IF(AND(A732="f",B732=19603),Possibles!Q$87,IF(AND(A732="f",B732=19601),Possibles!Q$86,Possibles!Q$85))))))</f>
        <v>0.15215332330491949</v>
      </c>
      <c r="K732" s="2">
        <f t="shared" si="33"/>
        <v>327.12964510557691</v>
      </c>
      <c r="L732" s="16">
        <f t="shared" si="34"/>
        <v>0.12215332330491949</v>
      </c>
      <c r="M732" s="14">
        <f t="shared" si="35"/>
        <v>262.62964510557691</v>
      </c>
    </row>
    <row r="733" spans="1:13" x14ac:dyDescent="0.25">
      <c r="A733" t="s">
        <v>25</v>
      </c>
      <c r="B733">
        <v>19601</v>
      </c>
      <c r="C733">
        <v>1989</v>
      </c>
      <c r="D733" t="b">
        <v>0</v>
      </c>
      <c r="E733" s="2">
        <v>80</v>
      </c>
      <c r="F733" s="2">
        <v>130</v>
      </c>
      <c r="G733" s="2">
        <v>110</v>
      </c>
      <c r="H733" s="2">
        <v>125</v>
      </c>
      <c r="I733" s="2">
        <v>110</v>
      </c>
      <c r="J733" s="16">
        <f>IF(AND(A733="m",B733=19603),Possibles!Q$91,(IF(AND(A733="m",B733=19601),Possibles!Q$90,IF(AND(A733="m",B733=19600),Possibles!Q$89,IF(AND(A733="f",B733=19603),Possibles!Q$87,IF(AND(A733="f",B733=19601),Possibles!Q$86,Possibles!Q$85))))))</f>
        <v>0.13250116814631868</v>
      </c>
      <c r="K733" s="2">
        <f t="shared" si="33"/>
        <v>145.75128496095053</v>
      </c>
      <c r="L733" s="16">
        <f t="shared" si="34"/>
        <v>0.10250116814631868</v>
      </c>
      <c r="M733" s="14">
        <f t="shared" si="35"/>
        <v>112.75128496095056</v>
      </c>
    </row>
    <row r="734" spans="1:13" x14ac:dyDescent="0.25">
      <c r="A734" t="s">
        <v>15</v>
      </c>
      <c r="B734">
        <v>19603</v>
      </c>
      <c r="C734">
        <v>1989</v>
      </c>
      <c r="D734" t="b">
        <v>0</v>
      </c>
      <c r="E734" s="2">
        <v>40</v>
      </c>
      <c r="F734" s="2">
        <v>30</v>
      </c>
      <c r="G734" s="2">
        <v>70</v>
      </c>
      <c r="H734" s="2">
        <v>85</v>
      </c>
      <c r="I734" s="2">
        <v>130</v>
      </c>
      <c r="J734" s="16">
        <f>IF(AND(A734="m",B734=19603),Possibles!Q$91,(IF(AND(A734="m",B734=19601),Possibles!Q$90,IF(AND(A734="m",B734=19600),Possibles!Q$89,IF(AND(A734="f",B734=19603),Possibles!Q$87,IF(AND(A734="f",B734=19601),Possibles!Q$86,Possibles!Q$85))))))</f>
        <v>0.16389548693586697</v>
      </c>
      <c r="K734" s="2">
        <f t="shared" si="33"/>
        <v>213.06413301662707</v>
      </c>
      <c r="L734" s="16">
        <f t="shared" si="34"/>
        <v>0.13389548693586698</v>
      </c>
      <c r="M734" s="14">
        <f t="shared" si="35"/>
        <v>174.06413301662707</v>
      </c>
    </row>
    <row r="735" spans="1:13" x14ac:dyDescent="0.25">
      <c r="A735" t="s">
        <v>15</v>
      </c>
      <c r="B735">
        <v>19603</v>
      </c>
      <c r="C735">
        <v>1990</v>
      </c>
      <c r="D735" t="b">
        <v>0</v>
      </c>
      <c r="E735" s="2">
        <v>120</v>
      </c>
      <c r="F735" s="2">
        <v>160</v>
      </c>
      <c r="G735" s="2">
        <v>100</v>
      </c>
      <c r="H735" s="2">
        <v>135</v>
      </c>
      <c r="I735" s="2">
        <v>195</v>
      </c>
      <c r="J735" s="16">
        <f>IF(AND(A735="m",B735=19603),Possibles!Q$91,(IF(AND(A735="m",B735=19601),Possibles!Q$90,IF(AND(A735="m",B735=19600),Possibles!Q$89,IF(AND(A735="f",B735=19603),Possibles!Q$87,IF(AND(A735="f",B735=19601),Possibles!Q$86,Possibles!Q$85))))))</f>
        <v>0.16389548693586697</v>
      </c>
      <c r="K735" s="2">
        <f t="shared" si="33"/>
        <v>319.59619952494057</v>
      </c>
      <c r="L735" s="16">
        <f t="shared" si="34"/>
        <v>0.13389548693586698</v>
      </c>
      <c r="M735" s="14">
        <f t="shared" si="35"/>
        <v>261.09619952494057</v>
      </c>
    </row>
    <row r="736" spans="1:13" x14ac:dyDescent="0.25">
      <c r="A736" t="s">
        <v>25</v>
      </c>
      <c r="B736">
        <v>19601</v>
      </c>
      <c r="C736">
        <v>1990</v>
      </c>
      <c r="D736" t="b">
        <v>0</v>
      </c>
      <c r="E736" s="2">
        <v>80</v>
      </c>
      <c r="F736" s="2">
        <v>130</v>
      </c>
      <c r="G736" s="2">
        <v>180</v>
      </c>
      <c r="H736" s="2">
        <v>125</v>
      </c>
      <c r="I736" s="2">
        <v>110</v>
      </c>
      <c r="J736" s="16">
        <f>IF(AND(A736="m",B736=19603),Possibles!Q$91,(IF(AND(A736="m",B736=19601),Possibles!Q$90,IF(AND(A736="m",B736=19600),Possibles!Q$89,IF(AND(A736="f",B736=19603),Possibles!Q$87,IF(AND(A736="f",B736=19601),Possibles!Q$86,Possibles!Q$85))))))</f>
        <v>0.13250116814631868</v>
      </c>
      <c r="K736" s="2">
        <f t="shared" si="33"/>
        <v>145.75128496095053</v>
      </c>
      <c r="L736" s="16">
        <f t="shared" si="34"/>
        <v>0.10250116814631868</v>
      </c>
      <c r="M736" s="14">
        <f t="shared" si="35"/>
        <v>112.75128496095056</v>
      </c>
    </row>
    <row r="737" spans="1:13" x14ac:dyDescent="0.25">
      <c r="A737" t="s">
        <v>15</v>
      </c>
      <c r="B737">
        <v>19600</v>
      </c>
      <c r="C737">
        <v>1990</v>
      </c>
      <c r="D737" t="b">
        <v>0</v>
      </c>
      <c r="E737" s="2">
        <v>160</v>
      </c>
      <c r="F737" s="2">
        <v>190</v>
      </c>
      <c r="G737" s="2">
        <v>200</v>
      </c>
      <c r="H737" s="2">
        <v>190</v>
      </c>
      <c r="I737" s="2">
        <v>265</v>
      </c>
      <c r="J737" s="16">
        <f>IF(AND(A737="m",B737=19603),Possibles!Q$91,(IF(AND(A737="m",B737=19601),Possibles!Q$90,IF(AND(A737="m",B737=19600),Possibles!Q$89,IF(AND(A737="f",B737=19603),Possibles!Q$87,IF(AND(A737="f",B737=19601),Possibles!Q$86,Possibles!Q$85))))))</f>
        <v>0.15971939812932087</v>
      </c>
      <c r="K737" s="2">
        <f t="shared" si="33"/>
        <v>423.25640504270035</v>
      </c>
      <c r="L737" s="16">
        <f t="shared" si="34"/>
        <v>0.12971939812932087</v>
      </c>
      <c r="M737" s="14">
        <f t="shared" si="35"/>
        <v>343.75640504270029</v>
      </c>
    </row>
    <row r="738" spans="1:13" x14ac:dyDescent="0.25">
      <c r="A738" t="s">
        <v>25</v>
      </c>
      <c r="B738">
        <v>19600</v>
      </c>
      <c r="C738">
        <v>1990</v>
      </c>
      <c r="D738" t="b">
        <v>0</v>
      </c>
      <c r="E738" s="2">
        <v>160</v>
      </c>
      <c r="F738" s="2">
        <v>180</v>
      </c>
      <c r="G738" s="2">
        <v>250</v>
      </c>
      <c r="H738" s="2">
        <v>175</v>
      </c>
      <c r="I738" s="2">
        <v>250</v>
      </c>
      <c r="J738" s="16">
        <f>IF(AND(A738="m",B738=19603),Possibles!Q$91,(IF(AND(A738="m",B738=19601),Possibles!Q$90,IF(AND(A738="m",B738=19600),Possibles!Q$89,IF(AND(A738="f",B738=19603),Possibles!Q$87,IF(AND(A738="f",B738=19601),Possibles!Q$86,Possibles!Q$85))))))</f>
        <v>0.15082983768010214</v>
      </c>
      <c r="K738" s="2">
        <f t="shared" si="33"/>
        <v>377.07459420025538</v>
      </c>
      <c r="L738" s="16">
        <f t="shared" si="34"/>
        <v>0.12082983768010214</v>
      </c>
      <c r="M738" s="14">
        <f t="shared" si="35"/>
        <v>302.07459420025532</v>
      </c>
    </row>
    <row r="739" spans="1:13" x14ac:dyDescent="0.25">
      <c r="A739" t="s">
        <v>25</v>
      </c>
      <c r="B739">
        <v>19600</v>
      </c>
      <c r="C739">
        <v>1990</v>
      </c>
      <c r="D739" t="b">
        <v>0</v>
      </c>
      <c r="E739" s="2">
        <v>200</v>
      </c>
      <c r="F739" s="2">
        <v>240</v>
      </c>
      <c r="G739" s="2">
        <v>220</v>
      </c>
      <c r="H739" s="2">
        <v>275</v>
      </c>
      <c r="I739" s="2">
        <v>260</v>
      </c>
      <c r="J739" s="16">
        <f>IF(AND(A739="m",B739=19603),Possibles!Q$91,(IF(AND(A739="m",B739=19601),Possibles!Q$90,IF(AND(A739="m",B739=19600),Possibles!Q$89,IF(AND(A739="f",B739=19603),Possibles!Q$87,IF(AND(A739="f",B739=19601),Possibles!Q$86,Possibles!Q$85))))))</f>
        <v>0.15082983768010214</v>
      </c>
      <c r="K739" s="2">
        <f t="shared" si="33"/>
        <v>392.15757796826557</v>
      </c>
      <c r="L739" s="16">
        <f t="shared" si="34"/>
        <v>0.12082983768010214</v>
      </c>
      <c r="M739" s="14">
        <f t="shared" si="35"/>
        <v>314.15757796826557</v>
      </c>
    </row>
    <row r="740" spans="1:13" x14ac:dyDescent="0.25">
      <c r="A740" t="s">
        <v>15</v>
      </c>
      <c r="B740">
        <v>19601</v>
      </c>
      <c r="C740">
        <v>1991</v>
      </c>
      <c r="D740" t="b">
        <v>0</v>
      </c>
      <c r="E740" s="2">
        <v>40</v>
      </c>
      <c r="F740" s="2">
        <v>40</v>
      </c>
      <c r="G740" s="2">
        <v>100</v>
      </c>
      <c r="H740" s="2">
        <v>55</v>
      </c>
      <c r="I740" s="2">
        <v>55</v>
      </c>
      <c r="J740" s="16">
        <f>IF(AND(A740="m",B740=19603),Possibles!Q$91,(IF(AND(A740="m",B740=19601),Possibles!Q$90,IF(AND(A740="m",B740=19600),Possibles!Q$89,IF(AND(A740="f",B740=19603),Possibles!Q$87,IF(AND(A740="f",B740=19601),Possibles!Q$86,Possibles!Q$85))))))</f>
        <v>0.15215332330491949</v>
      </c>
      <c r="K740" s="2">
        <f t="shared" si="33"/>
        <v>83.684327817705721</v>
      </c>
      <c r="L740" s="16">
        <f t="shared" si="34"/>
        <v>0.12215332330491949</v>
      </c>
      <c r="M740" s="14">
        <f t="shared" si="35"/>
        <v>67.184327817705721</v>
      </c>
    </row>
    <row r="741" spans="1:13" x14ac:dyDescent="0.25">
      <c r="A741" t="s">
        <v>15</v>
      </c>
      <c r="B741">
        <v>19600</v>
      </c>
      <c r="C741">
        <v>1991</v>
      </c>
      <c r="D741" t="b">
        <v>0</v>
      </c>
      <c r="E741" s="2">
        <v>120</v>
      </c>
      <c r="F741" s="2">
        <v>140</v>
      </c>
      <c r="G741" s="2">
        <v>190</v>
      </c>
      <c r="H741" s="2">
        <v>165</v>
      </c>
      <c r="I741" s="2">
        <v>165</v>
      </c>
      <c r="J741" s="16">
        <f>IF(AND(A741="m",B741=19603),Possibles!Q$91,(IF(AND(A741="m",B741=19601),Possibles!Q$90,IF(AND(A741="m",B741=19600),Possibles!Q$89,IF(AND(A741="f",B741=19603),Possibles!Q$87,IF(AND(A741="f",B741=19601),Possibles!Q$86,Possibles!Q$85))))))</f>
        <v>0.15971939812932087</v>
      </c>
      <c r="K741" s="2">
        <f t="shared" si="33"/>
        <v>263.53700691337946</v>
      </c>
      <c r="L741" s="16">
        <f t="shared" si="34"/>
        <v>0.12971939812932087</v>
      </c>
      <c r="M741" s="14">
        <f t="shared" si="35"/>
        <v>214.03700691337943</v>
      </c>
    </row>
    <row r="742" spans="1:13" x14ac:dyDescent="0.25">
      <c r="A742" t="s">
        <v>25</v>
      </c>
      <c r="B742">
        <v>19603</v>
      </c>
      <c r="C742">
        <v>1991</v>
      </c>
      <c r="D742" t="b">
        <v>0</v>
      </c>
      <c r="E742" s="2">
        <v>200</v>
      </c>
      <c r="F742" s="2">
        <v>190</v>
      </c>
      <c r="G742" s="2">
        <v>250</v>
      </c>
      <c r="H742" s="2">
        <v>230</v>
      </c>
      <c r="I742" s="2">
        <v>230</v>
      </c>
      <c r="J742" s="16">
        <f>IF(AND(A742="m",B742=19603),Possibles!Q$91,(IF(AND(A742="m",B742=19601),Possibles!Q$90,IF(AND(A742="m",B742=19600),Possibles!Q$89,IF(AND(A742="f",B742=19603),Possibles!Q$87,IF(AND(A742="f",B742=19601),Possibles!Q$86,Possibles!Q$85))))))</f>
        <v>0.1613047697245652</v>
      </c>
      <c r="K742" s="2">
        <f t="shared" si="33"/>
        <v>371.00097036649998</v>
      </c>
      <c r="L742" s="16">
        <f t="shared" si="34"/>
        <v>0.1313047697245652</v>
      </c>
      <c r="M742" s="14">
        <f t="shared" si="35"/>
        <v>302.00097036649993</v>
      </c>
    </row>
    <row r="743" spans="1:13" x14ac:dyDescent="0.25">
      <c r="A743" t="s">
        <v>25</v>
      </c>
      <c r="B743">
        <v>19603</v>
      </c>
      <c r="C743">
        <v>1991</v>
      </c>
      <c r="D743" t="b">
        <v>0</v>
      </c>
      <c r="E743" s="2">
        <v>40</v>
      </c>
      <c r="F743" s="2">
        <v>40</v>
      </c>
      <c r="G743" s="2">
        <v>60</v>
      </c>
      <c r="H743" s="2">
        <v>55</v>
      </c>
      <c r="I743" s="2">
        <v>55</v>
      </c>
      <c r="J743" s="16">
        <f>IF(AND(A743="m",B743=19603),Possibles!Q$91,(IF(AND(A743="m",B743=19601),Possibles!Q$90,IF(AND(A743="m",B743=19600),Possibles!Q$89,IF(AND(A743="f",B743=19603),Possibles!Q$87,IF(AND(A743="f",B743=19601),Possibles!Q$86,Possibles!Q$85))))))</f>
        <v>0.1613047697245652</v>
      </c>
      <c r="K743" s="2">
        <f t="shared" si="33"/>
        <v>88.717623348510855</v>
      </c>
      <c r="L743" s="16">
        <f t="shared" si="34"/>
        <v>0.1313047697245652</v>
      </c>
      <c r="M743" s="14">
        <f t="shared" si="35"/>
        <v>72.217623348510855</v>
      </c>
    </row>
    <row r="744" spans="1:13" x14ac:dyDescent="0.25">
      <c r="A744" t="s">
        <v>25</v>
      </c>
      <c r="B744">
        <v>19603</v>
      </c>
      <c r="C744">
        <v>1991</v>
      </c>
      <c r="D744" t="b">
        <v>0</v>
      </c>
      <c r="E744" s="2">
        <v>40</v>
      </c>
      <c r="F744" s="2">
        <v>90</v>
      </c>
      <c r="G744" s="2">
        <v>70</v>
      </c>
      <c r="H744" s="2">
        <v>115</v>
      </c>
      <c r="I744" s="2">
        <v>100</v>
      </c>
      <c r="J744" s="16">
        <f>IF(AND(A744="m",B744=19603),Possibles!Q$91,(IF(AND(A744="m",B744=19601),Possibles!Q$90,IF(AND(A744="m",B744=19600),Possibles!Q$89,IF(AND(A744="f",B744=19603),Possibles!Q$87,IF(AND(A744="f",B744=19601),Possibles!Q$86,Possibles!Q$85))))))</f>
        <v>0.1613047697245652</v>
      </c>
      <c r="K744" s="2">
        <f t="shared" si="33"/>
        <v>161.3047697245652</v>
      </c>
      <c r="L744" s="16">
        <f t="shared" si="34"/>
        <v>0.1313047697245652</v>
      </c>
      <c r="M744" s="14">
        <f t="shared" si="35"/>
        <v>131.3047697245652</v>
      </c>
    </row>
    <row r="745" spans="1:13" x14ac:dyDescent="0.25">
      <c r="A745" t="s">
        <v>25</v>
      </c>
      <c r="B745">
        <v>19600</v>
      </c>
      <c r="C745">
        <v>1991</v>
      </c>
      <c r="D745" t="b">
        <v>0</v>
      </c>
      <c r="E745" s="2">
        <v>160</v>
      </c>
      <c r="F745" s="2">
        <v>170</v>
      </c>
      <c r="G745" s="2">
        <v>180</v>
      </c>
      <c r="H745" s="2">
        <v>220</v>
      </c>
      <c r="I745" s="2">
        <v>280</v>
      </c>
      <c r="J745" s="16">
        <f>IF(AND(A745="m",B745=19603),Possibles!Q$91,(IF(AND(A745="m",B745=19601),Possibles!Q$90,IF(AND(A745="m",B745=19600),Possibles!Q$89,IF(AND(A745="f",B745=19603),Possibles!Q$87,IF(AND(A745="f",B745=19601),Possibles!Q$86,Possibles!Q$85))))))</f>
        <v>0.15082983768010214</v>
      </c>
      <c r="K745" s="2">
        <f t="shared" si="33"/>
        <v>422.32354550428602</v>
      </c>
      <c r="L745" s="16">
        <f t="shared" si="34"/>
        <v>0.12082983768010214</v>
      </c>
      <c r="M745" s="14">
        <f t="shared" si="35"/>
        <v>338.32354550428596</v>
      </c>
    </row>
    <row r="746" spans="1:13" x14ac:dyDescent="0.25">
      <c r="A746" t="s">
        <v>15</v>
      </c>
      <c r="B746">
        <v>19600</v>
      </c>
      <c r="C746">
        <v>1991</v>
      </c>
      <c r="D746" t="b">
        <v>0</v>
      </c>
      <c r="E746" s="2">
        <v>200</v>
      </c>
      <c r="F746" s="2">
        <v>230</v>
      </c>
      <c r="G746" s="2">
        <v>290</v>
      </c>
      <c r="H746" s="2">
        <v>230</v>
      </c>
      <c r="I746" s="2">
        <v>290</v>
      </c>
      <c r="J746" s="16">
        <f>IF(AND(A746="m",B746=19603),Possibles!Q$91,(IF(AND(A746="m",B746=19601),Possibles!Q$90,IF(AND(A746="m",B746=19600),Possibles!Q$89,IF(AND(A746="f",B746=19603),Possibles!Q$87,IF(AND(A746="f",B746=19601),Possibles!Q$86,Possibles!Q$85))))))</f>
        <v>0.15971939812932087</v>
      </c>
      <c r="K746" s="2">
        <f t="shared" si="33"/>
        <v>463.18625457503055</v>
      </c>
      <c r="L746" s="16">
        <f t="shared" si="34"/>
        <v>0.12971939812932087</v>
      </c>
      <c r="M746" s="14">
        <f t="shared" si="35"/>
        <v>376.18625457503055</v>
      </c>
    </row>
    <row r="747" spans="1:13" x14ac:dyDescent="0.25">
      <c r="A747" t="s">
        <v>15</v>
      </c>
      <c r="B747">
        <v>19603</v>
      </c>
      <c r="C747">
        <v>1991</v>
      </c>
      <c r="D747" t="b">
        <v>0</v>
      </c>
      <c r="E747" s="2">
        <v>200</v>
      </c>
      <c r="F747" s="2">
        <v>250</v>
      </c>
      <c r="G747" s="2">
        <v>240</v>
      </c>
      <c r="H747" s="2">
        <v>275</v>
      </c>
      <c r="I747" s="2">
        <v>335</v>
      </c>
      <c r="J747" s="16">
        <f>IF(AND(A747="m",B747=19603),Possibles!Q$91,(IF(AND(A747="m",B747=19601),Possibles!Q$90,IF(AND(A747="m",B747=19600),Possibles!Q$89,IF(AND(A747="f",B747=19603),Possibles!Q$87,IF(AND(A747="f",B747=19601),Possibles!Q$86,Possibles!Q$85))))))</f>
        <v>0.16389548693586697</v>
      </c>
      <c r="K747" s="2">
        <f t="shared" si="33"/>
        <v>549.04988123515432</v>
      </c>
      <c r="L747" s="16">
        <f t="shared" si="34"/>
        <v>0.13389548693586698</v>
      </c>
      <c r="M747" s="14">
        <f t="shared" si="35"/>
        <v>448.54988123515437</v>
      </c>
    </row>
    <row r="748" spans="1:13" x14ac:dyDescent="0.25">
      <c r="A748" t="s">
        <v>25</v>
      </c>
      <c r="B748">
        <v>19603</v>
      </c>
      <c r="C748">
        <v>1992</v>
      </c>
      <c r="D748" t="b">
        <v>0</v>
      </c>
      <c r="E748" s="2">
        <v>160</v>
      </c>
      <c r="F748" s="2">
        <v>160</v>
      </c>
      <c r="G748" s="2">
        <v>180</v>
      </c>
      <c r="H748" s="2">
        <v>220</v>
      </c>
      <c r="I748" s="2">
        <v>205</v>
      </c>
      <c r="J748" s="16">
        <f>IF(AND(A748="m",B748=19603),Possibles!Q$91,(IF(AND(A748="m",B748=19601),Possibles!Q$90,IF(AND(A748="m",B748=19600),Possibles!Q$89,IF(AND(A748="f",B748=19603),Possibles!Q$87,IF(AND(A748="f",B748=19601),Possibles!Q$86,Possibles!Q$85))))))</f>
        <v>0.1613047697245652</v>
      </c>
      <c r="K748" s="2">
        <f t="shared" si="33"/>
        <v>330.67477793535863</v>
      </c>
      <c r="L748" s="16">
        <f t="shared" si="34"/>
        <v>0.1313047697245652</v>
      </c>
      <c r="M748" s="14">
        <f t="shared" si="35"/>
        <v>269.17477793535863</v>
      </c>
    </row>
    <row r="749" spans="1:13" x14ac:dyDescent="0.25">
      <c r="A749" t="s">
        <v>15</v>
      </c>
      <c r="B749">
        <v>19600</v>
      </c>
      <c r="C749">
        <v>1992</v>
      </c>
      <c r="D749" t="b">
        <v>0</v>
      </c>
      <c r="E749" s="2">
        <v>160</v>
      </c>
      <c r="F749" s="2">
        <v>170</v>
      </c>
      <c r="G749" s="2">
        <v>250</v>
      </c>
      <c r="H749" s="2">
        <v>205</v>
      </c>
      <c r="I749" s="2">
        <v>280</v>
      </c>
      <c r="J749" s="16">
        <f>IF(AND(A749="m",B749=19603),Possibles!Q$91,(IF(AND(A749="m",B749=19601),Possibles!Q$90,IF(AND(A749="m",B749=19600),Possibles!Q$89,IF(AND(A749="f",B749=19603),Possibles!Q$87,IF(AND(A749="f",B749=19601),Possibles!Q$86,Possibles!Q$85))))))</f>
        <v>0.15971939812932087</v>
      </c>
      <c r="K749" s="2">
        <f t="shared" si="33"/>
        <v>447.21431476209847</v>
      </c>
      <c r="L749" s="16">
        <f t="shared" si="34"/>
        <v>0.12971939812932087</v>
      </c>
      <c r="M749" s="14">
        <f t="shared" si="35"/>
        <v>363.21431476209847</v>
      </c>
    </row>
    <row r="750" spans="1:13" x14ac:dyDescent="0.25">
      <c r="A750" t="s">
        <v>25</v>
      </c>
      <c r="B750">
        <v>19603</v>
      </c>
      <c r="C750">
        <v>1992</v>
      </c>
      <c r="D750" t="b">
        <v>0</v>
      </c>
      <c r="E750" s="2">
        <v>40</v>
      </c>
      <c r="F750" s="2">
        <v>80</v>
      </c>
      <c r="G750" s="2">
        <v>60</v>
      </c>
      <c r="H750" s="2">
        <v>85</v>
      </c>
      <c r="I750" s="2">
        <v>130</v>
      </c>
      <c r="J750" s="16">
        <f>IF(AND(A750="m",B750=19603),Possibles!Q$91,(IF(AND(A750="m",B750=19601),Possibles!Q$90,IF(AND(A750="m",B750=19600),Possibles!Q$89,IF(AND(A750="f",B750=19603),Possibles!Q$87,IF(AND(A750="f",B750=19601),Possibles!Q$86,Possibles!Q$85))))))</f>
        <v>0.1613047697245652</v>
      </c>
      <c r="K750" s="2">
        <f t="shared" si="33"/>
        <v>209.69620064193475</v>
      </c>
      <c r="L750" s="16">
        <f t="shared" si="34"/>
        <v>0.1313047697245652</v>
      </c>
      <c r="M750" s="14">
        <f t="shared" si="35"/>
        <v>170.69620064193475</v>
      </c>
    </row>
    <row r="751" spans="1:13" x14ac:dyDescent="0.25">
      <c r="A751" t="s">
        <v>15</v>
      </c>
      <c r="B751">
        <v>19601</v>
      </c>
      <c r="C751">
        <v>1992</v>
      </c>
      <c r="D751" t="b">
        <v>0</v>
      </c>
      <c r="E751" s="2">
        <v>200</v>
      </c>
      <c r="F751" s="2">
        <v>210</v>
      </c>
      <c r="G751" s="2">
        <v>210</v>
      </c>
      <c r="H751" s="2">
        <v>275</v>
      </c>
      <c r="I751" s="2">
        <v>320</v>
      </c>
      <c r="J751" s="16">
        <f>IF(AND(A751="m",B751=19603),Possibles!Q$91,(IF(AND(A751="m",B751=19601),Possibles!Q$90,IF(AND(A751="m",B751=19600),Possibles!Q$89,IF(AND(A751="f",B751=19603),Possibles!Q$87,IF(AND(A751="f",B751=19601),Possibles!Q$86,Possibles!Q$85))))))</f>
        <v>0.15215332330491949</v>
      </c>
      <c r="K751" s="2">
        <f t="shared" si="33"/>
        <v>486.89063457574235</v>
      </c>
      <c r="L751" s="16">
        <f t="shared" si="34"/>
        <v>0.12215332330491949</v>
      </c>
      <c r="M751" s="14">
        <f t="shared" si="35"/>
        <v>390.89063457574235</v>
      </c>
    </row>
    <row r="752" spans="1:13" x14ac:dyDescent="0.25">
      <c r="A752" t="s">
        <v>15</v>
      </c>
      <c r="B752">
        <v>19600</v>
      </c>
      <c r="C752">
        <v>1992</v>
      </c>
      <c r="D752" t="b">
        <v>0</v>
      </c>
      <c r="E752" s="2">
        <v>120</v>
      </c>
      <c r="F752" s="2">
        <v>150</v>
      </c>
      <c r="G752" s="2">
        <v>150</v>
      </c>
      <c r="H752" s="2">
        <v>150</v>
      </c>
      <c r="I752" s="2">
        <v>180</v>
      </c>
      <c r="J752" s="16">
        <f>IF(AND(A752="m",B752=19603),Possibles!Q$91,(IF(AND(A752="m",B752=19601),Possibles!Q$90,IF(AND(A752="m",B752=19600),Possibles!Q$89,IF(AND(A752="f",B752=19603),Possibles!Q$87,IF(AND(A752="f",B752=19601),Possibles!Q$86,Possibles!Q$85))))))</f>
        <v>0.15971939812932087</v>
      </c>
      <c r="K752" s="2">
        <f t="shared" si="33"/>
        <v>287.49491663277757</v>
      </c>
      <c r="L752" s="16">
        <f t="shared" si="34"/>
        <v>0.12971939812932087</v>
      </c>
      <c r="M752" s="14">
        <f t="shared" si="35"/>
        <v>233.49491663277757</v>
      </c>
    </row>
    <row r="753" spans="1:13" x14ac:dyDescent="0.25">
      <c r="A753" t="s">
        <v>25</v>
      </c>
      <c r="B753">
        <v>19603</v>
      </c>
      <c r="C753">
        <v>1992</v>
      </c>
      <c r="D753" t="b">
        <v>0</v>
      </c>
      <c r="E753" s="2">
        <v>200</v>
      </c>
      <c r="F753" s="2">
        <v>200</v>
      </c>
      <c r="G753" s="2">
        <v>210</v>
      </c>
      <c r="H753" s="2">
        <v>275</v>
      </c>
      <c r="I753" s="2">
        <v>275</v>
      </c>
      <c r="J753" s="16">
        <f>IF(AND(A753="m",B753=19603),Possibles!Q$91,(IF(AND(A753="m",B753=19601),Possibles!Q$90,IF(AND(A753="m",B753=19600),Possibles!Q$89,IF(AND(A753="f",B753=19603),Possibles!Q$87,IF(AND(A753="f",B753=19601),Possibles!Q$86,Possibles!Q$85))))))</f>
        <v>0.1613047697245652</v>
      </c>
      <c r="K753" s="2">
        <f t="shared" si="33"/>
        <v>443.58811674255429</v>
      </c>
      <c r="L753" s="16">
        <f t="shared" si="34"/>
        <v>0.1313047697245652</v>
      </c>
      <c r="M753" s="14">
        <f t="shared" si="35"/>
        <v>361.08811674255429</v>
      </c>
    </row>
    <row r="754" spans="1:13" x14ac:dyDescent="0.25">
      <c r="A754" t="s">
        <v>15</v>
      </c>
      <c r="B754">
        <v>19600</v>
      </c>
      <c r="C754">
        <v>1992</v>
      </c>
      <c r="D754" t="b">
        <v>0</v>
      </c>
      <c r="E754" s="2">
        <v>120</v>
      </c>
      <c r="F754" s="2">
        <v>150</v>
      </c>
      <c r="G754" s="2">
        <v>120</v>
      </c>
      <c r="H754" s="2">
        <v>180</v>
      </c>
      <c r="I754" s="2">
        <v>255</v>
      </c>
      <c r="J754" s="16">
        <f>IF(AND(A754="m",B754=19603),Possibles!Q$91,(IF(AND(A754="m",B754=19601),Possibles!Q$90,IF(AND(A754="m",B754=19600),Possibles!Q$89,IF(AND(A754="f",B754=19603),Possibles!Q$87,IF(AND(A754="f",B754=19601),Possibles!Q$86,Possibles!Q$85))))))</f>
        <v>0.15971939812932087</v>
      </c>
      <c r="K754" s="2">
        <f t="shared" si="33"/>
        <v>407.28446522976822</v>
      </c>
      <c r="L754" s="16">
        <f t="shared" si="34"/>
        <v>0.12971939812932087</v>
      </c>
      <c r="M754" s="14">
        <f t="shared" si="35"/>
        <v>330.78446522976822</v>
      </c>
    </row>
    <row r="755" spans="1:13" x14ac:dyDescent="0.25">
      <c r="A755" t="s">
        <v>25</v>
      </c>
      <c r="B755">
        <v>19603</v>
      </c>
      <c r="C755">
        <v>1992</v>
      </c>
      <c r="D755" t="b">
        <v>0</v>
      </c>
      <c r="E755" s="2">
        <v>160</v>
      </c>
      <c r="F755" s="2">
        <v>190</v>
      </c>
      <c r="G755" s="2">
        <v>230</v>
      </c>
      <c r="H755" s="2">
        <v>205</v>
      </c>
      <c r="I755" s="2">
        <v>265</v>
      </c>
      <c r="J755" s="16">
        <f>IF(AND(A755="m",B755=19603),Possibles!Q$91,(IF(AND(A755="m",B755=19601),Possibles!Q$90,IF(AND(A755="m",B755=19600),Possibles!Q$89,IF(AND(A755="f",B755=19603),Possibles!Q$87,IF(AND(A755="f",B755=19601),Possibles!Q$86,Possibles!Q$85))))))</f>
        <v>0.1613047697245652</v>
      </c>
      <c r="K755" s="2">
        <f t="shared" si="33"/>
        <v>427.45763977009779</v>
      </c>
      <c r="L755" s="16">
        <f t="shared" si="34"/>
        <v>0.1313047697245652</v>
      </c>
      <c r="M755" s="14">
        <f t="shared" si="35"/>
        <v>347.95763977009779</v>
      </c>
    </row>
    <row r="756" spans="1:13" x14ac:dyDescent="0.25">
      <c r="A756" t="s">
        <v>25</v>
      </c>
      <c r="B756">
        <v>19601</v>
      </c>
      <c r="C756">
        <v>1992</v>
      </c>
      <c r="D756" t="b">
        <v>0</v>
      </c>
      <c r="E756" s="2">
        <v>160</v>
      </c>
      <c r="F756" s="2">
        <v>150</v>
      </c>
      <c r="G756" s="2">
        <v>180</v>
      </c>
      <c r="H756" s="2">
        <v>205</v>
      </c>
      <c r="I756" s="2">
        <v>265</v>
      </c>
      <c r="J756" s="16">
        <f>IF(AND(A756="m",B756=19603),Possibles!Q$91,(IF(AND(A756="m",B756=19601),Possibles!Q$90,IF(AND(A756="m",B756=19600),Possibles!Q$89,IF(AND(A756="f",B756=19603),Possibles!Q$87,IF(AND(A756="f",B756=19601),Possibles!Q$86,Possibles!Q$85))))))</f>
        <v>0.13250116814631868</v>
      </c>
      <c r="K756" s="2">
        <f t="shared" si="33"/>
        <v>351.1280955877445</v>
      </c>
      <c r="L756" s="16">
        <f t="shared" si="34"/>
        <v>0.10250116814631868</v>
      </c>
      <c r="M756" s="14">
        <f t="shared" si="35"/>
        <v>271.6280955877445</v>
      </c>
    </row>
    <row r="757" spans="1:13" x14ac:dyDescent="0.25">
      <c r="A757" t="s">
        <v>15</v>
      </c>
      <c r="B757">
        <v>19600</v>
      </c>
      <c r="C757">
        <v>1992</v>
      </c>
      <c r="D757" t="b">
        <v>0</v>
      </c>
      <c r="E757" s="2">
        <v>200</v>
      </c>
      <c r="F757" s="2">
        <v>250</v>
      </c>
      <c r="G757" s="2">
        <v>260</v>
      </c>
      <c r="H757" s="2">
        <v>230</v>
      </c>
      <c r="I757" s="2">
        <v>215</v>
      </c>
      <c r="J757" s="16">
        <f>IF(AND(A757="m",B757=19603),Possibles!Q$91,(IF(AND(A757="m",B757=19601),Possibles!Q$90,IF(AND(A757="m",B757=19600),Possibles!Q$89,IF(AND(A757="f",B757=19603),Possibles!Q$87,IF(AND(A757="f",B757=19601),Possibles!Q$86,Possibles!Q$85))))))</f>
        <v>0.15971939812932087</v>
      </c>
      <c r="K757" s="2">
        <f t="shared" si="33"/>
        <v>343.3967059780399</v>
      </c>
      <c r="L757" s="16">
        <f t="shared" si="34"/>
        <v>0.12971939812932087</v>
      </c>
      <c r="M757" s="14">
        <f t="shared" si="35"/>
        <v>278.8967059780399</v>
      </c>
    </row>
    <row r="758" spans="1:13" x14ac:dyDescent="0.25">
      <c r="A758" t="s">
        <v>25</v>
      </c>
      <c r="B758">
        <v>19601</v>
      </c>
      <c r="C758">
        <v>1992</v>
      </c>
      <c r="D758" t="b">
        <v>0</v>
      </c>
      <c r="E758" s="2">
        <v>40</v>
      </c>
      <c r="F758" s="2">
        <v>60</v>
      </c>
      <c r="G758" s="2">
        <v>90</v>
      </c>
      <c r="H758" s="2">
        <v>85</v>
      </c>
      <c r="I758" s="2">
        <v>70</v>
      </c>
      <c r="J758" s="16">
        <f>IF(AND(A758="m",B758=19603),Possibles!Q$91,(IF(AND(A758="m",B758=19601),Possibles!Q$90,IF(AND(A758="m",B758=19600),Possibles!Q$89,IF(AND(A758="f",B758=19603),Possibles!Q$87,IF(AND(A758="f",B758=19601),Possibles!Q$86,Possibles!Q$85))))))</f>
        <v>0.13250116814631868</v>
      </c>
      <c r="K758" s="2">
        <f t="shared" si="33"/>
        <v>92.750817702423063</v>
      </c>
      <c r="L758" s="16">
        <f t="shared" si="34"/>
        <v>0.10250116814631868</v>
      </c>
      <c r="M758" s="14">
        <f t="shared" si="35"/>
        <v>71.750817702423078</v>
      </c>
    </row>
    <row r="759" spans="1:13" x14ac:dyDescent="0.25">
      <c r="A759" t="s">
        <v>15</v>
      </c>
      <c r="B759">
        <v>19600</v>
      </c>
      <c r="C759">
        <v>1993</v>
      </c>
      <c r="D759" t="b">
        <v>0</v>
      </c>
      <c r="E759" s="2">
        <v>120</v>
      </c>
      <c r="F759" s="2">
        <v>170</v>
      </c>
      <c r="G759" s="2">
        <v>200</v>
      </c>
      <c r="H759" s="2">
        <v>195</v>
      </c>
      <c r="I759" s="2">
        <v>180</v>
      </c>
      <c r="J759" s="16">
        <f>IF(AND(A759="m",B759=19603),Possibles!Q$91,(IF(AND(A759="m",B759=19601),Possibles!Q$90,IF(AND(A759="m",B759=19600),Possibles!Q$89,IF(AND(A759="f",B759=19603),Possibles!Q$87,IF(AND(A759="f",B759=19601),Possibles!Q$86,Possibles!Q$85))))))</f>
        <v>0.15971939812932087</v>
      </c>
      <c r="K759" s="2">
        <f t="shared" si="33"/>
        <v>287.49491663277757</v>
      </c>
      <c r="L759" s="16">
        <f t="shared" si="34"/>
        <v>0.12971939812932087</v>
      </c>
      <c r="M759" s="14">
        <f t="shared" si="35"/>
        <v>233.49491663277757</v>
      </c>
    </row>
    <row r="760" spans="1:13" x14ac:dyDescent="0.25">
      <c r="A760" t="s">
        <v>15</v>
      </c>
      <c r="B760">
        <v>19600</v>
      </c>
      <c r="C760">
        <v>1993</v>
      </c>
      <c r="D760" t="b">
        <v>0</v>
      </c>
      <c r="E760" s="2">
        <v>200</v>
      </c>
      <c r="F760" s="2">
        <v>240</v>
      </c>
      <c r="G760" s="2">
        <v>210</v>
      </c>
      <c r="H760" s="2">
        <v>245</v>
      </c>
      <c r="I760" s="2">
        <v>245</v>
      </c>
      <c r="J760" s="16">
        <f>IF(AND(A760="m",B760=19603),Possibles!Q$91,(IF(AND(A760="m",B760=19601),Possibles!Q$90,IF(AND(A760="m",B760=19600),Possibles!Q$89,IF(AND(A760="f",B760=19603),Possibles!Q$87,IF(AND(A760="f",B760=19601),Possibles!Q$86,Possibles!Q$85))))))</f>
        <v>0.15971939812932087</v>
      </c>
      <c r="K760" s="2">
        <f t="shared" si="33"/>
        <v>391.31252541683614</v>
      </c>
      <c r="L760" s="16">
        <f t="shared" si="34"/>
        <v>0.12971939812932087</v>
      </c>
      <c r="M760" s="14">
        <f t="shared" si="35"/>
        <v>317.81252541683614</v>
      </c>
    </row>
    <row r="761" spans="1:13" x14ac:dyDescent="0.25">
      <c r="A761" t="s">
        <v>15</v>
      </c>
      <c r="B761">
        <v>19601</v>
      </c>
      <c r="C761">
        <v>1993</v>
      </c>
      <c r="D761" t="b">
        <v>0</v>
      </c>
      <c r="E761" s="2">
        <v>80</v>
      </c>
      <c r="F761" s="2">
        <v>110</v>
      </c>
      <c r="G761" s="2">
        <v>140</v>
      </c>
      <c r="H761" s="2">
        <v>125</v>
      </c>
      <c r="I761" s="2">
        <v>125</v>
      </c>
      <c r="J761" s="16">
        <f>IF(AND(A761="m",B761=19603),Possibles!Q$91,(IF(AND(A761="m",B761=19601),Possibles!Q$90,IF(AND(A761="m",B761=19600),Possibles!Q$89,IF(AND(A761="f",B761=19603),Possibles!Q$87,IF(AND(A761="f",B761=19601),Possibles!Q$86,Possibles!Q$85))))))</f>
        <v>0.15215332330491949</v>
      </c>
      <c r="K761" s="2">
        <f t="shared" si="33"/>
        <v>190.19165413114936</v>
      </c>
      <c r="L761" s="16">
        <f t="shared" si="34"/>
        <v>0.12215332330491949</v>
      </c>
      <c r="M761" s="14">
        <f t="shared" si="35"/>
        <v>152.69165413114936</v>
      </c>
    </row>
    <row r="762" spans="1:13" x14ac:dyDescent="0.25">
      <c r="A762" t="s">
        <v>15</v>
      </c>
      <c r="B762">
        <v>19603</v>
      </c>
      <c r="C762">
        <v>1993</v>
      </c>
      <c r="D762" t="b">
        <v>0</v>
      </c>
      <c r="E762" s="2">
        <v>40</v>
      </c>
      <c r="F762" s="2">
        <v>40</v>
      </c>
      <c r="G762" s="2">
        <v>90</v>
      </c>
      <c r="H762" s="2">
        <v>85</v>
      </c>
      <c r="I762" s="2">
        <v>100</v>
      </c>
      <c r="J762" s="16">
        <f>IF(AND(A762="m",B762=19603),Possibles!Q$91,(IF(AND(A762="m",B762=19601),Possibles!Q$90,IF(AND(A762="m",B762=19600),Possibles!Q$89,IF(AND(A762="f",B762=19603),Possibles!Q$87,IF(AND(A762="f",B762=19601),Possibles!Q$86,Possibles!Q$85))))))</f>
        <v>0.16389548693586697</v>
      </c>
      <c r="K762" s="2">
        <f t="shared" si="33"/>
        <v>163.89548693586698</v>
      </c>
      <c r="L762" s="16">
        <f t="shared" si="34"/>
        <v>0.13389548693586698</v>
      </c>
      <c r="M762" s="14">
        <f t="shared" si="35"/>
        <v>133.89548693586698</v>
      </c>
    </row>
    <row r="763" spans="1:13" x14ac:dyDescent="0.25">
      <c r="A763" t="s">
        <v>25</v>
      </c>
      <c r="B763">
        <v>19603</v>
      </c>
      <c r="C763">
        <v>1993</v>
      </c>
      <c r="D763" t="b">
        <v>0</v>
      </c>
      <c r="E763" s="2">
        <v>40</v>
      </c>
      <c r="F763" s="2">
        <v>70</v>
      </c>
      <c r="G763" s="2">
        <v>60</v>
      </c>
      <c r="H763" s="2">
        <v>70</v>
      </c>
      <c r="I763" s="2">
        <v>55</v>
      </c>
      <c r="J763" s="16">
        <f>IF(AND(A763="m",B763=19603),Possibles!Q$91,(IF(AND(A763="m",B763=19601),Possibles!Q$90,IF(AND(A763="m",B763=19600),Possibles!Q$89,IF(AND(A763="f",B763=19603),Possibles!Q$87,IF(AND(A763="f",B763=19601),Possibles!Q$86,Possibles!Q$85))))))</f>
        <v>0.1613047697245652</v>
      </c>
      <c r="K763" s="2">
        <f t="shared" si="33"/>
        <v>88.717623348510855</v>
      </c>
      <c r="L763" s="16">
        <f t="shared" si="34"/>
        <v>0.1313047697245652</v>
      </c>
      <c r="M763" s="14">
        <f t="shared" si="35"/>
        <v>72.217623348510855</v>
      </c>
    </row>
    <row r="764" spans="1:13" x14ac:dyDescent="0.25">
      <c r="A764" t="s">
        <v>25</v>
      </c>
      <c r="B764">
        <v>19600</v>
      </c>
      <c r="C764">
        <v>1994</v>
      </c>
      <c r="D764" t="b">
        <v>0</v>
      </c>
      <c r="E764" s="2">
        <v>160</v>
      </c>
      <c r="F764" s="2">
        <v>170</v>
      </c>
      <c r="G764" s="2">
        <v>180</v>
      </c>
      <c r="H764" s="2">
        <v>235</v>
      </c>
      <c r="I764" s="2">
        <v>265</v>
      </c>
      <c r="J764" s="16">
        <f>IF(AND(A764="m",B764=19603),Possibles!Q$91,(IF(AND(A764="m",B764=19601),Possibles!Q$90,IF(AND(A764="m",B764=19600),Possibles!Q$89,IF(AND(A764="f",B764=19603),Possibles!Q$87,IF(AND(A764="f",B764=19601),Possibles!Q$86,Possibles!Q$85))))))</f>
        <v>0.15082983768010214</v>
      </c>
      <c r="K764" s="2">
        <f t="shared" si="33"/>
        <v>399.69906985227067</v>
      </c>
      <c r="L764" s="16">
        <f t="shared" si="34"/>
        <v>0.12082983768010214</v>
      </c>
      <c r="M764" s="14">
        <f t="shared" si="35"/>
        <v>320.19906985227067</v>
      </c>
    </row>
    <row r="765" spans="1:13" x14ac:dyDescent="0.25">
      <c r="A765" t="s">
        <v>25</v>
      </c>
      <c r="B765">
        <v>19601</v>
      </c>
      <c r="C765">
        <v>1994</v>
      </c>
      <c r="D765" t="b">
        <v>0</v>
      </c>
      <c r="E765" s="2">
        <v>200</v>
      </c>
      <c r="F765" s="2">
        <v>210</v>
      </c>
      <c r="G765" s="2">
        <v>220</v>
      </c>
      <c r="H765" s="2">
        <v>245</v>
      </c>
      <c r="I765" s="2">
        <v>320</v>
      </c>
      <c r="J765" s="16">
        <f>IF(AND(A765="m",B765=19603),Possibles!Q$91,(IF(AND(A765="m",B765=19601),Possibles!Q$90,IF(AND(A765="m",B765=19600),Possibles!Q$89,IF(AND(A765="f",B765=19603),Possibles!Q$87,IF(AND(A765="f",B765=19601),Possibles!Q$86,Possibles!Q$85))))))</f>
        <v>0.13250116814631868</v>
      </c>
      <c r="K765" s="2">
        <f t="shared" si="33"/>
        <v>424.00373806821972</v>
      </c>
      <c r="L765" s="16">
        <f>J765-0.03</f>
        <v>0.10250116814631868</v>
      </c>
      <c r="M765" s="14">
        <f t="shared" si="35"/>
        <v>328.00373806821983</v>
      </c>
    </row>
    <row r="766" spans="1:13" x14ac:dyDescent="0.25">
      <c r="E766" s="2">
        <f>SUM(Table_Development.accdb[2010])</f>
        <v>302480</v>
      </c>
      <c r="F766" s="2">
        <f>SUM(Table_Development.accdb[2011])</f>
        <v>370685</v>
      </c>
      <c r="G766" s="2">
        <f>SUM(Table_Development.accdb[2012])</f>
        <v>432470</v>
      </c>
      <c r="H766" s="2">
        <f>SUM(Table_Development.accdb[2013])</f>
        <v>511175</v>
      </c>
      <c r="I766" s="2">
        <f>SUM(Table_Development.accdb[2014])</f>
        <v>589890</v>
      </c>
      <c r="J766" s="15"/>
    </row>
    <row r="767" spans="1:13" x14ac:dyDescent="0.25">
      <c r="C767" t="s">
        <v>1300</v>
      </c>
      <c r="F767" s="3">
        <f>((Table_Development.accdb[[#Totals],[2011]]-Table_Development.accdb[[#Totals],[2010]])/Table_Development.accdb[[#Totals],[2010]])</f>
        <v>0.22548598254430044</v>
      </c>
      <c r="G767" s="3">
        <f>((Table_Development.accdb[[#Totals],[2012]]-Table_Development.accdb[[#Totals],[2011]])/Table_Development.accdb[[#Totals],[2011]])</f>
        <v>0.16667790711790334</v>
      </c>
      <c r="H767" s="3">
        <f>((Table_Development.accdb[[#Totals],[2013]]-Table_Development.accdb[[#Totals],[2012]])/Table_Development.accdb[[#Totals],[2012]])</f>
        <v>0.18198950216199969</v>
      </c>
      <c r="I767" s="3">
        <f>((Table_Development.accdb[[#Totals],[2014]]-Table_Development.accdb[[#Totals],[2013]])/Table_Development.accdb[[#Totals],[2013]])</f>
        <v>0.15398836015063336</v>
      </c>
    </row>
    <row r="769" spans="1:3" x14ac:dyDescent="0.25">
      <c r="A769" s="7" t="s">
        <v>1303</v>
      </c>
      <c r="B769" t="s">
        <v>1316</v>
      </c>
      <c r="C769" t="s">
        <v>1317</v>
      </c>
    </row>
    <row r="770" spans="1:3" x14ac:dyDescent="0.25">
      <c r="A770" s="8" t="s">
        <v>25</v>
      </c>
      <c r="B770" s="18">
        <v>380640.16267147806</v>
      </c>
      <c r="C770" s="18">
        <v>303459.162671478</v>
      </c>
    </row>
    <row r="771" spans="1:3" x14ac:dyDescent="0.25">
      <c r="A771" s="13">
        <v>19600</v>
      </c>
      <c r="B771" s="18">
        <v>142760.44136421671</v>
      </c>
      <c r="C771" s="18">
        <v>114365.44136421668</v>
      </c>
    </row>
    <row r="772" spans="1:3" x14ac:dyDescent="0.25">
      <c r="A772" s="13">
        <v>19601</v>
      </c>
      <c r="B772" s="18">
        <v>112400.7409385221</v>
      </c>
      <c r="C772" s="18">
        <v>86951.740938522096</v>
      </c>
    </row>
    <row r="773" spans="1:3" x14ac:dyDescent="0.25">
      <c r="A773" s="13">
        <v>19603</v>
      </c>
      <c r="B773" s="18">
        <v>125478.98036873924</v>
      </c>
      <c r="C773" s="18">
        <v>102141.98036873924</v>
      </c>
    </row>
    <row r="774" spans="1:3" x14ac:dyDescent="0.25">
      <c r="A774" s="8" t="s">
        <v>15</v>
      </c>
      <c r="B774" s="18">
        <v>528244.10695005395</v>
      </c>
      <c r="C774" s="18">
        <v>428458.10695005406</v>
      </c>
    </row>
    <row r="775" spans="1:3" x14ac:dyDescent="0.25">
      <c r="A775" s="13">
        <v>19600</v>
      </c>
      <c r="B775" s="18">
        <v>182191.91744611622</v>
      </c>
      <c r="C775" s="18">
        <v>147970.91744611633</v>
      </c>
    </row>
    <row r="776" spans="1:3" x14ac:dyDescent="0.25">
      <c r="A776" s="13">
        <v>19601</v>
      </c>
      <c r="B776" s="18">
        <v>157326.53629728686</v>
      </c>
      <c r="C776" s="18">
        <v>126306.53629728686</v>
      </c>
    </row>
    <row r="777" spans="1:3" x14ac:dyDescent="0.25">
      <c r="A777" s="13">
        <v>19603</v>
      </c>
      <c r="B777" s="18">
        <v>188725.65320665087</v>
      </c>
      <c r="C777" s="18">
        <v>154180.65320665084</v>
      </c>
    </row>
    <row r="778" spans="1:3" x14ac:dyDescent="0.25">
      <c r="A778" s="8" t="s">
        <v>1304</v>
      </c>
      <c r="B778" s="18">
        <v>908884.26962153194</v>
      </c>
      <c r="C778" s="18">
        <v>731917.26962153206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Possibles</vt:lpstr>
      <vt:lpstr>Prediction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MCP Desk Service Account</dc:creator>
  <cp:lastModifiedBy>libs-mcpdesk</cp:lastModifiedBy>
  <dcterms:created xsi:type="dcterms:W3CDTF">2014-11-17T00:27:55Z</dcterms:created>
  <dcterms:modified xsi:type="dcterms:W3CDTF">2014-11-22T19:02:14Z</dcterms:modified>
</cp:coreProperties>
</file>