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pencerpowell/Desktop/"/>
    </mc:Choice>
  </mc:AlternateContent>
  <xr:revisionPtr revIDLastSave="0" documentId="8_{9384CB02-0516-1C41-9E76-22D34CA7ABB0}" xr6:coauthVersionLast="45" xr6:coauthVersionMax="45" xr10:uidLastSave="{00000000-0000-0000-0000-000000000000}"/>
  <bookViews>
    <workbookView xWindow="780" yWindow="1000" windowWidth="12840" windowHeight="15860" xr2:uid="{BF6352BA-898F-354E-A674-D8EDEE2159A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7" i="1" l="1"/>
  <c r="D44" i="1"/>
  <c r="D46" i="1"/>
  <c r="D42" i="1"/>
  <c r="C45" i="1"/>
  <c r="C43" i="1"/>
  <c r="H46" i="1"/>
  <c r="G45" i="1" s="1"/>
  <c r="H44" i="1"/>
  <c r="H42" i="1"/>
  <c r="E45" i="1"/>
  <c r="I45" i="1" s="1"/>
  <c r="E43" i="1"/>
  <c r="I43" i="1" s="1"/>
  <c r="I47" i="1"/>
  <c r="I41" i="1"/>
  <c r="E41" i="1"/>
  <c r="F19" i="1"/>
  <c r="C35" i="1"/>
  <c r="F27" i="1" s="1"/>
  <c r="B44" i="1"/>
  <c r="F30" i="1"/>
  <c r="F28" i="1"/>
  <c r="F5" i="1"/>
  <c r="F4" i="1"/>
  <c r="G18" i="1"/>
  <c r="C20" i="1"/>
  <c r="G20" i="1" s="1"/>
  <c r="C18" i="1"/>
  <c r="B19" i="1"/>
  <c r="F3" i="1"/>
  <c r="F2" i="1"/>
  <c r="C10" i="1"/>
  <c r="F29" i="1" l="1"/>
  <c r="G43" i="1" l="1"/>
  <c r="F44" i="1" s="1"/>
</calcChain>
</file>

<file path=xl/sharedStrings.xml><?xml version="1.0" encoding="utf-8"?>
<sst xmlns="http://schemas.openxmlformats.org/spreadsheetml/2006/main" count="30" uniqueCount="17">
  <si>
    <t>Spot</t>
  </si>
  <si>
    <t>Strike</t>
  </si>
  <si>
    <t>Expiry</t>
  </si>
  <si>
    <t>Rate</t>
  </si>
  <si>
    <t xml:space="preserve">Volitility </t>
  </si>
  <si>
    <t>Dividend</t>
  </si>
  <si>
    <t>U</t>
  </si>
  <si>
    <t>d</t>
  </si>
  <si>
    <t>pstar</t>
  </si>
  <si>
    <t>Nper</t>
  </si>
  <si>
    <t>h</t>
  </si>
  <si>
    <t>Spot price tree, 1b</t>
  </si>
  <si>
    <t>Time</t>
  </si>
  <si>
    <t>Disc</t>
  </si>
  <si>
    <t>Option Price Tree, 1b</t>
  </si>
  <si>
    <t>Spot price tree, 1c</t>
  </si>
  <si>
    <t>Option Price Tree, 1c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</si>
</sst>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7" formatCode="0.0000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7">
    <xf numFmtId="0" fontId="0" fillId="0" borderId="0" xfId="0"/>
    <xf numFmtId="167" fontId="0" fillId="0" borderId="0" xfId="0" applyNumberFormat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left"/>
    </xf>
    <xf numFmtId="44" fontId="0" fillId="0" borderId="5" xfId="1" applyFont="1" applyBorder="1"/>
    <xf numFmtId="44" fontId="0" fillId="0" borderId="0" xfId="1" applyFont="1" applyBorder="1"/>
    <xf numFmtId="44" fontId="0" fillId="0" borderId="6" xfId="1" applyFont="1" applyBorder="1"/>
    <xf numFmtId="44" fontId="0" fillId="0" borderId="0" xfId="1" applyFont="1"/>
    <xf numFmtId="44" fontId="0" fillId="0" borderId="1" xfId="1" applyFont="1" applyBorder="1"/>
    <xf numFmtId="44" fontId="0" fillId="0" borderId="7" xfId="1" applyFont="1" applyBorder="1"/>
    <xf numFmtId="44" fontId="0" fillId="0" borderId="8" xfId="1" applyFont="1" applyBorder="1"/>
    <xf numFmtId="44" fontId="0" fillId="2" borderId="1" xfId="1" applyFont="1" applyFill="1" applyBorder="1"/>
    <xf numFmtId="44" fontId="0" fillId="0" borderId="1" xfId="0" applyNumberFormat="1" applyBorder="1"/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3D0CB-8CE2-8D42-ABC9-60A17961A117}">
  <dimension ref="A2:I48"/>
  <sheetViews>
    <sheetView tabSelected="1" topLeftCell="A28" workbookViewId="0">
      <selection activeCell="E53" sqref="E53"/>
    </sheetView>
  </sheetViews>
  <sheetFormatPr baseColWidth="10" defaultRowHeight="16" x14ac:dyDescent="0.2"/>
  <sheetData>
    <row r="2" spans="2:8" x14ac:dyDescent="0.2">
      <c r="B2" t="s">
        <v>0</v>
      </c>
      <c r="C2">
        <v>100</v>
      </c>
      <c r="E2" t="s">
        <v>6</v>
      </c>
      <c r="F2" s="1">
        <f>EXP((C5-C7)*C10+C6*SQRT(C10))</f>
        <v>1.3231298123374369</v>
      </c>
    </row>
    <row r="3" spans="2:8" x14ac:dyDescent="0.2">
      <c r="B3" t="s">
        <v>1</v>
      </c>
      <c r="C3">
        <v>105</v>
      </c>
      <c r="E3" t="s">
        <v>7</v>
      </c>
      <c r="F3" s="1">
        <f>EXP((C5-C7)*C10-C6*SQRT(C10))</f>
        <v>0.88692043671715748</v>
      </c>
    </row>
    <row r="4" spans="2:8" x14ac:dyDescent="0.2">
      <c r="B4" t="s">
        <v>2</v>
      </c>
      <c r="C4">
        <v>1</v>
      </c>
      <c r="E4" t="s">
        <v>8</v>
      </c>
      <c r="F4">
        <f>(EXP((C5-C7)*C10)-F3)/(F2-F3)</f>
        <v>0.45016600268752238</v>
      </c>
    </row>
    <row r="5" spans="2:8" x14ac:dyDescent="0.2">
      <c r="B5" t="s">
        <v>3</v>
      </c>
      <c r="C5">
        <v>0.08</v>
      </c>
      <c r="E5" t="s">
        <v>13</v>
      </c>
      <c r="F5">
        <f>EXP(-C5*C10)</f>
        <v>0.92311634638663576</v>
      </c>
    </row>
    <row r="6" spans="2:8" x14ac:dyDescent="0.2">
      <c r="B6" t="s">
        <v>4</v>
      </c>
      <c r="C6">
        <v>0.2</v>
      </c>
    </row>
    <row r="7" spans="2:8" x14ac:dyDescent="0.2">
      <c r="B7" t="s">
        <v>5</v>
      </c>
      <c r="C7">
        <v>0</v>
      </c>
    </row>
    <row r="9" spans="2:8" x14ac:dyDescent="0.2">
      <c r="B9" t="s">
        <v>9</v>
      </c>
      <c r="C9">
        <v>1</v>
      </c>
    </row>
    <row r="10" spans="2:8" x14ac:dyDescent="0.2">
      <c r="B10" t="s">
        <v>10</v>
      </c>
      <c r="C10">
        <f>C4/C9</f>
        <v>1</v>
      </c>
    </row>
    <row r="14" spans="2:8" ht="17" thickBot="1" x14ac:dyDescent="0.25"/>
    <row r="15" spans="2:8" x14ac:dyDescent="0.2">
      <c r="B15" s="8" t="s">
        <v>11</v>
      </c>
      <c r="C15" s="9"/>
      <c r="D15" s="10"/>
      <c r="F15" s="8" t="s">
        <v>14</v>
      </c>
      <c r="G15" s="9"/>
      <c r="H15" s="10"/>
    </row>
    <row r="16" spans="2:8" ht="17" thickBot="1" x14ac:dyDescent="0.25">
      <c r="B16" s="15"/>
      <c r="C16" s="16"/>
      <c r="D16" s="17"/>
      <c r="E16" s="18"/>
      <c r="F16" s="15"/>
      <c r="G16" s="16"/>
      <c r="H16" s="17"/>
    </row>
    <row r="17" spans="1:8" ht="17" thickBot="1" x14ac:dyDescent="0.25">
      <c r="B17" s="15"/>
      <c r="C17" s="16"/>
      <c r="D17" s="19"/>
      <c r="E17" s="18"/>
      <c r="F17" s="15"/>
      <c r="G17" s="16"/>
      <c r="H17" s="19"/>
    </row>
    <row r="18" spans="1:8" ht="17" thickBot="1" x14ac:dyDescent="0.25">
      <c r="B18" s="15"/>
      <c r="C18" s="19">
        <f>B19*F2</f>
        <v>132.3129812337437</v>
      </c>
      <c r="D18" s="17"/>
      <c r="E18" s="18"/>
      <c r="F18" s="15"/>
      <c r="G18" s="19">
        <f>MAX(C18-$C$3,0)</f>
        <v>27.312981233743699</v>
      </c>
      <c r="H18" s="17"/>
    </row>
    <row r="19" spans="1:8" ht="17" thickBot="1" x14ac:dyDescent="0.25">
      <c r="B19" s="19">
        <f>C2</f>
        <v>100</v>
      </c>
      <c r="C19" s="16"/>
      <c r="D19" s="19"/>
      <c r="E19" s="18"/>
      <c r="F19" s="22">
        <f>F5*(F4*G18+(1-F4)*G20)</f>
        <v>11.350062186067705</v>
      </c>
      <c r="G19" s="16"/>
      <c r="H19" s="19"/>
    </row>
    <row r="20" spans="1:8" ht="17" thickBot="1" x14ac:dyDescent="0.25">
      <c r="B20" s="15"/>
      <c r="C20" s="19">
        <f>B19*F3</f>
        <v>88.692043671715751</v>
      </c>
      <c r="D20" s="17"/>
      <c r="E20" s="18"/>
      <c r="F20" s="15"/>
      <c r="G20" s="19">
        <f>MAX(C20-$C$3,0)</f>
        <v>0</v>
      </c>
      <c r="H20" s="17"/>
    </row>
    <row r="21" spans="1:8" ht="17" thickBot="1" x14ac:dyDescent="0.25">
      <c r="B21" s="15"/>
      <c r="C21" s="16"/>
      <c r="D21" s="19"/>
      <c r="E21" s="18"/>
      <c r="F21" s="20"/>
      <c r="G21" s="21"/>
      <c r="H21" s="19"/>
    </row>
    <row r="22" spans="1:8" ht="17" thickBot="1" x14ac:dyDescent="0.25">
      <c r="B22" s="5"/>
      <c r="C22" s="6"/>
      <c r="D22" s="7"/>
    </row>
    <row r="23" spans="1:8" x14ac:dyDescent="0.2">
      <c r="A23" s="14" t="s">
        <v>12</v>
      </c>
      <c r="B23" s="14">
        <v>0</v>
      </c>
      <c r="C23" s="14">
        <v>1</v>
      </c>
      <c r="D23" s="14"/>
      <c r="E23" s="14"/>
      <c r="F23" s="14">
        <v>0</v>
      </c>
      <c r="G23" s="14">
        <v>1</v>
      </c>
    </row>
    <row r="27" spans="1:8" x14ac:dyDescent="0.2">
      <c r="B27" t="s">
        <v>0</v>
      </c>
      <c r="C27">
        <v>100</v>
      </c>
      <c r="E27" t="s">
        <v>6</v>
      </c>
      <c r="F27" s="1">
        <f>EXP((C30-C32)*C35+C31*SQRT(C35))</f>
        <v>1.1527342401707321</v>
      </c>
    </row>
    <row r="28" spans="1:8" x14ac:dyDescent="0.2">
      <c r="B28" t="s">
        <v>1</v>
      </c>
      <c r="C28">
        <v>105</v>
      </c>
      <c r="E28" t="s">
        <v>7</v>
      </c>
      <c r="F28" s="1">
        <f>EXP((C30-C32)*C35-C31*SQRT(C35))</f>
        <v>0.91502546163410481</v>
      </c>
    </row>
    <row r="29" spans="1:8" x14ac:dyDescent="0.2">
      <c r="B29" t="s">
        <v>2</v>
      </c>
      <c r="C29">
        <v>1</v>
      </c>
      <c r="E29" t="s">
        <v>8</v>
      </c>
      <c r="F29">
        <f>(EXP((C30-C32)*C35)-F28)/(F27-F28)</f>
        <v>0.47116451884640997</v>
      </c>
    </row>
    <row r="30" spans="1:8" x14ac:dyDescent="0.2">
      <c r="B30" t="s">
        <v>3</v>
      </c>
      <c r="C30">
        <v>0.08</v>
      </c>
      <c r="E30" t="s">
        <v>13</v>
      </c>
      <c r="F30">
        <f>EXP(-C30*C35)</f>
        <v>0.973685749353145</v>
      </c>
    </row>
    <row r="31" spans="1:8" x14ac:dyDescent="0.2">
      <c r="B31" t="s">
        <v>4</v>
      </c>
      <c r="C31">
        <v>0.2</v>
      </c>
    </row>
    <row r="32" spans="1:8" x14ac:dyDescent="0.2">
      <c r="B32" t="s">
        <v>5</v>
      </c>
      <c r="C32">
        <v>0</v>
      </c>
    </row>
    <row r="34" spans="1:9" x14ac:dyDescent="0.2">
      <c r="B34" t="s">
        <v>9</v>
      </c>
      <c r="C34">
        <v>3</v>
      </c>
    </row>
    <row r="35" spans="1:9" x14ac:dyDescent="0.2">
      <c r="B35" t="s">
        <v>10</v>
      </c>
      <c r="C35">
        <f>C29/C34</f>
        <v>0.33333333333333331</v>
      </c>
    </row>
    <row r="39" spans="1:9" ht="17" thickBot="1" x14ac:dyDescent="0.25"/>
    <row r="40" spans="1:9" ht="17" thickBot="1" x14ac:dyDescent="0.25">
      <c r="B40" s="11" t="s">
        <v>15</v>
      </c>
      <c r="C40" s="12"/>
      <c r="D40" s="13"/>
      <c r="F40" s="11" t="s">
        <v>16</v>
      </c>
      <c r="G40" s="12"/>
      <c r="H40" s="12"/>
      <c r="I40" s="13"/>
    </row>
    <row r="41" spans="1:9" ht="17" thickBot="1" x14ac:dyDescent="0.25">
      <c r="B41" s="15"/>
      <c r="C41" s="16"/>
      <c r="D41" s="17"/>
      <c r="E41" s="19">
        <f>D42*F27</f>
        <v>153.17489107578726</v>
      </c>
      <c r="F41" s="15"/>
      <c r="G41" s="16"/>
      <c r="H41" s="17"/>
      <c r="I41" s="23">
        <f>MAX(E41-$C$28,0)</f>
        <v>48.174891075787258</v>
      </c>
    </row>
    <row r="42" spans="1:9" ht="17" thickBot="1" x14ac:dyDescent="0.25">
      <c r="B42" s="15"/>
      <c r="C42" s="16"/>
      <c r="D42" s="19">
        <f>C43*F27</f>
        <v>132.87962284619951</v>
      </c>
      <c r="E42" s="18"/>
      <c r="F42" s="15"/>
      <c r="G42" s="16"/>
      <c r="H42" s="19">
        <f>F30*(F29*I41+(1-F29)*I43)</f>
        <v>30.642619164119282</v>
      </c>
      <c r="I42" s="4"/>
    </row>
    <row r="43" spans="1:9" ht="17" thickBot="1" x14ac:dyDescent="0.25">
      <c r="B43" s="15"/>
      <c r="C43" s="19">
        <f>B44*F27</f>
        <v>115.27342401707321</v>
      </c>
      <c r="D43" s="17"/>
      <c r="E43" s="19">
        <f>D42*F28</f>
        <v>121.58823823660944</v>
      </c>
      <c r="F43" s="15"/>
      <c r="G43" s="19">
        <f>F30*(F29*H42+(1-F29)*H44)</f>
        <v>17.976398361000069</v>
      </c>
      <c r="H43" s="17"/>
      <c r="I43" s="23">
        <f>MAX(E43-$C$28,0)</f>
        <v>16.588238236609442</v>
      </c>
    </row>
    <row r="44" spans="1:9" ht="17" thickBot="1" x14ac:dyDescent="0.25">
      <c r="B44" s="19">
        <f>C27</f>
        <v>100</v>
      </c>
      <c r="C44" s="16"/>
      <c r="D44" s="19">
        <f>C45*F27</f>
        <v>105.47811802536633</v>
      </c>
      <c r="E44" s="18"/>
      <c r="F44" s="22">
        <f>F30*(F29*G43+(1-F29)*G45)</f>
        <v>10.044685209190392</v>
      </c>
      <c r="G44" s="16"/>
      <c r="H44" s="19">
        <f>F30*(F29*I43+(1-F29)*I45)</f>
        <v>7.6101226489536993</v>
      </c>
      <c r="I44" s="4"/>
    </row>
    <row r="45" spans="1:9" ht="17" thickBot="1" x14ac:dyDescent="0.25">
      <c r="B45" s="15"/>
      <c r="C45" s="19">
        <f>B44*F28</f>
        <v>91.502546163410486</v>
      </c>
      <c r="D45" s="17"/>
      <c r="E45" s="19">
        <f>D44*F28</f>
        <v>96.515163638457409</v>
      </c>
      <c r="F45" s="15"/>
      <c r="G45" s="19">
        <f>F30*(F29*H44+(1-F29)*H46)</f>
        <v>3.491266878739705</v>
      </c>
      <c r="H45" s="17"/>
      <c r="I45" s="23">
        <f>MAX(E45-$C$28,0)</f>
        <v>0</v>
      </c>
    </row>
    <row r="46" spans="1:9" ht="17" thickBot="1" x14ac:dyDescent="0.25">
      <c r="B46" s="15"/>
      <c r="C46" s="16"/>
      <c r="D46" s="19">
        <f>C45*F28</f>
        <v>83.72715954387067</v>
      </c>
      <c r="E46" s="18"/>
      <c r="F46" s="20"/>
      <c r="G46" s="21"/>
      <c r="H46" s="19">
        <f>F30*(F29*I45+(1-F29)*I47)</f>
        <v>0</v>
      </c>
      <c r="I46" s="4"/>
    </row>
    <row r="47" spans="1:9" ht="17" thickBot="1" x14ac:dyDescent="0.25">
      <c r="B47" s="5"/>
      <c r="C47" s="6"/>
      <c r="D47" s="7"/>
      <c r="E47" s="23">
        <f>D46*F28</f>
        <v>76.612482812942602</v>
      </c>
      <c r="F47" s="2"/>
      <c r="G47" s="3"/>
      <c r="H47" s="3"/>
      <c r="I47" s="23">
        <f>MAX(E47-$C$28,0)</f>
        <v>0</v>
      </c>
    </row>
    <row r="48" spans="1:9" ht="17" thickBot="1" x14ac:dyDescent="0.25">
      <c r="A48" s="14" t="s">
        <v>12</v>
      </c>
      <c r="B48" s="14">
        <v>0</v>
      </c>
      <c r="C48" s="14">
        <v>1</v>
      </c>
      <c r="D48" s="14">
        <v>2</v>
      </c>
      <c r="E48" s="14">
        <v>3</v>
      </c>
      <c r="F48" s="24">
        <v>0</v>
      </c>
      <c r="G48" s="25">
        <v>1</v>
      </c>
      <c r="H48" s="25">
        <v>2</v>
      </c>
      <c r="I48" s="26">
        <v>3</v>
      </c>
    </row>
  </sheetData>
  <mergeCells count="2">
    <mergeCell ref="B40:D40"/>
    <mergeCell ref="F40:I4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2020-12-18T03:32:58Z</dcterms:created>
  <dcterms:modified xsi:type="dcterms:W3CDTF">2020-12-18T07:10:55Z</dcterms:modified>
</cp:coreProperties>
</file>