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dea\Fisica_Experimental\Python_tiro_parabolico\"/>
    </mc:Choice>
  </mc:AlternateContent>
  <xr:revisionPtr revIDLastSave="0" documentId="13_ncr:1_{F9FC1D60-71C1-4C0F-9072-059DC4DB2885}" xr6:coauthVersionLast="47" xr6:coauthVersionMax="47" xr10:uidLastSave="{00000000-0000-0000-0000-000000000000}"/>
  <bookViews>
    <workbookView xWindow="-108" yWindow="-108" windowWidth="23256" windowHeight="12456" xr2:uid="{27B2260E-1732-473A-A4C6-EF485450A52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H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X2" i="1"/>
  <c r="X3" i="1"/>
  <c r="W2" i="1"/>
  <c r="X7" i="1"/>
  <c r="X8" i="1"/>
  <c r="X4" i="1"/>
  <c r="X5" i="1"/>
  <c r="X6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BE2" i="1" l="1"/>
  <c r="AU2" i="1"/>
  <c r="AK2" i="1"/>
  <c r="O2" i="1"/>
  <c r="Z2" i="1"/>
  <c r="F2" i="1"/>
  <c r="AL2" i="1" l="1"/>
  <c r="P2" i="1"/>
  <c r="BF2" i="1"/>
  <c r="AV2" i="1"/>
  <c r="AA2" i="1"/>
</calcChain>
</file>

<file path=xl/sharedStrings.xml><?xml version="1.0" encoding="utf-8"?>
<sst xmlns="http://schemas.openxmlformats.org/spreadsheetml/2006/main" count="69" uniqueCount="20">
  <si>
    <t>Altura [cm]</t>
  </si>
  <si>
    <t>Diamentro [mm]</t>
  </si>
  <si>
    <r>
      <t>Tiempo haz 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s]</t>
    </r>
  </si>
  <si>
    <t>Distancia [cm]</t>
  </si>
  <si>
    <t>Tiempo cronometro 2 [s]</t>
  </si>
  <si>
    <t>Angulo [Grados°]</t>
  </si>
  <si>
    <t>Tiempo haz 2 [µs]</t>
  </si>
  <si>
    <t>Incestidumbre Tiempo haz [µs]</t>
  </si>
  <si>
    <t>Tiempo de reacción [s]</t>
  </si>
  <si>
    <t>Incertidumbre del angulo [Grados °]</t>
  </si>
  <si>
    <t>Incertidumbre del diametro [cm]</t>
  </si>
  <si>
    <t>Tiempo haz [µs]</t>
  </si>
  <si>
    <t>Tiempo cronometro [s]</t>
  </si>
  <si>
    <t>Hipotenusa [cm]</t>
  </si>
  <si>
    <t>Incertidumbre de la altura [cm]</t>
  </si>
  <si>
    <t>Incertidumbre de la hipotenusa [cm]</t>
  </si>
  <si>
    <t>Incertidumbre del haz de luz [µs]</t>
  </si>
  <si>
    <t>Velocidad cronometro [cm/s]</t>
  </si>
  <si>
    <t>Incertidumbre de la velocidad [cm/s]</t>
  </si>
  <si>
    <t>Incertidumbre de la distancia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</si>
</sst>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5" xfId="0" applyFont="1" applyBorder="1"/>
    <xf numFmtId="0" fontId="3" fillId="0" borderId="5" xfId="0" applyFont="1" applyBorder="1"/>
    <xf numFmtId="0" fontId="1" fillId="0" borderId="0" xfId="0" applyFont="1"/>
    <xf numFmtId="164" fontId="0" fillId="0" borderId="1" xfId="0" applyNumberFormat="1" applyBorder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449179</xdr:colOff>
      <xdr:row>27</xdr:row>
      <xdr:rowOff>104272</xdr:rowOff>
    </xdr:from>
    <xdr:to>
      <xdr:col>5</xdr:col>
      <xdr:colOff>32085</xdr:colOff>
      <xdr:row>54</xdr:row>
      <xdr:rowOff>120314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FBD1BA-ED7B-E1A3-7833-29F37BD55E2E}"/>
            </a:ext>
          </a:extLst>
        </xdr:cNvPr>
        <xdr:cNvSpPr txBox="1"/>
      </xdr:nvSpPr>
      <xdr:spPr>
        <a:xfrm>
          <a:off x="449179" y="5085346"/>
          <a:ext cx="6817895" cy="49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5. Observando los puntos marcados sobre el papel por las esferas, ¿considera que estas</a:t>
          </a:r>
        </a:p>
        <a:p>
          <a:r>
            <a:rPr lang="es-CO" sz="1400" b="1"/>
            <a:t>son exactas?, ¿podemos decir que son precisas? Argumente.</a:t>
          </a:r>
        </a:p>
        <a:p>
          <a:endParaRPr lang="es-CO" sz="1400" b="1"/>
        </a:p>
        <a:p>
          <a:r>
            <a:rPr lang="es-CO" sz="1400" b="1"/>
            <a:t>6. A partir de la ecuación (2), determine la velocidad de la esfera al final de la rampa</a:t>
          </a:r>
        </a:p>
        <a:p>
          <a:r>
            <a:rPr lang="es-CO" sz="1400" b="1"/>
            <a:t>(velocidad inicial del movimiento parabólico) para cada par de datos (t, Xmáx).</a:t>
          </a:r>
        </a:p>
        <a:p>
          <a:endParaRPr lang="es-CO" sz="1400" b="1"/>
        </a:p>
        <a:p>
          <a:r>
            <a:rPr lang="es-CO" sz="1400" b="1"/>
            <a:t>7. A partir de la ecuación (3), determine la velocidad de la esfera al final de la rampa</a:t>
          </a:r>
        </a:p>
        <a:p>
          <a:r>
            <a:rPr lang="es-CO" sz="1400" b="1"/>
            <a:t>(velocidad inicial del movimiento parabólico) para cada dato (Xmáx).</a:t>
          </a:r>
        </a:p>
        <a:p>
          <a:endParaRPr lang="es-CO" sz="1400" b="1"/>
        </a:p>
        <a:p>
          <a:r>
            <a:rPr lang="es-CO" sz="1400" b="1"/>
            <a:t>8. Adicionalmente, con los datos arrojados por el Arduino calcule la velocidad de la</a:t>
          </a:r>
        </a:p>
        <a:p>
          <a:r>
            <a:rPr lang="es-CO" sz="1400" b="1"/>
            <a:t>esfera al final de la rampa.</a:t>
          </a:r>
        </a:p>
        <a:p>
          <a:endParaRPr lang="es-CO" sz="1400" b="1"/>
        </a:p>
        <a:p>
          <a:r>
            <a:rPr lang="es-CO" sz="1400" b="1"/>
            <a:t>9. Realice un histograma de frecuencias con los valores obtenidos para la velocidad a</a:t>
          </a:r>
        </a:p>
        <a:p>
          <a:r>
            <a:rPr lang="es-CO" sz="1400" b="1"/>
            <a:t>partir de los cálculos de los puntos 6, 7 y 8 (un histograma para cada conjunto de</a:t>
          </a:r>
        </a:p>
        <a:p>
          <a:r>
            <a:rPr lang="es-CO" sz="1400" b="1"/>
            <a:t>velocidades).</a:t>
          </a:r>
        </a:p>
        <a:p>
          <a:endParaRPr lang="es-CO" sz="1400" b="1"/>
        </a:p>
        <a:p>
          <a:r>
            <a:rPr lang="es-CO" sz="1400" b="1"/>
            <a:t>10. Determine el promedio, la mediana, la moda y desviación estándar de los datos de</a:t>
          </a:r>
        </a:p>
        <a:p>
          <a:r>
            <a:rPr lang="es-CO" sz="1400" b="1"/>
            <a:t>cada conjunto de velocidades obtenidos.</a:t>
          </a:r>
        </a:p>
        <a:p>
          <a:endParaRPr lang="es-CO" sz="1400" b="1"/>
        </a:p>
        <a:p>
          <a:r>
            <a:rPr lang="es-CO" sz="1400" b="1"/>
            <a:t>11. Compare los valores promedio de velocidad y la respectiva incertidumbre obtenidos</a:t>
          </a:r>
        </a:p>
        <a:p>
          <a:r>
            <a:rPr lang="es-CO" sz="1400" b="1"/>
            <a:t>con cada método (uso de ecuación (2), uso de ecuación (3) y medida con el Arduino).</a:t>
          </a:r>
        </a:p>
        <a:p>
          <a:r>
            <a:rPr lang="es-CO" sz="1400" b="1"/>
            <a:t>Dentro del intervalo de error, ¿son iguales sus resultados?, ¿cuál método es más</a:t>
          </a:r>
        </a:p>
        <a:p>
          <a:r>
            <a:rPr lang="es-CO" sz="1400" b="1"/>
            <a:t>preciso?.</a:t>
          </a:r>
        </a:p>
      </xdr:txBody>
    </xdr:sp>
    <xdr:clientData/>
  </xdr:twoCellAnchor>
  <xdr:twoCellAnchor editAs="oneCell">
    <xdr:from>
      <xdr:col>5</xdr:col>
      <xdr:colOff>444724</xdr:colOff>
      <xdr:row>27</xdr:row>
      <xdr:rowOff>41888</xdr:rowOff>
    </xdr:from>
    <xdr:to>
      <xdr:col>8</xdr:col>
      <xdr:colOff>751218</xdr:colOff>
      <xdr:row>38</xdr:row>
      <xdr:rowOff>22618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8E11BF-CF52-4709-16AF-F7E446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5257" y="5071088"/>
          <a:ext cx="5352628" cy="2029663"/>
        </a:xfrm>
        <a:prstGeom prst="rect">
          <a:avLst/>
        </a:prstGeom>
      </xdr:spPr>
    </xdr:pic>
    <xdr:clientData/>
  </xdr:twoCellAnchor>
  <xdr:twoCellAnchor editAs="oneCell">
    <xdr:from>
      <xdr:col>5</xdr:col>
      <xdr:colOff>412640</xdr:colOff>
      <xdr:row>40</xdr:row>
      <xdr:rowOff>2673</xdr:rowOff>
    </xdr:from>
    <xdr:to>
      <xdr:col>8</xdr:col>
      <xdr:colOff>452397</xdr:colOff>
      <xdr:row>46</xdr:row>
      <xdr:rowOff>48453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7D2CEE-0DFA-AC08-94AE-4321C0E9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3173" y="7453340"/>
          <a:ext cx="5085891" cy="116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A434-4CF8-4720-80C9-5023400FF86F}">
  <dimension ref="A1:BM26"/>
  <sheetViews>
    <sheetView tabSelected="1" topLeftCell="Q1" zoomScaleNormal="100" workbookViewId="0">
      <selection activeCell="X2" sqref="X2"/>
    </sheetView>
  </sheetViews>
  <sheetFormatPr baseColWidth="10" defaultRowHeight="14.4" x14ac:dyDescent="0.3"/>
  <cols>
    <col min="1" max="1" width="15.109375" bestFit="1" customWidth="1"/>
    <col min="2" max="2" width="28.77734375" bestFit="1" customWidth="1"/>
    <col min="3" max="3" width="15.33203125" bestFit="1" customWidth="1"/>
    <col min="4" max="4" width="31.44140625" bestFit="1" customWidth="1"/>
    <col min="5" max="5" width="14.88671875" bestFit="1" customWidth="1"/>
    <col min="6" max="6" width="32.109375" bestFit="1" customWidth="1"/>
    <col min="7" max="7" width="14.33203125" bestFit="1" customWidth="1"/>
    <col min="8" max="8" width="27.21875" bestFit="1" customWidth="1"/>
    <col min="9" max="9" width="15.88671875" bestFit="1" customWidth="1"/>
    <col min="10" max="10" width="27.21875" bestFit="1" customWidth="1"/>
    <col min="11" max="11" width="22" bestFit="1" customWidth="1"/>
    <col min="12" max="12" width="20.109375" bestFit="1" customWidth="1"/>
    <col min="13" max="13" width="12.88671875" bestFit="1" customWidth="1"/>
    <col min="15" max="15" width="12.6640625" bestFit="1" customWidth="1"/>
    <col min="16" max="16" width="27.44140625" bestFit="1" customWidth="1"/>
    <col min="17" max="17" width="14.33203125" bestFit="1" customWidth="1"/>
    <col min="18" max="18" width="28.88671875" bestFit="1" customWidth="1"/>
    <col min="19" max="19" width="20.44140625" bestFit="1" customWidth="1"/>
    <col min="20" max="20" width="20.109375" bestFit="1" customWidth="1"/>
    <col min="21" max="21" width="12.88671875" bestFit="1" customWidth="1"/>
    <col min="22" max="22" width="30" bestFit="1" customWidth="1"/>
    <col min="23" max="23" width="26" bestFit="1" customWidth="1"/>
    <col min="24" max="24" width="32.44140625" bestFit="1" customWidth="1"/>
    <col min="25" max="25" width="27.44140625" customWidth="1"/>
    <col min="26" max="26" width="12.6640625" bestFit="1" customWidth="1"/>
    <col min="27" max="27" width="27.44140625" bestFit="1" customWidth="1"/>
    <col min="28" max="28" width="14.33203125" bestFit="1" customWidth="1"/>
    <col min="29" max="29" width="28.88671875" bestFit="1" customWidth="1"/>
    <col min="30" max="30" width="20.44140625" bestFit="1" customWidth="1"/>
    <col min="31" max="31" width="20.109375" bestFit="1" customWidth="1"/>
    <col min="32" max="32" width="12.88671875" bestFit="1" customWidth="1"/>
    <col min="33" max="33" width="30" bestFit="1" customWidth="1"/>
    <col min="34" max="34" width="26" bestFit="1" customWidth="1"/>
    <col min="35" max="35" width="32.44140625" bestFit="1" customWidth="1"/>
    <col min="36" max="36" width="12.6640625" customWidth="1"/>
    <col min="37" max="37" width="11.5546875" bestFit="1" customWidth="1"/>
    <col min="38" max="38" width="27.44140625" bestFit="1" customWidth="1"/>
    <col min="39" max="39" width="14.33203125" bestFit="1" customWidth="1"/>
    <col min="40" max="40" width="28.88671875" bestFit="1" customWidth="1"/>
    <col min="41" max="41" width="20.44140625" bestFit="1" customWidth="1"/>
    <col min="42" max="42" width="20.109375" bestFit="1" customWidth="1"/>
    <col min="43" max="43" width="12.88671875" bestFit="1" customWidth="1"/>
    <col min="44" max="44" width="30" bestFit="1" customWidth="1"/>
    <col min="45" max="45" width="26" bestFit="1" customWidth="1"/>
    <col min="46" max="46" width="27.44140625" customWidth="1"/>
    <col min="47" max="47" width="12.6640625" bestFit="1" customWidth="1"/>
    <col min="48" max="48" width="27.44140625" bestFit="1" customWidth="1"/>
    <col min="49" max="49" width="14.33203125" bestFit="1" customWidth="1"/>
    <col min="50" max="50" width="28.88671875" bestFit="1" customWidth="1"/>
    <col min="51" max="51" width="20.44140625" customWidth="1"/>
    <col min="52" max="52" width="20.109375" bestFit="1" customWidth="1"/>
    <col min="53" max="53" width="12.88671875" bestFit="1" customWidth="1"/>
    <col min="54" max="54" width="30" bestFit="1" customWidth="1"/>
    <col min="55" max="55" width="26" bestFit="1" customWidth="1"/>
    <col min="56" max="56" width="27.44140625" bestFit="1" customWidth="1"/>
    <col min="57" max="57" width="12.6640625" bestFit="1" customWidth="1"/>
    <col min="58" max="58" width="27.44140625" bestFit="1" customWidth="1"/>
    <col min="59" max="59" width="14.33203125" bestFit="1" customWidth="1"/>
    <col min="60" max="60" width="28.88671875" bestFit="1" customWidth="1"/>
    <col min="61" max="61" width="20.44140625" bestFit="1" customWidth="1"/>
    <col min="62" max="62" width="20.109375" bestFit="1" customWidth="1"/>
    <col min="63" max="63" width="12.88671875" bestFit="1" customWidth="1"/>
    <col min="64" max="64" width="30" bestFit="1" customWidth="1"/>
    <col min="65" max="65" width="26" bestFit="1" customWidth="1"/>
  </cols>
  <sheetData>
    <row r="1" spans="1:65" x14ac:dyDescent="0.3">
      <c r="A1" s="2" t="s">
        <v>1</v>
      </c>
      <c r="B1" s="2" t="s">
        <v>10</v>
      </c>
      <c r="C1" s="2" t="s">
        <v>5</v>
      </c>
      <c r="D1" s="2" t="s">
        <v>9</v>
      </c>
      <c r="E1" s="2" t="s">
        <v>13</v>
      </c>
      <c r="F1" s="2" t="s">
        <v>15</v>
      </c>
      <c r="G1" s="2" t="s">
        <v>2</v>
      </c>
      <c r="H1" s="2" t="s">
        <v>7</v>
      </c>
      <c r="I1" s="2" t="s">
        <v>6</v>
      </c>
      <c r="J1" s="2" t="s">
        <v>7</v>
      </c>
      <c r="K1" s="2" t="s">
        <v>4</v>
      </c>
      <c r="L1" s="2" t="s">
        <v>8</v>
      </c>
      <c r="M1" s="2" t="s">
        <v>3</v>
      </c>
      <c r="O1" s="3" t="s">
        <v>0</v>
      </c>
      <c r="P1" s="3" t="s">
        <v>14</v>
      </c>
      <c r="Q1" s="2" t="s">
        <v>11</v>
      </c>
      <c r="R1" s="2" t="s">
        <v>16</v>
      </c>
      <c r="S1" s="2" t="s">
        <v>12</v>
      </c>
      <c r="T1" s="2" t="s">
        <v>8</v>
      </c>
      <c r="U1" s="2" t="s">
        <v>3</v>
      </c>
      <c r="V1" s="2" t="s">
        <v>19</v>
      </c>
      <c r="W1" s="2" t="s">
        <v>17</v>
      </c>
      <c r="X1" s="5" t="s">
        <v>18</v>
      </c>
      <c r="Y1" s="5"/>
      <c r="Z1" s="2" t="s">
        <v>0</v>
      </c>
      <c r="AA1" s="3" t="s">
        <v>14</v>
      </c>
      <c r="AB1" s="2" t="s">
        <v>11</v>
      </c>
      <c r="AC1" s="2" t="s">
        <v>16</v>
      </c>
      <c r="AD1" s="2" t="s">
        <v>12</v>
      </c>
      <c r="AE1" s="2" t="s">
        <v>8</v>
      </c>
      <c r="AF1" s="2" t="s">
        <v>3</v>
      </c>
      <c r="AG1" s="2" t="s">
        <v>19</v>
      </c>
      <c r="AH1" s="2" t="s">
        <v>17</v>
      </c>
      <c r="AI1" s="5" t="s">
        <v>18</v>
      </c>
      <c r="AK1" s="5" t="s">
        <v>0</v>
      </c>
      <c r="AL1" s="3" t="s">
        <v>14</v>
      </c>
      <c r="AM1" s="2" t="s">
        <v>11</v>
      </c>
      <c r="AN1" s="2" t="s">
        <v>16</v>
      </c>
      <c r="AO1" s="2" t="s">
        <v>12</v>
      </c>
      <c r="AP1" s="2" t="s">
        <v>8</v>
      </c>
      <c r="AQ1" s="2" t="s">
        <v>3</v>
      </c>
      <c r="AR1" s="2" t="s">
        <v>19</v>
      </c>
      <c r="AS1" s="2" t="s">
        <v>17</v>
      </c>
      <c r="AT1" s="5"/>
      <c r="AU1" s="3" t="s">
        <v>0</v>
      </c>
      <c r="AV1" s="4" t="s">
        <v>14</v>
      </c>
      <c r="AW1" s="2" t="s">
        <v>11</v>
      </c>
      <c r="AX1" s="2" t="s">
        <v>16</v>
      </c>
      <c r="AY1" s="2" t="s">
        <v>12</v>
      </c>
      <c r="AZ1" s="2" t="s">
        <v>8</v>
      </c>
      <c r="BA1" s="2" t="s">
        <v>3</v>
      </c>
      <c r="BB1" s="2" t="s">
        <v>19</v>
      </c>
      <c r="BC1" s="2" t="s">
        <v>17</v>
      </c>
      <c r="BE1" s="3" t="s">
        <v>0</v>
      </c>
      <c r="BF1" s="4" t="s">
        <v>14</v>
      </c>
      <c r="BG1" s="2" t="s">
        <v>11</v>
      </c>
      <c r="BH1" s="2" t="s">
        <v>16</v>
      </c>
      <c r="BI1" s="2" t="s">
        <v>12</v>
      </c>
      <c r="BJ1" s="2" t="s">
        <v>8</v>
      </c>
      <c r="BK1" s="2" t="s">
        <v>3</v>
      </c>
      <c r="BL1" s="2" t="s">
        <v>19</v>
      </c>
      <c r="BM1" s="2" t="s">
        <v>17</v>
      </c>
    </row>
    <row r="2" spans="1:65" x14ac:dyDescent="0.3">
      <c r="A2" s="10">
        <v>22.19</v>
      </c>
      <c r="B2" s="10">
        <v>0.01</v>
      </c>
      <c r="C2" s="10">
        <v>10</v>
      </c>
      <c r="D2" s="10">
        <v>1</v>
      </c>
      <c r="E2" s="10">
        <v>50</v>
      </c>
      <c r="F2" s="10">
        <f xml:space="preserve"> 1/10</f>
        <v>0.1</v>
      </c>
      <c r="G2" s="1">
        <v>20683</v>
      </c>
      <c r="H2" s="1">
        <v>1</v>
      </c>
      <c r="I2" s="1">
        <v>20738</v>
      </c>
      <c r="J2" s="1">
        <v>1</v>
      </c>
      <c r="K2" s="1">
        <v>0.38</v>
      </c>
      <c r="L2" s="1">
        <v>1.6E-2</v>
      </c>
      <c r="M2" s="1">
        <v>41.3</v>
      </c>
      <c r="O2" s="13">
        <f>E2*SIN(RADIANS(C2))</f>
        <v>8.6824088833465165</v>
      </c>
      <c r="P2" s="10">
        <f>E2*ABS(COS(RADIANS(C2)))*RADIANS(D2) + F2*ABS((SIN(RADIANS(C2))))</f>
        <v>0.87677170722819986</v>
      </c>
      <c r="Q2" s="1">
        <v>19585</v>
      </c>
      <c r="R2" s="1">
        <v>1</v>
      </c>
      <c r="S2" s="1">
        <v>0.38</v>
      </c>
      <c r="T2" s="1">
        <v>0.16</v>
      </c>
      <c r="U2" s="1">
        <v>43</v>
      </c>
      <c r="V2" s="1">
        <v>0.1</v>
      </c>
      <c r="W2" s="1">
        <f>(U2)/(COS((RADIANS(($C$2))*S2)))</f>
        <v>43.094745163688394</v>
      </c>
      <c r="X2" s="1">
        <f>ABS(1/(S2*COS(RADIANS($C$2))))*V2 + ABS(U2/(COS(RADIANS($C$2))*(S2^2)))*T2 + ABS(((U2)/(S2))*((1)/(COS(RADIANS($C$2))))*TAN(RADIANS($C$2)))*$D$2</f>
        <v>68.908248307677752</v>
      </c>
      <c r="Z2" s="13">
        <f>E7*SIN(RADIANS(C2))</f>
        <v>6.945927106677213</v>
      </c>
      <c r="AA2" s="10">
        <f>E7 * ABS(COS(RADIANS(C2))) * RADIANS(D2)  + F2*ABS((SIN(RADIANS(C2))))</f>
        <v>0.70489032933589846</v>
      </c>
      <c r="AB2" s="1">
        <v>22222</v>
      </c>
      <c r="AC2" s="1">
        <v>1</v>
      </c>
      <c r="AD2" s="1">
        <v>0.39</v>
      </c>
      <c r="AE2" s="1">
        <v>0.16</v>
      </c>
      <c r="AF2" s="1">
        <v>39</v>
      </c>
      <c r="AG2" s="1">
        <v>0.1</v>
      </c>
      <c r="AH2" s="6">
        <f>(AF2)/(COS((RADIANS(($C$2))*AD2)))</f>
        <v>39.090522750861425</v>
      </c>
      <c r="AI2" s="1">
        <f>SQRT(((1/(AD2*COS(RADIANS($C$2))))*AG2)^2 + ((AF2/(COS(RADIANS($C$2))*(AD2^2)))*AE2)^2 + ((((AF2)/(AD2))*(1/COS(RADIANS($C$2)))*TAN(RADIANS($C$2)))*$D$2)^2)</f>
        <v>45.34401160834161</v>
      </c>
      <c r="AK2" s="14">
        <f>E12*SIN(RADIANS(C2))</f>
        <v>5.2094453300079095</v>
      </c>
      <c r="AL2" s="10">
        <f>E12 * ABS(COS(RADIANS(C2))) * RADIANS(D2)  + F2*ABS((SIN(RADIANS(C2))))</f>
        <v>0.53300895144359717</v>
      </c>
      <c r="AM2" s="1">
        <v>25780</v>
      </c>
      <c r="AN2" s="1">
        <v>1</v>
      </c>
      <c r="AO2" s="1">
        <v>0.4</v>
      </c>
      <c r="AP2" s="1">
        <v>0.16</v>
      </c>
      <c r="AQ2" s="1">
        <v>34.5</v>
      </c>
      <c r="AR2" s="1">
        <v>0.1</v>
      </c>
      <c r="AS2" s="6">
        <f>(AQ2)/(COS((RADIANS(($C$2))*AO2)))</f>
        <v>34.584245483800437</v>
      </c>
      <c r="AU2" s="13">
        <f>E17*SIN(RADIANS(C2))</f>
        <v>3.4729635533386065</v>
      </c>
      <c r="AV2" s="10">
        <f>E17 * ABS(COS(RADIANS(C2))) * RADIANS(D2)  + F2*ABS((SIN(RADIANS(C2))))</f>
        <v>0.36112757355129571</v>
      </c>
      <c r="AW2" s="1">
        <v>32342</v>
      </c>
      <c r="AX2" s="1">
        <v>1</v>
      </c>
      <c r="AY2" s="1">
        <v>0.38</v>
      </c>
      <c r="AZ2" s="1">
        <v>0.16</v>
      </c>
      <c r="BA2" s="1">
        <v>28</v>
      </c>
      <c r="BB2" s="1">
        <v>0.1</v>
      </c>
      <c r="BC2" s="6">
        <f>(BA2)/(COS((RADIANS(($C$2))*AY2)))</f>
        <v>28.061694525192443</v>
      </c>
      <c r="BE2" s="13">
        <f>E22*SIN(RADIANS(C2))</f>
        <v>1.7364817766693033</v>
      </c>
      <c r="BF2" s="10">
        <f>E22 * ABS(COS(RADIANS(C2))) * RADIANS(D2)  + F2*ABS((SIN(RADIANS(C2))))</f>
        <v>0.18924619565899437</v>
      </c>
      <c r="BG2" s="1">
        <v>47248</v>
      </c>
      <c r="BH2" s="1">
        <v>1</v>
      </c>
      <c r="BI2" s="1">
        <v>0.37</v>
      </c>
      <c r="BJ2" s="1">
        <v>0.16</v>
      </c>
      <c r="BK2" s="1">
        <v>20.5</v>
      </c>
      <c r="BL2" s="1">
        <v>0.1</v>
      </c>
      <c r="BM2" s="6">
        <f>(BK2)/(COS((RADIANS(($C$2))*BI2)))</f>
        <v>20.54281907672145</v>
      </c>
    </row>
    <row r="3" spans="1:65" x14ac:dyDescent="0.3">
      <c r="A3" s="11"/>
      <c r="B3" s="11"/>
      <c r="C3" s="11"/>
      <c r="D3" s="11"/>
      <c r="E3" s="11"/>
      <c r="F3" s="11"/>
      <c r="G3" s="1">
        <v>20378</v>
      </c>
      <c r="H3" s="1">
        <v>1</v>
      </c>
      <c r="I3" s="1">
        <v>20659</v>
      </c>
      <c r="J3" s="1">
        <v>1</v>
      </c>
      <c r="K3" s="1">
        <v>0.32</v>
      </c>
      <c r="L3" s="1">
        <v>1.6E-2</v>
      </c>
      <c r="M3" s="1">
        <v>41.5</v>
      </c>
      <c r="O3" s="13"/>
      <c r="P3" s="11"/>
      <c r="Q3" s="1">
        <v>19705</v>
      </c>
      <c r="R3" s="1">
        <v>1</v>
      </c>
      <c r="S3" s="1">
        <v>0.3</v>
      </c>
      <c r="T3" s="1">
        <v>0.16</v>
      </c>
      <c r="U3" s="1">
        <v>43.8</v>
      </c>
      <c r="V3" s="1">
        <v>0.1</v>
      </c>
      <c r="W3" s="1">
        <f t="shared" ref="W3:W26" si="0">(U3)/(COS((RADIANS(($C$2))*S3)))</f>
        <v>43.860108754708939</v>
      </c>
      <c r="X3" s="1">
        <f>ABS(1/(S3*COS(RADIANS($C$2))))*V3 + ABS(U3/(COS(RADIANS($C$2))*(S3^2)))*T3 + ABS(((U3)/(S3))*((1)/(COS(RADIANS($C$2))))*TAN(RADIANS($C$2)))*$D$2</f>
        <v>105.54723890577186</v>
      </c>
      <c r="Z3" s="13"/>
      <c r="AA3" s="11"/>
      <c r="AB3" s="1">
        <v>22157</v>
      </c>
      <c r="AC3" s="1">
        <v>1</v>
      </c>
      <c r="AD3" s="1">
        <v>0.4</v>
      </c>
      <c r="AE3" s="1">
        <v>0.16</v>
      </c>
      <c r="AF3" s="1">
        <v>39</v>
      </c>
      <c r="AG3" s="1">
        <v>0.1</v>
      </c>
      <c r="AH3" s="6">
        <f t="shared" ref="AH3:AH26" si="1">(AF3)/(COS((RADIANS(($C$2))*AD3)))</f>
        <v>39.095234025165716</v>
      </c>
      <c r="AI3" s="1">
        <f t="shared" ref="AI3:AI26" si="2">SQRT(((1/(AD3*COS(RADIANS($C$2))))*AG3)^2 + ((AF3/(COS(RADIANS($C$2))*(AD3^2)))*AE3)^2 + ((((AF3)/(AD3))*((1)/(COS(RADIANS($C$2))))*TAN(RADIANS($C$2)))*$D$2)^2)</f>
        <v>43.2793745771883</v>
      </c>
      <c r="AK3" s="14"/>
      <c r="AL3" s="11"/>
      <c r="AM3" s="1">
        <v>25710</v>
      </c>
      <c r="AN3" s="1">
        <v>1</v>
      </c>
      <c r="AO3" s="1">
        <v>0.36</v>
      </c>
      <c r="AP3" s="1">
        <v>0.16</v>
      </c>
      <c r="AQ3" s="1">
        <v>34</v>
      </c>
      <c r="AR3" s="1">
        <v>0.1</v>
      </c>
      <c r="AS3" s="6">
        <f t="shared" ref="AS3:AS26" si="3">(AQ3)/(COS((RADIANS(($C$2))*AO3)))</f>
        <v>34.06722388441883</v>
      </c>
      <c r="AU3" s="13"/>
      <c r="AV3" s="11"/>
      <c r="AW3" s="1">
        <v>32116</v>
      </c>
      <c r="AX3" s="1">
        <v>1</v>
      </c>
      <c r="AY3" s="1">
        <v>0.38</v>
      </c>
      <c r="AZ3" s="1">
        <v>0.16</v>
      </c>
      <c r="BA3" s="1">
        <v>28</v>
      </c>
      <c r="BB3" s="1">
        <v>0.1</v>
      </c>
      <c r="BC3" s="6">
        <f t="shared" ref="BC3:BC26" si="4">(BA3)/(COS((RADIANS(($C$2))*AY3)))</f>
        <v>28.061694525192443</v>
      </c>
      <c r="BE3" s="13"/>
      <c r="BF3" s="11"/>
      <c r="BG3" s="1">
        <v>47401</v>
      </c>
      <c r="BH3" s="1">
        <v>1</v>
      </c>
      <c r="BI3" s="1">
        <v>0.38</v>
      </c>
      <c r="BJ3" s="1">
        <v>0.16</v>
      </c>
      <c r="BK3" s="1">
        <v>20.5</v>
      </c>
      <c r="BL3" s="1">
        <v>0.1</v>
      </c>
      <c r="BM3" s="6">
        <f t="shared" ref="BM3:BM26" si="5">(BK3)/(COS((RADIANS(($C$2))*BI3)))</f>
        <v>20.545169205944468</v>
      </c>
    </row>
    <row r="4" spans="1:65" x14ac:dyDescent="0.3">
      <c r="A4" s="11"/>
      <c r="B4" s="11"/>
      <c r="C4" s="11"/>
      <c r="D4" s="11"/>
      <c r="E4" s="11"/>
      <c r="F4" s="11"/>
      <c r="G4" s="1">
        <v>20499</v>
      </c>
      <c r="H4" s="1">
        <v>1</v>
      </c>
      <c r="I4" s="1"/>
      <c r="J4" s="1">
        <v>1</v>
      </c>
      <c r="K4" s="1"/>
      <c r="L4" s="1">
        <v>1.6E-2</v>
      </c>
      <c r="M4" s="1"/>
      <c r="O4" s="13"/>
      <c r="P4" s="11"/>
      <c r="Q4" s="1">
        <v>19049</v>
      </c>
      <c r="R4" s="1">
        <v>1</v>
      </c>
      <c r="S4" s="1">
        <v>0.35</v>
      </c>
      <c r="T4" s="1">
        <v>0.16</v>
      </c>
      <c r="U4" s="1">
        <v>43.3</v>
      </c>
      <c r="V4" s="1">
        <v>0.1</v>
      </c>
      <c r="W4" s="1">
        <f t="shared" si="0"/>
        <v>43.380914149532558</v>
      </c>
      <c r="X4" s="1">
        <f t="shared" ref="X4:X26" si="6">ABS(1/(S4*COS(RADIANS($C$2))))*V4 + ABS(U4/(COS(RADIANS($C$2))*(S4^2)))*T4 + ABS(((U4)/(S4))*((1)/(COS(RADIANS($C$2))))*TAN(RADIANS($C$2)))*$D$2</f>
        <v>79.868362689524801</v>
      </c>
      <c r="Z4" s="13"/>
      <c r="AA4" s="11"/>
      <c r="AB4" s="1">
        <v>22035</v>
      </c>
      <c r="AC4" s="1">
        <v>1</v>
      </c>
      <c r="AD4" s="1">
        <v>0.35</v>
      </c>
      <c r="AE4" s="1">
        <v>0.16</v>
      </c>
      <c r="AF4" s="1">
        <v>38.700000000000003</v>
      </c>
      <c r="AG4" s="1">
        <v>0.1</v>
      </c>
      <c r="AH4" s="6">
        <f t="shared" si="1"/>
        <v>38.772318189074142</v>
      </c>
      <c r="AI4" s="1">
        <f t="shared" si="2"/>
        <v>55.013232875765326</v>
      </c>
      <c r="AK4" s="14"/>
      <c r="AL4" s="11"/>
      <c r="AM4" s="1">
        <v>26027</v>
      </c>
      <c r="AN4" s="1">
        <v>1</v>
      </c>
      <c r="AO4" s="1">
        <v>0.43</v>
      </c>
      <c r="AP4" s="1">
        <v>0.16</v>
      </c>
      <c r="AQ4" s="1">
        <v>34.5</v>
      </c>
      <c r="AR4" s="1">
        <v>0.1</v>
      </c>
      <c r="AS4" s="6">
        <f t="shared" si="3"/>
        <v>34.597387024854861</v>
      </c>
      <c r="AU4" s="13"/>
      <c r="AV4" s="11"/>
      <c r="AW4" s="1">
        <v>32148</v>
      </c>
      <c r="AX4" s="1">
        <v>1</v>
      </c>
      <c r="AY4" s="1">
        <v>0.38</v>
      </c>
      <c r="AZ4" s="1">
        <v>0.16</v>
      </c>
      <c r="BA4" s="1">
        <v>28</v>
      </c>
      <c r="BB4" s="1">
        <v>0.1</v>
      </c>
      <c r="BC4" s="6">
        <f t="shared" si="4"/>
        <v>28.061694525192443</v>
      </c>
      <c r="BE4" s="13"/>
      <c r="BF4" s="11"/>
      <c r="BG4" s="1">
        <v>47818</v>
      </c>
      <c r="BH4" s="1">
        <v>1</v>
      </c>
      <c r="BI4" s="1">
        <v>0.39</v>
      </c>
      <c r="BJ4" s="1">
        <v>0.16</v>
      </c>
      <c r="BK4" s="1">
        <v>20.3</v>
      </c>
      <c r="BL4" s="1">
        <v>0.1</v>
      </c>
      <c r="BM4" s="6">
        <f t="shared" si="5"/>
        <v>20.347118252371459</v>
      </c>
    </row>
    <row r="5" spans="1:65" x14ac:dyDescent="0.3">
      <c r="A5" s="11"/>
      <c r="B5" s="11"/>
      <c r="C5" s="11"/>
      <c r="D5" s="11"/>
      <c r="E5" s="11"/>
      <c r="F5" s="11"/>
      <c r="G5" s="1">
        <v>20394</v>
      </c>
      <c r="H5" s="1">
        <v>1</v>
      </c>
      <c r="I5" s="1"/>
      <c r="J5" s="1">
        <v>1</v>
      </c>
      <c r="K5" s="1"/>
      <c r="L5" s="1">
        <v>1.6E-2</v>
      </c>
      <c r="M5" s="1"/>
      <c r="O5" s="13"/>
      <c r="P5" s="11"/>
      <c r="Q5" s="1">
        <v>19610</v>
      </c>
      <c r="R5" s="1">
        <v>1</v>
      </c>
      <c r="S5" s="1">
        <v>0.32</v>
      </c>
      <c r="T5" s="1">
        <v>0.16</v>
      </c>
      <c r="U5" s="1">
        <v>43.3</v>
      </c>
      <c r="V5" s="1">
        <v>0.1</v>
      </c>
      <c r="W5" s="1">
        <f t="shared" si="0"/>
        <v>43.367620346987266</v>
      </c>
      <c r="X5" s="1">
        <f t="shared" si="6"/>
        <v>93.244589409701604</v>
      </c>
      <c r="Z5" s="13"/>
      <c r="AA5" s="11"/>
      <c r="AB5" s="1">
        <v>21803</v>
      </c>
      <c r="AC5" s="1">
        <v>1</v>
      </c>
      <c r="AD5" s="1">
        <v>0.42</v>
      </c>
      <c r="AE5" s="1">
        <v>0.16</v>
      </c>
      <c r="AF5" s="1">
        <v>38.5</v>
      </c>
      <c r="AG5" s="1">
        <v>0.1</v>
      </c>
      <c r="AH5" s="6">
        <f t="shared" si="1"/>
        <v>38.603671037791514</v>
      </c>
      <c r="AI5" s="1">
        <f t="shared" si="2"/>
        <v>39.074269288002903</v>
      </c>
      <c r="AK5" s="14"/>
      <c r="AL5" s="11"/>
      <c r="AM5" s="1">
        <v>25735</v>
      </c>
      <c r="AN5" s="1">
        <v>1</v>
      </c>
      <c r="AO5" s="1">
        <v>0.4</v>
      </c>
      <c r="AP5" s="1">
        <v>0.16</v>
      </c>
      <c r="AQ5" s="1">
        <v>34.5</v>
      </c>
      <c r="AR5" s="1">
        <v>0.1</v>
      </c>
      <c r="AS5" s="6">
        <f t="shared" si="3"/>
        <v>34.584245483800437</v>
      </c>
      <c r="AU5" s="13"/>
      <c r="AV5" s="11"/>
      <c r="AW5" s="1">
        <v>31987</v>
      </c>
      <c r="AX5" s="1">
        <v>1</v>
      </c>
      <c r="AY5" s="1">
        <v>0.35</v>
      </c>
      <c r="AZ5" s="1">
        <v>0.16</v>
      </c>
      <c r="BA5" s="1">
        <v>28</v>
      </c>
      <c r="BB5" s="1">
        <v>0.1</v>
      </c>
      <c r="BC5" s="6">
        <f t="shared" si="4"/>
        <v>28.05232323757302</v>
      </c>
      <c r="BE5" s="13"/>
      <c r="BF5" s="11"/>
      <c r="BG5" s="1">
        <v>47469</v>
      </c>
      <c r="BH5" s="1">
        <v>1</v>
      </c>
      <c r="BI5" s="1">
        <v>0.39</v>
      </c>
      <c r="BJ5" s="1">
        <v>0.16</v>
      </c>
      <c r="BK5" s="1">
        <v>20.5</v>
      </c>
      <c r="BL5" s="1">
        <v>0.1</v>
      </c>
      <c r="BM5" s="6">
        <f t="shared" si="5"/>
        <v>20.547582471606646</v>
      </c>
    </row>
    <row r="6" spans="1:65" x14ac:dyDescent="0.3">
      <c r="A6" s="11"/>
      <c r="B6" s="11"/>
      <c r="C6" s="11"/>
      <c r="D6" s="11"/>
      <c r="E6" s="12"/>
      <c r="F6" s="11"/>
      <c r="G6" s="1">
        <v>20498</v>
      </c>
      <c r="H6" s="1">
        <v>1</v>
      </c>
      <c r="I6" s="1"/>
      <c r="J6" s="1">
        <v>1</v>
      </c>
      <c r="K6" s="1"/>
      <c r="L6" s="1">
        <v>1.6E-2</v>
      </c>
      <c r="M6" s="1"/>
      <c r="O6" s="13"/>
      <c r="P6" s="11"/>
      <c r="Q6" s="1">
        <v>19737</v>
      </c>
      <c r="R6" s="1">
        <v>1</v>
      </c>
      <c r="S6" s="1">
        <v>0.33</v>
      </c>
      <c r="T6" s="1">
        <v>0.16</v>
      </c>
      <c r="U6" s="1">
        <v>42.3</v>
      </c>
      <c r="V6" s="1">
        <v>0.1</v>
      </c>
      <c r="W6" s="1">
        <f t="shared" si="0"/>
        <v>42.370257657306681</v>
      </c>
      <c r="X6" s="1">
        <f t="shared" si="6"/>
        <v>86.365794090449114</v>
      </c>
      <c r="Z6" s="13"/>
      <c r="AA6" s="11"/>
      <c r="AB6" s="1">
        <v>22106</v>
      </c>
      <c r="AC6" s="1">
        <v>1</v>
      </c>
      <c r="AD6" s="1">
        <v>0.37</v>
      </c>
      <c r="AE6" s="1">
        <v>0.16</v>
      </c>
      <c r="AF6" s="1">
        <v>39</v>
      </c>
      <c r="AG6" s="1">
        <v>0.1</v>
      </c>
      <c r="AH6" s="6">
        <f t="shared" si="1"/>
        <v>39.081460682543245</v>
      </c>
      <c r="AI6" s="1">
        <f t="shared" si="2"/>
        <v>49.984443742703618</v>
      </c>
      <c r="AK6" s="14"/>
      <c r="AL6" s="11"/>
      <c r="AM6" s="1">
        <v>25760</v>
      </c>
      <c r="AN6" s="1">
        <v>1</v>
      </c>
      <c r="AO6" s="1">
        <v>0.44</v>
      </c>
      <c r="AP6" s="1">
        <v>0.16</v>
      </c>
      <c r="AQ6" s="1">
        <v>34.5</v>
      </c>
      <c r="AR6" s="1">
        <v>0.1</v>
      </c>
      <c r="AS6" s="6">
        <f t="shared" si="3"/>
        <v>34.601980610297851</v>
      </c>
      <c r="AU6" s="13"/>
      <c r="AV6" s="11"/>
      <c r="AW6" s="1">
        <v>32744</v>
      </c>
      <c r="AX6" s="1">
        <v>1</v>
      </c>
      <c r="AY6" s="1">
        <v>0.37</v>
      </c>
      <c r="AZ6" s="1">
        <v>0.16</v>
      </c>
      <c r="BA6" s="1">
        <v>28</v>
      </c>
      <c r="BB6" s="1">
        <v>0.1</v>
      </c>
      <c r="BC6" s="6">
        <f t="shared" si="4"/>
        <v>28.058484592595153</v>
      </c>
      <c r="BE6" s="13"/>
      <c r="BF6" s="11"/>
      <c r="BG6" s="1">
        <v>47431</v>
      </c>
      <c r="BH6" s="1">
        <v>1</v>
      </c>
      <c r="BI6" s="1">
        <v>0.34</v>
      </c>
      <c r="BJ6" s="1">
        <v>0.16</v>
      </c>
      <c r="BK6" s="1">
        <v>20.5</v>
      </c>
      <c r="BL6" s="1">
        <v>0.1</v>
      </c>
      <c r="BM6" s="6">
        <f t="shared" si="5"/>
        <v>20.536147152771754</v>
      </c>
    </row>
    <row r="7" spans="1:65" x14ac:dyDescent="0.3">
      <c r="A7" s="11"/>
      <c r="B7" s="11"/>
      <c r="C7" s="11"/>
      <c r="D7" s="11"/>
      <c r="E7" s="10">
        <v>40</v>
      </c>
      <c r="F7" s="11"/>
      <c r="G7" s="1">
        <v>22907</v>
      </c>
      <c r="H7" s="1">
        <v>1</v>
      </c>
      <c r="I7" s="1"/>
      <c r="J7" s="1">
        <v>1</v>
      </c>
      <c r="K7" s="1"/>
      <c r="L7" s="1">
        <v>1.6E-2</v>
      </c>
      <c r="M7" s="1"/>
      <c r="O7" s="13"/>
      <c r="P7" s="11"/>
      <c r="Q7" s="1">
        <v>19652</v>
      </c>
      <c r="R7" s="1">
        <v>1</v>
      </c>
      <c r="S7" s="1">
        <v>0.34</v>
      </c>
      <c r="T7" s="1">
        <v>0.16</v>
      </c>
      <c r="U7" s="1">
        <v>43.3</v>
      </c>
      <c r="V7" s="1">
        <v>0.1</v>
      </c>
      <c r="W7" s="1">
        <f t="shared" si="0"/>
        <v>43.376349839756926</v>
      </c>
      <c r="X7" s="1">
        <f>ABS(1/(S7*COS(RADIANS($C$2))))*V7 + ABS(U7/(COS(RADIANS($C$2))*(S7^2)))*T7 + ABS(((U7)/(S7))*((1)/(COS(RADIANS($C$2))))*TAN(RADIANS($C$2)))*$D$2</f>
        <v>83.956155751115972</v>
      </c>
      <c r="Z7" s="13"/>
      <c r="AA7" s="11"/>
      <c r="AB7" s="1">
        <v>22104</v>
      </c>
      <c r="AC7" s="1">
        <v>1</v>
      </c>
      <c r="AD7" s="1">
        <v>0.4</v>
      </c>
      <c r="AE7" s="1">
        <v>0.16</v>
      </c>
      <c r="AF7" s="1">
        <v>39</v>
      </c>
      <c r="AG7" s="1">
        <v>0.1</v>
      </c>
      <c r="AH7" s="6">
        <f t="shared" si="1"/>
        <v>39.095234025165716</v>
      </c>
      <c r="AI7" s="1">
        <f t="shared" si="2"/>
        <v>43.2793745771883</v>
      </c>
      <c r="AK7" s="14"/>
      <c r="AL7" s="11"/>
      <c r="AM7" s="1">
        <v>25867</v>
      </c>
      <c r="AN7" s="1">
        <v>1</v>
      </c>
      <c r="AO7" s="1">
        <v>0.42</v>
      </c>
      <c r="AP7" s="1">
        <v>0.16</v>
      </c>
      <c r="AQ7" s="1">
        <v>34.5</v>
      </c>
      <c r="AR7" s="1">
        <v>0.1</v>
      </c>
      <c r="AS7" s="6">
        <f t="shared" si="3"/>
        <v>34.592900020878112</v>
      </c>
      <c r="AU7" s="13"/>
      <c r="AV7" s="11"/>
      <c r="AW7" s="1">
        <v>32180</v>
      </c>
      <c r="AX7" s="1">
        <v>1</v>
      </c>
      <c r="AY7" s="1">
        <v>0.4</v>
      </c>
      <c r="AZ7" s="1">
        <v>0.16</v>
      </c>
      <c r="BA7" s="1">
        <v>28</v>
      </c>
      <c r="BB7" s="1">
        <v>0.1</v>
      </c>
      <c r="BC7" s="6">
        <f t="shared" si="4"/>
        <v>28.068373146272819</v>
      </c>
      <c r="BE7" s="13"/>
      <c r="BF7" s="11"/>
      <c r="BG7" s="1">
        <v>47118</v>
      </c>
      <c r="BH7" s="1">
        <v>1</v>
      </c>
      <c r="BI7" s="1">
        <v>0.42</v>
      </c>
      <c r="BJ7" s="1">
        <v>0.16</v>
      </c>
      <c r="BK7" s="1">
        <v>20.5</v>
      </c>
      <c r="BL7" s="1">
        <v>0.1</v>
      </c>
      <c r="BM7" s="6">
        <f t="shared" si="5"/>
        <v>20.555201461681197</v>
      </c>
    </row>
    <row r="8" spans="1:65" x14ac:dyDescent="0.3">
      <c r="A8" s="11"/>
      <c r="B8" s="11"/>
      <c r="C8" s="11"/>
      <c r="D8" s="11"/>
      <c r="E8" s="11"/>
      <c r="F8" s="11"/>
      <c r="G8" s="1">
        <v>22901</v>
      </c>
      <c r="H8" s="1">
        <v>1</v>
      </c>
      <c r="I8" s="1"/>
      <c r="J8" s="1">
        <v>1</v>
      </c>
      <c r="K8" s="1"/>
      <c r="L8" s="1">
        <v>1.6E-2</v>
      </c>
      <c r="M8" s="1"/>
      <c r="O8" s="13"/>
      <c r="P8" s="11"/>
      <c r="Q8" s="1">
        <v>19704</v>
      </c>
      <c r="R8" s="1">
        <v>1</v>
      </c>
      <c r="S8" s="1">
        <v>0.38</v>
      </c>
      <c r="T8" s="1">
        <v>0.16</v>
      </c>
      <c r="U8" s="1">
        <v>43.5</v>
      </c>
      <c r="V8" s="1">
        <v>0.1</v>
      </c>
      <c r="W8" s="1">
        <f t="shared" si="0"/>
        <v>43.595846851638264</v>
      </c>
      <c r="X8" s="1">
        <f>ABS(1/(S8*COS(RADIANS($C$2))))*V8 + ABS(U8/(COS(RADIANS($C$2))*(S8^2)))*T8 + ABS(((U8)/(S8))*((1)/(COS(RADIANS($C$2))))*TAN(RADIANS($C$2)))*$D$2</f>
        <v>69.706399828354876</v>
      </c>
      <c r="Z8" s="13"/>
      <c r="AA8" s="11"/>
      <c r="AB8" s="1">
        <v>22134</v>
      </c>
      <c r="AC8" s="1">
        <v>1</v>
      </c>
      <c r="AD8" s="1">
        <v>0.42</v>
      </c>
      <c r="AE8" s="1">
        <v>0.16</v>
      </c>
      <c r="AF8" s="1">
        <v>39</v>
      </c>
      <c r="AG8" s="1">
        <v>0.1</v>
      </c>
      <c r="AH8" s="6">
        <f t="shared" si="1"/>
        <v>39.105017414905689</v>
      </c>
      <c r="AI8" s="1">
        <f t="shared" si="2"/>
        <v>39.581708027735083</v>
      </c>
      <c r="AK8" s="14"/>
      <c r="AL8" s="11"/>
      <c r="AM8" s="1">
        <v>25778</v>
      </c>
      <c r="AN8" s="1">
        <v>1</v>
      </c>
      <c r="AO8" s="1">
        <v>0.41</v>
      </c>
      <c r="AP8" s="1">
        <v>0.16</v>
      </c>
      <c r="AQ8" s="1">
        <v>34.5</v>
      </c>
      <c r="AR8" s="1">
        <v>0.1</v>
      </c>
      <c r="AS8" s="6">
        <f t="shared" si="3"/>
        <v>34.58851952957346</v>
      </c>
      <c r="AU8" s="13"/>
      <c r="AV8" s="11"/>
      <c r="AW8" s="1">
        <v>31918</v>
      </c>
      <c r="AX8" s="1">
        <v>1</v>
      </c>
      <c r="AY8" s="1">
        <v>0.39</v>
      </c>
      <c r="AZ8" s="1">
        <v>0.16</v>
      </c>
      <c r="BA8" s="1">
        <v>28</v>
      </c>
      <c r="BB8" s="1">
        <v>0.1</v>
      </c>
      <c r="BC8" s="6">
        <f t="shared" si="4"/>
        <v>28.064990692926148</v>
      </c>
      <c r="BE8" s="13"/>
      <c r="BF8" s="11"/>
      <c r="BG8" s="1">
        <v>47103</v>
      </c>
      <c r="BH8" s="1">
        <v>1</v>
      </c>
      <c r="BI8" s="1">
        <v>0.36</v>
      </c>
      <c r="BJ8" s="1">
        <v>0.16</v>
      </c>
      <c r="BK8" s="1">
        <v>20.5</v>
      </c>
      <c r="BL8" s="1">
        <v>0.1</v>
      </c>
      <c r="BM8" s="6">
        <f t="shared" si="5"/>
        <v>20.540532047958415</v>
      </c>
    </row>
    <row r="9" spans="1:65" x14ac:dyDescent="0.3">
      <c r="A9" s="11"/>
      <c r="B9" s="11"/>
      <c r="C9" s="11"/>
      <c r="D9" s="11"/>
      <c r="E9" s="11"/>
      <c r="F9" s="11"/>
      <c r="G9" s="1">
        <v>22954</v>
      </c>
      <c r="H9" s="1">
        <v>1</v>
      </c>
      <c r="I9" s="1"/>
      <c r="J9" s="1">
        <v>1</v>
      </c>
      <c r="K9" s="1"/>
      <c r="L9" s="1">
        <v>1.6E-2</v>
      </c>
      <c r="M9" s="1"/>
      <c r="O9" s="13"/>
      <c r="P9" s="11"/>
      <c r="Q9" s="1">
        <v>19495</v>
      </c>
      <c r="R9" s="1">
        <v>1</v>
      </c>
      <c r="S9" s="1">
        <v>0.38</v>
      </c>
      <c r="T9" s="1">
        <v>0.16</v>
      </c>
      <c r="U9" s="1">
        <v>43.5</v>
      </c>
      <c r="V9" s="1">
        <v>0.1</v>
      </c>
      <c r="W9" s="1">
        <f t="shared" si="0"/>
        <v>43.595846851638264</v>
      </c>
      <c r="X9" s="1">
        <f t="shared" si="6"/>
        <v>69.706399828354876</v>
      </c>
      <c r="Z9" s="13"/>
      <c r="AA9" s="11"/>
      <c r="AB9" s="1">
        <v>22350</v>
      </c>
      <c r="AC9" s="1">
        <v>1</v>
      </c>
      <c r="AD9" s="1">
        <v>0.36</v>
      </c>
      <c r="AE9" s="1">
        <v>0.16</v>
      </c>
      <c r="AF9" s="1">
        <v>39</v>
      </c>
      <c r="AG9" s="1">
        <v>0.1</v>
      </c>
      <c r="AH9" s="6">
        <f t="shared" si="1"/>
        <v>39.077109749774543</v>
      </c>
      <c r="AI9" s="1">
        <f t="shared" si="2"/>
        <v>52.598815790626581</v>
      </c>
      <c r="AK9" s="14"/>
      <c r="AL9" s="11"/>
      <c r="AM9" s="1">
        <v>25725</v>
      </c>
      <c r="AN9" s="1">
        <v>1</v>
      </c>
      <c r="AO9" s="1">
        <v>0.38</v>
      </c>
      <c r="AP9" s="1">
        <v>0.16</v>
      </c>
      <c r="AQ9" s="1">
        <v>34.5</v>
      </c>
      <c r="AR9" s="1">
        <v>0.1</v>
      </c>
      <c r="AS9" s="6">
        <f t="shared" si="3"/>
        <v>34.576016468540686</v>
      </c>
      <c r="AU9" s="13"/>
      <c r="AV9" s="11"/>
      <c r="AW9" s="1">
        <v>32059</v>
      </c>
      <c r="AX9" s="1">
        <v>1</v>
      </c>
      <c r="AY9" s="1">
        <v>0.39</v>
      </c>
      <c r="AZ9" s="1">
        <v>0.16</v>
      </c>
      <c r="BA9" s="1">
        <v>28</v>
      </c>
      <c r="BB9" s="1">
        <v>0.1</v>
      </c>
      <c r="BC9" s="6">
        <f t="shared" si="4"/>
        <v>28.064990692926148</v>
      </c>
      <c r="BE9" s="13"/>
      <c r="BF9" s="11"/>
      <c r="BG9" s="1">
        <v>47744</v>
      </c>
      <c r="BH9" s="1">
        <v>1</v>
      </c>
      <c r="BI9" s="1">
        <v>0.34</v>
      </c>
      <c r="BJ9" s="1">
        <v>0.16</v>
      </c>
      <c r="BK9" s="1">
        <v>20.5</v>
      </c>
      <c r="BL9" s="1">
        <v>0.1</v>
      </c>
      <c r="BM9" s="6">
        <f t="shared" si="5"/>
        <v>20.536147152771754</v>
      </c>
    </row>
    <row r="10" spans="1:65" x14ac:dyDescent="0.3">
      <c r="A10" s="11"/>
      <c r="B10" s="11"/>
      <c r="C10" s="11"/>
      <c r="D10" s="11"/>
      <c r="E10" s="11"/>
      <c r="F10" s="11"/>
      <c r="G10" s="1">
        <v>22801</v>
      </c>
      <c r="H10" s="1">
        <v>1</v>
      </c>
      <c r="I10" s="1"/>
      <c r="J10" s="1">
        <v>1</v>
      </c>
      <c r="K10" s="1"/>
      <c r="L10" s="1">
        <v>1.6E-2</v>
      </c>
      <c r="M10" s="1"/>
      <c r="O10" s="13"/>
      <c r="P10" s="11"/>
      <c r="Q10" s="1">
        <v>19760</v>
      </c>
      <c r="R10" s="1">
        <v>1</v>
      </c>
      <c r="S10" s="1">
        <v>0.39</v>
      </c>
      <c r="T10" s="1">
        <v>0.16</v>
      </c>
      <c r="U10" s="1">
        <v>43.5</v>
      </c>
      <c r="V10" s="1">
        <v>0.1</v>
      </c>
      <c r="W10" s="1">
        <f t="shared" si="0"/>
        <v>43.600967683653124</v>
      </c>
      <c r="X10" s="1">
        <f t="shared" si="6"/>
        <v>66.696285694079123</v>
      </c>
      <c r="Z10" s="13"/>
      <c r="AA10" s="11"/>
      <c r="AB10" s="1">
        <v>22093</v>
      </c>
      <c r="AC10" s="1">
        <v>1</v>
      </c>
      <c r="AD10" s="1">
        <v>0.42</v>
      </c>
      <c r="AE10" s="1">
        <v>0.16</v>
      </c>
      <c r="AF10" s="1">
        <v>39</v>
      </c>
      <c r="AG10" s="1">
        <v>0.1</v>
      </c>
      <c r="AH10" s="6">
        <f t="shared" si="1"/>
        <v>39.105017414905689</v>
      </c>
      <c r="AI10" s="1">
        <f t="shared" si="2"/>
        <v>39.581708027735083</v>
      </c>
      <c r="AK10" s="14"/>
      <c r="AL10" s="11"/>
      <c r="AM10" s="1">
        <v>25814</v>
      </c>
      <c r="AN10" s="1">
        <v>1</v>
      </c>
      <c r="AO10" s="1">
        <v>0.37</v>
      </c>
      <c r="AP10" s="1">
        <v>0.16</v>
      </c>
      <c r="AQ10" s="1">
        <v>34.5</v>
      </c>
      <c r="AR10" s="1">
        <v>0.1</v>
      </c>
      <c r="AS10" s="6">
        <f t="shared" si="3"/>
        <v>34.572061373019025</v>
      </c>
      <c r="AU10" s="13"/>
      <c r="AV10" s="11"/>
      <c r="AW10" s="1">
        <v>32190</v>
      </c>
      <c r="AX10" s="1">
        <v>1</v>
      </c>
      <c r="AY10" s="1">
        <v>0.37</v>
      </c>
      <c r="AZ10" s="1">
        <v>0.16</v>
      </c>
      <c r="BA10" s="1">
        <v>28</v>
      </c>
      <c r="BB10" s="1">
        <v>0.1</v>
      </c>
      <c r="BC10" s="6">
        <f t="shared" si="4"/>
        <v>28.058484592595153</v>
      </c>
      <c r="BE10" s="13"/>
      <c r="BF10" s="11"/>
      <c r="BG10" s="1">
        <v>46921</v>
      </c>
      <c r="BH10" s="1">
        <v>1</v>
      </c>
      <c r="BI10" s="1">
        <v>0.31</v>
      </c>
      <c r="BJ10" s="1">
        <v>0.16</v>
      </c>
      <c r="BK10" s="1">
        <v>20.5</v>
      </c>
      <c r="BL10" s="1">
        <v>0.1</v>
      </c>
      <c r="BM10" s="6">
        <f t="shared" si="5"/>
        <v>20.53004221998463</v>
      </c>
    </row>
    <row r="11" spans="1:65" x14ac:dyDescent="0.3">
      <c r="A11" s="11"/>
      <c r="B11" s="11"/>
      <c r="C11" s="11"/>
      <c r="D11" s="11"/>
      <c r="E11" s="12"/>
      <c r="F11" s="11"/>
      <c r="G11" s="1">
        <v>22796</v>
      </c>
      <c r="H11" s="1">
        <v>1</v>
      </c>
      <c r="I11" s="1"/>
      <c r="J11" s="1">
        <v>1</v>
      </c>
      <c r="K11" s="1"/>
      <c r="L11" s="1">
        <v>1.6E-2</v>
      </c>
      <c r="M11" s="1"/>
      <c r="O11" s="13"/>
      <c r="P11" s="11"/>
      <c r="Q11" s="1">
        <v>19606</v>
      </c>
      <c r="R11" s="1">
        <v>1</v>
      </c>
      <c r="S11" s="1">
        <v>0.42</v>
      </c>
      <c r="T11" s="1">
        <v>0.16</v>
      </c>
      <c r="U11" s="1">
        <v>43.3</v>
      </c>
      <c r="V11" s="1">
        <v>0.1</v>
      </c>
      <c r="W11" s="1">
        <f t="shared" si="0"/>
        <v>43.416596258087601</v>
      </c>
      <c r="X11" s="1">
        <f t="shared" si="6"/>
        <v>58.580919512081962</v>
      </c>
      <c r="Z11" s="13"/>
      <c r="AA11" s="11"/>
      <c r="AB11" s="1">
        <v>22200</v>
      </c>
      <c r="AC11" s="1">
        <v>1</v>
      </c>
      <c r="AD11" s="1">
        <v>0.4</v>
      </c>
      <c r="AE11" s="1">
        <v>0.16</v>
      </c>
      <c r="AF11" s="1">
        <v>39</v>
      </c>
      <c r="AG11" s="1">
        <v>0.1</v>
      </c>
      <c r="AH11" s="6">
        <f t="shared" si="1"/>
        <v>39.095234025165716</v>
      </c>
      <c r="AI11" s="1">
        <f t="shared" si="2"/>
        <v>43.2793745771883</v>
      </c>
      <c r="AK11" s="14"/>
      <c r="AL11" s="11"/>
      <c r="AM11" s="1">
        <v>25896</v>
      </c>
      <c r="AN11" s="1">
        <v>1</v>
      </c>
      <c r="AO11" s="1">
        <v>0.35</v>
      </c>
      <c r="AP11" s="1">
        <v>0.16</v>
      </c>
      <c r="AQ11" s="1">
        <v>34.5</v>
      </c>
      <c r="AR11" s="1">
        <v>0.1</v>
      </c>
      <c r="AS11" s="6">
        <f t="shared" si="3"/>
        <v>34.564469703438185</v>
      </c>
      <c r="AU11" s="13"/>
      <c r="AV11" s="11"/>
      <c r="AW11" s="1">
        <v>32197</v>
      </c>
      <c r="AX11" s="1">
        <v>1</v>
      </c>
      <c r="AY11" s="1">
        <v>0.39</v>
      </c>
      <c r="AZ11" s="1">
        <v>0.16</v>
      </c>
      <c r="BA11" s="1">
        <v>28</v>
      </c>
      <c r="BB11" s="1">
        <v>0.1</v>
      </c>
      <c r="BC11" s="6">
        <f t="shared" si="4"/>
        <v>28.064990692926148</v>
      </c>
      <c r="BE11" s="13"/>
      <c r="BF11" s="11"/>
      <c r="BG11" s="1">
        <v>47272</v>
      </c>
      <c r="BH11" s="1">
        <v>1</v>
      </c>
      <c r="BI11" s="1">
        <v>0.37</v>
      </c>
      <c r="BJ11" s="1">
        <v>0.16</v>
      </c>
      <c r="BK11" s="1">
        <v>20.5</v>
      </c>
      <c r="BL11" s="1">
        <v>0.1</v>
      </c>
      <c r="BM11" s="6">
        <f t="shared" si="5"/>
        <v>20.54281907672145</v>
      </c>
    </row>
    <row r="12" spans="1:65" x14ac:dyDescent="0.3">
      <c r="A12" s="11"/>
      <c r="B12" s="11"/>
      <c r="C12" s="11"/>
      <c r="D12" s="11"/>
      <c r="E12" s="10">
        <v>30</v>
      </c>
      <c r="F12" s="11"/>
      <c r="G12" s="1">
        <v>26383</v>
      </c>
      <c r="H12" s="1">
        <v>1</v>
      </c>
      <c r="I12" s="1"/>
      <c r="J12" s="1">
        <v>1</v>
      </c>
      <c r="K12" s="1"/>
      <c r="L12" s="1">
        <v>1.6E-2</v>
      </c>
      <c r="M12" s="1"/>
      <c r="O12" s="13"/>
      <c r="P12" s="11"/>
      <c r="Q12" s="1">
        <v>19720</v>
      </c>
      <c r="R12" s="1">
        <v>1</v>
      </c>
      <c r="S12" s="1">
        <v>0.36</v>
      </c>
      <c r="T12" s="1">
        <v>0.16</v>
      </c>
      <c r="U12" s="1">
        <v>43.3</v>
      </c>
      <c r="V12" s="1">
        <v>0.1</v>
      </c>
      <c r="W12" s="1">
        <f t="shared" si="0"/>
        <v>43.38561159398045</v>
      </c>
      <c r="X12" s="1">
        <f t="shared" si="6"/>
        <v>76.098898565621681</v>
      </c>
      <c r="Z12" s="13"/>
      <c r="AA12" s="11"/>
      <c r="AB12" s="1">
        <v>22202</v>
      </c>
      <c r="AC12" s="1">
        <v>1</v>
      </c>
      <c r="AD12" s="1">
        <v>0.37</v>
      </c>
      <c r="AE12" s="1">
        <v>0.16</v>
      </c>
      <c r="AF12" s="1">
        <v>39.1</v>
      </c>
      <c r="AG12" s="1">
        <v>0.1</v>
      </c>
      <c r="AH12" s="6">
        <f t="shared" si="1"/>
        <v>39.181669556088231</v>
      </c>
      <c r="AI12" s="1">
        <f t="shared" si="2"/>
        <v>50.112605124392211</v>
      </c>
      <c r="AK12" s="14"/>
      <c r="AL12" s="11"/>
      <c r="AM12" s="1">
        <v>25741</v>
      </c>
      <c r="AN12" s="1">
        <v>1</v>
      </c>
      <c r="AO12" s="1">
        <v>0.38</v>
      </c>
      <c r="AP12" s="1">
        <v>0.16</v>
      </c>
      <c r="AQ12" s="1">
        <v>34.5</v>
      </c>
      <c r="AR12" s="1">
        <v>0.1</v>
      </c>
      <c r="AS12" s="6">
        <f t="shared" si="3"/>
        <v>34.576016468540686</v>
      </c>
      <c r="AU12" s="13"/>
      <c r="AV12" s="11"/>
      <c r="AW12" s="1">
        <v>32198</v>
      </c>
      <c r="AX12" s="1">
        <v>1</v>
      </c>
      <c r="AY12" s="1">
        <v>0.36</v>
      </c>
      <c r="AZ12" s="1">
        <v>0.16</v>
      </c>
      <c r="BA12" s="1">
        <v>28</v>
      </c>
      <c r="BB12" s="1">
        <v>0.1</v>
      </c>
      <c r="BC12" s="6">
        <f t="shared" si="4"/>
        <v>28.055360845991981</v>
      </c>
      <c r="BE12" s="13"/>
      <c r="BF12" s="11"/>
      <c r="BG12" s="1">
        <v>47471</v>
      </c>
      <c r="BH12" s="1">
        <v>1</v>
      </c>
      <c r="BI12" s="1">
        <v>0.37</v>
      </c>
      <c r="BJ12" s="1">
        <v>0.16</v>
      </c>
      <c r="BK12" s="1">
        <v>20.5</v>
      </c>
      <c r="BL12" s="1">
        <v>0.1</v>
      </c>
      <c r="BM12" s="6">
        <f t="shared" si="5"/>
        <v>20.54281907672145</v>
      </c>
    </row>
    <row r="13" spans="1:65" x14ac:dyDescent="0.3">
      <c r="A13" s="11"/>
      <c r="B13" s="11"/>
      <c r="C13" s="11"/>
      <c r="D13" s="11"/>
      <c r="E13" s="11"/>
      <c r="F13" s="11"/>
      <c r="G13" s="1">
        <v>26174</v>
      </c>
      <c r="H13" s="1">
        <v>1</v>
      </c>
      <c r="I13" s="1"/>
      <c r="J13" s="1">
        <v>1</v>
      </c>
      <c r="K13" s="1"/>
      <c r="L13" s="1">
        <v>1.6E-2</v>
      </c>
      <c r="M13" s="1"/>
      <c r="O13" s="13"/>
      <c r="P13" s="11"/>
      <c r="Q13" s="1">
        <v>19576</v>
      </c>
      <c r="R13" s="1">
        <v>1</v>
      </c>
      <c r="S13" s="1">
        <v>0.39</v>
      </c>
      <c r="T13" s="1">
        <v>0.16</v>
      </c>
      <c r="U13" s="1">
        <v>43.5</v>
      </c>
      <c r="V13" s="1">
        <v>0.1</v>
      </c>
      <c r="W13" s="1">
        <f t="shared" si="0"/>
        <v>43.600967683653124</v>
      </c>
      <c r="X13" s="1">
        <f t="shared" si="6"/>
        <v>66.696285694079123</v>
      </c>
      <c r="Z13" s="13"/>
      <c r="AA13" s="11"/>
      <c r="AB13" s="1">
        <v>22055</v>
      </c>
      <c r="AC13" s="1">
        <v>1</v>
      </c>
      <c r="AD13" s="1">
        <v>0.36</v>
      </c>
      <c r="AE13" s="1">
        <v>0.16</v>
      </c>
      <c r="AF13" s="1">
        <v>39</v>
      </c>
      <c r="AG13" s="1">
        <v>0.1</v>
      </c>
      <c r="AH13" s="6">
        <f t="shared" si="1"/>
        <v>39.077109749774543</v>
      </c>
      <c r="AI13" s="1">
        <f t="shared" si="2"/>
        <v>52.598815790626581</v>
      </c>
      <c r="AK13" s="14"/>
      <c r="AL13" s="11"/>
      <c r="AM13" s="1">
        <v>25687</v>
      </c>
      <c r="AN13" s="1">
        <v>1</v>
      </c>
      <c r="AO13" s="1">
        <v>0.39</v>
      </c>
      <c r="AP13" s="1">
        <v>0.16</v>
      </c>
      <c r="AQ13" s="1">
        <v>34.5</v>
      </c>
      <c r="AR13" s="1">
        <v>0.1</v>
      </c>
      <c r="AS13" s="6">
        <f t="shared" si="3"/>
        <v>34.580077818069718</v>
      </c>
      <c r="AU13" s="13"/>
      <c r="AV13" s="11"/>
      <c r="AW13" s="1">
        <v>31934</v>
      </c>
      <c r="AX13" s="1">
        <v>1</v>
      </c>
      <c r="AY13" s="1">
        <v>0.34</v>
      </c>
      <c r="AZ13" s="1">
        <v>0.16</v>
      </c>
      <c r="BA13" s="1">
        <v>28</v>
      </c>
      <c r="BB13" s="1">
        <v>0.1</v>
      </c>
      <c r="BC13" s="6">
        <f t="shared" si="4"/>
        <v>28.049371720858982</v>
      </c>
      <c r="BE13" s="13"/>
      <c r="BF13" s="11"/>
      <c r="BG13" s="1">
        <v>47616</v>
      </c>
      <c r="BH13" s="1">
        <v>1</v>
      </c>
      <c r="BI13" s="1">
        <v>0.33</v>
      </c>
      <c r="BJ13" s="1">
        <v>0.16</v>
      </c>
      <c r="BK13" s="1">
        <v>20.5</v>
      </c>
      <c r="BL13" s="1">
        <v>0.1</v>
      </c>
      <c r="BM13" s="6">
        <f t="shared" si="5"/>
        <v>20.534049219262105</v>
      </c>
    </row>
    <row r="14" spans="1:65" x14ac:dyDescent="0.3">
      <c r="A14" s="11"/>
      <c r="B14" s="11"/>
      <c r="C14" s="11"/>
      <c r="D14" s="11"/>
      <c r="E14" s="11"/>
      <c r="F14" s="11"/>
      <c r="G14" s="1">
        <v>26251</v>
      </c>
      <c r="H14" s="1">
        <v>1</v>
      </c>
      <c r="I14" s="1"/>
      <c r="J14" s="1">
        <v>1</v>
      </c>
      <c r="K14" s="1"/>
      <c r="L14" s="1">
        <v>1.6E-2</v>
      </c>
      <c r="M14" s="1"/>
      <c r="O14" s="13"/>
      <c r="P14" s="11"/>
      <c r="Q14" s="1">
        <v>19376</v>
      </c>
      <c r="R14" s="1">
        <v>1</v>
      </c>
      <c r="S14" s="1">
        <v>0.43</v>
      </c>
      <c r="T14" s="1">
        <v>0.16</v>
      </c>
      <c r="U14" s="1">
        <v>43.5</v>
      </c>
      <c r="V14" s="1">
        <v>0.1</v>
      </c>
      <c r="W14" s="1">
        <f t="shared" si="0"/>
        <v>43.622792335686562</v>
      </c>
      <c r="X14" s="1">
        <f t="shared" si="6"/>
        <v>56.571707568898859</v>
      </c>
      <c r="Z14" s="13"/>
      <c r="AA14" s="11"/>
      <c r="AB14" s="1">
        <v>22427</v>
      </c>
      <c r="AC14" s="1">
        <v>1</v>
      </c>
      <c r="AD14" s="1">
        <v>0.38</v>
      </c>
      <c r="AE14" s="1">
        <v>0.16</v>
      </c>
      <c r="AF14" s="1">
        <v>39</v>
      </c>
      <c r="AG14" s="1">
        <v>0.1</v>
      </c>
      <c r="AH14" s="6">
        <f t="shared" si="1"/>
        <v>39.085931660089472</v>
      </c>
      <c r="AI14" s="1">
        <f t="shared" si="2"/>
        <v>47.573028104386118</v>
      </c>
      <c r="AK14" s="14"/>
      <c r="AL14" s="11"/>
      <c r="AM14" s="1">
        <v>25933</v>
      </c>
      <c r="AN14" s="1">
        <v>1</v>
      </c>
      <c r="AO14" s="1">
        <v>0.41</v>
      </c>
      <c r="AP14" s="1">
        <v>0.16</v>
      </c>
      <c r="AQ14" s="1">
        <v>34.5</v>
      </c>
      <c r="AR14" s="1">
        <v>0.1</v>
      </c>
      <c r="AS14" s="6">
        <f t="shared" si="3"/>
        <v>34.58851952957346</v>
      </c>
      <c r="AU14" s="13"/>
      <c r="AV14" s="11"/>
      <c r="AW14" s="1">
        <v>32389</v>
      </c>
      <c r="AX14" s="1">
        <v>1</v>
      </c>
      <c r="AY14" s="1">
        <v>0.39</v>
      </c>
      <c r="AZ14" s="1">
        <v>0.16</v>
      </c>
      <c r="BA14" s="1">
        <v>28</v>
      </c>
      <c r="BB14" s="1">
        <v>0.1</v>
      </c>
      <c r="BC14" s="6">
        <f t="shared" si="4"/>
        <v>28.064990692926148</v>
      </c>
      <c r="BE14" s="13"/>
      <c r="BF14" s="11"/>
      <c r="BG14" s="1">
        <v>47269</v>
      </c>
      <c r="BH14" s="1">
        <v>1</v>
      </c>
      <c r="BI14" s="1">
        <v>0.38</v>
      </c>
      <c r="BJ14" s="1">
        <v>0.16</v>
      </c>
      <c r="BK14" s="1">
        <v>20.5</v>
      </c>
      <c r="BL14" s="1">
        <v>0.1</v>
      </c>
      <c r="BM14" s="6">
        <f t="shared" si="5"/>
        <v>20.545169205944468</v>
      </c>
    </row>
    <row r="15" spans="1:65" x14ac:dyDescent="0.3">
      <c r="A15" s="11"/>
      <c r="B15" s="11"/>
      <c r="C15" s="11"/>
      <c r="D15" s="11"/>
      <c r="E15" s="11"/>
      <c r="F15" s="11"/>
      <c r="G15" s="1">
        <v>26144</v>
      </c>
      <c r="H15" s="1">
        <v>1</v>
      </c>
      <c r="I15" s="1"/>
      <c r="J15" s="1">
        <v>1</v>
      </c>
      <c r="K15" s="1"/>
      <c r="L15" s="1">
        <v>1.6E-2</v>
      </c>
      <c r="M15" s="1"/>
      <c r="O15" s="13"/>
      <c r="P15" s="11"/>
      <c r="Q15" s="1">
        <v>19731</v>
      </c>
      <c r="R15" s="1">
        <v>1</v>
      </c>
      <c r="S15" s="1">
        <v>0.4</v>
      </c>
      <c r="T15" s="1">
        <v>0.16</v>
      </c>
      <c r="U15" s="1">
        <v>43.3</v>
      </c>
      <c r="V15" s="1">
        <v>0.1</v>
      </c>
      <c r="W15" s="1">
        <f t="shared" si="0"/>
        <v>43.405734186914749</v>
      </c>
      <c r="X15" s="1">
        <f t="shared" si="6"/>
        <v>63.60367845409808</v>
      </c>
      <c r="Z15" s="13"/>
      <c r="AA15" s="11"/>
      <c r="AB15" s="1">
        <v>22103</v>
      </c>
      <c r="AC15" s="1">
        <v>1</v>
      </c>
      <c r="AD15" s="1">
        <v>0.41</v>
      </c>
      <c r="AE15" s="1">
        <v>0.16</v>
      </c>
      <c r="AF15" s="1">
        <v>39.1</v>
      </c>
      <c r="AG15" s="1">
        <v>0.1</v>
      </c>
      <c r="AH15" s="6">
        <f t="shared" si="1"/>
        <v>39.200322133516593</v>
      </c>
      <c r="AI15" s="1">
        <f t="shared" si="2"/>
        <v>41.46932403749318</v>
      </c>
      <c r="AK15" s="14"/>
      <c r="AL15" s="11"/>
      <c r="AM15" s="1">
        <v>25611</v>
      </c>
      <c r="AN15" s="1">
        <v>1</v>
      </c>
      <c r="AO15" s="1">
        <v>0.4</v>
      </c>
      <c r="AP15" s="1">
        <v>0.16</v>
      </c>
      <c r="AQ15" s="1">
        <v>34</v>
      </c>
      <c r="AR15" s="1">
        <v>0.1</v>
      </c>
      <c r="AS15" s="6">
        <f t="shared" si="3"/>
        <v>34.083024534759851</v>
      </c>
      <c r="AU15" s="13"/>
      <c r="AV15" s="11"/>
      <c r="AW15" s="1">
        <v>32115</v>
      </c>
      <c r="AX15" s="1">
        <v>1</v>
      </c>
      <c r="AY15" s="1">
        <v>0.37</v>
      </c>
      <c r="AZ15" s="1">
        <v>0.16</v>
      </c>
      <c r="BA15" s="1">
        <v>28</v>
      </c>
      <c r="BB15" s="1">
        <v>0.1</v>
      </c>
      <c r="BC15" s="6">
        <f t="shared" si="4"/>
        <v>28.058484592595153</v>
      </c>
      <c r="BE15" s="13"/>
      <c r="BF15" s="11"/>
      <c r="BG15" s="1">
        <v>47082</v>
      </c>
      <c r="BH15" s="1">
        <v>1</v>
      </c>
      <c r="BI15" s="1">
        <v>0.4</v>
      </c>
      <c r="BJ15" s="1">
        <v>0.16</v>
      </c>
      <c r="BK15" s="1">
        <v>20.399999999999999</v>
      </c>
      <c r="BL15" s="1">
        <v>0.1</v>
      </c>
      <c r="BM15" s="6">
        <f t="shared" si="5"/>
        <v>20.449814720855912</v>
      </c>
    </row>
    <row r="16" spans="1:65" x14ac:dyDescent="0.3">
      <c r="A16" s="11"/>
      <c r="B16" s="11"/>
      <c r="C16" s="11"/>
      <c r="D16" s="11"/>
      <c r="E16" s="12"/>
      <c r="F16" s="11"/>
      <c r="G16" s="1">
        <v>26015</v>
      </c>
      <c r="H16" s="1">
        <v>1</v>
      </c>
      <c r="I16" s="1"/>
      <c r="J16" s="1">
        <v>1</v>
      </c>
      <c r="K16" s="1"/>
      <c r="L16" s="1">
        <v>1.6E-2</v>
      </c>
      <c r="M16" s="1"/>
      <c r="O16" s="13"/>
      <c r="P16" s="11"/>
      <c r="Q16" s="1">
        <v>19515</v>
      </c>
      <c r="R16" s="1">
        <v>1</v>
      </c>
      <c r="S16" s="1">
        <v>0.43</v>
      </c>
      <c r="T16" s="1">
        <v>0.16</v>
      </c>
      <c r="U16" s="1">
        <v>43.5</v>
      </c>
      <c r="V16" s="1">
        <v>0.1</v>
      </c>
      <c r="W16" s="1">
        <f t="shared" si="0"/>
        <v>43.622792335686562</v>
      </c>
      <c r="X16" s="1">
        <f t="shared" si="6"/>
        <v>56.571707568898859</v>
      </c>
      <c r="Z16" s="13"/>
      <c r="AA16" s="11"/>
      <c r="AB16" s="1">
        <v>22415</v>
      </c>
      <c r="AC16" s="1">
        <v>1</v>
      </c>
      <c r="AD16" s="1">
        <v>0.46</v>
      </c>
      <c r="AE16" s="1">
        <v>0.16</v>
      </c>
      <c r="AF16" s="1">
        <v>39</v>
      </c>
      <c r="AG16" s="1">
        <v>0.1</v>
      </c>
      <c r="AH16" s="6">
        <f t="shared" si="1"/>
        <v>39.126029697179099</v>
      </c>
      <c r="AI16" s="1">
        <f t="shared" si="2"/>
        <v>33.573178642435302</v>
      </c>
      <c r="AK16" s="14"/>
      <c r="AL16" s="11"/>
      <c r="AM16" s="1">
        <v>25666</v>
      </c>
      <c r="AN16" s="1">
        <v>1</v>
      </c>
      <c r="AO16" s="1">
        <v>0.35</v>
      </c>
      <c r="AP16" s="1">
        <v>0.16</v>
      </c>
      <c r="AQ16" s="1">
        <v>34.5</v>
      </c>
      <c r="AR16" s="1">
        <v>0.1</v>
      </c>
      <c r="AS16" s="6">
        <f t="shared" si="3"/>
        <v>34.564469703438185</v>
      </c>
      <c r="AU16" s="13"/>
      <c r="AV16" s="11"/>
      <c r="AW16" s="1">
        <v>32271</v>
      </c>
      <c r="AX16" s="1">
        <v>1</v>
      </c>
      <c r="AY16" s="1">
        <v>0.36</v>
      </c>
      <c r="AZ16" s="1">
        <v>0.16</v>
      </c>
      <c r="BA16" s="1">
        <v>28</v>
      </c>
      <c r="BB16" s="1">
        <v>0.1</v>
      </c>
      <c r="BC16" s="6">
        <f t="shared" si="4"/>
        <v>28.055360845991981</v>
      </c>
      <c r="BE16" s="13"/>
      <c r="BF16" s="11"/>
      <c r="BG16" s="1">
        <v>47093</v>
      </c>
      <c r="BH16" s="1">
        <v>1</v>
      </c>
      <c r="BI16" s="1">
        <v>0.36</v>
      </c>
      <c r="BJ16" s="1">
        <v>0.16</v>
      </c>
      <c r="BK16" s="1">
        <v>20.5</v>
      </c>
      <c r="BL16" s="1">
        <v>0.1</v>
      </c>
      <c r="BM16" s="6">
        <f t="shared" si="5"/>
        <v>20.540532047958415</v>
      </c>
    </row>
    <row r="17" spans="1:65" x14ac:dyDescent="0.3">
      <c r="A17" s="11"/>
      <c r="B17" s="11"/>
      <c r="C17" s="11"/>
      <c r="D17" s="11"/>
      <c r="E17" s="10">
        <v>20</v>
      </c>
      <c r="F17" s="11"/>
      <c r="G17" s="1">
        <v>32047</v>
      </c>
      <c r="H17" s="1">
        <v>1</v>
      </c>
      <c r="I17" s="1"/>
      <c r="J17" s="1">
        <v>1</v>
      </c>
      <c r="K17" s="1"/>
      <c r="L17" s="1">
        <v>1.6E-2</v>
      </c>
      <c r="M17" s="1"/>
      <c r="O17" s="13"/>
      <c r="P17" s="11"/>
      <c r="Q17" s="1">
        <v>19704</v>
      </c>
      <c r="R17" s="1">
        <v>1</v>
      </c>
      <c r="S17" s="1">
        <v>0.41</v>
      </c>
      <c r="T17" s="1">
        <v>0.16</v>
      </c>
      <c r="U17" s="1">
        <v>44</v>
      </c>
      <c r="V17" s="1">
        <v>0.1</v>
      </c>
      <c r="W17" s="1">
        <f t="shared" si="0"/>
        <v>44.112894472499491</v>
      </c>
      <c r="X17" s="1">
        <f t="shared" si="6"/>
        <v>61.988374051125945</v>
      </c>
      <c r="Z17" s="13"/>
      <c r="AA17" s="11"/>
      <c r="AB17" s="1">
        <v>22353</v>
      </c>
      <c r="AC17" s="1">
        <v>1</v>
      </c>
      <c r="AD17" s="1">
        <v>0.42</v>
      </c>
      <c r="AE17" s="1">
        <v>0.16</v>
      </c>
      <c r="AF17" s="1">
        <v>39</v>
      </c>
      <c r="AG17" s="1">
        <v>0.1</v>
      </c>
      <c r="AH17" s="6">
        <f t="shared" si="1"/>
        <v>39.105017414905689</v>
      </c>
      <c r="AI17" s="1">
        <f t="shared" si="2"/>
        <v>39.581708027735083</v>
      </c>
      <c r="AK17" s="14"/>
      <c r="AL17" s="11"/>
      <c r="AM17" s="1">
        <v>25676</v>
      </c>
      <c r="AN17" s="1">
        <v>1</v>
      </c>
      <c r="AO17" s="1">
        <v>0.36</v>
      </c>
      <c r="AP17" s="1">
        <v>0.16</v>
      </c>
      <c r="AQ17" s="1">
        <v>34.5</v>
      </c>
      <c r="AR17" s="1">
        <v>0.1</v>
      </c>
      <c r="AS17" s="6">
        <f t="shared" si="3"/>
        <v>34.5682124709544</v>
      </c>
      <c r="AU17" s="13"/>
      <c r="AV17" s="11"/>
      <c r="AW17" s="1">
        <v>32357</v>
      </c>
      <c r="AX17" s="1">
        <v>1</v>
      </c>
      <c r="AY17" s="1">
        <v>0.36</v>
      </c>
      <c r="AZ17" s="1">
        <v>0.16</v>
      </c>
      <c r="BA17" s="1">
        <v>28</v>
      </c>
      <c r="BB17" s="1">
        <v>0.1</v>
      </c>
      <c r="BC17" s="6">
        <f t="shared" si="4"/>
        <v>28.055360845991981</v>
      </c>
      <c r="BE17" s="13"/>
      <c r="BF17" s="11"/>
      <c r="BG17" s="1">
        <v>47294</v>
      </c>
      <c r="BH17" s="1">
        <v>1</v>
      </c>
      <c r="BI17" s="1">
        <v>0.39</v>
      </c>
      <c r="BJ17" s="1">
        <v>0.16</v>
      </c>
      <c r="BK17" s="1">
        <v>20.5</v>
      </c>
      <c r="BL17" s="1">
        <v>0.1</v>
      </c>
      <c r="BM17" s="6">
        <f t="shared" si="5"/>
        <v>20.547582471606646</v>
      </c>
    </row>
    <row r="18" spans="1:65" x14ac:dyDescent="0.3">
      <c r="A18" s="11"/>
      <c r="B18" s="11"/>
      <c r="C18" s="11"/>
      <c r="D18" s="11"/>
      <c r="E18" s="11"/>
      <c r="F18" s="11"/>
      <c r="G18" s="1">
        <v>32038</v>
      </c>
      <c r="H18" s="1">
        <v>1</v>
      </c>
      <c r="I18" s="1"/>
      <c r="J18" s="1">
        <v>1</v>
      </c>
      <c r="K18" s="1"/>
      <c r="L18" s="1">
        <v>1.6E-2</v>
      </c>
      <c r="M18" s="1"/>
      <c r="O18" s="13"/>
      <c r="P18" s="11"/>
      <c r="Q18" s="1">
        <v>19592</v>
      </c>
      <c r="R18" s="1">
        <v>1</v>
      </c>
      <c r="S18" s="1">
        <v>0.46</v>
      </c>
      <c r="T18" s="1">
        <v>0.16</v>
      </c>
      <c r="U18" s="1">
        <v>44</v>
      </c>
      <c r="V18" s="1">
        <v>0.1</v>
      </c>
      <c r="W18" s="1">
        <f t="shared" si="0"/>
        <v>44.142187350663598</v>
      </c>
      <c r="X18" s="1">
        <f t="shared" si="6"/>
        <v>51.130559782534711</v>
      </c>
      <c r="Z18" s="13"/>
      <c r="AA18" s="11"/>
      <c r="AB18" s="1">
        <v>22065</v>
      </c>
      <c r="AC18" s="1">
        <v>1</v>
      </c>
      <c r="AD18" s="1">
        <v>0.37</v>
      </c>
      <c r="AE18" s="1">
        <v>0.16</v>
      </c>
      <c r="AF18" s="1">
        <v>39</v>
      </c>
      <c r="AG18" s="1">
        <v>0.1</v>
      </c>
      <c r="AH18" s="6">
        <f t="shared" si="1"/>
        <v>39.081460682543245</v>
      </c>
      <c r="AI18" s="1">
        <f t="shared" si="2"/>
        <v>49.984443742703618</v>
      </c>
      <c r="AK18" s="14"/>
      <c r="AL18" s="11"/>
      <c r="AM18" s="1">
        <v>25790</v>
      </c>
      <c r="AN18" s="1">
        <v>1</v>
      </c>
      <c r="AO18" s="1">
        <v>0.41</v>
      </c>
      <c r="AP18" s="1">
        <v>0.16</v>
      </c>
      <c r="AQ18" s="1">
        <v>34.5</v>
      </c>
      <c r="AR18" s="1">
        <v>0.1</v>
      </c>
      <c r="AS18" s="6">
        <f t="shared" si="3"/>
        <v>34.58851952957346</v>
      </c>
      <c r="AU18" s="13"/>
      <c r="AV18" s="11"/>
      <c r="AW18" s="1">
        <v>32173</v>
      </c>
      <c r="AX18" s="1">
        <v>1</v>
      </c>
      <c r="AY18" s="1">
        <v>0.37</v>
      </c>
      <c r="AZ18" s="1">
        <v>0.16</v>
      </c>
      <c r="BA18" s="1">
        <v>28</v>
      </c>
      <c r="BB18" s="1">
        <v>0.1</v>
      </c>
      <c r="BC18" s="6">
        <f t="shared" si="4"/>
        <v>28.058484592595153</v>
      </c>
      <c r="BE18" s="13"/>
      <c r="BF18" s="11"/>
      <c r="BG18" s="1">
        <v>47557</v>
      </c>
      <c r="BH18" s="1">
        <v>1</v>
      </c>
      <c r="BI18" s="1">
        <v>0.41</v>
      </c>
      <c r="BJ18" s="1">
        <v>0.16</v>
      </c>
      <c r="BK18" s="1">
        <v>20.5</v>
      </c>
      <c r="BL18" s="1">
        <v>0.1</v>
      </c>
      <c r="BM18" s="6">
        <f t="shared" si="5"/>
        <v>20.5525985610509</v>
      </c>
    </row>
    <row r="19" spans="1:65" x14ac:dyDescent="0.3">
      <c r="A19" s="11"/>
      <c r="B19" s="11"/>
      <c r="C19" s="11"/>
      <c r="D19" s="11"/>
      <c r="E19" s="11"/>
      <c r="F19" s="11"/>
      <c r="G19" s="1">
        <v>32019</v>
      </c>
      <c r="H19" s="1">
        <v>1</v>
      </c>
      <c r="I19" s="1"/>
      <c r="J19" s="1">
        <v>1</v>
      </c>
      <c r="K19" s="1"/>
      <c r="L19" s="1">
        <v>1.6E-2</v>
      </c>
      <c r="M19" s="1"/>
      <c r="O19" s="13"/>
      <c r="P19" s="11"/>
      <c r="Q19" s="1">
        <v>19692</v>
      </c>
      <c r="R19" s="1">
        <v>1</v>
      </c>
      <c r="S19" s="1">
        <v>0.43</v>
      </c>
      <c r="T19" s="1">
        <v>0.16</v>
      </c>
      <c r="U19" s="1">
        <v>43.5</v>
      </c>
      <c r="V19" s="1">
        <v>0.1</v>
      </c>
      <c r="W19" s="1">
        <f t="shared" si="0"/>
        <v>43.622792335686562</v>
      </c>
      <c r="X19" s="1">
        <f t="shared" si="6"/>
        <v>56.571707568898859</v>
      </c>
      <c r="Z19" s="13"/>
      <c r="AA19" s="11"/>
      <c r="AB19" s="1">
        <v>22281</v>
      </c>
      <c r="AC19" s="1">
        <v>1</v>
      </c>
      <c r="AD19" s="1">
        <v>0.39</v>
      </c>
      <c r="AE19" s="1">
        <v>0.16</v>
      </c>
      <c r="AF19" s="1">
        <v>39</v>
      </c>
      <c r="AG19" s="1">
        <v>0.1</v>
      </c>
      <c r="AH19" s="6">
        <f t="shared" si="1"/>
        <v>39.090522750861425</v>
      </c>
      <c r="AI19" s="1">
        <f t="shared" si="2"/>
        <v>45.34401160834161</v>
      </c>
      <c r="AK19" s="14"/>
      <c r="AL19" s="11"/>
      <c r="AM19" s="1">
        <v>25804</v>
      </c>
      <c r="AN19" s="1">
        <v>1</v>
      </c>
      <c r="AO19" s="1">
        <v>0.39</v>
      </c>
      <c r="AP19" s="1">
        <v>0.16</v>
      </c>
      <c r="AQ19" s="1">
        <v>35</v>
      </c>
      <c r="AR19" s="1">
        <v>0.1</v>
      </c>
      <c r="AS19" s="6">
        <f t="shared" si="3"/>
        <v>35.081238366157685</v>
      </c>
      <c r="AU19" s="13"/>
      <c r="AV19" s="11"/>
      <c r="AW19" s="1">
        <v>32379</v>
      </c>
      <c r="AX19" s="1">
        <v>1</v>
      </c>
      <c r="AY19" s="1">
        <v>0.4</v>
      </c>
      <c r="AZ19" s="1">
        <v>0.16</v>
      </c>
      <c r="BA19" s="1">
        <v>27.7</v>
      </c>
      <c r="BB19" s="1">
        <v>0.1</v>
      </c>
      <c r="BC19" s="6">
        <f t="shared" si="4"/>
        <v>27.767640576848468</v>
      </c>
      <c r="BE19" s="13"/>
      <c r="BF19" s="11"/>
      <c r="BG19" s="1">
        <v>47611</v>
      </c>
      <c r="BH19" s="1">
        <v>1</v>
      </c>
      <c r="BI19" s="1">
        <v>0.37</v>
      </c>
      <c r="BJ19" s="1">
        <v>0.16</v>
      </c>
      <c r="BK19" s="1">
        <v>20.5</v>
      </c>
      <c r="BL19" s="1">
        <v>0.1</v>
      </c>
      <c r="BM19" s="6">
        <f t="shared" si="5"/>
        <v>20.54281907672145</v>
      </c>
    </row>
    <row r="20" spans="1:65" x14ac:dyDescent="0.3">
      <c r="A20" s="11"/>
      <c r="B20" s="11"/>
      <c r="C20" s="11"/>
      <c r="D20" s="11"/>
      <c r="E20" s="11"/>
      <c r="F20" s="11"/>
      <c r="G20" s="1">
        <v>32577</v>
      </c>
      <c r="H20" s="1">
        <v>1</v>
      </c>
      <c r="I20" s="1"/>
      <c r="J20" s="1">
        <v>1</v>
      </c>
      <c r="K20" s="1"/>
      <c r="L20" s="1">
        <v>1.6E-2</v>
      </c>
      <c r="M20" s="1"/>
      <c r="O20" s="13"/>
      <c r="P20" s="11"/>
      <c r="Q20" s="1">
        <v>19658</v>
      </c>
      <c r="R20" s="1">
        <v>1</v>
      </c>
      <c r="S20" s="1">
        <v>0.41</v>
      </c>
      <c r="T20" s="1">
        <v>0.16</v>
      </c>
      <c r="U20" s="1">
        <v>43.3</v>
      </c>
      <c r="V20" s="1">
        <v>0.1</v>
      </c>
      <c r="W20" s="1">
        <f t="shared" si="0"/>
        <v>43.411098424073359</v>
      </c>
      <c r="X20" s="1">
        <f t="shared" si="6"/>
        <v>61.006135498473995</v>
      </c>
      <c r="Z20" s="13"/>
      <c r="AA20" s="11"/>
      <c r="AB20" s="1">
        <v>22149</v>
      </c>
      <c r="AC20" s="1">
        <v>1</v>
      </c>
      <c r="AD20" s="1">
        <v>0.35</v>
      </c>
      <c r="AE20" s="1">
        <v>0.16</v>
      </c>
      <c r="AF20" s="1">
        <v>39</v>
      </c>
      <c r="AG20" s="1">
        <v>0.1</v>
      </c>
      <c r="AH20" s="6">
        <f t="shared" si="1"/>
        <v>39.072878795190995</v>
      </c>
      <c r="AI20" s="1">
        <f t="shared" si="2"/>
        <v>55.439680230430533</v>
      </c>
      <c r="AK20" s="14"/>
      <c r="AL20" s="11"/>
      <c r="AM20" s="1">
        <v>25850</v>
      </c>
      <c r="AN20" s="1">
        <v>1</v>
      </c>
      <c r="AO20" s="1">
        <v>0.43</v>
      </c>
      <c r="AP20" s="1">
        <v>0.16</v>
      </c>
      <c r="AQ20" s="1">
        <v>34.5</v>
      </c>
      <c r="AR20" s="1">
        <v>0.1</v>
      </c>
      <c r="AS20" s="6">
        <f t="shared" si="3"/>
        <v>34.597387024854861</v>
      </c>
      <c r="AU20" s="13"/>
      <c r="AV20" s="11"/>
      <c r="AW20" s="1">
        <v>32364</v>
      </c>
      <c r="AX20" s="1">
        <v>1</v>
      </c>
      <c r="AY20" s="1">
        <v>0.4</v>
      </c>
      <c r="AZ20" s="1">
        <v>0.16</v>
      </c>
      <c r="BA20" s="1">
        <v>28</v>
      </c>
      <c r="BB20" s="1">
        <v>0.1</v>
      </c>
      <c r="BC20" s="6">
        <f t="shared" si="4"/>
        <v>28.068373146272819</v>
      </c>
      <c r="BE20" s="13"/>
      <c r="BF20" s="11"/>
      <c r="BG20" s="1">
        <v>47794</v>
      </c>
      <c r="BH20" s="1">
        <v>1</v>
      </c>
      <c r="BI20" s="1">
        <v>0.4</v>
      </c>
      <c r="BJ20" s="1">
        <v>0.16</v>
      </c>
      <c r="BK20" s="1">
        <v>20.3</v>
      </c>
      <c r="BL20" s="1">
        <v>0.1</v>
      </c>
      <c r="BM20" s="6">
        <f t="shared" si="5"/>
        <v>20.349570531047796</v>
      </c>
    </row>
    <row r="21" spans="1:65" x14ac:dyDescent="0.3">
      <c r="A21" s="11"/>
      <c r="B21" s="11"/>
      <c r="C21" s="11"/>
      <c r="D21" s="11"/>
      <c r="E21" s="12"/>
      <c r="F21" s="11"/>
      <c r="G21" s="1">
        <v>32655</v>
      </c>
      <c r="H21" s="1">
        <v>1</v>
      </c>
      <c r="I21" s="1"/>
      <c r="J21" s="1">
        <v>1</v>
      </c>
      <c r="K21" s="1"/>
      <c r="L21" s="1">
        <v>1.6E-2</v>
      </c>
      <c r="M21" s="1"/>
      <c r="O21" s="13"/>
      <c r="P21" s="11"/>
      <c r="Q21" s="1">
        <v>19754</v>
      </c>
      <c r="R21" s="1">
        <v>1</v>
      </c>
      <c r="S21" s="1">
        <v>0.43</v>
      </c>
      <c r="T21" s="1">
        <v>0.16</v>
      </c>
      <c r="U21" s="1">
        <v>44</v>
      </c>
      <c r="V21" s="1">
        <v>0.1</v>
      </c>
      <c r="W21" s="1">
        <f t="shared" si="0"/>
        <v>44.124203741843878</v>
      </c>
      <c r="X21" s="1">
        <f t="shared" si="6"/>
        <v>57.219242762521901</v>
      </c>
      <c r="Z21" s="13"/>
      <c r="AA21" s="11"/>
      <c r="AB21" s="1">
        <v>22192</v>
      </c>
      <c r="AC21" s="1">
        <v>1</v>
      </c>
      <c r="AD21" s="1">
        <v>0.38</v>
      </c>
      <c r="AE21" s="1">
        <v>0.16</v>
      </c>
      <c r="AF21" s="1">
        <v>39</v>
      </c>
      <c r="AG21" s="1">
        <v>0.1</v>
      </c>
      <c r="AH21" s="6">
        <f t="shared" si="1"/>
        <v>39.085931660089472</v>
      </c>
      <c r="AI21" s="1">
        <f t="shared" si="2"/>
        <v>47.573028104386118</v>
      </c>
      <c r="AK21" s="14"/>
      <c r="AL21" s="11"/>
      <c r="AM21" s="1">
        <v>25756</v>
      </c>
      <c r="AN21" s="1">
        <v>1</v>
      </c>
      <c r="AO21" s="1">
        <v>0.37</v>
      </c>
      <c r="AP21" s="1">
        <v>0.16</v>
      </c>
      <c r="AQ21" s="1">
        <v>34.5</v>
      </c>
      <c r="AR21" s="1">
        <v>0.1</v>
      </c>
      <c r="AS21" s="6">
        <f t="shared" si="3"/>
        <v>34.572061373019025</v>
      </c>
      <c r="AU21" s="13"/>
      <c r="AV21" s="11"/>
      <c r="AW21" s="1">
        <v>32203</v>
      </c>
      <c r="AX21" s="1">
        <v>1</v>
      </c>
      <c r="AY21" s="1">
        <v>0.36</v>
      </c>
      <c r="AZ21" s="1">
        <v>0.16</v>
      </c>
      <c r="BA21" s="1">
        <v>28</v>
      </c>
      <c r="BB21" s="1">
        <v>0.1</v>
      </c>
      <c r="BC21" s="6">
        <f t="shared" si="4"/>
        <v>28.055360845991981</v>
      </c>
      <c r="BE21" s="13"/>
      <c r="BF21" s="11"/>
      <c r="BG21" s="1">
        <v>47222</v>
      </c>
      <c r="BH21" s="1">
        <v>1</v>
      </c>
      <c r="BI21" s="1">
        <v>0.36</v>
      </c>
      <c r="BJ21" s="1">
        <v>0.16</v>
      </c>
      <c r="BK21" s="1">
        <v>20.5</v>
      </c>
      <c r="BL21" s="1">
        <v>0.1</v>
      </c>
      <c r="BM21" s="6">
        <f t="shared" si="5"/>
        <v>20.540532047958415</v>
      </c>
    </row>
    <row r="22" spans="1:65" x14ac:dyDescent="0.3">
      <c r="A22" s="11"/>
      <c r="B22" s="11"/>
      <c r="C22" s="11"/>
      <c r="D22" s="11"/>
      <c r="E22" s="10">
        <v>10</v>
      </c>
      <c r="F22" s="11"/>
      <c r="G22" s="1">
        <v>47522</v>
      </c>
      <c r="H22" s="1">
        <v>1</v>
      </c>
      <c r="I22" s="1"/>
      <c r="J22" s="1">
        <v>1</v>
      </c>
      <c r="K22" s="1"/>
      <c r="L22" s="1">
        <v>1.6E-2</v>
      </c>
      <c r="M22" s="1"/>
      <c r="O22" s="13"/>
      <c r="P22" s="11"/>
      <c r="Q22" s="1">
        <v>19773</v>
      </c>
      <c r="R22" s="1">
        <v>1</v>
      </c>
      <c r="S22" s="1">
        <v>0.4</v>
      </c>
      <c r="T22" s="1">
        <v>0.16</v>
      </c>
      <c r="U22" s="1">
        <v>43.5</v>
      </c>
      <c r="V22" s="1">
        <v>0.1</v>
      </c>
      <c r="W22" s="1">
        <f t="shared" si="0"/>
        <v>43.606222566530988</v>
      </c>
      <c r="X22" s="1">
        <f t="shared" si="6"/>
        <v>63.89628733077766</v>
      </c>
      <c r="Z22" s="13"/>
      <c r="AA22" s="11"/>
      <c r="AB22" s="1">
        <v>22255</v>
      </c>
      <c r="AC22" s="1">
        <v>1</v>
      </c>
      <c r="AD22" s="1">
        <v>0.34</v>
      </c>
      <c r="AE22" s="1">
        <v>0.16</v>
      </c>
      <c r="AF22" s="1">
        <v>39.1</v>
      </c>
      <c r="AG22" s="1">
        <v>0.1</v>
      </c>
      <c r="AH22" s="6">
        <f t="shared" si="1"/>
        <v>39.168944081628084</v>
      </c>
      <c r="AI22" s="1">
        <f t="shared" si="2"/>
        <v>58.684168504453673</v>
      </c>
      <c r="AK22" s="14"/>
      <c r="AL22" s="11"/>
      <c r="AM22" s="1">
        <v>25833</v>
      </c>
      <c r="AN22" s="1">
        <v>1</v>
      </c>
      <c r="AO22" s="1">
        <v>0.41</v>
      </c>
      <c r="AP22" s="1">
        <v>0.16</v>
      </c>
      <c r="AQ22" s="1">
        <v>34.5</v>
      </c>
      <c r="AR22" s="1">
        <v>0.1</v>
      </c>
      <c r="AS22" s="6">
        <f t="shared" si="3"/>
        <v>34.58851952957346</v>
      </c>
      <c r="AU22" s="13"/>
      <c r="AV22" s="11"/>
      <c r="AW22" s="1">
        <v>32103</v>
      </c>
      <c r="AX22" s="1">
        <v>1</v>
      </c>
      <c r="AY22" s="1">
        <v>0.38</v>
      </c>
      <c r="AZ22" s="1">
        <v>0.16</v>
      </c>
      <c r="BA22" s="1">
        <v>28</v>
      </c>
      <c r="BB22" s="1">
        <v>0.1</v>
      </c>
      <c r="BC22" s="6">
        <f t="shared" si="4"/>
        <v>28.061694525192443</v>
      </c>
      <c r="BE22" s="13"/>
      <c r="BF22" s="11"/>
      <c r="BG22" s="1">
        <v>47581</v>
      </c>
      <c r="BH22" s="1">
        <v>1</v>
      </c>
      <c r="BI22" s="1">
        <v>0.41</v>
      </c>
      <c r="BJ22" s="1">
        <v>0.16</v>
      </c>
      <c r="BK22" s="1">
        <v>20.5</v>
      </c>
      <c r="BL22" s="1">
        <v>0.1</v>
      </c>
      <c r="BM22" s="6">
        <f t="shared" si="5"/>
        <v>20.5525985610509</v>
      </c>
    </row>
    <row r="23" spans="1:65" x14ac:dyDescent="0.3">
      <c r="A23" s="11"/>
      <c r="B23" s="11"/>
      <c r="C23" s="11"/>
      <c r="D23" s="11"/>
      <c r="E23" s="11"/>
      <c r="F23" s="11"/>
      <c r="G23" s="1">
        <v>46847</v>
      </c>
      <c r="H23" s="1">
        <v>1</v>
      </c>
      <c r="I23" s="1"/>
      <c r="J23" s="1">
        <v>1</v>
      </c>
      <c r="K23" s="1"/>
      <c r="L23" s="1">
        <v>1.6E-2</v>
      </c>
      <c r="M23" s="1"/>
      <c r="O23" s="13"/>
      <c r="P23" s="11"/>
      <c r="Q23" s="1">
        <v>19669</v>
      </c>
      <c r="R23" s="1">
        <v>1</v>
      </c>
      <c r="S23" s="1">
        <v>0.36</v>
      </c>
      <c r="T23" s="1">
        <v>0.16</v>
      </c>
      <c r="U23" s="1">
        <v>43.5</v>
      </c>
      <c r="V23" s="1">
        <v>0.1</v>
      </c>
      <c r="W23" s="1">
        <f t="shared" si="0"/>
        <v>43.586007028594679</v>
      </c>
      <c r="X23" s="1">
        <f t="shared" si="6"/>
        <v>76.449091801731967</v>
      </c>
      <c r="Z23" s="13"/>
      <c r="AA23" s="11"/>
      <c r="AB23" s="1">
        <v>22149</v>
      </c>
      <c r="AC23" s="1">
        <v>1</v>
      </c>
      <c r="AD23" s="1">
        <v>0.41</v>
      </c>
      <c r="AE23" s="1">
        <v>0.16</v>
      </c>
      <c r="AF23" s="1">
        <v>39</v>
      </c>
      <c r="AG23" s="1">
        <v>0.1</v>
      </c>
      <c r="AH23" s="6">
        <f t="shared" si="1"/>
        <v>39.100065555169998</v>
      </c>
      <c r="AI23" s="1">
        <f t="shared" si="2"/>
        <v>41.36326817298</v>
      </c>
      <c r="AK23" s="14"/>
      <c r="AL23" s="11"/>
      <c r="AM23" s="1">
        <v>25903</v>
      </c>
      <c r="AN23" s="1">
        <v>1</v>
      </c>
      <c r="AO23" s="1">
        <v>0.38</v>
      </c>
      <c r="AP23" s="1">
        <v>0.16</v>
      </c>
      <c r="AQ23" s="1">
        <v>34.5</v>
      </c>
      <c r="AR23" s="1">
        <v>0.1</v>
      </c>
      <c r="AS23" s="6">
        <f t="shared" si="3"/>
        <v>34.576016468540686</v>
      </c>
      <c r="AU23" s="13"/>
      <c r="AV23" s="11"/>
      <c r="AW23" s="1">
        <v>32166</v>
      </c>
      <c r="AX23" s="1">
        <v>1</v>
      </c>
      <c r="AY23" s="1">
        <v>0.33</v>
      </c>
      <c r="AZ23" s="1">
        <v>0.16</v>
      </c>
      <c r="BA23" s="1">
        <v>28.4</v>
      </c>
      <c r="BB23" s="1">
        <v>0.1</v>
      </c>
      <c r="BC23" s="6">
        <f t="shared" si="4"/>
        <v>28.44717062570945</v>
      </c>
      <c r="BE23" s="13"/>
      <c r="BF23" s="11"/>
      <c r="BG23" s="1">
        <v>46999</v>
      </c>
      <c r="BH23" s="1">
        <v>1</v>
      </c>
      <c r="BI23" s="1">
        <v>0.36</v>
      </c>
      <c r="BJ23" s="1">
        <v>0.16</v>
      </c>
      <c r="BK23" s="1">
        <v>20.5</v>
      </c>
      <c r="BL23" s="1">
        <v>0.1</v>
      </c>
      <c r="BM23" s="6">
        <f t="shared" si="5"/>
        <v>20.540532047958415</v>
      </c>
    </row>
    <row r="24" spans="1:65" x14ac:dyDescent="0.3">
      <c r="A24" s="11"/>
      <c r="B24" s="11"/>
      <c r="C24" s="11"/>
      <c r="D24" s="11"/>
      <c r="E24" s="11"/>
      <c r="F24" s="11"/>
      <c r="G24" s="1">
        <v>46879</v>
      </c>
      <c r="H24" s="1">
        <v>1</v>
      </c>
      <c r="I24" s="1"/>
      <c r="J24" s="1">
        <v>1</v>
      </c>
      <c r="K24" s="1"/>
      <c r="L24" s="1">
        <v>1.6E-2</v>
      </c>
      <c r="M24" s="1"/>
      <c r="O24" s="13"/>
      <c r="P24" s="11"/>
      <c r="Q24" s="1">
        <v>19821</v>
      </c>
      <c r="R24" s="1">
        <v>1</v>
      </c>
      <c r="S24" s="1">
        <v>0.37</v>
      </c>
      <c r="T24" s="1">
        <v>0.16</v>
      </c>
      <c r="U24" s="1">
        <v>43.5</v>
      </c>
      <c r="V24" s="1">
        <v>0.1</v>
      </c>
      <c r="W24" s="1">
        <f t="shared" si="0"/>
        <v>43.590859992067472</v>
      </c>
      <c r="X24" s="1">
        <f t="shared" si="6"/>
        <v>72.948891280930994</v>
      </c>
      <c r="Z24" s="13"/>
      <c r="AA24" s="11"/>
      <c r="AB24" s="1">
        <v>22182</v>
      </c>
      <c r="AC24" s="1">
        <v>1</v>
      </c>
      <c r="AD24" s="1">
        <v>0.36</v>
      </c>
      <c r="AE24" s="1">
        <v>0.16</v>
      </c>
      <c r="AF24" s="1">
        <v>39</v>
      </c>
      <c r="AG24" s="1">
        <v>0.1</v>
      </c>
      <c r="AH24" s="6">
        <f t="shared" si="1"/>
        <v>39.077109749774543</v>
      </c>
      <c r="AI24" s="1">
        <f t="shared" si="2"/>
        <v>52.598815790626581</v>
      </c>
      <c r="AK24" s="14"/>
      <c r="AL24" s="11"/>
      <c r="AM24" s="1">
        <v>25960</v>
      </c>
      <c r="AN24" s="1">
        <v>1</v>
      </c>
      <c r="AO24" s="1">
        <v>0.39</v>
      </c>
      <c r="AP24" s="1">
        <v>0.16</v>
      </c>
      <c r="AQ24" s="1">
        <v>34.5</v>
      </c>
      <c r="AR24" s="1">
        <v>0.1</v>
      </c>
      <c r="AS24" s="6">
        <f t="shared" si="3"/>
        <v>34.580077818069718</v>
      </c>
      <c r="AU24" s="13"/>
      <c r="AV24" s="11"/>
      <c r="AW24" s="1">
        <v>32229</v>
      </c>
      <c r="AX24" s="1">
        <v>1</v>
      </c>
      <c r="AY24" s="1">
        <v>0.33</v>
      </c>
      <c r="AZ24" s="1">
        <v>0.16</v>
      </c>
      <c r="BA24" s="1">
        <v>28</v>
      </c>
      <c r="BB24" s="1">
        <v>0.1</v>
      </c>
      <c r="BC24" s="6">
        <f t="shared" si="4"/>
        <v>28.046506250699462</v>
      </c>
      <c r="BE24" s="13"/>
      <c r="BF24" s="11"/>
      <c r="BG24" s="1">
        <v>47478</v>
      </c>
      <c r="BH24" s="1">
        <v>1</v>
      </c>
      <c r="BI24" s="1">
        <v>0.34</v>
      </c>
      <c r="BJ24" s="1">
        <v>0.16</v>
      </c>
      <c r="BK24" s="1">
        <v>20.7</v>
      </c>
      <c r="BL24" s="1">
        <v>0.1</v>
      </c>
      <c r="BM24" s="6">
        <f t="shared" si="5"/>
        <v>20.736499807920747</v>
      </c>
    </row>
    <row r="25" spans="1:65" x14ac:dyDescent="0.3">
      <c r="A25" s="11"/>
      <c r="B25" s="11"/>
      <c r="C25" s="11"/>
      <c r="D25" s="11"/>
      <c r="E25" s="11"/>
      <c r="F25" s="11"/>
      <c r="G25" s="1">
        <v>46574</v>
      </c>
      <c r="H25" s="1">
        <v>1</v>
      </c>
      <c r="I25" s="1"/>
      <c r="J25" s="1">
        <v>1</v>
      </c>
      <c r="K25" s="1"/>
      <c r="L25" s="1">
        <v>1.6E-2</v>
      </c>
      <c r="M25" s="1"/>
      <c r="O25" s="13"/>
      <c r="P25" s="11"/>
      <c r="Q25" s="1">
        <v>19831</v>
      </c>
      <c r="R25" s="1">
        <v>1</v>
      </c>
      <c r="S25" s="1">
        <v>0.41</v>
      </c>
      <c r="T25" s="1">
        <v>0.16</v>
      </c>
      <c r="U25" s="1">
        <v>43.5</v>
      </c>
      <c r="V25" s="1">
        <v>0.1</v>
      </c>
      <c r="W25" s="1">
        <f t="shared" si="0"/>
        <v>43.611611580766542</v>
      </c>
      <c r="X25" s="1">
        <f t="shared" si="6"/>
        <v>61.28677508494598</v>
      </c>
      <c r="Z25" s="13"/>
      <c r="AA25" s="11"/>
      <c r="AB25" s="1">
        <v>22182</v>
      </c>
      <c r="AC25" s="1">
        <v>1</v>
      </c>
      <c r="AD25" s="1">
        <v>0.38</v>
      </c>
      <c r="AE25" s="1">
        <v>0.16</v>
      </c>
      <c r="AF25" s="1">
        <v>39</v>
      </c>
      <c r="AG25" s="1">
        <v>0.1</v>
      </c>
      <c r="AH25" s="6">
        <f t="shared" si="1"/>
        <v>39.085931660089472</v>
      </c>
      <c r="AI25" s="1">
        <f t="shared" si="2"/>
        <v>47.573028104386118</v>
      </c>
      <c r="AK25" s="14"/>
      <c r="AL25" s="11"/>
      <c r="AM25" s="1">
        <v>25745</v>
      </c>
      <c r="AN25" s="1">
        <v>1</v>
      </c>
      <c r="AO25" s="1">
        <v>0.39</v>
      </c>
      <c r="AP25" s="1">
        <v>0.16</v>
      </c>
      <c r="AQ25" s="1">
        <v>34.5</v>
      </c>
      <c r="AR25" s="1">
        <v>0.1</v>
      </c>
      <c r="AS25" s="6">
        <f t="shared" si="3"/>
        <v>34.580077818069718</v>
      </c>
      <c r="AU25" s="13"/>
      <c r="AV25" s="11"/>
      <c r="AW25" s="1">
        <v>32081</v>
      </c>
      <c r="AX25" s="1">
        <v>1</v>
      </c>
      <c r="AY25" s="1">
        <v>0.37</v>
      </c>
      <c r="AZ25" s="1">
        <v>0.16</v>
      </c>
      <c r="BA25" s="1">
        <v>28</v>
      </c>
      <c r="BB25" s="1">
        <v>0.1</v>
      </c>
      <c r="BC25" s="6">
        <f t="shared" si="4"/>
        <v>28.058484592595153</v>
      </c>
      <c r="BE25" s="13"/>
      <c r="BF25" s="11"/>
      <c r="BG25" s="1">
        <v>47320</v>
      </c>
      <c r="BH25" s="1">
        <v>1</v>
      </c>
      <c r="BI25" s="1">
        <v>0.37</v>
      </c>
      <c r="BJ25" s="1">
        <v>0.16</v>
      </c>
      <c r="BK25" s="1">
        <v>20.5</v>
      </c>
      <c r="BL25" s="1">
        <v>0.1</v>
      </c>
      <c r="BM25" s="6">
        <f t="shared" si="5"/>
        <v>20.54281907672145</v>
      </c>
    </row>
    <row r="26" spans="1:65" x14ac:dyDescent="0.3">
      <c r="A26" s="12"/>
      <c r="B26" s="12"/>
      <c r="C26" s="12"/>
      <c r="D26" s="12"/>
      <c r="E26" s="12"/>
      <c r="F26" s="12"/>
      <c r="G26" s="1">
        <v>46960</v>
      </c>
      <c r="H26" s="1">
        <v>1</v>
      </c>
      <c r="I26" s="1"/>
      <c r="J26" s="1">
        <v>1</v>
      </c>
      <c r="K26" s="1"/>
      <c r="L26" s="1">
        <v>1.6E-2</v>
      </c>
      <c r="M26" s="1"/>
      <c r="O26" s="13"/>
      <c r="P26" s="12"/>
      <c r="Q26" s="1">
        <v>19788</v>
      </c>
      <c r="R26" s="1">
        <v>1</v>
      </c>
      <c r="S26" s="1">
        <v>0.34</v>
      </c>
      <c r="T26" s="1">
        <v>0.16</v>
      </c>
      <c r="U26" s="1">
        <v>43.3</v>
      </c>
      <c r="V26" s="1">
        <v>0.1</v>
      </c>
      <c r="W26" s="1">
        <f t="shared" si="0"/>
        <v>43.376349839756926</v>
      </c>
      <c r="X26" s="1">
        <f t="shared" si="6"/>
        <v>83.956155751115972</v>
      </c>
      <c r="Z26" s="13"/>
      <c r="AA26" s="12"/>
      <c r="AB26" s="1">
        <v>22176</v>
      </c>
      <c r="AC26" s="1">
        <v>1</v>
      </c>
      <c r="AD26" s="1">
        <v>0.42</v>
      </c>
      <c r="AE26" s="1">
        <v>0.16</v>
      </c>
      <c r="AF26" s="1">
        <v>39</v>
      </c>
      <c r="AG26" s="1">
        <v>0.1</v>
      </c>
      <c r="AH26" s="6">
        <f t="shared" si="1"/>
        <v>39.105017414905689</v>
      </c>
      <c r="AI26" s="1">
        <f t="shared" si="2"/>
        <v>39.581708027735083</v>
      </c>
      <c r="AK26" s="14"/>
      <c r="AL26" s="12"/>
      <c r="AM26" s="1">
        <v>25703</v>
      </c>
      <c r="AN26" s="1">
        <v>1</v>
      </c>
      <c r="AO26" s="1">
        <v>0.36</v>
      </c>
      <c r="AP26" s="1">
        <v>0.16</v>
      </c>
      <c r="AQ26" s="1">
        <v>35</v>
      </c>
      <c r="AR26" s="1">
        <v>0.1</v>
      </c>
      <c r="AS26" s="6">
        <f t="shared" si="3"/>
        <v>35.069201057489977</v>
      </c>
      <c r="AU26" s="13"/>
      <c r="AV26" s="12"/>
      <c r="AW26" s="1">
        <v>32130</v>
      </c>
      <c r="AX26" s="1">
        <v>1</v>
      </c>
      <c r="AY26" s="1">
        <v>0.37</v>
      </c>
      <c r="AZ26" s="1">
        <v>0.16</v>
      </c>
      <c r="BA26" s="1">
        <v>28</v>
      </c>
      <c r="BB26" s="1">
        <v>0.1</v>
      </c>
      <c r="BC26" s="6">
        <f t="shared" si="4"/>
        <v>28.058484592595153</v>
      </c>
      <c r="BE26" s="13"/>
      <c r="BF26" s="12"/>
      <c r="BG26" s="1">
        <v>46894</v>
      </c>
      <c r="BH26" s="1">
        <v>1</v>
      </c>
      <c r="BI26" s="1">
        <v>0.33</v>
      </c>
      <c r="BJ26" s="1">
        <v>0.16</v>
      </c>
      <c r="BK26" s="1">
        <v>20.5</v>
      </c>
      <c r="BL26" s="1">
        <v>0.1</v>
      </c>
      <c r="BM26" s="6">
        <f t="shared" si="5"/>
        <v>20.534049219262105</v>
      </c>
    </row>
  </sheetData>
  <mergeCells count="20">
    <mergeCell ref="A2:A26"/>
    <mergeCell ref="C2:C26"/>
    <mergeCell ref="E2:E6"/>
    <mergeCell ref="E7:E11"/>
    <mergeCell ref="E12:E16"/>
    <mergeCell ref="E17:E21"/>
    <mergeCell ref="E22:E26"/>
    <mergeCell ref="B2:B26"/>
    <mergeCell ref="D2:D26"/>
    <mergeCell ref="F2:F26"/>
    <mergeCell ref="AA2:AA26"/>
    <mergeCell ref="AL2:AL26"/>
    <mergeCell ref="BF2:BF26"/>
    <mergeCell ref="AV2:AV26"/>
    <mergeCell ref="AU2:AU26"/>
    <mergeCell ref="BE2:BE26"/>
    <mergeCell ref="O2:O26"/>
    <mergeCell ref="Z2:Z26"/>
    <mergeCell ref="AK2:AK26"/>
    <mergeCell ref="P2:P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345D-B2A8-4B20-AE77-CD133B8BD279}">
  <dimension ref="A1:I26"/>
  <sheetViews>
    <sheetView workbookViewId="0">
      <selection activeCell="A2" sqref="A2"/>
    </sheetView>
  </sheetViews>
  <sheetFormatPr baseColWidth="10" defaultRowHeight="14.4" x14ac:dyDescent="0.3"/>
  <cols>
    <col min="1" max="1" width="15.33203125" bestFit="1" customWidth="1"/>
    <col min="2" max="2" width="12" bestFit="1" customWidth="1"/>
    <col min="3" max="3" width="27.44140625" bestFit="1" customWidth="1"/>
    <col min="4" max="4" width="14.33203125" bestFit="1" customWidth="1"/>
    <col min="5" max="5" width="28.6640625" bestFit="1" customWidth="1"/>
    <col min="6" max="6" width="20.44140625" bestFit="1" customWidth="1"/>
    <col min="7" max="7" width="20.109375" bestFit="1" customWidth="1"/>
    <col min="8" max="8" width="12.88671875" bestFit="1" customWidth="1"/>
    <col min="9" max="9" width="30" bestFit="1" customWidth="1"/>
  </cols>
  <sheetData>
    <row r="1" spans="1:9" x14ac:dyDescent="0.3">
      <c r="A1" s="7" t="s">
        <v>5</v>
      </c>
      <c r="B1" s="2" t="s">
        <v>0</v>
      </c>
      <c r="C1" s="2" t="s">
        <v>14</v>
      </c>
      <c r="D1" s="2" t="s">
        <v>11</v>
      </c>
      <c r="E1" s="2" t="s">
        <v>16</v>
      </c>
      <c r="F1" s="2" t="s">
        <v>12</v>
      </c>
      <c r="G1" s="2" t="s">
        <v>8</v>
      </c>
      <c r="H1" s="2" t="s">
        <v>3</v>
      </c>
      <c r="I1" s="2" t="s">
        <v>19</v>
      </c>
    </row>
    <row r="2" spans="1:9" x14ac:dyDescent="0.3">
      <c r="A2" s="8">
        <v>10</v>
      </c>
      <c r="B2" s="1">
        <v>8.6824088833465165</v>
      </c>
      <c r="C2" s="1">
        <v>0.87677170722819986</v>
      </c>
      <c r="D2" s="1">
        <v>19585</v>
      </c>
      <c r="E2" s="1">
        <v>1</v>
      </c>
      <c r="F2" s="1">
        <v>0.38</v>
      </c>
      <c r="G2" s="1">
        <v>0.16</v>
      </c>
      <c r="H2" s="1">
        <v>43</v>
      </c>
      <c r="I2" s="1">
        <v>0.1</v>
      </c>
    </row>
    <row r="3" spans="1:9" x14ac:dyDescent="0.3">
      <c r="A3" s="8">
        <v>10</v>
      </c>
      <c r="B3" s="1">
        <v>8.6824088833465165</v>
      </c>
      <c r="C3" s="1">
        <v>0.87677170722819986</v>
      </c>
      <c r="D3" s="1">
        <v>19705</v>
      </c>
      <c r="E3" s="1">
        <v>1</v>
      </c>
      <c r="F3" s="1">
        <v>0.3</v>
      </c>
      <c r="G3" s="1">
        <v>0.16</v>
      </c>
      <c r="H3" s="1">
        <v>43.8</v>
      </c>
      <c r="I3" s="1">
        <v>0.1</v>
      </c>
    </row>
    <row r="4" spans="1:9" x14ac:dyDescent="0.3">
      <c r="A4" s="8">
        <v>10</v>
      </c>
      <c r="B4" s="1">
        <v>8.6824088833465165</v>
      </c>
      <c r="C4" s="1">
        <v>0.87677170722819986</v>
      </c>
      <c r="D4" s="1">
        <v>19049</v>
      </c>
      <c r="E4" s="1">
        <v>1</v>
      </c>
      <c r="F4" s="1">
        <v>0.35</v>
      </c>
      <c r="G4" s="1">
        <v>0.16</v>
      </c>
      <c r="H4" s="1">
        <v>43.3</v>
      </c>
      <c r="I4" s="1">
        <v>0.1</v>
      </c>
    </row>
    <row r="5" spans="1:9" x14ac:dyDescent="0.3">
      <c r="A5" s="8">
        <v>10</v>
      </c>
      <c r="B5" s="1">
        <v>8.6824088833465165</v>
      </c>
      <c r="C5" s="1">
        <v>0.87677170722819986</v>
      </c>
      <c r="D5" s="1">
        <v>19610</v>
      </c>
      <c r="E5" s="1">
        <v>1</v>
      </c>
      <c r="F5" s="1">
        <v>0.32</v>
      </c>
      <c r="G5" s="1">
        <v>0.16</v>
      </c>
      <c r="H5" s="1">
        <v>43.3</v>
      </c>
      <c r="I5" s="1">
        <v>0.1</v>
      </c>
    </row>
    <row r="6" spans="1:9" x14ac:dyDescent="0.3">
      <c r="A6" s="8">
        <v>10</v>
      </c>
      <c r="B6" s="1">
        <v>8.6824088833465165</v>
      </c>
      <c r="C6" s="1">
        <v>0.87677170722819986</v>
      </c>
      <c r="D6" s="1">
        <v>19737</v>
      </c>
      <c r="E6" s="1">
        <v>1</v>
      </c>
      <c r="F6" s="1">
        <v>0.33</v>
      </c>
      <c r="G6" s="1">
        <v>0.16</v>
      </c>
      <c r="H6" s="1">
        <v>42.3</v>
      </c>
      <c r="I6" s="1">
        <v>0.1</v>
      </c>
    </row>
    <row r="7" spans="1:9" x14ac:dyDescent="0.3">
      <c r="A7" s="8">
        <v>10</v>
      </c>
      <c r="B7" s="1">
        <v>8.6824088833465165</v>
      </c>
      <c r="C7" s="1">
        <v>0.87677170722819986</v>
      </c>
      <c r="D7" s="1">
        <v>19652</v>
      </c>
      <c r="E7" s="1">
        <v>1</v>
      </c>
      <c r="F7" s="1">
        <v>0.34</v>
      </c>
      <c r="G7" s="1">
        <v>0.16</v>
      </c>
      <c r="H7" s="1">
        <v>43.3</v>
      </c>
      <c r="I7" s="1">
        <v>0.1</v>
      </c>
    </row>
    <row r="8" spans="1:9" x14ac:dyDescent="0.3">
      <c r="A8" s="8">
        <v>10</v>
      </c>
      <c r="B8" s="1">
        <v>8.6824088833465165</v>
      </c>
      <c r="C8" s="1">
        <v>0.87677170722819986</v>
      </c>
      <c r="D8" s="1">
        <v>19704</v>
      </c>
      <c r="E8" s="1">
        <v>1</v>
      </c>
      <c r="F8" s="1">
        <v>0.38</v>
      </c>
      <c r="G8" s="1">
        <v>0.16</v>
      </c>
      <c r="H8" s="1">
        <v>43.5</v>
      </c>
      <c r="I8" s="1">
        <v>0.1</v>
      </c>
    </row>
    <row r="9" spans="1:9" x14ac:dyDescent="0.3">
      <c r="A9" s="8">
        <v>10</v>
      </c>
      <c r="B9" s="1">
        <v>8.6824088833465165</v>
      </c>
      <c r="C9" s="1">
        <v>0.87677170722819986</v>
      </c>
      <c r="D9" s="1">
        <v>19495</v>
      </c>
      <c r="E9" s="1">
        <v>1</v>
      </c>
      <c r="F9" s="1">
        <v>0.38</v>
      </c>
      <c r="G9" s="1">
        <v>0.16</v>
      </c>
      <c r="H9" s="1">
        <v>43.5</v>
      </c>
      <c r="I9" s="1">
        <v>0.1</v>
      </c>
    </row>
    <row r="10" spans="1:9" x14ac:dyDescent="0.3">
      <c r="A10" s="8">
        <v>10</v>
      </c>
      <c r="B10" s="1">
        <v>8.6824088833465165</v>
      </c>
      <c r="C10" s="1">
        <v>0.87677170722819986</v>
      </c>
      <c r="D10" s="1">
        <v>19760</v>
      </c>
      <c r="E10" s="1">
        <v>1</v>
      </c>
      <c r="F10" s="1">
        <v>0.39</v>
      </c>
      <c r="G10" s="1">
        <v>0.16</v>
      </c>
      <c r="H10" s="1">
        <v>43.5</v>
      </c>
      <c r="I10" s="1">
        <v>0.1</v>
      </c>
    </row>
    <row r="11" spans="1:9" x14ac:dyDescent="0.3">
      <c r="A11" s="8">
        <v>10</v>
      </c>
      <c r="B11" s="1">
        <v>8.6824088833465165</v>
      </c>
      <c r="C11" s="1">
        <v>0.87677170722819986</v>
      </c>
      <c r="D11" s="1">
        <v>19606</v>
      </c>
      <c r="E11" s="1">
        <v>1</v>
      </c>
      <c r="F11" s="1">
        <v>0.42</v>
      </c>
      <c r="G11" s="1">
        <v>0.16</v>
      </c>
      <c r="H11" s="1">
        <v>43.3</v>
      </c>
      <c r="I11" s="1">
        <v>0.1</v>
      </c>
    </row>
    <row r="12" spans="1:9" x14ac:dyDescent="0.3">
      <c r="A12" s="8">
        <v>10</v>
      </c>
      <c r="B12" s="1">
        <v>8.6824088833465165</v>
      </c>
      <c r="C12" s="1">
        <v>0.87677170722819986</v>
      </c>
      <c r="D12" s="1">
        <v>19720</v>
      </c>
      <c r="E12" s="1">
        <v>1</v>
      </c>
      <c r="F12" s="1">
        <v>0.36</v>
      </c>
      <c r="G12" s="1">
        <v>0.16</v>
      </c>
      <c r="H12" s="1">
        <v>43.3</v>
      </c>
      <c r="I12" s="1">
        <v>0.1</v>
      </c>
    </row>
    <row r="13" spans="1:9" x14ac:dyDescent="0.3">
      <c r="A13" s="8">
        <v>10</v>
      </c>
      <c r="B13" s="1">
        <v>8.6824088833465165</v>
      </c>
      <c r="C13" s="1">
        <v>0.87677170722819986</v>
      </c>
      <c r="D13" s="1">
        <v>19576</v>
      </c>
      <c r="E13" s="1">
        <v>1</v>
      </c>
      <c r="F13" s="1">
        <v>0.39</v>
      </c>
      <c r="G13" s="1">
        <v>0.16</v>
      </c>
      <c r="H13" s="1">
        <v>43.5</v>
      </c>
      <c r="I13" s="1">
        <v>0.1</v>
      </c>
    </row>
    <row r="14" spans="1:9" x14ac:dyDescent="0.3">
      <c r="A14" s="8">
        <v>10</v>
      </c>
      <c r="B14" s="1">
        <v>8.6824088833465165</v>
      </c>
      <c r="C14" s="1">
        <v>0.87677170722819986</v>
      </c>
      <c r="D14" s="1">
        <v>19376</v>
      </c>
      <c r="E14" s="1">
        <v>1</v>
      </c>
      <c r="F14" s="1">
        <v>0.43</v>
      </c>
      <c r="G14" s="1">
        <v>0.16</v>
      </c>
      <c r="H14" s="1">
        <v>43.5</v>
      </c>
      <c r="I14" s="1">
        <v>0.1</v>
      </c>
    </row>
    <row r="15" spans="1:9" x14ac:dyDescent="0.3">
      <c r="A15" s="8">
        <v>10</v>
      </c>
      <c r="B15" s="1">
        <v>8.6824088833465165</v>
      </c>
      <c r="C15" s="1">
        <v>0.87677170722819986</v>
      </c>
      <c r="D15" s="1">
        <v>19731</v>
      </c>
      <c r="E15" s="1">
        <v>1</v>
      </c>
      <c r="F15" s="1">
        <v>0.4</v>
      </c>
      <c r="G15" s="1">
        <v>0.16</v>
      </c>
      <c r="H15" s="1">
        <v>43.3</v>
      </c>
      <c r="I15" s="1">
        <v>0.1</v>
      </c>
    </row>
    <row r="16" spans="1:9" x14ac:dyDescent="0.3">
      <c r="A16" s="8">
        <v>10</v>
      </c>
      <c r="B16" s="1">
        <v>8.6824088833465165</v>
      </c>
      <c r="C16" s="1">
        <v>0.87677170722819986</v>
      </c>
      <c r="D16" s="1">
        <v>19515</v>
      </c>
      <c r="E16" s="1">
        <v>1</v>
      </c>
      <c r="F16" s="1">
        <v>0.43</v>
      </c>
      <c r="G16" s="1">
        <v>0.16</v>
      </c>
      <c r="H16" s="1">
        <v>43.5</v>
      </c>
      <c r="I16" s="1">
        <v>0.1</v>
      </c>
    </row>
    <row r="17" spans="1:9" x14ac:dyDescent="0.3">
      <c r="A17" s="8">
        <v>10</v>
      </c>
      <c r="B17" s="1">
        <v>8.6824088833465165</v>
      </c>
      <c r="C17" s="1">
        <v>0.87677170722819986</v>
      </c>
      <c r="D17" s="1">
        <v>19704</v>
      </c>
      <c r="E17" s="1">
        <v>1</v>
      </c>
      <c r="F17" s="1">
        <v>0.41</v>
      </c>
      <c r="G17" s="1">
        <v>0.16</v>
      </c>
      <c r="H17" s="1">
        <v>44</v>
      </c>
      <c r="I17" s="1">
        <v>0.1</v>
      </c>
    </row>
    <row r="18" spans="1:9" x14ac:dyDescent="0.3">
      <c r="A18" s="8">
        <v>10</v>
      </c>
      <c r="B18" s="1">
        <v>8.6824088833465165</v>
      </c>
      <c r="C18" s="1">
        <v>0.87677170722819986</v>
      </c>
      <c r="D18" s="1">
        <v>19592</v>
      </c>
      <c r="E18" s="1">
        <v>1</v>
      </c>
      <c r="F18" s="1">
        <v>0.46</v>
      </c>
      <c r="G18" s="1">
        <v>0.16</v>
      </c>
      <c r="H18" s="1">
        <v>44</v>
      </c>
      <c r="I18" s="1">
        <v>0.1</v>
      </c>
    </row>
    <row r="19" spans="1:9" x14ac:dyDescent="0.3">
      <c r="A19" s="8">
        <v>10</v>
      </c>
      <c r="B19" s="1">
        <v>8.6824088833465165</v>
      </c>
      <c r="C19" s="1">
        <v>0.87677170722819986</v>
      </c>
      <c r="D19" s="1">
        <v>19692</v>
      </c>
      <c r="E19" s="1">
        <v>1</v>
      </c>
      <c r="F19" s="1">
        <v>0.43</v>
      </c>
      <c r="G19" s="1">
        <v>0.16</v>
      </c>
      <c r="H19" s="1">
        <v>43.5</v>
      </c>
      <c r="I19" s="1">
        <v>0.1</v>
      </c>
    </row>
    <row r="20" spans="1:9" x14ac:dyDescent="0.3">
      <c r="A20" s="8">
        <v>10</v>
      </c>
      <c r="B20" s="1">
        <v>8.6824088833465165</v>
      </c>
      <c r="C20" s="1">
        <v>0.87677170722819986</v>
      </c>
      <c r="D20" s="1">
        <v>19658</v>
      </c>
      <c r="E20" s="1">
        <v>1</v>
      </c>
      <c r="F20" s="1">
        <v>0.41</v>
      </c>
      <c r="G20" s="1">
        <v>0.16</v>
      </c>
      <c r="H20" s="1">
        <v>43.3</v>
      </c>
      <c r="I20" s="1">
        <v>0.1</v>
      </c>
    </row>
    <row r="21" spans="1:9" x14ac:dyDescent="0.3">
      <c r="A21" s="8">
        <v>10</v>
      </c>
      <c r="B21" s="1">
        <v>8.6824088833465165</v>
      </c>
      <c r="C21" s="1">
        <v>0.87677170722819986</v>
      </c>
      <c r="D21" s="1">
        <v>19754</v>
      </c>
      <c r="E21" s="1">
        <v>1</v>
      </c>
      <c r="F21" s="1">
        <v>0.43</v>
      </c>
      <c r="G21" s="1">
        <v>0.16</v>
      </c>
      <c r="H21" s="1">
        <v>44</v>
      </c>
      <c r="I21" s="1">
        <v>0.1</v>
      </c>
    </row>
    <row r="22" spans="1:9" x14ac:dyDescent="0.3">
      <c r="A22" s="8">
        <v>10</v>
      </c>
      <c r="B22" s="1">
        <v>8.6824088833465165</v>
      </c>
      <c r="C22" s="1">
        <v>0.87677170722819986</v>
      </c>
      <c r="D22" s="1">
        <v>19773</v>
      </c>
      <c r="E22" s="1">
        <v>1</v>
      </c>
      <c r="F22" s="1">
        <v>0.4</v>
      </c>
      <c r="G22" s="1">
        <v>0.16</v>
      </c>
      <c r="H22" s="1">
        <v>43.5</v>
      </c>
      <c r="I22" s="1">
        <v>0.1</v>
      </c>
    </row>
    <row r="23" spans="1:9" x14ac:dyDescent="0.3">
      <c r="A23" s="8">
        <v>10</v>
      </c>
      <c r="B23" s="1">
        <v>8.6824088833465165</v>
      </c>
      <c r="C23" s="1">
        <v>0.87677170722819986</v>
      </c>
      <c r="D23" s="1">
        <v>19669</v>
      </c>
      <c r="E23" s="1">
        <v>1</v>
      </c>
      <c r="F23" s="1">
        <v>0.36</v>
      </c>
      <c r="G23" s="1">
        <v>0.16</v>
      </c>
      <c r="H23" s="1">
        <v>43.5</v>
      </c>
      <c r="I23" s="1">
        <v>0.1</v>
      </c>
    </row>
    <row r="24" spans="1:9" x14ac:dyDescent="0.3">
      <c r="A24" s="8">
        <v>10</v>
      </c>
      <c r="B24" s="1">
        <v>8.6824088833465165</v>
      </c>
      <c r="C24" s="1">
        <v>0.87677170722819986</v>
      </c>
      <c r="D24" s="1">
        <v>19821</v>
      </c>
      <c r="E24" s="1">
        <v>1</v>
      </c>
      <c r="F24" s="1">
        <v>0.37</v>
      </c>
      <c r="G24" s="1">
        <v>0.16</v>
      </c>
      <c r="H24" s="1">
        <v>43.5</v>
      </c>
      <c r="I24" s="1">
        <v>0.1</v>
      </c>
    </row>
    <row r="25" spans="1:9" x14ac:dyDescent="0.3">
      <c r="A25" s="8">
        <v>10</v>
      </c>
      <c r="B25" s="1">
        <v>8.6824088833465165</v>
      </c>
      <c r="C25" s="1">
        <v>0.87677170722819986</v>
      </c>
      <c r="D25" s="1">
        <v>19831</v>
      </c>
      <c r="E25" s="1">
        <v>1</v>
      </c>
      <c r="F25" s="1">
        <v>0.41</v>
      </c>
      <c r="G25" s="1">
        <v>0.16</v>
      </c>
      <c r="H25" s="1">
        <v>43.5</v>
      </c>
      <c r="I25" s="1">
        <v>0.1</v>
      </c>
    </row>
    <row r="26" spans="1:9" x14ac:dyDescent="0.3">
      <c r="A26" s="9">
        <v>10</v>
      </c>
      <c r="B26" s="1">
        <v>8.6824088833465165</v>
      </c>
      <c r="C26" s="1">
        <v>0.87677170722819986</v>
      </c>
      <c r="D26" s="1">
        <v>19788</v>
      </c>
      <c r="E26" s="1">
        <v>1</v>
      </c>
      <c r="F26" s="1">
        <v>0.34</v>
      </c>
      <c r="G26" s="1">
        <v>0.16</v>
      </c>
      <c r="H26" s="1">
        <v>43.3</v>
      </c>
      <c r="I26" s="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Pérez Puerta</dc:creator>
  <cp:lastModifiedBy>Santiago Pérez Puerta</cp:lastModifiedBy>
  <dcterms:created xsi:type="dcterms:W3CDTF">2025-05-23T17:29:17Z</dcterms:created>
  <dcterms:modified xsi:type="dcterms:W3CDTF">2025-06-03T23:49:03Z</dcterms:modified>
</cp:coreProperties>
</file>