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Fras\Desktop\"/>
    </mc:Choice>
  </mc:AlternateContent>
  <xr:revisionPtr revIDLastSave="0" documentId="13_ncr:1_{83C05638-72C9-4780-A472-51E416980FBA}" xr6:coauthVersionLast="47" xr6:coauthVersionMax="47" xr10:uidLastSave="{00000000-0000-0000-0000-000000000000}"/>
  <bookViews>
    <workbookView xWindow="-120" yWindow="-120" windowWidth="51840" windowHeight="21390" activeTab="3" xr2:uid="{EB40B115-BCA1-4961-A6C1-2C50B7E8EE26}"/>
  </bookViews>
  <sheets>
    <sheet name="2022" sheetId="3" r:id="rId1"/>
    <sheet name="2023" sheetId="8" r:id="rId2"/>
    <sheet name="2024" sheetId="9" r:id="rId3"/>
    <sheet name="2025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8" i="10" l="1"/>
  <c r="AC17" i="10"/>
  <c r="AC16" i="10"/>
  <c r="AC15" i="10"/>
  <c r="AC14" i="10"/>
  <c r="AC13" i="10"/>
  <c r="AC12" i="10"/>
  <c r="AC11" i="10"/>
  <c r="AC6" i="10"/>
  <c r="AC4" i="10"/>
  <c r="AC7" i="10" s="1"/>
  <c r="AC3" i="10"/>
  <c r="V3" i="10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N3" i="10"/>
  <c r="N4" i="10" s="1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AC2" i="10"/>
  <c r="Z2" i="10"/>
  <c r="X2" i="10"/>
  <c r="V2" i="10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R2" i="10"/>
  <c r="P2" i="10"/>
  <c r="P3" i="10" s="1"/>
  <c r="P4" i="10" s="1"/>
  <c r="P5" i="10" s="1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N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H2" i="10"/>
  <c r="F2" i="10"/>
  <c r="D2" i="10"/>
  <c r="D3" i="10" s="1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B2" i="10"/>
  <c r="AC18" i="9"/>
  <c r="AC17" i="9"/>
  <c r="AC16" i="9"/>
  <c r="AC15" i="9"/>
  <c r="AC14" i="9"/>
  <c r="AC13" i="9"/>
  <c r="AC12" i="9"/>
  <c r="AC11" i="9"/>
  <c r="AC6" i="9"/>
  <c r="AC4" i="9"/>
  <c r="AC7" i="9" s="1"/>
  <c r="AC3" i="9"/>
  <c r="T3" i="9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D3" i="9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AC2" i="9"/>
  <c r="Z2" i="9"/>
  <c r="X2" i="9"/>
  <c r="V2" i="9"/>
  <c r="V3" i="9" s="1"/>
  <c r="V4" i="9" s="1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T2" i="9"/>
  <c r="R2" i="9"/>
  <c r="P2" i="9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L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H2" i="9"/>
  <c r="F2" i="9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D2" i="9"/>
  <c r="B2" i="9"/>
  <c r="AC18" i="8"/>
  <c r="AC17" i="8"/>
  <c r="AC16" i="8"/>
  <c r="AC15" i="8"/>
  <c r="AC14" i="8"/>
  <c r="AC13" i="8"/>
  <c r="AC12" i="8"/>
  <c r="AC11" i="8"/>
  <c r="AC6" i="8"/>
  <c r="AC4" i="8"/>
  <c r="AC5" i="8" s="1"/>
  <c r="J4" i="8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AC3" i="8"/>
  <c r="N3" i="8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AC2" i="8"/>
  <c r="Z2" i="8"/>
  <c r="X2" i="8"/>
  <c r="V2" i="8"/>
  <c r="V3" i="8" s="1"/>
  <c r="V4" i="8" s="1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T2" i="8"/>
  <c r="T3" i="8" s="1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R2" i="8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N2" i="8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J2" i="8"/>
  <c r="J3" i="8" s="1"/>
  <c r="H2" i="8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B2" i="8"/>
  <c r="AC16" i="3"/>
  <c r="AC15" i="3"/>
  <c r="AC14" i="3"/>
  <c r="AC13" i="3"/>
  <c r="AC12" i="3"/>
  <c r="AC11" i="3"/>
  <c r="AC9" i="3"/>
  <c r="AC7" i="3"/>
  <c r="AC6" i="3"/>
  <c r="AC3" i="3"/>
  <c r="AC2" i="3"/>
  <c r="B14" i="3"/>
  <c r="B10" i="3"/>
  <c r="AC18" i="3"/>
  <c r="AC17" i="3"/>
  <c r="AC8" i="3"/>
  <c r="AC5" i="3"/>
  <c r="AC4" i="3"/>
  <c r="Z4" i="3"/>
  <c r="Z5" i="3" s="1"/>
  <c r="X4" i="3"/>
  <c r="X5" i="3"/>
  <c r="X6" i="3" s="1"/>
  <c r="V4" i="3"/>
  <c r="V5" i="3"/>
  <c r="V6" i="3" s="1"/>
  <c r="T4" i="3"/>
  <c r="T5" i="3"/>
  <c r="T6" i="3" s="1"/>
  <c r="R4" i="3"/>
  <c r="R5" i="3"/>
  <c r="R6" i="3" s="1"/>
  <c r="P4" i="3"/>
  <c r="P5" i="3"/>
  <c r="P6" i="3" s="1"/>
  <c r="N4" i="3"/>
  <c r="N5" i="3"/>
  <c r="N6" i="3" s="1"/>
  <c r="Z3" i="3"/>
  <c r="X3" i="3"/>
  <c r="V3" i="3"/>
  <c r="T3" i="3"/>
  <c r="R3" i="3"/>
  <c r="P3" i="3"/>
  <c r="N3" i="3"/>
  <c r="L4" i="3"/>
  <c r="L5" i="3"/>
  <c r="L6" i="3" s="1"/>
  <c r="L3" i="3"/>
  <c r="J4" i="3"/>
  <c r="J5" i="3"/>
  <c r="J6" i="3" s="1"/>
  <c r="J3" i="3"/>
  <c r="H4" i="3"/>
  <c r="H5" i="3" s="1"/>
  <c r="H3" i="3"/>
  <c r="F4" i="3"/>
  <c r="F5" i="3"/>
  <c r="F6" i="3" s="1"/>
  <c r="F3" i="3"/>
  <c r="Z2" i="3"/>
  <c r="X2" i="3"/>
  <c r="V2" i="3"/>
  <c r="T2" i="3"/>
  <c r="R2" i="3"/>
  <c r="P2" i="3"/>
  <c r="N2" i="3"/>
  <c r="L2" i="3"/>
  <c r="J2" i="3"/>
  <c r="H2" i="3"/>
  <c r="F2" i="3"/>
  <c r="D2" i="3"/>
  <c r="D3" i="3"/>
  <c r="D4" i="3" s="1"/>
  <c r="D5" i="3" s="1"/>
  <c r="B4" i="3"/>
  <c r="B5" i="3"/>
  <c r="B6" i="3" s="1"/>
  <c r="B3" i="3"/>
  <c r="B2" i="3"/>
  <c r="AC5" i="10" l="1"/>
  <c r="AC9" i="10" s="1"/>
  <c r="H3" i="10"/>
  <c r="H4" i="10" s="1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AC8" i="10"/>
  <c r="B3" i="10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Z3" i="10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AC5" i="9"/>
  <c r="AC8" i="9" s="1"/>
  <c r="AC7" i="8"/>
  <c r="H3" i="9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P3" i="9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X3" i="9"/>
  <c r="X4" i="9" s="1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O36" i="8" a="1"/>
  <c r="O36" i="8" s="1"/>
  <c r="H3" i="8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X3" i="8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AC8" i="8"/>
  <c r="U36" i="8" s="1" a="1"/>
  <c r="U36" i="8" s="1"/>
  <c r="AC9" i="8"/>
  <c r="W36" i="8" s="1" a="1"/>
  <c r="W36" i="8" s="1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R3" i="8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S36" i="8" a="1"/>
  <c r="S36" i="8" s="1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G36" i="8" a="1"/>
  <c r="G36" i="8" s="1"/>
  <c r="M36" i="8" a="1"/>
  <c r="M36" i="8" s="1"/>
  <c r="Z6" i="3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AA36" i="3" a="1"/>
  <c r="AA36" i="3" s="1"/>
  <c r="Y36" i="3" a="1"/>
  <c r="Y36" i="3" s="1"/>
  <c r="X7" i="3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W36" i="3" a="1"/>
  <c r="W36" i="3" s="1"/>
  <c r="V7" i="3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T7" i="3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U36" i="3" a="1"/>
  <c r="U36" i="3" s="1"/>
  <c r="S36" i="3" a="1"/>
  <c r="S36" i="3" s="1"/>
  <c r="R7" i="3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Q36" i="3" a="1"/>
  <c r="Q36" i="3" s="1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O36" i="3" a="1"/>
  <c r="O36" i="3" s="1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M36" i="3" a="1"/>
  <c r="M36" i="3" s="1"/>
  <c r="L7" i="3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K36" i="3" a="1"/>
  <c r="K36" i="3" s="1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I36" i="3" a="1"/>
  <c r="I36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G36" i="3" a="1"/>
  <c r="G36" i="3" s="1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E36" i="3" a="1"/>
  <c r="E36" i="3" s="1"/>
  <c r="B7" i="3"/>
  <c r="B8" i="3" s="1"/>
  <c r="B9" i="3" s="1"/>
  <c r="B11" i="3" s="1"/>
  <c r="B12" i="3" s="1"/>
  <c r="B13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G36" i="10" l="1" a="1"/>
  <c r="G36" i="10" s="1"/>
  <c r="Y36" i="10" a="1"/>
  <c r="Y36" i="10" s="1"/>
  <c r="Q36" i="10" a="1"/>
  <c r="Q36" i="10" s="1"/>
  <c r="AA36" i="10" a="1"/>
  <c r="AA36" i="10" s="1"/>
  <c r="M36" i="10" a="1"/>
  <c r="M36" i="10" s="1"/>
  <c r="E36" i="10" a="1"/>
  <c r="E36" i="10" s="1"/>
  <c r="U36" i="10" a="1"/>
  <c r="U36" i="10" s="1"/>
  <c r="C36" i="10" a="1"/>
  <c r="C36" i="10" s="1"/>
  <c r="K36" i="10" a="1"/>
  <c r="K36" i="10" s="1"/>
  <c r="I36" i="10" a="1"/>
  <c r="I36" i="10" s="1"/>
  <c r="O36" i="10" a="1"/>
  <c r="O36" i="10" s="1"/>
  <c r="S36" i="10" a="1"/>
  <c r="S36" i="10" s="1"/>
  <c r="W36" i="10" a="1"/>
  <c r="W36" i="10" s="1"/>
  <c r="M36" i="9" a="1"/>
  <c r="M36" i="9" s="1"/>
  <c r="AC9" i="9"/>
  <c r="W36" i="9" s="1" a="1"/>
  <c r="W36" i="9" s="1"/>
  <c r="C36" i="8" a="1"/>
  <c r="C36" i="8" s="1"/>
  <c r="Y36" i="8" a="1"/>
  <c r="Y36" i="8" s="1"/>
  <c r="Q36" i="9" a="1"/>
  <c r="Q36" i="9" s="1"/>
  <c r="U36" i="9" a="1"/>
  <c r="U36" i="9" s="1"/>
  <c r="K36" i="9" a="1"/>
  <c r="K36" i="9" s="1"/>
  <c r="C36" i="9" a="1"/>
  <c r="C36" i="9" s="1"/>
  <c r="O36" i="9" a="1"/>
  <c r="O36" i="9" s="1"/>
  <c r="G36" i="9" a="1"/>
  <c r="G36" i="9" s="1"/>
  <c r="AA36" i="9" a="1"/>
  <c r="AA36" i="9" s="1"/>
  <c r="Y36" i="9" a="1"/>
  <c r="Y36" i="9" s="1"/>
  <c r="AA36" i="8" a="1"/>
  <c r="AA36" i="8" s="1"/>
  <c r="I36" i="8" a="1"/>
  <c r="I36" i="8" s="1"/>
  <c r="E36" i="8" a="1"/>
  <c r="E36" i="8" s="1"/>
  <c r="K36" i="8" a="1"/>
  <c r="K36" i="8" s="1"/>
  <c r="Q36" i="8" a="1"/>
  <c r="Q36" i="8" s="1"/>
  <c r="C36" i="3" a="1"/>
  <c r="C36" i="3" s="1"/>
  <c r="AD22" i="3" s="1"/>
  <c r="AD23" i="3" s="1"/>
  <c r="AD22" i="10" l="1"/>
  <c r="AD23" i="10" s="1"/>
  <c r="S36" i="9" a="1"/>
  <c r="S36" i="9" s="1"/>
  <c r="E36" i="9" a="1"/>
  <c r="E36" i="9" s="1"/>
  <c r="I36" i="9" a="1"/>
  <c r="I36" i="9" s="1"/>
  <c r="AD22" i="8"/>
  <c r="AD23" i="8" s="1"/>
  <c r="AD22" i="9" l="1"/>
  <c r="AD2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<sst xmlns="http://schemas.openxmlformats.org/spreadsheetml/2006/main" count="151" uniqueCount="37">
  <si>
    <t>Urlaub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</si>
  <si>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</si>
  <si>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</si>
  <si>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</si>
  <si>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</si>
  <si>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</si>
  <si>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</si>
  <si>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</si>
  <si>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</si>
  <si>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</si>
  <si>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</si>
  <si>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</si>
  <si>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</si>
  <si>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UR</t>
  </si>
  <si>
    <t>Neujahr</t>
  </si>
  <si>
    <t>Heilige Drei Könige</t>
  </si>
  <si>
    <t>Karfreitag</t>
  </si>
  <si>
    <t>Ostermontag</t>
  </si>
  <si>
    <t>Tag der Arbeit</t>
  </si>
  <si>
    <t>Christi Himmelfahrt</t>
  </si>
  <si>
    <t>Pfingstmontag</t>
  </si>
  <si>
    <t>Fronleichnam</t>
  </si>
  <si>
    <t xml:space="preserve">Mariä Himmelfahrt (nur </t>
  </si>
  <si>
    <t>Tag der deutschen Einhe</t>
  </si>
  <si>
    <t>Allerheiligen</t>
  </si>
  <si>
    <t>1. Weihnachtsfeiertag</t>
  </si>
  <si>
    <t>2. Weihnachtsfeiertag</t>
  </si>
  <si>
    <t>Feiertage</t>
  </si>
  <si>
    <t>Heiligabend</t>
  </si>
  <si>
    <t>Sylvester</t>
  </si>
  <si>
    <t>UR/2</t>
  </si>
  <si>
    <t>Anspruch</t>
  </si>
  <si>
    <t>Geplant</t>
  </si>
  <si>
    <t>Rest</t>
  </si>
  <si>
    <t>laub</t>
  </si>
  <si>
    <t>/2</t>
  </si>
  <si>
    <t xml:space="preserve">Mariä Himmelfahrt (n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</si>
</sst>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d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9F9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1" xfId="0" applyNumberFormat="1" applyBorder="1" applyAlignment="1">
      <alignment horizontal="left"/>
    </xf>
    <xf numFmtId="14" fontId="0" fillId="0" borderId="2" xfId="0" applyNumberFormat="1" applyBorder="1"/>
    <xf numFmtId="164" fontId="0" fillId="0" borderId="3" xfId="0" applyNumberFormat="1" applyBorder="1" applyAlignment="1">
      <alignment horizontal="left"/>
    </xf>
    <xf numFmtId="14" fontId="0" fillId="0" borderId="4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4" fontId="0" fillId="0" borderId="8" xfId="0" applyNumberFormat="1" applyBorder="1"/>
    <xf numFmtId="164" fontId="0" fillId="0" borderId="9" xfId="0" applyNumberFormat="1" applyBorder="1" applyAlignment="1">
      <alignment horizontal="left"/>
    </xf>
    <xf numFmtId="14" fontId="0" fillId="0" borderId="10" xfId="0" applyNumberFormat="1" applyBorder="1"/>
    <xf numFmtId="14" fontId="0" fillId="0" borderId="6" xfId="0" applyNumberForma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0" fontId="0" fillId="2" borderId="18" xfId="0" applyFill="1" applyBorder="1"/>
    <xf numFmtId="0" fontId="0" fillId="2" borderId="0" xfId="0" applyFill="1"/>
    <xf numFmtId="0" fontId="2" fillId="2" borderId="0" xfId="0" applyFont="1" applyFill="1"/>
    <xf numFmtId="165" fontId="0" fillId="2" borderId="0" xfId="0" applyNumberFormat="1" applyFill="1"/>
    <xf numFmtId="14" fontId="0" fillId="2" borderId="11" xfId="0" applyNumberFormat="1" applyFill="1" applyBorder="1"/>
    <xf numFmtId="0" fontId="0" fillId="2" borderId="12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3" xfId="0" applyNumberFormat="1" applyFill="1" applyBorder="1"/>
    <xf numFmtId="0" fontId="2" fillId="2" borderId="18" xfId="0" applyFont="1" applyFill="1" applyBorder="1"/>
    <xf numFmtId="165" fontId="0" fillId="2" borderId="18" xfId="0" applyNumberFormat="1" applyFill="1" applyBorder="1"/>
    <xf numFmtId="0" fontId="2" fillId="2" borderId="1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2" borderId="0" xfId="0" applyNumberFormat="1" applyFill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4" borderId="11" xfId="0" applyFill="1" applyBorder="1"/>
    <xf numFmtId="0" fontId="0" fillId="5" borderId="1" xfId="0" applyFill="1" applyBorder="1"/>
    <xf numFmtId="16" fontId="0" fillId="2" borderId="0" xfId="0" applyNumberFormat="1" applyFill="1"/>
    <xf numFmtId="0" fontId="2" fillId="2" borderId="0" xfId="0" applyFont="1" applyFill="1" applyAlignment="1">
      <alignment horizontal="left"/>
    </xf>
    <xf numFmtId="164" fontId="0" fillId="0" borderId="5" xfId="0" applyNumberFormat="1" applyBorder="1" applyAlignment="1" applyProtection="1">
      <alignment horizontal="left"/>
    </xf>
    <xf numFmtId="164" fontId="0" fillId="0" borderId="7" xfId="0" applyNumberFormat="1" applyBorder="1" applyAlignment="1" applyProtection="1">
      <alignment horizontal="left"/>
    </xf>
    <xf numFmtId="164" fontId="0" fillId="0" borderId="9" xfId="0" applyNumberFormat="1" applyBorder="1" applyAlignment="1" applyProtection="1">
      <alignment horizontal="left"/>
    </xf>
    <xf numFmtId="14" fontId="0" fillId="0" borderId="6" xfId="0" applyNumberFormat="1" applyBorder="1" applyProtection="1">
      <protection locked="0"/>
    </xf>
    <xf numFmtId="14" fontId="0" fillId="0" borderId="8" xfId="0" applyNumberFormat="1" applyBorder="1" applyProtection="1">
      <protection locked="0"/>
    </xf>
    <xf numFmtId="14" fontId="0" fillId="0" borderId="10" xfId="0" applyNumberFormat="1" applyBorder="1" applyProtection="1">
      <protection locked="0"/>
    </xf>
  </cellXfs>
  <cellStyles count="1">
    <cellStyle name="Standard" xfId="0" builtinId="0"/>
  </cellStyles>
  <dxfs count="110"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rgb="FFFF797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9F9F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9F9F"/>
      <color rgb="FFFF7979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D404-B2BF-4242-89F7-66200D0CF3AB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15"/>
    <col min="2" max="2" width="6.7109375" style="15" bestFit="1" customWidth="1"/>
    <col min="3" max="3" width="11.42578125" style="15"/>
    <col min="4" max="4" width="6.28515625" style="15" bestFit="1" customWidth="1"/>
    <col min="5" max="5" width="11.42578125" style="15"/>
    <col min="6" max="6" width="6.28515625" style="15" bestFit="1" customWidth="1"/>
    <col min="7" max="7" width="11.42578125" style="15"/>
    <col min="8" max="8" width="6.28515625" style="15" bestFit="1" customWidth="1"/>
    <col min="9" max="9" width="11.42578125" style="15"/>
    <col min="10" max="10" width="6.28515625" style="15" bestFit="1" customWidth="1"/>
    <col min="11" max="11" width="11.42578125" style="15"/>
    <col min="12" max="12" width="6.28515625" style="15" bestFit="1" customWidth="1"/>
    <col min="13" max="13" width="11.42578125" style="15"/>
    <col min="14" max="14" width="6.28515625" style="15" bestFit="1" customWidth="1"/>
    <col min="15" max="15" width="11.42578125" style="15"/>
    <col min="16" max="16" width="6.28515625" style="15" bestFit="1" customWidth="1"/>
    <col min="17" max="17" width="11.7109375" style="15" bestFit="1" customWidth="1"/>
    <col min="18" max="18" width="6.28515625" style="15" bestFit="1" customWidth="1"/>
    <col min="19" max="19" width="11.42578125" style="15"/>
    <col min="20" max="20" width="6.28515625" style="15" bestFit="1" customWidth="1"/>
    <col min="21" max="21" width="11.42578125" style="15"/>
    <col min="22" max="22" width="6.5703125" style="15" bestFit="1" customWidth="1"/>
    <col min="23" max="23" width="11.42578125" style="15"/>
    <col min="24" max="24" width="6.28515625" style="15" bestFit="1" customWidth="1"/>
    <col min="25" max="25" width="11.42578125" style="15"/>
    <col min="26" max="26" width="6.28515625" style="15" bestFit="1" customWidth="1"/>
    <col min="27" max="28" width="11.42578125" style="15"/>
    <col min="29" max="29" width="10.140625" style="15" bestFit="1" customWidth="1"/>
    <col min="30" max="30" width="22.85546875" style="15" bestFit="1" customWidth="1"/>
    <col min="31" max="31" width="4" style="15" bestFit="1" customWidth="1"/>
    <col min="32" max="32" width="11.42578125" style="15"/>
    <col min="33" max="33" width="7" style="15" bestFit="1" customWidth="1"/>
    <col min="34" max="34" width="4" style="15" bestFit="1" customWidth="1"/>
    <col min="35" max="16384" width="11.42578125" style="15"/>
  </cols>
  <sheetData>
    <row r="1" spans="1:34" ht="15.75" thickBot="1" x14ac:dyDescent="0.3">
      <c r="A1" s="37">
        <v>2022</v>
      </c>
      <c r="B1" s="29" t="s">
        <v>1</v>
      </c>
      <c r="C1" s="29"/>
      <c r="D1" s="29" t="s">
        <v>2</v>
      </c>
      <c r="E1" s="29"/>
      <c r="F1" s="29" t="s">
        <v>3</v>
      </c>
      <c r="G1" s="29"/>
      <c r="H1" s="29" t="s">
        <v>4</v>
      </c>
      <c r="I1" s="29"/>
      <c r="J1" s="29" t="s">
        <v>5</v>
      </c>
      <c r="K1" s="29"/>
      <c r="L1" s="29" t="s">
        <v>6</v>
      </c>
      <c r="M1" s="29"/>
      <c r="N1" s="29" t="s">
        <v>7</v>
      </c>
      <c r="O1" s="29"/>
      <c r="P1" s="29" t="s">
        <v>8</v>
      </c>
      <c r="Q1" s="29"/>
      <c r="R1" s="29" t="s">
        <v>9</v>
      </c>
      <c r="S1" s="29"/>
      <c r="T1" s="29" t="s">
        <v>10</v>
      </c>
      <c r="U1" s="29"/>
      <c r="V1" s="29" t="s">
        <v>11</v>
      </c>
      <c r="W1" s="29"/>
      <c r="X1" s="29" t="s">
        <v>12</v>
      </c>
      <c r="Y1" s="29"/>
      <c r="Z1" s="29" t="s">
        <v>1</v>
      </c>
      <c r="AA1" s="29"/>
      <c r="AC1" s="28" t="s">
        <v>27</v>
      </c>
      <c r="AD1" s="28"/>
      <c r="AG1" s="27" t="s">
        <v>34</v>
      </c>
      <c r="AH1" s="27"/>
    </row>
    <row r="2" spans="1:34" x14ac:dyDescent="0.25">
      <c r="B2" s="38">
        <f>DATE(A1,1,1)</f>
        <v>44562</v>
      </c>
      <c r="C2" s="41"/>
      <c r="D2" s="5">
        <f>DATE($A$1,2,1)</f>
        <v>44593</v>
      </c>
      <c r="E2" s="10"/>
      <c r="F2" s="5">
        <f>DATE($A$1,3,1)</f>
        <v>44621</v>
      </c>
      <c r="G2" s="10"/>
      <c r="H2" s="5">
        <f>DATE($A$1,4,1)</f>
        <v>44652</v>
      </c>
      <c r="I2" s="10"/>
      <c r="J2" s="5">
        <f>DATE($A$1,5,1)</f>
        <v>44682</v>
      </c>
      <c r="K2" s="10"/>
      <c r="L2" s="5">
        <f>DATE($A$1,6,1)</f>
        <v>44713</v>
      </c>
      <c r="M2" s="10"/>
      <c r="N2" s="5">
        <f>DATE($A$1,7,1)</f>
        <v>44743</v>
      </c>
      <c r="O2" s="10"/>
      <c r="P2" s="5">
        <f>DATE($A$1,8,1)</f>
        <v>44774</v>
      </c>
      <c r="Q2" s="10"/>
      <c r="R2" s="5">
        <f>DATE($A$1,9,1)</f>
        <v>44805</v>
      </c>
      <c r="S2" s="10"/>
      <c r="T2" s="5">
        <f>DATE($A$1,10,1)</f>
        <v>44835</v>
      </c>
      <c r="U2" s="10"/>
      <c r="V2" s="5">
        <f>DATE($A$1,11,1)</f>
        <v>44866</v>
      </c>
      <c r="W2" s="11"/>
      <c r="X2" s="5">
        <f>DATE($A$1,12,1)</f>
        <v>44896</v>
      </c>
      <c r="Y2" s="10"/>
      <c r="Z2" s="5">
        <f>DATE($A$1+1,1,1)</f>
        <v>44927</v>
      </c>
      <c r="AA2" s="10"/>
      <c r="AC2" s="18">
        <f>DATE($A$1,1,1)</f>
        <v>44562</v>
      </c>
      <c r="AD2" s="31" t="s">
        <v>14</v>
      </c>
      <c r="AE2" s="19">
        <v>1</v>
      </c>
      <c r="AG2" s="34"/>
      <c r="AH2" s="19">
        <v>1</v>
      </c>
    </row>
    <row r="3" spans="1:34" x14ac:dyDescent="0.25">
      <c r="B3" s="39">
        <f>B2+1</f>
        <v>44563</v>
      </c>
      <c r="C3" s="42"/>
      <c r="D3" s="6">
        <f>D2+1</f>
        <v>44594</v>
      </c>
      <c r="E3" s="7"/>
      <c r="F3" s="6">
        <f>F2+1</f>
        <v>44622</v>
      </c>
      <c r="G3" s="7"/>
      <c r="H3" s="6">
        <f>H2+1</f>
        <v>44653</v>
      </c>
      <c r="I3" s="7"/>
      <c r="J3" s="6">
        <f>J2+1</f>
        <v>44683</v>
      </c>
      <c r="K3" s="7"/>
      <c r="L3" s="6">
        <f>L2+1</f>
        <v>44714</v>
      </c>
      <c r="M3" s="7"/>
      <c r="N3" s="6">
        <f>N2+1</f>
        <v>44744</v>
      </c>
      <c r="O3" s="7"/>
      <c r="P3" s="6">
        <f>P2+1</f>
        <v>44775</v>
      </c>
      <c r="Q3" s="7"/>
      <c r="R3" s="6">
        <f>R2+1</f>
        <v>44806</v>
      </c>
      <c r="S3" s="7"/>
      <c r="T3" s="6">
        <f>T2+1</f>
        <v>44836</v>
      </c>
      <c r="U3" s="7"/>
      <c r="V3" s="6">
        <f>V2+1</f>
        <v>44867</v>
      </c>
      <c r="W3" s="12"/>
      <c r="X3" s="6">
        <f>X2+1</f>
        <v>44897</v>
      </c>
      <c r="Y3" s="7"/>
      <c r="Z3" s="6">
        <f>Z2+1</f>
        <v>44928</v>
      </c>
      <c r="AA3" s="7"/>
      <c r="AC3" s="20">
        <f>DATE($A$1,1,6)</f>
        <v>44567</v>
      </c>
      <c r="AD3" s="32" t="s">
        <v>15</v>
      </c>
      <c r="AE3" s="21">
        <v>1</v>
      </c>
      <c r="AG3" s="35" t="s">
        <v>35</v>
      </c>
      <c r="AH3" s="21">
        <v>0.5</v>
      </c>
    </row>
    <row r="4" spans="1:34" ht="15.75" thickBot="1" x14ac:dyDescent="0.3">
      <c r="B4" s="39">
        <f t="shared" ref="B4:B32" si="0">B3+1</f>
        <v>44564</v>
      </c>
      <c r="C4" s="42"/>
      <c r="D4" s="6">
        <f t="shared" ref="D4:D30" si="1">D3+1</f>
        <v>44595</v>
      </c>
      <c r="E4" s="7"/>
      <c r="F4" s="6">
        <f t="shared" ref="F4:F32" si="2">F3+1</f>
        <v>44623</v>
      </c>
      <c r="G4" s="7"/>
      <c r="H4" s="6">
        <f t="shared" ref="H4:H31" si="3">H3+1</f>
        <v>44654</v>
      </c>
      <c r="I4" s="7"/>
      <c r="J4" s="6">
        <f t="shared" ref="J4:J32" si="4">J3+1</f>
        <v>44684</v>
      </c>
      <c r="K4" s="7"/>
      <c r="L4" s="6">
        <f t="shared" ref="L4:L31" si="5">L3+1</f>
        <v>44715</v>
      </c>
      <c r="M4" s="7"/>
      <c r="N4" s="6">
        <f t="shared" ref="N4:N32" si="6">N3+1</f>
        <v>44745</v>
      </c>
      <c r="O4" s="7"/>
      <c r="P4" s="6">
        <f t="shared" ref="P4:P32" si="7">P3+1</f>
        <v>44776</v>
      </c>
      <c r="Q4" s="7"/>
      <c r="R4" s="6">
        <f t="shared" ref="R4:R31" si="8">R3+1</f>
        <v>44807</v>
      </c>
      <c r="S4" s="7"/>
      <c r="T4" s="6">
        <f t="shared" ref="T4:T32" si="9">T3+1</f>
        <v>44837</v>
      </c>
      <c r="U4" s="7"/>
      <c r="V4" s="6">
        <f t="shared" ref="V4:V31" si="10">V3+1</f>
        <v>44868</v>
      </c>
      <c r="W4" s="12"/>
      <c r="X4" s="6">
        <f t="shared" ref="X4:X32" si="11">X3+1</f>
        <v>44898</v>
      </c>
      <c r="Y4" s="7"/>
      <c r="Z4" s="6">
        <f t="shared" ref="Z4:Z32" si="12">Z3+1</f>
        <v>44929</v>
      </c>
      <c r="AA4" s="7"/>
      <c r="AC4" s="20">
        <f>7*ROUND((4&amp;-$A$1)/7+MOD(19*MOD($A$1,19)-7,30)*0.14,)-6-2</f>
        <v>44666</v>
      </c>
      <c r="AD4" s="32" t="s">
        <v>16</v>
      </c>
      <c r="AE4" s="21">
        <v>1</v>
      </c>
      <c r="AG4" s="22"/>
      <c r="AH4" s="23"/>
    </row>
    <row r="5" spans="1:34" x14ac:dyDescent="0.25">
      <c r="B5" s="39">
        <f t="shared" si="0"/>
        <v>44565</v>
      </c>
      <c r="C5" s="42"/>
      <c r="D5" s="6">
        <f t="shared" si="1"/>
        <v>44596</v>
      </c>
      <c r="E5" s="7"/>
      <c r="F5" s="6">
        <f t="shared" si="2"/>
        <v>44624</v>
      </c>
      <c r="G5" s="7"/>
      <c r="H5" s="6">
        <f t="shared" si="3"/>
        <v>44655</v>
      </c>
      <c r="I5" s="7"/>
      <c r="J5" s="6">
        <f t="shared" si="4"/>
        <v>44685</v>
      </c>
      <c r="K5" s="7"/>
      <c r="L5" s="6">
        <f t="shared" si="5"/>
        <v>44716</v>
      </c>
      <c r="M5" s="7"/>
      <c r="N5" s="6">
        <f t="shared" si="6"/>
        <v>44746</v>
      </c>
      <c r="O5" s="7"/>
      <c r="P5" s="6">
        <f t="shared" si="7"/>
        <v>44777</v>
      </c>
      <c r="Q5" s="7"/>
      <c r="R5" s="6">
        <f t="shared" si="8"/>
        <v>44808</v>
      </c>
      <c r="S5" s="7"/>
      <c r="T5" s="6">
        <f t="shared" si="9"/>
        <v>44838</v>
      </c>
      <c r="U5" s="7"/>
      <c r="V5" s="6">
        <f t="shared" si="10"/>
        <v>44869</v>
      </c>
      <c r="W5" s="12"/>
      <c r="X5" s="6">
        <f t="shared" si="11"/>
        <v>44899</v>
      </c>
      <c r="Y5" s="7"/>
      <c r="Z5" s="6">
        <f t="shared" si="12"/>
        <v>44930</v>
      </c>
      <c r="AA5" s="7"/>
      <c r="AC5" s="20">
        <f>AC4+3</f>
        <v>44669</v>
      </c>
      <c r="AD5" s="32" t="s">
        <v>17</v>
      </c>
      <c r="AE5" s="21">
        <v>1</v>
      </c>
    </row>
    <row r="6" spans="1:34" x14ac:dyDescent="0.25">
      <c r="B6" s="39">
        <f t="shared" si="0"/>
        <v>44566</v>
      </c>
      <c r="C6" s="42"/>
      <c r="D6" s="6">
        <f t="shared" si="1"/>
        <v>44597</v>
      </c>
      <c r="E6" s="7"/>
      <c r="F6" s="6">
        <f t="shared" si="2"/>
        <v>44625</v>
      </c>
      <c r="G6" s="7"/>
      <c r="H6" s="6">
        <f t="shared" si="3"/>
        <v>44656</v>
      </c>
      <c r="I6" s="7"/>
      <c r="J6" s="6">
        <f t="shared" si="4"/>
        <v>44686</v>
      </c>
      <c r="K6" s="7"/>
      <c r="L6" s="6">
        <f t="shared" si="5"/>
        <v>44717</v>
      </c>
      <c r="M6" s="7"/>
      <c r="N6" s="6">
        <f t="shared" si="6"/>
        <v>44747</v>
      </c>
      <c r="O6" s="7"/>
      <c r="P6" s="6">
        <f t="shared" si="7"/>
        <v>44778</v>
      </c>
      <c r="Q6" s="7"/>
      <c r="R6" s="6">
        <f t="shared" si="8"/>
        <v>44809</v>
      </c>
      <c r="S6" s="7"/>
      <c r="T6" s="6">
        <f t="shared" si="9"/>
        <v>44839</v>
      </c>
      <c r="U6" s="7"/>
      <c r="V6" s="6">
        <f t="shared" si="10"/>
        <v>44870</v>
      </c>
      <c r="W6" s="12"/>
      <c r="X6" s="6">
        <f t="shared" si="11"/>
        <v>44900</v>
      </c>
      <c r="Y6" s="7"/>
      <c r="Z6" s="6">
        <f t="shared" si="12"/>
        <v>44931</v>
      </c>
      <c r="AA6" s="7"/>
      <c r="AC6" s="20">
        <f>DATE($A$1,5,1)</f>
        <v>44682</v>
      </c>
      <c r="AD6" s="32" t="s">
        <v>18</v>
      </c>
      <c r="AE6" s="21">
        <v>1</v>
      </c>
    </row>
    <row r="7" spans="1:34" x14ac:dyDescent="0.25">
      <c r="B7" s="39">
        <f t="shared" si="0"/>
        <v>44567</v>
      </c>
      <c r="C7" s="42"/>
      <c r="D7" s="6">
        <f t="shared" si="1"/>
        <v>44598</v>
      </c>
      <c r="E7" s="7"/>
      <c r="F7" s="6">
        <f t="shared" si="2"/>
        <v>44626</v>
      </c>
      <c r="G7" s="7"/>
      <c r="H7" s="6">
        <f t="shared" si="3"/>
        <v>44657</v>
      </c>
      <c r="I7" s="7"/>
      <c r="J7" s="6">
        <f t="shared" si="4"/>
        <v>44687</v>
      </c>
      <c r="K7" s="7"/>
      <c r="L7" s="6">
        <f t="shared" si="5"/>
        <v>44718</v>
      </c>
      <c r="M7" s="7"/>
      <c r="N7" s="6">
        <f t="shared" si="6"/>
        <v>44748</v>
      </c>
      <c r="O7" s="7"/>
      <c r="P7" s="6">
        <f t="shared" si="7"/>
        <v>44779</v>
      </c>
      <c r="Q7" s="7"/>
      <c r="R7" s="6">
        <f t="shared" si="8"/>
        <v>44810</v>
      </c>
      <c r="S7" s="7"/>
      <c r="T7" s="6">
        <f t="shared" si="9"/>
        <v>44840</v>
      </c>
      <c r="U7" s="7"/>
      <c r="V7" s="6">
        <f t="shared" si="10"/>
        <v>44871</v>
      </c>
      <c r="W7" s="12"/>
      <c r="X7" s="6">
        <f t="shared" si="11"/>
        <v>44901</v>
      </c>
      <c r="Y7" s="7"/>
      <c r="Z7" s="6">
        <f t="shared" si="12"/>
        <v>44932</v>
      </c>
      <c r="AA7" s="7"/>
      <c r="AC7" s="20">
        <f>AC4+41</f>
        <v>44707</v>
      </c>
      <c r="AD7" s="32" t="s">
        <v>19</v>
      </c>
      <c r="AE7" s="21">
        <v>1</v>
      </c>
    </row>
    <row r="8" spans="1:34" x14ac:dyDescent="0.25">
      <c r="B8" s="39">
        <f t="shared" si="0"/>
        <v>44568</v>
      </c>
      <c r="C8" s="42"/>
      <c r="D8" s="6">
        <f t="shared" si="1"/>
        <v>44599</v>
      </c>
      <c r="E8" s="7"/>
      <c r="F8" s="6">
        <f t="shared" si="2"/>
        <v>44627</v>
      </c>
      <c r="G8" s="7"/>
      <c r="H8" s="6">
        <f t="shared" si="3"/>
        <v>44658</v>
      </c>
      <c r="I8" s="7"/>
      <c r="J8" s="6">
        <f t="shared" si="4"/>
        <v>44688</v>
      </c>
      <c r="K8" s="7"/>
      <c r="L8" s="6">
        <f t="shared" si="5"/>
        <v>44719</v>
      </c>
      <c r="M8" s="7"/>
      <c r="N8" s="6">
        <f t="shared" si="6"/>
        <v>44749</v>
      </c>
      <c r="O8" s="7"/>
      <c r="P8" s="6">
        <f t="shared" si="7"/>
        <v>44780</v>
      </c>
      <c r="Q8" s="7"/>
      <c r="R8" s="6">
        <f t="shared" si="8"/>
        <v>44811</v>
      </c>
      <c r="S8" s="7"/>
      <c r="T8" s="6">
        <f t="shared" si="9"/>
        <v>44841</v>
      </c>
      <c r="U8" s="7"/>
      <c r="V8" s="6">
        <f t="shared" si="10"/>
        <v>44872</v>
      </c>
      <c r="W8" s="12"/>
      <c r="X8" s="6">
        <f t="shared" si="11"/>
        <v>44902</v>
      </c>
      <c r="Y8" s="7"/>
      <c r="Z8" s="6">
        <f t="shared" si="12"/>
        <v>44933</v>
      </c>
      <c r="AA8" s="7"/>
      <c r="AC8" s="20">
        <f>AC5+49</f>
        <v>44718</v>
      </c>
      <c r="AD8" s="32" t="s">
        <v>20</v>
      </c>
      <c r="AE8" s="21">
        <v>1</v>
      </c>
    </row>
    <row r="9" spans="1:34" x14ac:dyDescent="0.25">
      <c r="B9" s="39">
        <f t="shared" si="0"/>
        <v>44569</v>
      </c>
      <c r="C9" s="42"/>
      <c r="D9" s="6">
        <f t="shared" si="1"/>
        <v>44600</v>
      </c>
      <c r="E9" s="7"/>
      <c r="F9" s="6">
        <f t="shared" si="2"/>
        <v>44628</v>
      </c>
      <c r="G9" s="7"/>
      <c r="H9" s="6">
        <f t="shared" si="3"/>
        <v>44659</v>
      </c>
      <c r="I9" s="7"/>
      <c r="J9" s="6">
        <f t="shared" si="4"/>
        <v>44689</v>
      </c>
      <c r="K9" s="7"/>
      <c r="L9" s="6">
        <f t="shared" si="5"/>
        <v>44720</v>
      </c>
      <c r="M9" s="7"/>
      <c r="N9" s="6">
        <f t="shared" si="6"/>
        <v>44750</v>
      </c>
      <c r="O9" s="7"/>
      <c r="P9" s="6">
        <f t="shared" si="7"/>
        <v>44781</v>
      </c>
      <c r="Q9" s="7"/>
      <c r="R9" s="6">
        <f t="shared" si="8"/>
        <v>44812</v>
      </c>
      <c r="S9" s="7"/>
      <c r="T9" s="6">
        <f t="shared" si="9"/>
        <v>44842</v>
      </c>
      <c r="U9" s="7"/>
      <c r="V9" s="6">
        <f t="shared" si="10"/>
        <v>44873</v>
      </c>
      <c r="W9" s="12"/>
      <c r="X9" s="6">
        <f t="shared" si="11"/>
        <v>44903</v>
      </c>
      <c r="Y9" s="7"/>
      <c r="Z9" s="6">
        <f t="shared" si="12"/>
        <v>44934</v>
      </c>
      <c r="AA9" s="7"/>
      <c r="AC9" s="20">
        <f>AC5+59</f>
        <v>44728</v>
      </c>
      <c r="AD9" s="32" t="s">
        <v>21</v>
      </c>
      <c r="AE9" s="21">
        <v>1</v>
      </c>
    </row>
    <row r="10" spans="1:34" x14ac:dyDescent="0.25">
      <c r="B10" s="39">
        <f t="shared" si="0"/>
        <v>44570</v>
      </c>
      <c r="C10" s="42"/>
      <c r="D10" s="6">
        <f t="shared" si="1"/>
        <v>44601</v>
      </c>
      <c r="E10" s="7"/>
      <c r="F10" s="6">
        <f t="shared" si="2"/>
        <v>44629</v>
      </c>
      <c r="G10" s="7"/>
      <c r="H10" s="6">
        <f t="shared" si="3"/>
        <v>44660</v>
      </c>
      <c r="I10" s="7"/>
      <c r="J10" s="6">
        <f t="shared" si="4"/>
        <v>44690</v>
      </c>
      <c r="K10" s="7"/>
      <c r="L10" s="6">
        <f t="shared" si="5"/>
        <v>44721</v>
      </c>
      <c r="M10" s="7"/>
      <c r="N10" s="6">
        <f t="shared" si="6"/>
        <v>44751</v>
      </c>
      <c r="O10" s="7"/>
      <c r="P10" s="6">
        <f t="shared" si="7"/>
        <v>44782</v>
      </c>
      <c r="Q10" s="7"/>
      <c r="R10" s="6">
        <f t="shared" si="8"/>
        <v>44813</v>
      </c>
      <c r="S10" s="7"/>
      <c r="T10" s="6">
        <f t="shared" si="9"/>
        <v>44843</v>
      </c>
      <c r="U10" s="7"/>
      <c r="V10" s="6">
        <f t="shared" si="10"/>
        <v>44874</v>
      </c>
      <c r="W10" s="12"/>
      <c r="X10" s="6">
        <f t="shared" si="11"/>
        <v>44904</v>
      </c>
      <c r="Y10" s="7"/>
      <c r="Z10" s="6">
        <f t="shared" si="12"/>
        <v>44935</v>
      </c>
      <c r="AA10" s="7"/>
      <c r="AC10" s="20">
        <v>44788</v>
      </c>
      <c r="AD10" s="32" t="s">
        <v>36</v>
      </c>
      <c r="AE10" s="21">
        <v>1</v>
      </c>
    </row>
    <row r="11" spans="1:34" x14ac:dyDescent="0.25">
      <c r="B11" s="39">
        <f t="shared" si="0"/>
        <v>44571</v>
      </c>
      <c r="C11" s="42"/>
      <c r="D11" s="6">
        <f t="shared" si="1"/>
        <v>44602</v>
      </c>
      <c r="E11" s="7"/>
      <c r="F11" s="6">
        <f t="shared" si="2"/>
        <v>44630</v>
      </c>
      <c r="G11" s="7"/>
      <c r="H11" s="6">
        <f t="shared" si="3"/>
        <v>44661</v>
      </c>
      <c r="I11" s="7"/>
      <c r="J11" s="6">
        <f t="shared" si="4"/>
        <v>44691</v>
      </c>
      <c r="K11" s="7"/>
      <c r="L11" s="6">
        <f t="shared" si="5"/>
        <v>44722</v>
      </c>
      <c r="M11" s="7"/>
      <c r="N11" s="6">
        <f t="shared" si="6"/>
        <v>44752</v>
      </c>
      <c r="O11" s="7"/>
      <c r="P11" s="6">
        <f t="shared" si="7"/>
        <v>44783</v>
      </c>
      <c r="Q11" s="7"/>
      <c r="R11" s="6">
        <f t="shared" si="8"/>
        <v>44814</v>
      </c>
      <c r="S11" s="7"/>
      <c r="T11" s="6">
        <f t="shared" si="9"/>
        <v>44844</v>
      </c>
      <c r="U11" s="7"/>
      <c r="V11" s="6">
        <f t="shared" si="10"/>
        <v>44875</v>
      </c>
      <c r="W11" s="12"/>
      <c r="X11" s="6">
        <f t="shared" si="11"/>
        <v>44905</v>
      </c>
      <c r="Y11" s="7"/>
      <c r="Z11" s="6">
        <f t="shared" si="12"/>
        <v>44936</v>
      </c>
      <c r="AA11" s="7"/>
      <c r="AC11" s="20">
        <f>DATE($A$1,10,3)</f>
        <v>44837</v>
      </c>
      <c r="AD11" s="32" t="s">
        <v>23</v>
      </c>
      <c r="AE11" s="21">
        <v>1</v>
      </c>
    </row>
    <row r="12" spans="1:34" x14ac:dyDescent="0.25">
      <c r="B12" s="39">
        <f t="shared" si="0"/>
        <v>44572</v>
      </c>
      <c r="C12" s="42"/>
      <c r="D12" s="6">
        <f t="shared" si="1"/>
        <v>44603</v>
      </c>
      <c r="E12" s="7"/>
      <c r="F12" s="6">
        <f t="shared" si="2"/>
        <v>44631</v>
      </c>
      <c r="G12" s="7"/>
      <c r="H12" s="6">
        <f t="shared" si="3"/>
        <v>44662</v>
      </c>
      <c r="I12" s="7"/>
      <c r="J12" s="6">
        <f t="shared" si="4"/>
        <v>44692</v>
      </c>
      <c r="K12" s="7"/>
      <c r="L12" s="6">
        <f t="shared" si="5"/>
        <v>44723</v>
      </c>
      <c r="M12" s="7"/>
      <c r="N12" s="6">
        <f t="shared" si="6"/>
        <v>44753</v>
      </c>
      <c r="O12" s="7"/>
      <c r="P12" s="6">
        <f t="shared" si="7"/>
        <v>44784</v>
      </c>
      <c r="Q12" s="7"/>
      <c r="R12" s="6">
        <f t="shared" si="8"/>
        <v>44815</v>
      </c>
      <c r="S12" s="7"/>
      <c r="T12" s="6">
        <f t="shared" si="9"/>
        <v>44845</v>
      </c>
      <c r="U12" s="7"/>
      <c r="V12" s="6">
        <f t="shared" si="10"/>
        <v>44876</v>
      </c>
      <c r="W12" s="12"/>
      <c r="X12" s="6">
        <f t="shared" si="11"/>
        <v>44906</v>
      </c>
      <c r="Y12" s="7"/>
      <c r="Z12" s="6">
        <f t="shared" si="12"/>
        <v>44937</v>
      </c>
      <c r="AA12" s="7"/>
      <c r="AC12" s="20">
        <f>DATE($A$1,11,1)</f>
        <v>44866</v>
      </c>
      <c r="AD12" s="32" t="s">
        <v>24</v>
      </c>
      <c r="AE12" s="21">
        <v>1</v>
      </c>
    </row>
    <row r="13" spans="1:34" x14ac:dyDescent="0.25">
      <c r="B13" s="39">
        <f t="shared" si="0"/>
        <v>44573</v>
      </c>
      <c r="C13" s="42"/>
      <c r="D13" s="6">
        <f t="shared" si="1"/>
        <v>44604</v>
      </c>
      <c r="E13" s="7"/>
      <c r="F13" s="6">
        <f t="shared" si="2"/>
        <v>44632</v>
      </c>
      <c r="G13" s="7"/>
      <c r="H13" s="6">
        <f t="shared" si="3"/>
        <v>44663</v>
      </c>
      <c r="I13" s="7"/>
      <c r="J13" s="6">
        <f t="shared" si="4"/>
        <v>44693</v>
      </c>
      <c r="K13" s="7"/>
      <c r="L13" s="6">
        <f t="shared" si="5"/>
        <v>44724</v>
      </c>
      <c r="M13" s="7"/>
      <c r="N13" s="6">
        <f t="shared" si="6"/>
        <v>44754</v>
      </c>
      <c r="O13" s="7"/>
      <c r="P13" s="6">
        <f t="shared" si="7"/>
        <v>44785</v>
      </c>
      <c r="Q13" s="7"/>
      <c r="R13" s="6">
        <f t="shared" si="8"/>
        <v>44816</v>
      </c>
      <c r="S13" s="7"/>
      <c r="T13" s="6">
        <f t="shared" si="9"/>
        <v>44846</v>
      </c>
      <c r="U13" s="7"/>
      <c r="V13" s="6">
        <f t="shared" si="10"/>
        <v>44877</v>
      </c>
      <c r="W13" s="12"/>
      <c r="X13" s="6">
        <f t="shared" si="11"/>
        <v>44907</v>
      </c>
      <c r="Y13" s="7"/>
      <c r="Z13" s="6">
        <f t="shared" si="12"/>
        <v>44938</v>
      </c>
      <c r="AA13" s="7"/>
      <c r="AC13" s="20">
        <f>DATE($A$1,12,24)</f>
        <v>44919</v>
      </c>
      <c r="AD13" s="32" t="s">
        <v>28</v>
      </c>
      <c r="AE13" s="21">
        <v>0.5</v>
      </c>
    </row>
    <row r="14" spans="1:34" x14ac:dyDescent="0.25">
      <c r="B14" s="39">
        <f t="shared" si="0"/>
        <v>44574</v>
      </c>
      <c r="C14" s="42"/>
      <c r="D14" s="6">
        <f t="shared" si="1"/>
        <v>44605</v>
      </c>
      <c r="E14" s="7"/>
      <c r="F14" s="6">
        <f t="shared" si="2"/>
        <v>44633</v>
      </c>
      <c r="G14" s="7"/>
      <c r="H14" s="6">
        <f t="shared" si="3"/>
        <v>44664</v>
      </c>
      <c r="I14" s="7"/>
      <c r="J14" s="6">
        <f t="shared" si="4"/>
        <v>44694</v>
      </c>
      <c r="K14" s="7"/>
      <c r="L14" s="6">
        <f t="shared" si="5"/>
        <v>44725</v>
      </c>
      <c r="M14" s="7"/>
      <c r="N14" s="6">
        <f t="shared" si="6"/>
        <v>44755</v>
      </c>
      <c r="O14" s="7"/>
      <c r="P14" s="6">
        <f t="shared" si="7"/>
        <v>44786</v>
      </c>
      <c r="Q14" s="7"/>
      <c r="R14" s="6">
        <f t="shared" si="8"/>
        <v>44817</v>
      </c>
      <c r="S14" s="7"/>
      <c r="T14" s="6">
        <f t="shared" si="9"/>
        <v>44847</v>
      </c>
      <c r="U14" s="7"/>
      <c r="V14" s="6">
        <f t="shared" si="10"/>
        <v>44878</v>
      </c>
      <c r="W14" s="12"/>
      <c r="X14" s="6">
        <f t="shared" si="11"/>
        <v>44908</v>
      </c>
      <c r="Y14" s="7"/>
      <c r="Z14" s="6">
        <f t="shared" si="12"/>
        <v>44939</v>
      </c>
      <c r="AA14" s="7"/>
      <c r="AC14" s="20">
        <f>DATE($A$1,12,25)</f>
        <v>44920</v>
      </c>
      <c r="AD14" s="32" t="s">
        <v>25</v>
      </c>
      <c r="AE14" s="21">
        <v>1</v>
      </c>
    </row>
    <row r="15" spans="1:34" x14ac:dyDescent="0.25">
      <c r="B15" s="39">
        <f t="shared" si="0"/>
        <v>44575</v>
      </c>
      <c r="C15" s="42"/>
      <c r="D15" s="6">
        <f t="shared" si="1"/>
        <v>44606</v>
      </c>
      <c r="E15" s="7"/>
      <c r="F15" s="6">
        <f t="shared" si="2"/>
        <v>44634</v>
      </c>
      <c r="G15" s="7"/>
      <c r="H15" s="6">
        <f t="shared" si="3"/>
        <v>44665</v>
      </c>
      <c r="I15" s="7"/>
      <c r="J15" s="6">
        <f t="shared" si="4"/>
        <v>44695</v>
      </c>
      <c r="K15" s="7"/>
      <c r="L15" s="6">
        <f t="shared" si="5"/>
        <v>44726</v>
      </c>
      <c r="M15" s="7"/>
      <c r="N15" s="6">
        <f t="shared" si="6"/>
        <v>44756</v>
      </c>
      <c r="O15" s="7"/>
      <c r="P15" s="6">
        <f t="shared" si="7"/>
        <v>44787</v>
      </c>
      <c r="Q15" s="7"/>
      <c r="R15" s="6">
        <f t="shared" si="8"/>
        <v>44818</v>
      </c>
      <c r="S15" s="7"/>
      <c r="T15" s="6">
        <f t="shared" si="9"/>
        <v>44848</v>
      </c>
      <c r="U15" s="7"/>
      <c r="V15" s="6">
        <f t="shared" si="10"/>
        <v>44879</v>
      </c>
      <c r="W15" s="12"/>
      <c r="X15" s="6">
        <f t="shared" si="11"/>
        <v>44909</v>
      </c>
      <c r="Y15" s="7"/>
      <c r="Z15" s="6">
        <f t="shared" si="12"/>
        <v>44940</v>
      </c>
      <c r="AA15" s="7"/>
      <c r="AC15" s="20">
        <f>DATE($A$1,12,26)</f>
        <v>44921</v>
      </c>
      <c r="AD15" s="32" t="s">
        <v>26</v>
      </c>
      <c r="AE15" s="21">
        <v>1</v>
      </c>
    </row>
    <row r="16" spans="1:34" x14ac:dyDescent="0.25">
      <c r="B16" s="39">
        <f t="shared" si="0"/>
        <v>44576</v>
      </c>
      <c r="C16" s="42"/>
      <c r="D16" s="6">
        <f t="shared" si="1"/>
        <v>44607</v>
      </c>
      <c r="E16" s="7"/>
      <c r="F16" s="6">
        <f t="shared" si="2"/>
        <v>44635</v>
      </c>
      <c r="G16" s="7"/>
      <c r="H16" s="6">
        <f t="shared" si="3"/>
        <v>44666</v>
      </c>
      <c r="I16" s="7"/>
      <c r="J16" s="6">
        <f t="shared" si="4"/>
        <v>44696</v>
      </c>
      <c r="K16" s="7"/>
      <c r="L16" s="6">
        <f t="shared" si="5"/>
        <v>44727</v>
      </c>
      <c r="M16" s="7"/>
      <c r="N16" s="6">
        <f t="shared" si="6"/>
        <v>44757</v>
      </c>
      <c r="O16" s="7"/>
      <c r="P16" s="6">
        <f t="shared" si="7"/>
        <v>44788</v>
      </c>
      <c r="Q16" s="7"/>
      <c r="R16" s="6">
        <f t="shared" si="8"/>
        <v>44819</v>
      </c>
      <c r="S16" s="7"/>
      <c r="T16" s="6">
        <f t="shared" si="9"/>
        <v>44849</v>
      </c>
      <c r="U16" s="7"/>
      <c r="V16" s="6">
        <f t="shared" si="10"/>
        <v>44880</v>
      </c>
      <c r="W16" s="12"/>
      <c r="X16" s="6">
        <f t="shared" si="11"/>
        <v>44910</v>
      </c>
      <c r="Y16" s="7"/>
      <c r="Z16" s="6">
        <f t="shared" si="12"/>
        <v>44941</v>
      </c>
      <c r="AA16" s="7"/>
      <c r="AC16" s="20">
        <f>DATE($A$1,12,31)</f>
        <v>44926</v>
      </c>
      <c r="AD16" s="32" t="s">
        <v>29</v>
      </c>
      <c r="AE16" s="21">
        <v>0.5</v>
      </c>
    </row>
    <row r="17" spans="2:37" x14ac:dyDescent="0.25">
      <c r="B17" s="39">
        <f t="shared" si="0"/>
        <v>44577</v>
      </c>
      <c r="C17" s="42"/>
      <c r="D17" s="6">
        <f t="shared" si="1"/>
        <v>44608</v>
      </c>
      <c r="E17" s="7"/>
      <c r="F17" s="6">
        <f t="shared" si="2"/>
        <v>44636</v>
      </c>
      <c r="G17" s="7"/>
      <c r="H17" s="6">
        <f t="shared" si="3"/>
        <v>44667</v>
      </c>
      <c r="I17" s="7"/>
      <c r="J17" s="6">
        <f t="shared" si="4"/>
        <v>44697</v>
      </c>
      <c r="K17" s="7"/>
      <c r="L17" s="6">
        <f t="shared" si="5"/>
        <v>44728</v>
      </c>
      <c r="M17" s="7"/>
      <c r="N17" s="6">
        <f t="shared" si="6"/>
        <v>44758</v>
      </c>
      <c r="O17" s="7"/>
      <c r="P17" s="6">
        <f t="shared" si="7"/>
        <v>44789</v>
      </c>
      <c r="Q17" s="7"/>
      <c r="R17" s="6">
        <f t="shared" si="8"/>
        <v>44820</v>
      </c>
      <c r="S17" s="7"/>
      <c r="T17" s="6">
        <f t="shared" si="9"/>
        <v>44850</v>
      </c>
      <c r="U17" s="7"/>
      <c r="V17" s="6">
        <f t="shared" si="10"/>
        <v>44881</v>
      </c>
      <c r="W17" s="12"/>
      <c r="X17" s="6">
        <f t="shared" si="11"/>
        <v>44911</v>
      </c>
      <c r="Y17" s="7"/>
      <c r="Z17" s="6">
        <f t="shared" si="12"/>
        <v>44942</v>
      </c>
      <c r="AA17" s="7"/>
      <c r="AC17" s="20">
        <f>DATE($A$1+1,1,1)</f>
        <v>44927</v>
      </c>
      <c r="AD17" s="32" t="s">
        <v>14</v>
      </c>
      <c r="AE17" s="21">
        <v>1</v>
      </c>
    </row>
    <row r="18" spans="2:37" ht="15.75" thickBot="1" x14ac:dyDescent="0.3">
      <c r="B18" s="39">
        <f t="shared" si="0"/>
        <v>44578</v>
      </c>
      <c r="C18" s="42"/>
      <c r="D18" s="6">
        <f t="shared" si="1"/>
        <v>44609</v>
      </c>
      <c r="E18" s="7"/>
      <c r="F18" s="6">
        <f t="shared" si="2"/>
        <v>44637</v>
      </c>
      <c r="G18" s="7"/>
      <c r="H18" s="6">
        <f t="shared" si="3"/>
        <v>44668</v>
      </c>
      <c r="I18" s="7"/>
      <c r="J18" s="6">
        <f t="shared" si="4"/>
        <v>44698</v>
      </c>
      <c r="K18" s="7"/>
      <c r="L18" s="6">
        <f t="shared" si="5"/>
        <v>44729</v>
      </c>
      <c r="M18" s="7"/>
      <c r="N18" s="6">
        <f t="shared" si="6"/>
        <v>44759</v>
      </c>
      <c r="O18" s="7"/>
      <c r="P18" s="6">
        <f t="shared" si="7"/>
        <v>44790</v>
      </c>
      <c r="Q18" s="7"/>
      <c r="R18" s="6">
        <f t="shared" si="8"/>
        <v>44821</v>
      </c>
      <c r="S18" s="7"/>
      <c r="T18" s="6">
        <f t="shared" si="9"/>
        <v>44851</v>
      </c>
      <c r="U18" s="7"/>
      <c r="V18" s="6">
        <f t="shared" si="10"/>
        <v>44882</v>
      </c>
      <c r="W18" s="12"/>
      <c r="X18" s="6">
        <f t="shared" si="11"/>
        <v>44912</v>
      </c>
      <c r="Y18" s="7"/>
      <c r="Z18" s="6">
        <f t="shared" si="12"/>
        <v>44943</v>
      </c>
      <c r="AA18" s="7"/>
      <c r="AC18" s="24">
        <f>DATE($A$1+1,1,6)</f>
        <v>44932</v>
      </c>
      <c r="AD18" s="33" t="s">
        <v>15</v>
      </c>
      <c r="AE18" s="23">
        <v>1</v>
      </c>
    </row>
    <row r="19" spans="2:37" x14ac:dyDescent="0.25">
      <c r="B19" s="39">
        <f t="shared" si="0"/>
        <v>44579</v>
      </c>
      <c r="C19" s="42"/>
      <c r="D19" s="6">
        <f t="shared" si="1"/>
        <v>44610</v>
      </c>
      <c r="E19" s="7"/>
      <c r="F19" s="6">
        <f t="shared" si="2"/>
        <v>44638</v>
      </c>
      <c r="G19" s="7"/>
      <c r="H19" s="6">
        <f t="shared" si="3"/>
        <v>44669</v>
      </c>
      <c r="I19" s="7"/>
      <c r="J19" s="6">
        <f t="shared" si="4"/>
        <v>44699</v>
      </c>
      <c r="K19" s="7"/>
      <c r="L19" s="6">
        <f t="shared" si="5"/>
        <v>44730</v>
      </c>
      <c r="M19" s="7"/>
      <c r="N19" s="6">
        <f t="shared" si="6"/>
        <v>44760</v>
      </c>
      <c r="O19" s="7"/>
      <c r="P19" s="6">
        <f t="shared" si="7"/>
        <v>44791</v>
      </c>
      <c r="Q19" s="7"/>
      <c r="R19" s="6">
        <f t="shared" si="8"/>
        <v>44822</v>
      </c>
      <c r="S19" s="7"/>
      <c r="T19" s="6">
        <f t="shared" si="9"/>
        <v>44852</v>
      </c>
      <c r="U19" s="7"/>
      <c r="V19" s="6">
        <f t="shared" si="10"/>
        <v>44883</v>
      </c>
      <c r="W19" s="12"/>
      <c r="X19" s="6">
        <f t="shared" si="11"/>
        <v>44913</v>
      </c>
      <c r="Y19" s="7"/>
      <c r="Z19" s="6">
        <f t="shared" si="12"/>
        <v>44944</v>
      </c>
      <c r="AA19" s="7"/>
    </row>
    <row r="20" spans="2:37" x14ac:dyDescent="0.25">
      <c r="B20" s="39">
        <f t="shared" si="0"/>
        <v>44580</v>
      </c>
      <c r="C20" s="42"/>
      <c r="D20" s="6">
        <f t="shared" si="1"/>
        <v>44611</v>
      </c>
      <c r="E20" s="7"/>
      <c r="F20" s="6">
        <f t="shared" si="2"/>
        <v>44639</v>
      </c>
      <c r="G20" s="7"/>
      <c r="H20" s="6">
        <f t="shared" si="3"/>
        <v>44670</v>
      </c>
      <c r="I20" s="7"/>
      <c r="J20" s="6">
        <f t="shared" si="4"/>
        <v>44700</v>
      </c>
      <c r="K20" s="7"/>
      <c r="L20" s="6">
        <f t="shared" si="5"/>
        <v>44731</v>
      </c>
      <c r="M20" s="7"/>
      <c r="N20" s="6">
        <f t="shared" si="6"/>
        <v>44761</v>
      </c>
      <c r="O20" s="7"/>
      <c r="P20" s="6">
        <f t="shared" si="7"/>
        <v>44792</v>
      </c>
      <c r="Q20" s="7"/>
      <c r="R20" s="6">
        <f t="shared" si="8"/>
        <v>44823</v>
      </c>
      <c r="S20" s="7"/>
      <c r="T20" s="6">
        <f t="shared" si="9"/>
        <v>44853</v>
      </c>
      <c r="U20" s="7"/>
      <c r="V20" s="6">
        <f t="shared" si="10"/>
        <v>44884</v>
      </c>
      <c r="W20" s="12"/>
      <c r="X20" s="6">
        <f t="shared" si="11"/>
        <v>44914</v>
      </c>
      <c r="Y20" s="7"/>
      <c r="Z20" s="6">
        <f t="shared" si="12"/>
        <v>44945</v>
      </c>
      <c r="AA20" s="7"/>
    </row>
    <row r="21" spans="2:37" x14ac:dyDescent="0.25">
      <c r="B21" s="39">
        <f t="shared" si="0"/>
        <v>44581</v>
      </c>
      <c r="C21" s="42"/>
      <c r="D21" s="6">
        <f t="shared" si="1"/>
        <v>44612</v>
      </c>
      <c r="E21" s="7"/>
      <c r="F21" s="6">
        <f t="shared" si="2"/>
        <v>44640</v>
      </c>
      <c r="G21" s="7"/>
      <c r="H21" s="6">
        <f t="shared" si="3"/>
        <v>44671</v>
      </c>
      <c r="I21" s="7"/>
      <c r="J21" s="6">
        <f t="shared" si="4"/>
        <v>44701</v>
      </c>
      <c r="K21" s="7"/>
      <c r="L21" s="6">
        <f t="shared" si="5"/>
        <v>44732</v>
      </c>
      <c r="M21" s="7"/>
      <c r="N21" s="6">
        <f t="shared" si="6"/>
        <v>44762</v>
      </c>
      <c r="O21" s="7"/>
      <c r="P21" s="6">
        <f t="shared" si="7"/>
        <v>44793</v>
      </c>
      <c r="Q21" s="7"/>
      <c r="R21" s="6">
        <f t="shared" si="8"/>
        <v>44824</v>
      </c>
      <c r="S21" s="7"/>
      <c r="T21" s="6">
        <f t="shared" si="9"/>
        <v>44854</v>
      </c>
      <c r="U21" s="7"/>
      <c r="V21" s="6">
        <f t="shared" si="10"/>
        <v>44885</v>
      </c>
      <c r="W21" s="12"/>
      <c r="X21" s="6">
        <f t="shared" si="11"/>
        <v>44915</v>
      </c>
      <c r="Y21" s="7"/>
      <c r="Z21" s="6">
        <f t="shared" si="12"/>
        <v>44946</v>
      </c>
      <c r="AA21" s="7"/>
      <c r="AC21" s="16" t="s">
        <v>31</v>
      </c>
      <c r="AD21" s="15">
        <v>30</v>
      </c>
      <c r="AK21" s="36"/>
    </row>
    <row r="22" spans="2:37" ht="15.75" thickBot="1" x14ac:dyDescent="0.3">
      <c r="B22" s="39">
        <f t="shared" si="0"/>
        <v>44582</v>
      </c>
      <c r="C22" s="42"/>
      <c r="D22" s="6">
        <f t="shared" si="1"/>
        <v>44613</v>
      </c>
      <c r="E22" s="7"/>
      <c r="F22" s="6">
        <f t="shared" si="2"/>
        <v>44641</v>
      </c>
      <c r="G22" s="7"/>
      <c r="H22" s="6">
        <f t="shared" si="3"/>
        <v>44672</v>
      </c>
      <c r="I22" s="7"/>
      <c r="J22" s="6">
        <f t="shared" si="4"/>
        <v>44702</v>
      </c>
      <c r="K22" s="7"/>
      <c r="L22" s="6">
        <f t="shared" si="5"/>
        <v>44733</v>
      </c>
      <c r="M22" s="7"/>
      <c r="N22" s="6">
        <f t="shared" si="6"/>
        <v>44763</v>
      </c>
      <c r="O22" s="7"/>
      <c r="P22" s="6">
        <f t="shared" si="7"/>
        <v>44794</v>
      </c>
      <c r="Q22" s="7"/>
      <c r="R22" s="6">
        <f t="shared" si="8"/>
        <v>44825</v>
      </c>
      <c r="S22" s="7"/>
      <c r="T22" s="6">
        <f t="shared" si="9"/>
        <v>44855</v>
      </c>
      <c r="U22" s="7"/>
      <c r="V22" s="6">
        <f t="shared" si="10"/>
        <v>44886</v>
      </c>
      <c r="W22" s="12"/>
      <c r="X22" s="6">
        <f t="shared" si="11"/>
        <v>44916</v>
      </c>
      <c r="Y22" s="7"/>
      <c r="Z22" s="6">
        <f t="shared" si="12"/>
        <v>44947</v>
      </c>
      <c r="AA22" s="7"/>
      <c r="AC22" s="25" t="s">
        <v>32</v>
      </c>
      <c r="AD22" s="26">
        <f ca="1">SUM(B36:AA36)</f>
        <v>0</v>
      </c>
      <c r="AJ22" s="30"/>
    </row>
    <row r="23" spans="2:37" ht="15.75" thickTop="1" x14ac:dyDescent="0.25">
      <c r="B23" s="39">
        <f t="shared" si="0"/>
        <v>44583</v>
      </c>
      <c r="C23" s="42"/>
      <c r="D23" s="6">
        <f t="shared" si="1"/>
        <v>44614</v>
      </c>
      <c r="E23" s="7"/>
      <c r="F23" s="6">
        <f t="shared" si="2"/>
        <v>44642</v>
      </c>
      <c r="G23" s="7"/>
      <c r="H23" s="6">
        <f t="shared" si="3"/>
        <v>44673</v>
      </c>
      <c r="I23" s="7"/>
      <c r="J23" s="6">
        <f t="shared" si="4"/>
        <v>44703</v>
      </c>
      <c r="K23" s="7"/>
      <c r="L23" s="6">
        <f t="shared" si="5"/>
        <v>44734</v>
      </c>
      <c r="M23" s="7"/>
      <c r="N23" s="6">
        <f t="shared" si="6"/>
        <v>44764</v>
      </c>
      <c r="O23" s="7"/>
      <c r="P23" s="6">
        <f t="shared" si="7"/>
        <v>44795</v>
      </c>
      <c r="Q23" s="7"/>
      <c r="R23" s="6">
        <f t="shared" si="8"/>
        <v>44826</v>
      </c>
      <c r="S23" s="7"/>
      <c r="T23" s="6">
        <f t="shared" si="9"/>
        <v>44856</v>
      </c>
      <c r="U23" s="7"/>
      <c r="V23" s="6">
        <f t="shared" si="10"/>
        <v>44887</v>
      </c>
      <c r="W23" s="12"/>
      <c r="X23" s="6">
        <f t="shared" si="11"/>
        <v>44917</v>
      </c>
      <c r="Y23" s="7"/>
      <c r="Z23" s="6">
        <f t="shared" si="12"/>
        <v>44948</v>
      </c>
      <c r="AA23" s="7"/>
      <c r="AC23" s="16" t="s">
        <v>33</v>
      </c>
      <c r="AD23" s="15">
        <f ca="1">AD21-AD22</f>
        <v>30</v>
      </c>
      <c r="AJ23" s="30"/>
    </row>
    <row r="24" spans="2:37" x14ac:dyDescent="0.25">
      <c r="B24" s="39">
        <f t="shared" si="0"/>
        <v>44584</v>
      </c>
      <c r="C24" s="42"/>
      <c r="D24" s="6">
        <f t="shared" si="1"/>
        <v>44615</v>
      </c>
      <c r="E24" s="7"/>
      <c r="F24" s="6">
        <f t="shared" si="2"/>
        <v>44643</v>
      </c>
      <c r="G24" s="7"/>
      <c r="H24" s="6">
        <f t="shared" si="3"/>
        <v>44674</v>
      </c>
      <c r="I24" s="7"/>
      <c r="J24" s="6">
        <f t="shared" si="4"/>
        <v>44704</v>
      </c>
      <c r="K24" s="7"/>
      <c r="L24" s="6">
        <f t="shared" si="5"/>
        <v>44735</v>
      </c>
      <c r="M24" s="7"/>
      <c r="N24" s="6">
        <f t="shared" si="6"/>
        <v>44765</v>
      </c>
      <c r="O24" s="7"/>
      <c r="P24" s="6">
        <f t="shared" si="7"/>
        <v>44796</v>
      </c>
      <c r="Q24" s="7"/>
      <c r="R24" s="6">
        <f t="shared" si="8"/>
        <v>44827</v>
      </c>
      <c r="S24" s="7"/>
      <c r="T24" s="6">
        <f t="shared" si="9"/>
        <v>44857</v>
      </c>
      <c r="U24" s="7"/>
      <c r="V24" s="6">
        <f t="shared" si="10"/>
        <v>44888</v>
      </c>
      <c r="W24" s="12"/>
      <c r="X24" s="6">
        <f t="shared" si="11"/>
        <v>44918</v>
      </c>
      <c r="Y24" s="7"/>
      <c r="Z24" s="6">
        <f t="shared" si="12"/>
        <v>44949</v>
      </c>
      <c r="AA24" s="7"/>
      <c r="AJ24" s="30"/>
    </row>
    <row r="25" spans="2:37" x14ac:dyDescent="0.25">
      <c r="B25" s="39">
        <f t="shared" si="0"/>
        <v>44585</v>
      </c>
      <c r="C25" s="42"/>
      <c r="D25" s="6">
        <f t="shared" si="1"/>
        <v>44616</v>
      </c>
      <c r="E25" s="7"/>
      <c r="F25" s="6">
        <f t="shared" si="2"/>
        <v>44644</v>
      </c>
      <c r="G25" s="7"/>
      <c r="H25" s="6">
        <f t="shared" si="3"/>
        <v>44675</v>
      </c>
      <c r="I25" s="7"/>
      <c r="J25" s="6">
        <f t="shared" si="4"/>
        <v>44705</v>
      </c>
      <c r="K25" s="7"/>
      <c r="L25" s="6">
        <f t="shared" si="5"/>
        <v>44736</v>
      </c>
      <c r="M25" s="7"/>
      <c r="N25" s="6">
        <f t="shared" si="6"/>
        <v>44766</v>
      </c>
      <c r="O25" s="7"/>
      <c r="P25" s="6">
        <f t="shared" si="7"/>
        <v>44797</v>
      </c>
      <c r="Q25" s="7"/>
      <c r="R25" s="6">
        <f t="shared" si="8"/>
        <v>44828</v>
      </c>
      <c r="S25" s="7"/>
      <c r="T25" s="6">
        <f t="shared" si="9"/>
        <v>44858</v>
      </c>
      <c r="U25" s="7"/>
      <c r="V25" s="6">
        <f t="shared" si="10"/>
        <v>44889</v>
      </c>
      <c r="W25" s="12"/>
      <c r="X25" s="6">
        <f t="shared" si="11"/>
        <v>44919</v>
      </c>
      <c r="Y25" s="7"/>
      <c r="Z25" s="6">
        <f t="shared" si="12"/>
        <v>44950</v>
      </c>
      <c r="AA25" s="7"/>
      <c r="AJ25" s="30"/>
    </row>
    <row r="26" spans="2:37" x14ac:dyDescent="0.25">
      <c r="B26" s="39">
        <f t="shared" si="0"/>
        <v>44586</v>
      </c>
      <c r="C26" s="42"/>
      <c r="D26" s="6">
        <f t="shared" si="1"/>
        <v>44617</v>
      </c>
      <c r="E26" s="7"/>
      <c r="F26" s="6">
        <f t="shared" si="2"/>
        <v>44645</v>
      </c>
      <c r="G26" s="7"/>
      <c r="H26" s="6">
        <f t="shared" si="3"/>
        <v>44676</v>
      </c>
      <c r="I26" s="7"/>
      <c r="J26" s="6">
        <f t="shared" si="4"/>
        <v>44706</v>
      </c>
      <c r="K26" s="7"/>
      <c r="L26" s="6">
        <f t="shared" si="5"/>
        <v>44737</v>
      </c>
      <c r="M26" s="7"/>
      <c r="N26" s="6">
        <f t="shared" si="6"/>
        <v>44767</v>
      </c>
      <c r="O26" s="7"/>
      <c r="P26" s="6">
        <f t="shared" si="7"/>
        <v>44798</v>
      </c>
      <c r="Q26" s="7"/>
      <c r="R26" s="6">
        <f t="shared" si="8"/>
        <v>44829</v>
      </c>
      <c r="S26" s="7"/>
      <c r="T26" s="6">
        <f t="shared" si="9"/>
        <v>44859</v>
      </c>
      <c r="U26" s="7"/>
      <c r="V26" s="6">
        <f t="shared" si="10"/>
        <v>44890</v>
      </c>
      <c r="W26" s="12"/>
      <c r="X26" s="6">
        <f t="shared" si="11"/>
        <v>44920</v>
      </c>
      <c r="Y26" s="7"/>
      <c r="Z26" s="6">
        <f t="shared" si="12"/>
        <v>44951</v>
      </c>
      <c r="AA26" s="7"/>
      <c r="AJ26" s="30"/>
    </row>
    <row r="27" spans="2:37" x14ac:dyDescent="0.25">
      <c r="B27" s="39">
        <f t="shared" si="0"/>
        <v>44587</v>
      </c>
      <c r="C27" s="42"/>
      <c r="D27" s="6">
        <f t="shared" si="1"/>
        <v>44618</v>
      </c>
      <c r="E27" s="7"/>
      <c r="F27" s="6">
        <f t="shared" si="2"/>
        <v>44646</v>
      </c>
      <c r="G27" s="7"/>
      <c r="H27" s="6">
        <f t="shared" si="3"/>
        <v>44677</v>
      </c>
      <c r="I27" s="7"/>
      <c r="J27" s="6">
        <f t="shared" si="4"/>
        <v>44707</v>
      </c>
      <c r="K27" s="7"/>
      <c r="L27" s="6">
        <f t="shared" si="5"/>
        <v>44738</v>
      </c>
      <c r="M27" s="7"/>
      <c r="N27" s="6">
        <f t="shared" si="6"/>
        <v>44768</v>
      </c>
      <c r="O27" s="7"/>
      <c r="P27" s="6">
        <f t="shared" si="7"/>
        <v>44799</v>
      </c>
      <c r="Q27" s="7"/>
      <c r="R27" s="6">
        <f t="shared" si="8"/>
        <v>44830</v>
      </c>
      <c r="S27" s="7"/>
      <c r="T27" s="6">
        <f t="shared" si="9"/>
        <v>44860</v>
      </c>
      <c r="U27" s="7"/>
      <c r="V27" s="6">
        <f t="shared" si="10"/>
        <v>44891</v>
      </c>
      <c r="W27" s="12"/>
      <c r="X27" s="6">
        <f t="shared" si="11"/>
        <v>44921</v>
      </c>
      <c r="Y27" s="7"/>
      <c r="Z27" s="6">
        <f t="shared" si="12"/>
        <v>44952</v>
      </c>
      <c r="AA27" s="7"/>
      <c r="AJ27" s="30"/>
    </row>
    <row r="28" spans="2:37" x14ac:dyDescent="0.25">
      <c r="B28" s="39">
        <f t="shared" si="0"/>
        <v>44588</v>
      </c>
      <c r="C28" s="42"/>
      <c r="D28" s="6">
        <f t="shared" si="1"/>
        <v>44619</v>
      </c>
      <c r="E28" s="7"/>
      <c r="F28" s="6">
        <f t="shared" si="2"/>
        <v>44647</v>
      </c>
      <c r="G28" s="7"/>
      <c r="H28" s="6">
        <f t="shared" si="3"/>
        <v>44678</v>
      </c>
      <c r="I28" s="7"/>
      <c r="J28" s="6">
        <f t="shared" si="4"/>
        <v>44708</v>
      </c>
      <c r="K28" s="7"/>
      <c r="L28" s="6">
        <f t="shared" si="5"/>
        <v>44739</v>
      </c>
      <c r="M28" s="7"/>
      <c r="N28" s="6">
        <f t="shared" si="6"/>
        <v>44769</v>
      </c>
      <c r="O28" s="7"/>
      <c r="P28" s="6">
        <f t="shared" si="7"/>
        <v>44800</v>
      </c>
      <c r="Q28" s="7"/>
      <c r="R28" s="6">
        <f t="shared" si="8"/>
        <v>44831</v>
      </c>
      <c r="S28" s="7"/>
      <c r="T28" s="6">
        <f t="shared" si="9"/>
        <v>44861</v>
      </c>
      <c r="U28" s="7"/>
      <c r="V28" s="6">
        <f t="shared" si="10"/>
        <v>44892</v>
      </c>
      <c r="W28" s="12"/>
      <c r="X28" s="6">
        <f t="shared" si="11"/>
        <v>44922</v>
      </c>
      <c r="Y28" s="7"/>
      <c r="Z28" s="6">
        <f t="shared" si="12"/>
        <v>44953</v>
      </c>
      <c r="AA28" s="7"/>
      <c r="AJ28" s="30"/>
    </row>
    <row r="29" spans="2:37" x14ac:dyDescent="0.25">
      <c r="B29" s="39">
        <f t="shared" si="0"/>
        <v>44589</v>
      </c>
      <c r="C29" s="42"/>
      <c r="D29" s="6">
        <f>D28+1</f>
        <v>44620</v>
      </c>
      <c r="E29" s="7"/>
      <c r="F29" s="6">
        <f t="shared" si="2"/>
        <v>44648</v>
      </c>
      <c r="G29" s="7"/>
      <c r="H29" s="6">
        <f t="shared" si="3"/>
        <v>44679</v>
      </c>
      <c r="I29" s="7"/>
      <c r="J29" s="6">
        <f t="shared" si="4"/>
        <v>44709</v>
      </c>
      <c r="K29" s="7"/>
      <c r="L29" s="6">
        <f t="shared" si="5"/>
        <v>44740</v>
      </c>
      <c r="M29" s="7"/>
      <c r="N29" s="6">
        <f t="shared" si="6"/>
        <v>44770</v>
      </c>
      <c r="O29" s="7"/>
      <c r="P29" s="6">
        <f t="shared" si="7"/>
        <v>44801</v>
      </c>
      <c r="Q29" s="7"/>
      <c r="R29" s="6">
        <f t="shared" si="8"/>
        <v>44832</v>
      </c>
      <c r="S29" s="7"/>
      <c r="T29" s="6">
        <f t="shared" si="9"/>
        <v>44862</v>
      </c>
      <c r="U29" s="7"/>
      <c r="V29" s="6">
        <f t="shared" si="10"/>
        <v>44893</v>
      </c>
      <c r="W29" s="12"/>
      <c r="X29" s="6">
        <f t="shared" si="11"/>
        <v>44923</v>
      </c>
      <c r="Y29" s="7"/>
      <c r="Z29" s="6">
        <f t="shared" si="12"/>
        <v>44954</v>
      </c>
      <c r="AA29" s="7"/>
      <c r="AJ29" s="30"/>
    </row>
    <row r="30" spans="2:37" x14ac:dyDescent="0.25">
      <c r="B30" s="39">
        <f t="shared" si="0"/>
        <v>44590</v>
      </c>
      <c r="C30" s="42"/>
      <c r="D30" s="6" t="str">
        <f>IF(MONTH(D29+1)=3,"",D29+1)</f>
        <v/>
      </c>
      <c r="E30" s="7"/>
      <c r="F30" s="6">
        <f t="shared" si="2"/>
        <v>44649</v>
      </c>
      <c r="G30" s="7"/>
      <c r="H30" s="6">
        <f t="shared" si="3"/>
        <v>44680</v>
      </c>
      <c r="I30" s="7"/>
      <c r="J30" s="6">
        <f t="shared" si="4"/>
        <v>44710</v>
      </c>
      <c r="K30" s="7"/>
      <c r="L30" s="6">
        <f t="shared" si="5"/>
        <v>44741</v>
      </c>
      <c r="M30" s="7"/>
      <c r="N30" s="6">
        <f t="shared" si="6"/>
        <v>44771</v>
      </c>
      <c r="O30" s="7"/>
      <c r="P30" s="6">
        <f t="shared" si="7"/>
        <v>44802</v>
      </c>
      <c r="Q30" s="7"/>
      <c r="R30" s="6">
        <f t="shared" si="8"/>
        <v>44833</v>
      </c>
      <c r="S30" s="7"/>
      <c r="T30" s="6">
        <f t="shared" si="9"/>
        <v>44863</v>
      </c>
      <c r="U30" s="7"/>
      <c r="V30" s="6">
        <f t="shared" si="10"/>
        <v>44894</v>
      </c>
      <c r="W30" s="12"/>
      <c r="X30" s="6">
        <f t="shared" si="11"/>
        <v>44924</v>
      </c>
      <c r="Y30" s="7"/>
      <c r="Z30" s="6">
        <f t="shared" si="12"/>
        <v>44955</v>
      </c>
      <c r="AA30" s="7"/>
      <c r="AJ30" s="30"/>
    </row>
    <row r="31" spans="2:37" x14ac:dyDescent="0.25">
      <c r="B31" s="39">
        <f t="shared" si="0"/>
        <v>44591</v>
      </c>
      <c r="C31" s="42"/>
      <c r="D31" s="1"/>
      <c r="E31" s="2"/>
      <c r="F31" s="6">
        <f t="shared" si="2"/>
        <v>44650</v>
      </c>
      <c r="G31" s="7"/>
      <c r="H31" s="6">
        <f t="shared" si="3"/>
        <v>44681</v>
      </c>
      <c r="I31" s="7"/>
      <c r="J31" s="6">
        <f t="shared" si="4"/>
        <v>44711</v>
      </c>
      <c r="K31" s="7"/>
      <c r="L31" s="6">
        <f t="shared" si="5"/>
        <v>44742</v>
      </c>
      <c r="M31" s="7"/>
      <c r="N31" s="6">
        <f t="shared" si="6"/>
        <v>44772</v>
      </c>
      <c r="O31" s="7"/>
      <c r="P31" s="6">
        <f t="shared" si="7"/>
        <v>44803</v>
      </c>
      <c r="Q31" s="7"/>
      <c r="R31" s="6">
        <f t="shared" si="8"/>
        <v>44834</v>
      </c>
      <c r="S31" s="7"/>
      <c r="T31" s="6">
        <f t="shared" si="9"/>
        <v>44864</v>
      </c>
      <c r="U31" s="7"/>
      <c r="V31" s="6">
        <f t="shared" si="10"/>
        <v>44895</v>
      </c>
      <c r="W31" s="12"/>
      <c r="X31" s="6">
        <f t="shared" si="11"/>
        <v>44925</v>
      </c>
      <c r="Y31" s="7"/>
      <c r="Z31" s="6">
        <f t="shared" si="12"/>
        <v>44956</v>
      </c>
      <c r="AA31" s="7"/>
    </row>
    <row r="32" spans="2:37" ht="15.75" thickBot="1" x14ac:dyDescent="0.3">
      <c r="B32" s="40">
        <f t="shared" si="0"/>
        <v>44592</v>
      </c>
      <c r="C32" s="43"/>
      <c r="D32" s="3"/>
      <c r="E32" s="4"/>
      <c r="F32" s="8">
        <f t="shared" si="2"/>
        <v>44651</v>
      </c>
      <c r="G32" s="9"/>
      <c r="H32" s="3"/>
      <c r="I32" s="4"/>
      <c r="J32" s="8">
        <f t="shared" si="4"/>
        <v>44712</v>
      </c>
      <c r="K32" s="9"/>
      <c r="L32" s="3"/>
      <c r="M32" s="4"/>
      <c r="N32" s="8">
        <f t="shared" si="6"/>
        <v>44773</v>
      </c>
      <c r="O32" s="9"/>
      <c r="P32" s="8">
        <f t="shared" si="7"/>
        <v>44804</v>
      </c>
      <c r="Q32" s="9"/>
      <c r="R32" s="3"/>
      <c r="S32" s="4"/>
      <c r="T32" s="8">
        <f t="shared" si="9"/>
        <v>44865</v>
      </c>
      <c r="U32" s="9"/>
      <c r="V32" s="8"/>
      <c r="W32" s="13"/>
      <c r="X32" s="8">
        <f t="shared" si="11"/>
        <v>44926</v>
      </c>
      <c r="Y32" s="9"/>
      <c r="Z32" s="8">
        <f t="shared" si="12"/>
        <v>44957</v>
      </c>
      <c r="AA32" s="9"/>
    </row>
    <row r="34" spans="1:28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Top="1" x14ac:dyDescent="0.25"/>
    <row r="36" spans="1:28" x14ac:dyDescent="0.25">
      <c r="A36" s="16" t="s">
        <v>34</v>
      </c>
      <c r="B36" s="17"/>
      <c r="C36" s="17" cm="1">
        <f t="array" aca="1" ref="C36" ca="1">SUM(IF(SUMIF($AG$2:$AH$3,C2:C32,$AH$2:$AH$3)&gt;0,IF(WEEKDAY(B2:B32,2)&lt;=5,SUMIF($AG$2:$AH$3,C2:C32,$AH$2:$AH$3)-(SUMIF($AC$2:$AE$18,B2:B32,$AE$2:$AE$18)),0)))</f>
        <v>0</v>
      </c>
      <c r="D36" s="17"/>
      <c r="E36" s="17" cm="1">
        <f t="array" aca="1" ref="E36" ca="1">SUM(IF(SUMIF($AG$2:$AH$3,E2:E32,$AH$2:$AH$3)&gt;0,IF(WEEKDAY(D2:D32,2)&lt;=5,SUMIF($AG$2:$AH$3,E2:E32,$AH$2:$AH$3)-(SUMIF($AC$2:$AE$18,D2:D32,$AE$2:$AE$18)),0)))</f>
        <v>0</v>
      </c>
      <c r="F36" s="17"/>
      <c r="G36" s="17" cm="1">
        <f t="array" aca="1" ref="G36" ca="1">SUM(IF(SUMIF($AG$2:$AH$3,G2:G32,$AH$2:$AH$3)&gt;0,IF(WEEKDAY(F2:F32,2)&lt;=5,SUMIF($AG$2:$AH$3,G2:G32,$AH$2:$AH$3)-(SUMIF($AC$2:$AE$18,F2:F32,$AE$2:$AE$18)),0)))</f>
        <v>0</v>
      </c>
      <c r="H36" s="17"/>
      <c r="I36" s="17" cm="1">
        <f t="array" aca="1" ref="I36" ca="1">SUM(IF(SUMIF($AG$2:$AH$3,I2:I32,$AH$2:$AH$3)&gt;0,IF(WEEKDAY(H2:H32,2)&lt;=5,SUMIF($AG$2:$AH$3,I2:I32,$AH$2:$AH$3)-(SUMIF($AC$2:$AE$18,H2:H32,$AE$2:$AE$18)),0)))</f>
        <v>0</v>
      </c>
      <c r="J36" s="17"/>
      <c r="K36" s="17" cm="1">
        <f t="array" aca="1" ref="K36" ca="1">SUM(IF(SUMIF($AG$2:$AH$3,K2:K32,$AH$2:$AH$3)&gt;0,IF(WEEKDAY(J2:J32,2)&lt;=5,SUMIF($AG$2:$AH$3,K2:K32,$AH$2:$AH$3)-(SUMIF($AC$2:$AE$18,J2:J32,$AE$2:$AE$18)),0)))</f>
        <v>0</v>
      </c>
      <c r="L36" s="17"/>
      <c r="M36" s="17" cm="1">
        <f t="array" aca="1" ref="M36" ca="1">SUM(IF(SUMIF($AG$2:$AH$3,M2:M32,$AH$2:$AH$3)&gt;0,IF(WEEKDAY(L2:L32,2)&lt;=5,SUMIF($AG$2:$AH$3,M2:M32,$AH$2:$AH$3)-(SUMIF($AC$2:$AE$18,L2:L32,$AE$2:$AE$18)),0)))</f>
        <v>0</v>
      </c>
      <c r="N36" s="17"/>
      <c r="O36" s="17" cm="1">
        <f t="array" aca="1" ref="O36" ca="1">SUM(IF(SUMIF($AG$2:$AH$3,O2:O32,$AH$2:$AH$3)&gt;0,IF(WEEKDAY(N2:N32,2)&lt;=5,SUMIF($AG$2:$AH$3,O2:O32,$AH$2:$AH$3)-(SUMIF($AC$2:$AE$18,N2:N32,$AE$2:$AE$18)),0)))</f>
        <v>0</v>
      </c>
      <c r="P36" s="17"/>
      <c r="Q36" s="17" cm="1">
        <f t="array" aca="1" ref="Q36" ca="1">SUM(IF(SUMIF($AG$2:$AH$3,Q2:Q32,$AH$2:$AH$3)&gt;0,IF(WEEKDAY(P2:P32,2)&lt;=5,SUMIF($AG$2:$AH$3,Q2:Q32,$AH$2:$AH$3)-(SUMIF($AC$2:$AE$18,P2:P32,$AE$2:$AE$18)),0)))</f>
        <v>0</v>
      </c>
      <c r="R36" s="17"/>
      <c r="S36" s="17" cm="1">
        <f t="array" aca="1" ref="S36" ca="1">SUM(IF(SUMIF($AG$2:$AH$3,S2:S32,$AH$2:$AH$3)&gt;0,IF(WEEKDAY(R2:R32,2)&lt;=5,SUMIF($AG$2:$AH$3,S2:S32,$AH$2:$AH$3)-(SUMIF($AC$2:$AE$18,R2:R32,$AE$2:$AE$18)),0)))</f>
        <v>0</v>
      </c>
      <c r="T36" s="17"/>
      <c r="U36" s="17" cm="1">
        <f t="array" aca="1" ref="U36" ca="1">SUM(IF(SUMIF($AG$2:$AH$3,U2:U32,$AH$2:$AH$3)&gt;0,IF(WEEKDAY(T2:T32,2)&lt;=5,SUMIF($AG$2:$AH$3,U2:U32,$AH$2:$AH$3)-(SUMIF($AC$2:$AE$18,T2:T32,$AE$2:$AE$18)),0)))</f>
        <v>0</v>
      </c>
      <c r="V36" s="17"/>
      <c r="W36" s="17" cm="1">
        <f t="array" aca="1" ref="W36" ca="1">SUM(IF(SUMIF($AG$2:$AH$3,W2:W32,$AH$2:$AH$3)&gt;0,IF(WEEKDAY(V2:V32,2)&lt;=5,SUMIF($AG$2:$AH$3,W2:W32,$AH$2:$AH$3)-(SUMIF($AC$2:$AE$18,V2:V32,$AE$2:$AE$18)),0)))</f>
        <v>0</v>
      </c>
      <c r="X36" s="17"/>
      <c r="Y36" s="17" cm="1">
        <f t="array" aca="1" ref="Y36" ca="1">SUM(IF(SUMIF($AG$2:$AH$3,Y2:Y32,$AH$2:$AH$3)&gt;0,IF(WEEKDAY(X2:X32,2)&lt;=5,SUMIF($AG$2:$AH$3,Y2:Y32,$AH$2:$AH$3)-(SUMIF($AC$2:$AE$18,X2:X32,$AE$2:$AE$18)),0)))</f>
        <v>0</v>
      </c>
      <c r="Z36" s="17"/>
      <c r="AA36" s="17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7"/>
    </row>
  </sheetData>
  <mergeCells count="15">
    <mergeCell ref="AG1:AH1"/>
    <mergeCell ref="AC1:AD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Z1:AA1"/>
  </mergeCells>
  <phoneticPr fontId="1" type="noConversion"/>
  <conditionalFormatting sqref="D31:D32">
    <cfRule type="expression" dxfId="109" priority="123">
      <formula>WEEKDAY(D31,2)&gt;5</formula>
    </cfRule>
  </conditionalFormatting>
  <conditionalFormatting sqref="H32">
    <cfRule type="expression" dxfId="108" priority="121">
      <formula>WEEKDAY(H32,2)&gt;5</formula>
    </cfRule>
  </conditionalFormatting>
  <conditionalFormatting sqref="L32">
    <cfRule type="expression" dxfId="107" priority="119">
      <formula>WEEKDAY(L32,2)&gt;5</formula>
    </cfRule>
  </conditionalFormatting>
  <conditionalFormatting sqref="R32">
    <cfRule type="expression" dxfId="106" priority="116">
      <formula>WEEKDAY(R32,2)&gt;5</formula>
    </cfRule>
  </conditionalFormatting>
  <conditionalFormatting sqref="V32">
    <cfRule type="expression" dxfId="105" priority="114">
      <formula>WEEKDAY(V32,2)&gt;5</formula>
    </cfRule>
  </conditionalFormatting>
  <conditionalFormatting sqref="E30:E32">
    <cfRule type="expression" dxfId="104" priority="111">
      <formula>WEEKDAY(D30,2)&gt;5</formula>
    </cfRule>
  </conditionalFormatting>
  <conditionalFormatting sqref="I32">
    <cfRule type="expression" dxfId="103" priority="109">
      <formula>WEEKDAY(H32,2)&gt;5</formula>
    </cfRule>
  </conditionalFormatting>
  <conditionalFormatting sqref="M32">
    <cfRule type="expression" dxfId="102" priority="107">
      <formula>WEEKDAY(L32,2)&gt;5</formula>
    </cfRule>
  </conditionalFormatting>
  <conditionalFormatting sqref="S32">
    <cfRule type="expression" dxfId="101" priority="104">
      <formula>WEEKDAY(R32,2)&gt;5</formula>
    </cfRule>
  </conditionalFormatting>
  <conditionalFormatting sqref="W32">
    <cfRule type="expression" dxfId="100" priority="102">
      <formula>WEEKDAY(V32,2)&gt;5</formula>
    </cfRule>
  </conditionalFormatting>
  <conditionalFormatting sqref="B2:B32 D2:D30 F2:F32 H2:H31 J2:J32 L2:L31 N2:N32 P2:P32 R2:R31 T2:T32 V2:V31 X2:X32">
    <cfRule type="expression" dxfId="84" priority="125">
      <formula>SUMPRODUCT(--(B2=$AC$2:$AC$15))&gt;0</formula>
    </cfRule>
    <cfRule type="expression" dxfId="83" priority="126">
      <formula>WEEKDAY(B2,2)&gt;5</formula>
    </cfRule>
  </conditionalFormatting>
  <conditionalFormatting sqref="C2:C32 E2:E29 G2:G32 I2:I31 K2:K32 M2:M31 O2:O32 Q2:Q32 S2:S31 U2:U32 W2:W31 Y2:Y32">
    <cfRule type="cellIs" dxfId="99" priority="16" operator="equal">
      <formula>"UR/2"</formula>
    </cfRule>
    <cfRule type="expression" dxfId="98" priority="127">
      <formula>SUMPRODUCT(--(B2=$AC$2:$AC$15))&gt;0</formula>
    </cfRule>
    <cfRule type="cellIs" dxfId="97" priority="128" operator="equal">
      <formula>"UR"</formula>
    </cfRule>
    <cfRule type="expression" dxfId="96" priority="129">
      <formula>WEEKDAY(B2,2)&gt;5</formula>
    </cfRule>
  </conditionalFormatting>
  <conditionalFormatting sqref="B36:AA36">
    <cfRule type="cellIs" dxfId="95" priority="15" operator="greaterThan">
      <formula>0</formula>
    </cfRule>
  </conditionalFormatting>
  <conditionalFormatting sqref="AA2:AA32">
    <cfRule type="cellIs" dxfId="88" priority="9" operator="equal">
      <formula>"UR/2"</formula>
    </cfRule>
    <cfRule type="expression" dxfId="87" priority="10">
      <formula>SUMPRODUCT(--(Z2=$AC$2:$AC$15))&gt;0</formula>
    </cfRule>
    <cfRule type="cellIs" dxfId="86" priority="11" operator="equal">
      <formula>"UR"</formula>
    </cfRule>
    <cfRule type="expression" dxfId="85" priority="12">
      <formula>WEEKDAY(Z2,2)&gt;5</formula>
    </cfRule>
  </conditionalFormatting>
  <conditionalFormatting sqref="Z2">
    <cfRule type="expression" dxfId="78" priority="3">
      <formula>SUMPRODUCT(--(Z2=$AC$2:$AC$15))&gt;0</formula>
    </cfRule>
    <cfRule type="expression" dxfId="77" priority="4">
      <formula>WEEKDAY(Z2,2)&gt;5</formula>
    </cfRule>
  </conditionalFormatting>
  <conditionalFormatting sqref="Z3:Z32">
    <cfRule type="expression" dxfId="76" priority="1">
      <formula>SUMPRODUCT(--(Z3=$AC$2:$AC$15))&gt;0</formula>
    </cfRule>
    <cfRule type="expression" dxfId="75" priority="2">
      <formula>WEEKDAY(Z3,2)&gt;5</formula>
    </cfRule>
  </conditionalFormatting>
  <dataValidations count="3">
    <dataValidation type="list" allowBlank="1" showInputMessage="1" showErrorMessage="1" sqref="S22:S31 I31" xr:uid="{B8CEC6D4-C186-4FAB-8210-48B1CA3F13AD}">
      <formula1>"UR"</formula1>
    </dataValidation>
    <dataValidation type="list" showInputMessage="1" showErrorMessage="1" sqref="C2:C32 E2:E29 G2:G32 I2:I30 K2:K32 M2:M31 O2:O31 S2:S21 U2:U32 W2:W31 Q5:Q32 Q2:Q3 Y2:Y32 AA2:AA32" xr:uid="{DC74CCA9-DDBC-415D-B9F1-149B7CE9F743}">
      <formula1>$AG$2:$AG$4</formula1>
    </dataValidation>
    <dataValidation type="list" showInputMessage="1" showErrorMessage="1" sqref="Q4" xr:uid="{3E67FE51-1943-4CA7-A2BA-42A31DAD86D7}">
      <formula1>"UR,UR/2,"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BD38-29DF-41F7-97DB-CDC5DD892A62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15"/>
    <col min="2" max="2" width="6.7109375" style="15" bestFit="1" customWidth="1"/>
    <col min="3" max="3" width="11.42578125" style="15"/>
    <col min="4" max="4" width="6.28515625" style="15" bestFit="1" customWidth="1"/>
    <col min="5" max="5" width="11.42578125" style="15"/>
    <col min="6" max="6" width="6.28515625" style="15" bestFit="1" customWidth="1"/>
    <col min="7" max="7" width="11.42578125" style="15"/>
    <col min="8" max="8" width="6.28515625" style="15" bestFit="1" customWidth="1"/>
    <col min="9" max="9" width="11.42578125" style="15"/>
    <col min="10" max="10" width="6.28515625" style="15" bestFit="1" customWidth="1"/>
    <col min="11" max="11" width="11.42578125" style="15"/>
    <col min="12" max="12" width="6.28515625" style="15" bestFit="1" customWidth="1"/>
    <col min="13" max="13" width="11.42578125" style="15"/>
    <col min="14" max="14" width="6.28515625" style="15" bestFit="1" customWidth="1"/>
    <col min="15" max="15" width="11.42578125" style="15"/>
    <col min="16" max="16" width="6.28515625" style="15" bestFit="1" customWidth="1"/>
    <col min="17" max="17" width="11.7109375" style="15" bestFit="1" customWidth="1"/>
    <col min="18" max="18" width="6.28515625" style="15" bestFit="1" customWidth="1"/>
    <col min="19" max="19" width="11.42578125" style="15"/>
    <col min="20" max="20" width="6.28515625" style="15" bestFit="1" customWidth="1"/>
    <col min="21" max="21" width="11.42578125" style="15"/>
    <col min="22" max="22" width="6.5703125" style="15" bestFit="1" customWidth="1"/>
    <col min="23" max="23" width="11.42578125" style="15"/>
    <col min="24" max="24" width="6.28515625" style="15" bestFit="1" customWidth="1"/>
    <col min="25" max="25" width="11.42578125" style="15"/>
    <col min="26" max="26" width="6.28515625" style="15" bestFit="1" customWidth="1"/>
    <col min="27" max="28" width="11.42578125" style="15"/>
    <col min="29" max="29" width="10.140625" style="15" bestFit="1" customWidth="1"/>
    <col min="30" max="30" width="22.85546875" style="15" bestFit="1" customWidth="1"/>
    <col min="31" max="31" width="4" style="15" bestFit="1" customWidth="1"/>
    <col min="32" max="32" width="11.42578125" style="15"/>
    <col min="33" max="33" width="7" style="15" bestFit="1" customWidth="1"/>
    <col min="34" max="34" width="4" style="15" bestFit="1" customWidth="1"/>
    <col min="35" max="16384" width="11.42578125" style="15"/>
  </cols>
  <sheetData>
    <row r="1" spans="1:34" ht="15.75" thickBot="1" x14ac:dyDescent="0.3">
      <c r="A1" s="37">
        <v>2023</v>
      </c>
      <c r="B1" s="29" t="s">
        <v>1</v>
      </c>
      <c r="C1" s="29"/>
      <c r="D1" s="29" t="s">
        <v>2</v>
      </c>
      <c r="E1" s="29"/>
      <c r="F1" s="29" t="s">
        <v>3</v>
      </c>
      <c r="G1" s="29"/>
      <c r="H1" s="29" t="s">
        <v>4</v>
      </c>
      <c r="I1" s="29"/>
      <c r="J1" s="29" t="s">
        <v>5</v>
      </c>
      <c r="K1" s="29"/>
      <c r="L1" s="29" t="s">
        <v>6</v>
      </c>
      <c r="M1" s="29"/>
      <c r="N1" s="29" t="s">
        <v>7</v>
      </c>
      <c r="O1" s="29"/>
      <c r="P1" s="29" t="s">
        <v>8</v>
      </c>
      <c r="Q1" s="29"/>
      <c r="R1" s="29" t="s">
        <v>9</v>
      </c>
      <c r="S1" s="29"/>
      <c r="T1" s="29" t="s">
        <v>10</v>
      </c>
      <c r="U1" s="29"/>
      <c r="V1" s="29" t="s">
        <v>11</v>
      </c>
      <c r="W1" s="29"/>
      <c r="X1" s="29" t="s">
        <v>12</v>
      </c>
      <c r="Y1" s="29"/>
      <c r="Z1" s="29" t="s">
        <v>1</v>
      </c>
      <c r="AA1" s="29"/>
      <c r="AC1" s="28" t="s">
        <v>27</v>
      </c>
      <c r="AD1" s="28"/>
      <c r="AG1" s="27" t="s">
        <v>0</v>
      </c>
      <c r="AH1" s="27"/>
    </row>
    <row r="2" spans="1:34" x14ac:dyDescent="0.25">
      <c r="B2" s="38">
        <f>DATE(A1,1,1)</f>
        <v>44927</v>
      </c>
      <c r="C2" s="41"/>
      <c r="D2" s="5">
        <f>DATE($A$1,2,1)</f>
        <v>44958</v>
      </c>
      <c r="E2" s="10"/>
      <c r="F2" s="5">
        <f>DATE($A$1,3,1)</f>
        <v>44986</v>
      </c>
      <c r="G2" s="10"/>
      <c r="H2" s="5">
        <f>DATE($A$1,4,1)</f>
        <v>45017</v>
      </c>
      <c r="I2" s="10"/>
      <c r="J2" s="5">
        <f>DATE($A$1,5,1)</f>
        <v>45047</v>
      </c>
      <c r="K2" s="10"/>
      <c r="L2" s="5">
        <f>DATE($A$1,6,1)</f>
        <v>45078</v>
      </c>
      <c r="M2" s="10"/>
      <c r="N2" s="5">
        <f>DATE($A$1,7,1)</f>
        <v>45108</v>
      </c>
      <c r="O2" s="10"/>
      <c r="P2" s="5">
        <f>DATE($A$1,8,1)</f>
        <v>45139</v>
      </c>
      <c r="Q2" s="10"/>
      <c r="R2" s="5">
        <f>DATE($A$1,9,1)</f>
        <v>45170</v>
      </c>
      <c r="S2" s="10"/>
      <c r="T2" s="5">
        <f>DATE($A$1,10,1)</f>
        <v>45200</v>
      </c>
      <c r="U2" s="10"/>
      <c r="V2" s="5">
        <f>DATE($A$1,11,1)</f>
        <v>45231</v>
      </c>
      <c r="W2" s="11"/>
      <c r="X2" s="5">
        <f>DATE($A$1,12,1)</f>
        <v>45261</v>
      </c>
      <c r="Y2" s="10"/>
      <c r="Z2" s="5">
        <f>DATE($A$1+1,1,1)</f>
        <v>45292</v>
      </c>
      <c r="AA2" s="10"/>
      <c r="AC2" s="18">
        <f>DATE($A$1,1,1)</f>
        <v>44927</v>
      </c>
      <c r="AD2" s="31" t="s">
        <v>14</v>
      </c>
      <c r="AE2" s="19">
        <v>1</v>
      </c>
      <c r="AG2" s="34" t="s">
        <v>13</v>
      </c>
      <c r="AH2" s="19">
        <v>1</v>
      </c>
    </row>
    <row r="3" spans="1:34" x14ac:dyDescent="0.25">
      <c r="B3" s="39">
        <f>B2+1</f>
        <v>44928</v>
      </c>
      <c r="C3" s="42"/>
      <c r="D3" s="6">
        <f>D2+1</f>
        <v>44959</v>
      </c>
      <c r="E3" s="7"/>
      <c r="F3" s="6">
        <f>F2+1</f>
        <v>44987</v>
      </c>
      <c r="G3" s="7"/>
      <c r="H3" s="6">
        <f>H2+1</f>
        <v>45018</v>
      </c>
      <c r="I3" s="7"/>
      <c r="J3" s="6">
        <f>J2+1</f>
        <v>45048</v>
      </c>
      <c r="K3" s="7"/>
      <c r="L3" s="6">
        <f>L2+1</f>
        <v>45079</v>
      </c>
      <c r="M3" s="7"/>
      <c r="N3" s="6">
        <f>N2+1</f>
        <v>45109</v>
      </c>
      <c r="O3" s="7"/>
      <c r="P3" s="6">
        <f>P2+1</f>
        <v>45140</v>
      </c>
      <c r="Q3" s="7"/>
      <c r="R3" s="6">
        <f>R2+1</f>
        <v>45171</v>
      </c>
      <c r="S3" s="7"/>
      <c r="T3" s="6">
        <f>T2+1</f>
        <v>45201</v>
      </c>
      <c r="U3" s="7"/>
      <c r="V3" s="6">
        <f>V2+1</f>
        <v>45232</v>
      </c>
      <c r="W3" s="12"/>
      <c r="X3" s="6">
        <f>X2+1</f>
        <v>45262</v>
      </c>
      <c r="Y3" s="7"/>
      <c r="Z3" s="6">
        <f>Z2+1</f>
        <v>45293</v>
      </c>
      <c r="AA3" s="7"/>
      <c r="AC3" s="20">
        <f>DATE($A$1,1,6)</f>
        <v>44932</v>
      </c>
      <c r="AD3" s="32" t="s">
        <v>15</v>
      </c>
      <c r="AE3" s="21">
        <v>1</v>
      </c>
      <c r="AG3" s="35" t="s">
        <v>30</v>
      </c>
      <c r="AH3" s="21">
        <v>0.5</v>
      </c>
    </row>
    <row r="4" spans="1:34" ht="15.75" thickBot="1" x14ac:dyDescent="0.3">
      <c r="B4" s="39">
        <f t="shared" ref="B4:B32" si="0">B3+1</f>
        <v>44929</v>
      </c>
      <c r="C4" s="42"/>
      <c r="D4" s="6">
        <f t="shared" ref="D4:D30" si="1">D3+1</f>
        <v>44960</v>
      </c>
      <c r="E4" s="7"/>
      <c r="F4" s="6">
        <f t="shared" ref="F4:F32" si="2">F3+1</f>
        <v>44988</v>
      </c>
      <c r="G4" s="7"/>
      <c r="H4" s="6">
        <f t="shared" ref="H4:H31" si="3">H3+1</f>
        <v>45019</v>
      </c>
      <c r="I4" s="7"/>
      <c r="J4" s="6">
        <f t="shared" ref="J4:J32" si="4">J3+1</f>
        <v>45049</v>
      </c>
      <c r="K4" s="7"/>
      <c r="L4" s="6">
        <f t="shared" ref="L4:L31" si="5">L3+1</f>
        <v>45080</v>
      </c>
      <c r="M4" s="7"/>
      <c r="N4" s="6">
        <f t="shared" ref="N4:N32" si="6">N3+1</f>
        <v>45110</v>
      </c>
      <c r="O4" s="7"/>
      <c r="P4" s="6">
        <f t="shared" ref="P4:P32" si="7">P3+1</f>
        <v>45141</v>
      </c>
      <c r="Q4" s="7"/>
      <c r="R4" s="6">
        <f t="shared" ref="R4:R31" si="8">R3+1</f>
        <v>45172</v>
      </c>
      <c r="S4" s="7"/>
      <c r="T4" s="6">
        <f t="shared" ref="T4:T32" si="9">T3+1</f>
        <v>45202</v>
      </c>
      <c r="U4" s="7"/>
      <c r="V4" s="6">
        <f t="shared" ref="V4:V31" si="10">V3+1</f>
        <v>45233</v>
      </c>
      <c r="W4" s="12"/>
      <c r="X4" s="6">
        <f t="shared" ref="X4:X32" si="11">X3+1</f>
        <v>45263</v>
      </c>
      <c r="Y4" s="7"/>
      <c r="Z4" s="6">
        <f t="shared" ref="Z4:Z32" si="12">Z3+1</f>
        <v>45294</v>
      </c>
      <c r="AA4" s="7"/>
      <c r="AC4" s="20">
        <f>7*ROUND((4&amp;-$A$1)/7+MOD(19*MOD($A$1,19)-7,30)*0.14,)-6-2</f>
        <v>45023</v>
      </c>
      <c r="AD4" s="32" t="s">
        <v>16</v>
      </c>
      <c r="AE4" s="21">
        <v>1</v>
      </c>
      <c r="AG4" s="22"/>
      <c r="AH4" s="23"/>
    </row>
    <row r="5" spans="1:34" x14ac:dyDescent="0.25">
      <c r="B5" s="39">
        <f t="shared" si="0"/>
        <v>44930</v>
      </c>
      <c r="C5" s="42"/>
      <c r="D5" s="6">
        <f t="shared" si="1"/>
        <v>44961</v>
      </c>
      <c r="E5" s="7"/>
      <c r="F5" s="6">
        <f t="shared" si="2"/>
        <v>44989</v>
      </c>
      <c r="G5" s="7"/>
      <c r="H5" s="6">
        <f t="shared" si="3"/>
        <v>45020</v>
      </c>
      <c r="I5" s="7"/>
      <c r="J5" s="6">
        <f t="shared" si="4"/>
        <v>45050</v>
      </c>
      <c r="K5" s="7"/>
      <c r="L5" s="6">
        <f t="shared" si="5"/>
        <v>45081</v>
      </c>
      <c r="M5" s="7"/>
      <c r="N5" s="6">
        <f t="shared" si="6"/>
        <v>45111</v>
      </c>
      <c r="O5" s="7"/>
      <c r="P5" s="6">
        <f t="shared" si="7"/>
        <v>45142</v>
      </c>
      <c r="Q5" s="7"/>
      <c r="R5" s="6">
        <f t="shared" si="8"/>
        <v>45173</v>
      </c>
      <c r="S5" s="7"/>
      <c r="T5" s="6">
        <f t="shared" si="9"/>
        <v>45203</v>
      </c>
      <c r="U5" s="7"/>
      <c r="V5" s="6">
        <f t="shared" si="10"/>
        <v>45234</v>
      </c>
      <c r="W5" s="12"/>
      <c r="X5" s="6">
        <f t="shared" si="11"/>
        <v>45264</v>
      </c>
      <c r="Y5" s="7"/>
      <c r="Z5" s="6">
        <f t="shared" si="12"/>
        <v>45295</v>
      </c>
      <c r="AA5" s="7"/>
      <c r="AC5" s="20">
        <f>AC4+3</f>
        <v>45026</v>
      </c>
      <c r="AD5" s="32" t="s">
        <v>17</v>
      </c>
      <c r="AE5" s="21">
        <v>1</v>
      </c>
    </row>
    <row r="6" spans="1:34" x14ac:dyDescent="0.25">
      <c r="B6" s="39">
        <f t="shared" si="0"/>
        <v>44931</v>
      </c>
      <c r="C6" s="42"/>
      <c r="D6" s="6">
        <f t="shared" si="1"/>
        <v>44962</v>
      </c>
      <c r="E6" s="7"/>
      <c r="F6" s="6">
        <f t="shared" si="2"/>
        <v>44990</v>
      </c>
      <c r="G6" s="7"/>
      <c r="H6" s="6">
        <f t="shared" si="3"/>
        <v>45021</v>
      </c>
      <c r="I6" s="7"/>
      <c r="J6" s="6">
        <f t="shared" si="4"/>
        <v>45051</v>
      </c>
      <c r="K6" s="7"/>
      <c r="L6" s="6">
        <f t="shared" si="5"/>
        <v>45082</v>
      </c>
      <c r="M6" s="7"/>
      <c r="N6" s="6">
        <f t="shared" si="6"/>
        <v>45112</v>
      </c>
      <c r="O6" s="7"/>
      <c r="P6" s="6">
        <f t="shared" si="7"/>
        <v>45143</v>
      </c>
      <c r="Q6" s="7"/>
      <c r="R6" s="6">
        <f t="shared" si="8"/>
        <v>45174</v>
      </c>
      <c r="S6" s="7"/>
      <c r="T6" s="6">
        <f t="shared" si="9"/>
        <v>45204</v>
      </c>
      <c r="U6" s="7"/>
      <c r="V6" s="6">
        <f t="shared" si="10"/>
        <v>45235</v>
      </c>
      <c r="W6" s="12"/>
      <c r="X6" s="6">
        <f t="shared" si="11"/>
        <v>45265</v>
      </c>
      <c r="Y6" s="7"/>
      <c r="Z6" s="6">
        <f t="shared" si="12"/>
        <v>45296</v>
      </c>
      <c r="AA6" s="7"/>
      <c r="AC6" s="20">
        <f>DATE($A$1,5,1)</f>
        <v>45047</v>
      </c>
      <c r="AD6" s="32" t="s">
        <v>18</v>
      </c>
      <c r="AE6" s="21">
        <v>1</v>
      </c>
    </row>
    <row r="7" spans="1:34" x14ac:dyDescent="0.25">
      <c r="B7" s="39">
        <f t="shared" si="0"/>
        <v>44932</v>
      </c>
      <c r="C7" s="42"/>
      <c r="D7" s="6">
        <f t="shared" si="1"/>
        <v>44963</v>
      </c>
      <c r="E7" s="7"/>
      <c r="F7" s="6">
        <f t="shared" si="2"/>
        <v>44991</v>
      </c>
      <c r="G7" s="7"/>
      <c r="H7" s="6">
        <f t="shared" si="3"/>
        <v>45022</v>
      </c>
      <c r="I7" s="7"/>
      <c r="J7" s="6">
        <f t="shared" si="4"/>
        <v>45052</v>
      </c>
      <c r="K7" s="7"/>
      <c r="L7" s="6">
        <f t="shared" si="5"/>
        <v>45083</v>
      </c>
      <c r="M7" s="7"/>
      <c r="N7" s="6">
        <f t="shared" si="6"/>
        <v>45113</v>
      </c>
      <c r="O7" s="7"/>
      <c r="P7" s="6">
        <f t="shared" si="7"/>
        <v>45144</v>
      </c>
      <c r="Q7" s="7"/>
      <c r="R7" s="6">
        <f t="shared" si="8"/>
        <v>45175</v>
      </c>
      <c r="S7" s="7"/>
      <c r="T7" s="6">
        <f t="shared" si="9"/>
        <v>45205</v>
      </c>
      <c r="U7" s="7"/>
      <c r="V7" s="6">
        <f t="shared" si="10"/>
        <v>45236</v>
      </c>
      <c r="W7" s="12"/>
      <c r="X7" s="6">
        <f t="shared" si="11"/>
        <v>45266</v>
      </c>
      <c r="Y7" s="7"/>
      <c r="Z7" s="6">
        <f t="shared" si="12"/>
        <v>45297</v>
      </c>
      <c r="AA7" s="7"/>
      <c r="AC7" s="20">
        <f>AC4+41</f>
        <v>45064</v>
      </c>
      <c r="AD7" s="32" t="s">
        <v>19</v>
      </c>
      <c r="AE7" s="21">
        <v>1</v>
      </c>
    </row>
    <row r="8" spans="1:34" x14ac:dyDescent="0.25">
      <c r="B8" s="39">
        <f t="shared" si="0"/>
        <v>44933</v>
      </c>
      <c r="C8" s="42"/>
      <c r="D8" s="6">
        <f t="shared" si="1"/>
        <v>44964</v>
      </c>
      <c r="E8" s="7"/>
      <c r="F8" s="6">
        <f t="shared" si="2"/>
        <v>44992</v>
      </c>
      <c r="G8" s="7"/>
      <c r="H8" s="6">
        <f t="shared" si="3"/>
        <v>45023</v>
      </c>
      <c r="I8" s="7"/>
      <c r="J8" s="6">
        <f t="shared" si="4"/>
        <v>45053</v>
      </c>
      <c r="K8" s="7"/>
      <c r="L8" s="6">
        <f t="shared" si="5"/>
        <v>45084</v>
      </c>
      <c r="M8" s="7"/>
      <c r="N8" s="6">
        <f t="shared" si="6"/>
        <v>45114</v>
      </c>
      <c r="O8" s="7"/>
      <c r="P8" s="6">
        <f t="shared" si="7"/>
        <v>45145</v>
      </c>
      <c r="Q8" s="7"/>
      <c r="R8" s="6">
        <f t="shared" si="8"/>
        <v>45176</v>
      </c>
      <c r="S8" s="7"/>
      <c r="T8" s="6">
        <f t="shared" si="9"/>
        <v>45206</v>
      </c>
      <c r="U8" s="7"/>
      <c r="V8" s="6">
        <f t="shared" si="10"/>
        <v>45237</v>
      </c>
      <c r="W8" s="12"/>
      <c r="X8" s="6">
        <f t="shared" si="11"/>
        <v>45267</v>
      </c>
      <c r="Y8" s="7"/>
      <c r="Z8" s="6">
        <f t="shared" si="12"/>
        <v>45298</v>
      </c>
      <c r="AA8" s="7"/>
      <c r="AC8" s="20">
        <f>AC5+49</f>
        <v>45075</v>
      </c>
      <c r="AD8" s="32" t="s">
        <v>20</v>
      </c>
      <c r="AE8" s="21">
        <v>1</v>
      </c>
    </row>
    <row r="9" spans="1:34" x14ac:dyDescent="0.25">
      <c r="B9" s="39">
        <f t="shared" si="0"/>
        <v>44934</v>
      </c>
      <c r="C9" s="42"/>
      <c r="D9" s="6">
        <f t="shared" si="1"/>
        <v>44965</v>
      </c>
      <c r="E9" s="7"/>
      <c r="F9" s="6">
        <f t="shared" si="2"/>
        <v>44993</v>
      </c>
      <c r="G9" s="7"/>
      <c r="H9" s="6">
        <f t="shared" si="3"/>
        <v>45024</v>
      </c>
      <c r="I9" s="7"/>
      <c r="J9" s="6">
        <f t="shared" si="4"/>
        <v>45054</v>
      </c>
      <c r="K9" s="7"/>
      <c r="L9" s="6">
        <f t="shared" si="5"/>
        <v>45085</v>
      </c>
      <c r="M9" s="7"/>
      <c r="N9" s="6">
        <f t="shared" si="6"/>
        <v>45115</v>
      </c>
      <c r="O9" s="7"/>
      <c r="P9" s="6">
        <f t="shared" si="7"/>
        <v>45146</v>
      </c>
      <c r="Q9" s="7"/>
      <c r="R9" s="6">
        <f t="shared" si="8"/>
        <v>45177</v>
      </c>
      <c r="S9" s="7"/>
      <c r="T9" s="6">
        <f t="shared" si="9"/>
        <v>45207</v>
      </c>
      <c r="U9" s="7"/>
      <c r="V9" s="6">
        <f t="shared" si="10"/>
        <v>45238</v>
      </c>
      <c r="W9" s="12"/>
      <c r="X9" s="6">
        <f t="shared" si="11"/>
        <v>45268</v>
      </c>
      <c r="Y9" s="7"/>
      <c r="Z9" s="6">
        <f t="shared" si="12"/>
        <v>45299</v>
      </c>
      <c r="AA9" s="7"/>
      <c r="AC9" s="20">
        <f>AC5+59</f>
        <v>45085</v>
      </c>
      <c r="AD9" s="32" t="s">
        <v>21</v>
      </c>
      <c r="AE9" s="21">
        <v>1</v>
      </c>
    </row>
    <row r="10" spans="1:34" x14ac:dyDescent="0.25">
      <c r="B10" s="39">
        <f t="shared" si="0"/>
        <v>44935</v>
      </c>
      <c r="C10" s="42"/>
      <c r="D10" s="6">
        <f t="shared" si="1"/>
        <v>44966</v>
      </c>
      <c r="E10" s="7"/>
      <c r="F10" s="6">
        <f t="shared" si="2"/>
        <v>44994</v>
      </c>
      <c r="G10" s="7"/>
      <c r="H10" s="6">
        <f t="shared" si="3"/>
        <v>45025</v>
      </c>
      <c r="I10" s="7"/>
      <c r="J10" s="6">
        <f t="shared" si="4"/>
        <v>45055</v>
      </c>
      <c r="K10" s="7"/>
      <c r="L10" s="6">
        <f t="shared" si="5"/>
        <v>45086</v>
      </c>
      <c r="M10" s="7"/>
      <c r="N10" s="6">
        <f t="shared" si="6"/>
        <v>45116</v>
      </c>
      <c r="O10" s="7"/>
      <c r="P10" s="6">
        <f t="shared" si="7"/>
        <v>45147</v>
      </c>
      <c r="Q10" s="7"/>
      <c r="R10" s="6">
        <f t="shared" si="8"/>
        <v>45178</v>
      </c>
      <c r="S10" s="7"/>
      <c r="T10" s="6">
        <f t="shared" si="9"/>
        <v>45208</v>
      </c>
      <c r="U10" s="7"/>
      <c r="V10" s="6">
        <f t="shared" si="10"/>
        <v>45239</v>
      </c>
      <c r="W10" s="12"/>
      <c r="X10" s="6">
        <f t="shared" si="11"/>
        <v>45269</v>
      </c>
      <c r="Y10" s="7"/>
      <c r="Z10" s="6">
        <f t="shared" si="12"/>
        <v>45300</v>
      </c>
      <c r="AA10" s="7"/>
      <c r="AC10" s="20">
        <v>44788</v>
      </c>
      <c r="AD10" s="32" t="s">
        <v>22</v>
      </c>
      <c r="AE10" s="21">
        <v>1</v>
      </c>
    </row>
    <row r="11" spans="1:34" x14ac:dyDescent="0.25">
      <c r="B11" s="39">
        <f t="shared" si="0"/>
        <v>44936</v>
      </c>
      <c r="C11" s="42"/>
      <c r="D11" s="6">
        <f t="shared" si="1"/>
        <v>44967</v>
      </c>
      <c r="E11" s="7"/>
      <c r="F11" s="6">
        <f t="shared" si="2"/>
        <v>44995</v>
      </c>
      <c r="G11" s="7"/>
      <c r="H11" s="6">
        <f t="shared" si="3"/>
        <v>45026</v>
      </c>
      <c r="I11" s="7"/>
      <c r="J11" s="6">
        <f t="shared" si="4"/>
        <v>45056</v>
      </c>
      <c r="K11" s="7"/>
      <c r="L11" s="6">
        <f t="shared" si="5"/>
        <v>45087</v>
      </c>
      <c r="M11" s="7"/>
      <c r="N11" s="6">
        <f t="shared" si="6"/>
        <v>45117</v>
      </c>
      <c r="O11" s="7"/>
      <c r="P11" s="6">
        <f t="shared" si="7"/>
        <v>45148</v>
      </c>
      <c r="Q11" s="7"/>
      <c r="R11" s="6">
        <f t="shared" si="8"/>
        <v>45179</v>
      </c>
      <c r="S11" s="7"/>
      <c r="T11" s="6">
        <f t="shared" si="9"/>
        <v>45209</v>
      </c>
      <c r="U11" s="7"/>
      <c r="V11" s="6">
        <f t="shared" si="10"/>
        <v>45240</v>
      </c>
      <c r="W11" s="12"/>
      <c r="X11" s="6">
        <f t="shared" si="11"/>
        <v>45270</v>
      </c>
      <c r="Y11" s="7"/>
      <c r="Z11" s="6">
        <f t="shared" si="12"/>
        <v>45301</v>
      </c>
      <c r="AA11" s="7"/>
      <c r="AC11" s="20">
        <f>DATE($A$1,10,3)</f>
        <v>45202</v>
      </c>
      <c r="AD11" s="32" t="s">
        <v>23</v>
      </c>
      <c r="AE11" s="21">
        <v>1</v>
      </c>
    </row>
    <row r="12" spans="1:34" x14ac:dyDescent="0.25">
      <c r="B12" s="39">
        <f t="shared" si="0"/>
        <v>44937</v>
      </c>
      <c r="C12" s="42"/>
      <c r="D12" s="6">
        <f t="shared" si="1"/>
        <v>44968</v>
      </c>
      <c r="E12" s="7"/>
      <c r="F12" s="6">
        <f t="shared" si="2"/>
        <v>44996</v>
      </c>
      <c r="G12" s="7"/>
      <c r="H12" s="6">
        <f t="shared" si="3"/>
        <v>45027</v>
      </c>
      <c r="I12" s="7"/>
      <c r="J12" s="6">
        <f t="shared" si="4"/>
        <v>45057</v>
      </c>
      <c r="K12" s="7"/>
      <c r="L12" s="6">
        <f t="shared" si="5"/>
        <v>45088</v>
      </c>
      <c r="M12" s="7"/>
      <c r="N12" s="6">
        <f t="shared" si="6"/>
        <v>45118</v>
      </c>
      <c r="O12" s="7"/>
      <c r="P12" s="6">
        <f t="shared" si="7"/>
        <v>45149</v>
      </c>
      <c r="Q12" s="7"/>
      <c r="R12" s="6">
        <f t="shared" si="8"/>
        <v>45180</v>
      </c>
      <c r="S12" s="7"/>
      <c r="T12" s="6">
        <f t="shared" si="9"/>
        <v>45210</v>
      </c>
      <c r="U12" s="7"/>
      <c r="V12" s="6">
        <f t="shared" si="10"/>
        <v>45241</v>
      </c>
      <c r="W12" s="12"/>
      <c r="X12" s="6">
        <f t="shared" si="11"/>
        <v>45271</v>
      </c>
      <c r="Y12" s="7"/>
      <c r="Z12" s="6">
        <f t="shared" si="12"/>
        <v>45302</v>
      </c>
      <c r="AA12" s="7"/>
      <c r="AC12" s="20">
        <f>DATE($A$1,11,1)</f>
        <v>45231</v>
      </c>
      <c r="AD12" s="32" t="s">
        <v>24</v>
      </c>
      <c r="AE12" s="21">
        <v>1</v>
      </c>
    </row>
    <row r="13" spans="1:34" x14ac:dyDescent="0.25">
      <c r="B13" s="39">
        <f t="shared" si="0"/>
        <v>44938</v>
      </c>
      <c r="C13" s="42"/>
      <c r="D13" s="6">
        <f t="shared" si="1"/>
        <v>44969</v>
      </c>
      <c r="E13" s="7"/>
      <c r="F13" s="6">
        <f t="shared" si="2"/>
        <v>44997</v>
      </c>
      <c r="G13" s="7"/>
      <c r="H13" s="6">
        <f t="shared" si="3"/>
        <v>45028</v>
      </c>
      <c r="I13" s="7"/>
      <c r="J13" s="6">
        <f t="shared" si="4"/>
        <v>45058</v>
      </c>
      <c r="K13" s="7"/>
      <c r="L13" s="6">
        <f t="shared" si="5"/>
        <v>45089</v>
      </c>
      <c r="M13" s="7"/>
      <c r="N13" s="6">
        <f t="shared" si="6"/>
        <v>45119</v>
      </c>
      <c r="O13" s="7"/>
      <c r="P13" s="6">
        <f t="shared" si="7"/>
        <v>45150</v>
      </c>
      <c r="Q13" s="7"/>
      <c r="R13" s="6">
        <f t="shared" si="8"/>
        <v>45181</v>
      </c>
      <c r="S13" s="7"/>
      <c r="T13" s="6">
        <f t="shared" si="9"/>
        <v>45211</v>
      </c>
      <c r="U13" s="7"/>
      <c r="V13" s="6">
        <f t="shared" si="10"/>
        <v>45242</v>
      </c>
      <c r="W13" s="12"/>
      <c r="X13" s="6">
        <f t="shared" si="11"/>
        <v>45272</v>
      </c>
      <c r="Y13" s="7"/>
      <c r="Z13" s="6">
        <f t="shared" si="12"/>
        <v>45303</v>
      </c>
      <c r="AA13" s="7"/>
      <c r="AC13" s="20">
        <f>DATE($A$1,12,24)</f>
        <v>45284</v>
      </c>
      <c r="AD13" s="32" t="s">
        <v>28</v>
      </c>
      <c r="AE13" s="21">
        <v>0.5</v>
      </c>
    </row>
    <row r="14" spans="1:34" x14ac:dyDescent="0.25">
      <c r="B14" s="39">
        <f t="shared" si="0"/>
        <v>44939</v>
      </c>
      <c r="C14" s="42"/>
      <c r="D14" s="6">
        <f t="shared" si="1"/>
        <v>44970</v>
      </c>
      <c r="E14" s="7"/>
      <c r="F14" s="6">
        <f t="shared" si="2"/>
        <v>44998</v>
      </c>
      <c r="G14" s="7"/>
      <c r="H14" s="6">
        <f t="shared" si="3"/>
        <v>45029</v>
      </c>
      <c r="I14" s="7"/>
      <c r="J14" s="6">
        <f t="shared" si="4"/>
        <v>45059</v>
      </c>
      <c r="K14" s="7"/>
      <c r="L14" s="6">
        <f t="shared" si="5"/>
        <v>45090</v>
      </c>
      <c r="M14" s="7"/>
      <c r="N14" s="6">
        <f t="shared" si="6"/>
        <v>45120</v>
      </c>
      <c r="O14" s="7"/>
      <c r="P14" s="6">
        <f t="shared" si="7"/>
        <v>45151</v>
      </c>
      <c r="Q14" s="7"/>
      <c r="R14" s="6">
        <f t="shared" si="8"/>
        <v>45182</v>
      </c>
      <c r="S14" s="7"/>
      <c r="T14" s="6">
        <f t="shared" si="9"/>
        <v>45212</v>
      </c>
      <c r="U14" s="7"/>
      <c r="V14" s="6">
        <f t="shared" si="10"/>
        <v>45243</v>
      </c>
      <c r="W14" s="12"/>
      <c r="X14" s="6">
        <f t="shared" si="11"/>
        <v>45273</v>
      </c>
      <c r="Y14" s="7"/>
      <c r="Z14" s="6">
        <f t="shared" si="12"/>
        <v>45304</v>
      </c>
      <c r="AA14" s="7"/>
      <c r="AC14" s="20">
        <f>DATE($A$1,12,25)</f>
        <v>45285</v>
      </c>
      <c r="AD14" s="32" t="s">
        <v>25</v>
      </c>
      <c r="AE14" s="21">
        <v>1</v>
      </c>
    </row>
    <row r="15" spans="1:34" x14ac:dyDescent="0.25">
      <c r="B15" s="39">
        <f t="shared" si="0"/>
        <v>44940</v>
      </c>
      <c r="C15" s="42"/>
      <c r="D15" s="6">
        <f t="shared" si="1"/>
        <v>44971</v>
      </c>
      <c r="E15" s="7"/>
      <c r="F15" s="6">
        <f t="shared" si="2"/>
        <v>44999</v>
      </c>
      <c r="G15" s="7"/>
      <c r="H15" s="6">
        <f t="shared" si="3"/>
        <v>45030</v>
      </c>
      <c r="I15" s="7"/>
      <c r="J15" s="6">
        <f t="shared" si="4"/>
        <v>45060</v>
      </c>
      <c r="K15" s="7"/>
      <c r="L15" s="6">
        <f t="shared" si="5"/>
        <v>45091</v>
      </c>
      <c r="M15" s="7"/>
      <c r="N15" s="6">
        <f t="shared" si="6"/>
        <v>45121</v>
      </c>
      <c r="O15" s="7"/>
      <c r="P15" s="6">
        <f t="shared" si="7"/>
        <v>45152</v>
      </c>
      <c r="Q15" s="7"/>
      <c r="R15" s="6">
        <f t="shared" si="8"/>
        <v>45183</v>
      </c>
      <c r="S15" s="7"/>
      <c r="T15" s="6">
        <f t="shared" si="9"/>
        <v>45213</v>
      </c>
      <c r="U15" s="7"/>
      <c r="V15" s="6">
        <f t="shared" si="10"/>
        <v>45244</v>
      </c>
      <c r="W15" s="12"/>
      <c r="X15" s="6">
        <f t="shared" si="11"/>
        <v>45274</v>
      </c>
      <c r="Y15" s="7"/>
      <c r="Z15" s="6">
        <f t="shared" si="12"/>
        <v>45305</v>
      </c>
      <c r="AA15" s="7"/>
      <c r="AC15" s="20">
        <f>DATE($A$1,12,26)</f>
        <v>45286</v>
      </c>
      <c r="AD15" s="32" t="s">
        <v>26</v>
      </c>
      <c r="AE15" s="21">
        <v>1</v>
      </c>
    </row>
    <row r="16" spans="1:34" x14ac:dyDescent="0.25">
      <c r="B16" s="39">
        <f t="shared" si="0"/>
        <v>44941</v>
      </c>
      <c r="C16" s="42"/>
      <c r="D16" s="6">
        <f t="shared" si="1"/>
        <v>44972</v>
      </c>
      <c r="E16" s="7"/>
      <c r="F16" s="6">
        <f t="shared" si="2"/>
        <v>45000</v>
      </c>
      <c r="G16" s="7"/>
      <c r="H16" s="6">
        <f t="shared" si="3"/>
        <v>45031</v>
      </c>
      <c r="I16" s="7"/>
      <c r="J16" s="6">
        <f t="shared" si="4"/>
        <v>45061</v>
      </c>
      <c r="K16" s="7"/>
      <c r="L16" s="6">
        <f t="shared" si="5"/>
        <v>45092</v>
      </c>
      <c r="M16" s="7"/>
      <c r="N16" s="6">
        <f t="shared" si="6"/>
        <v>45122</v>
      </c>
      <c r="O16" s="7"/>
      <c r="P16" s="6">
        <f t="shared" si="7"/>
        <v>45153</v>
      </c>
      <c r="Q16" s="7"/>
      <c r="R16" s="6">
        <f t="shared" si="8"/>
        <v>45184</v>
      </c>
      <c r="S16" s="7"/>
      <c r="T16" s="6">
        <f t="shared" si="9"/>
        <v>45214</v>
      </c>
      <c r="U16" s="7"/>
      <c r="V16" s="6">
        <f t="shared" si="10"/>
        <v>45245</v>
      </c>
      <c r="W16" s="12"/>
      <c r="X16" s="6">
        <f t="shared" si="11"/>
        <v>45275</v>
      </c>
      <c r="Y16" s="7"/>
      <c r="Z16" s="6">
        <f t="shared" si="12"/>
        <v>45306</v>
      </c>
      <c r="AA16" s="7"/>
      <c r="AC16" s="20">
        <f>DATE($A$1,12,31)</f>
        <v>45291</v>
      </c>
      <c r="AD16" s="32" t="s">
        <v>29</v>
      </c>
      <c r="AE16" s="21">
        <v>0.5</v>
      </c>
    </row>
    <row r="17" spans="2:37" x14ac:dyDescent="0.25">
      <c r="B17" s="39">
        <f t="shared" si="0"/>
        <v>44942</v>
      </c>
      <c r="C17" s="42"/>
      <c r="D17" s="6">
        <f t="shared" si="1"/>
        <v>44973</v>
      </c>
      <c r="E17" s="7"/>
      <c r="F17" s="6">
        <f t="shared" si="2"/>
        <v>45001</v>
      </c>
      <c r="G17" s="7"/>
      <c r="H17" s="6">
        <f t="shared" si="3"/>
        <v>45032</v>
      </c>
      <c r="I17" s="7"/>
      <c r="J17" s="6">
        <f t="shared" si="4"/>
        <v>45062</v>
      </c>
      <c r="K17" s="7"/>
      <c r="L17" s="6">
        <f t="shared" si="5"/>
        <v>45093</v>
      </c>
      <c r="M17" s="7"/>
      <c r="N17" s="6">
        <f t="shared" si="6"/>
        <v>45123</v>
      </c>
      <c r="O17" s="7"/>
      <c r="P17" s="6">
        <f t="shared" si="7"/>
        <v>45154</v>
      </c>
      <c r="Q17" s="7"/>
      <c r="R17" s="6">
        <f t="shared" si="8"/>
        <v>45185</v>
      </c>
      <c r="S17" s="7"/>
      <c r="T17" s="6">
        <f t="shared" si="9"/>
        <v>45215</v>
      </c>
      <c r="U17" s="7"/>
      <c r="V17" s="6">
        <f t="shared" si="10"/>
        <v>45246</v>
      </c>
      <c r="W17" s="12"/>
      <c r="X17" s="6">
        <f t="shared" si="11"/>
        <v>45276</v>
      </c>
      <c r="Y17" s="7"/>
      <c r="Z17" s="6">
        <f t="shared" si="12"/>
        <v>45307</v>
      </c>
      <c r="AA17" s="7"/>
      <c r="AC17" s="20">
        <f>DATE($A$1+1,1,1)</f>
        <v>45292</v>
      </c>
      <c r="AD17" s="32" t="s">
        <v>14</v>
      </c>
      <c r="AE17" s="21">
        <v>1</v>
      </c>
    </row>
    <row r="18" spans="2:37" ht="15.75" thickBot="1" x14ac:dyDescent="0.3">
      <c r="B18" s="39">
        <f t="shared" si="0"/>
        <v>44943</v>
      </c>
      <c r="C18" s="42"/>
      <c r="D18" s="6">
        <f t="shared" si="1"/>
        <v>44974</v>
      </c>
      <c r="E18" s="7"/>
      <c r="F18" s="6">
        <f t="shared" si="2"/>
        <v>45002</v>
      </c>
      <c r="G18" s="7"/>
      <c r="H18" s="6">
        <f t="shared" si="3"/>
        <v>45033</v>
      </c>
      <c r="I18" s="7"/>
      <c r="J18" s="6">
        <f t="shared" si="4"/>
        <v>45063</v>
      </c>
      <c r="K18" s="7"/>
      <c r="L18" s="6">
        <f t="shared" si="5"/>
        <v>45094</v>
      </c>
      <c r="M18" s="7"/>
      <c r="N18" s="6">
        <f t="shared" si="6"/>
        <v>45124</v>
      </c>
      <c r="O18" s="7"/>
      <c r="P18" s="6">
        <f t="shared" si="7"/>
        <v>45155</v>
      </c>
      <c r="Q18" s="7"/>
      <c r="R18" s="6">
        <f t="shared" si="8"/>
        <v>45186</v>
      </c>
      <c r="S18" s="7"/>
      <c r="T18" s="6">
        <f t="shared" si="9"/>
        <v>45216</v>
      </c>
      <c r="U18" s="7"/>
      <c r="V18" s="6">
        <f t="shared" si="10"/>
        <v>45247</v>
      </c>
      <c r="W18" s="12"/>
      <c r="X18" s="6">
        <f t="shared" si="11"/>
        <v>45277</v>
      </c>
      <c r="Y18" s="7"/>
      <c r="Z18" s="6">
        <f t="shared" si="12"/>
        <v>45308</v>
      </c>
      <c r="AA18" s="7"/>
      <c r="AC18" s="24">
        <f>DATE($A$1+1,1,6)</f>
        <v>45297</v>
      </c>
      <c r="AD18" s="33" t="s">
        <v>15</v>
      </c>
      <c r="AE18" s="23">
        <v>1</v>
      </c>
    </row>
    <row r="19" spans="2:37" x14ac:dyDescent="0.25">
      <c r="B19" s="39">
        <f t="shared" si="0"/>
        <v>44944</v>
      </c>
      <c r="C19" s="42"/>
      <c r="D19" s="6">
        <f t="shared" si="1"/>
        <v>44975</v>
      </c>
      <c r="E19" s="7"/>
      <c r="F19" s="6">
        <f t="shared" si="2"/>
        <v>45003</v>
      </c>
      <c r="G19" s="7"/>
      <c r="H19" s="6">
        <f t="shared" si="3"/>
        <v>45034</v>
      </c>
      <c r="I19" s="7"/>
      <c r="J19" s="6">
        <f t="shared" si="4"/>
        <v>45064</v>
      </c>
      <c r="K19" s="7"/>
      <c r="L19" s="6">
        <f t="shared" si="5"/>
        <v>45095</v>
      </c>
      <c r="M19" s="7"/>
      <c r="N19" s="6">
        <f t="shared" si="6"/>
        <v>45125</v>
      </c>
      <c r="O19" s="7"/>
      <c r="P19" s="6">
        <f t="shared" si="7"/>
        <v>45156</v>
      </c>
      <c r="Q19" s="7"/>
      <c r="R19" s="6">
        <f t="shared" si="8"/>
        <v>45187</v>
      </c>
      <c r="S19" s="7"/>
      <c r="T19" s="6">
        <f t="shared" si="9"/>
        <v>45217</v>
      </c>
      <c r="U19" s="7"/>
      <c r="V19" s="6">
        <f t="shared" si="10"/>
        <v>45248</v>
      </c>
      <c r="W19" s="12"/>
      <c r="X19" s="6">
        <f t="shared" si="11"/>
        <v>45278</v>
      </c>
      <c r="Y19" s="7"/>
      <c r="Z19" s="6">
        <f t="shared" si="12"/>
        <v>45309</v>
      </c>
      <c r="AA19" s="7"/>
    </row>
    <row r="20" spans="2:37" x14ac:dyDescent="0.25">
      <c r="B20" s="39">
        <f t="shared" si="0"/>
        <v>44945</v>
      </c>
      <c r="C20" s="42"/>
      <c r="D20" s="6">
        <f t="shared" si="1"/>
        <v>44976</v>
      </c>
      <c r="E20" s="7"/>
      <c r="F20" s="6">
        <f t="shared" si="2"/>
        <v>45004</v>
      </c>
      <c r="G20" s="7"/>
      <c r="H20" s="6">
        <f t="shared" si="3"/>
        <v>45035</v>
      </c>
      <c r="I20" s="7"/>
      <c r="J20" s="6">
        <f t="shared" si="4"/>
        <v>45065</v>
      </c>
      <c r="K20" s="7"/>
      <c r="L20" s="6">
        <f t="shared" si="5"/>
        <v>45096</v>
      </c>
      <c r="M20" s="7"/>
      <c r="N20" s="6">
        <f t="shared" si="6"/>
        <v>45126</v>
      </c>
      <c r="O20" s="7"/>
      <c r="P20" s="6">
        <f t="shared" si="7"/>
        <v>45157</v>
      </c>
      <c r="Q20" s="7"/>
      <c r="R20" s="6">
        <f t="shared" si="8"/>
        <v>45188</v>
      </c>
      <c r="S20" s="7"/>
      <c r="T20" s="6">
        <f t="shared" si="9"/>
        <v>45218</v>
      </c>
      <c r="U20" s="7"/>
      <c r="V20" s="6">
        <f t="shared" si="10"/>
        <v>45249</v>
      </c>
      <c r="W20" s="12"/>
      <c r="X20" s="6">
        <f t="shared" si="11"/>
        <v>45279</v>
      </c>
      <c r="Y20" s="7"/>
      <c r="Z20" s="6">
        <f t="shared" si="12"/>
        <v>45310</v>
      </c>
      <c r="AA20" s="7"/>
    </row>
    <row r="21" spans="2:37" x14ac:dyDescent="0.25">
      <c r="B21" s="39">
        <f t="shared" si="0"/>
        <v>44946</v>
      </c>
      <c r="C21" s="42"/>
      <c r="D21" s="6">
        <f t="shared" si="1"/>
        <v>44977</v>
      </c>
      <c r="E21" s="7"/>
      <c r="F21" s="6">
        <f t="shared" si="2"/>
        <v>45005</v>
      </c>
      <c r="G21" s="7"/>
      <c r="H21" s="6">
        <f t="shared" si="3"/>
        <v>45036</v>
      </c>
      <c r="I21" s="7"/>
      <c r="J21" s="6">
        <f t="shared" si="4"/>
        <v>45066</v>
      </c>
      <c r="K21" s="7"/>
      <c r="L21" s="6">
        <f t="shared" si="5"/>
        <v>45097</v>
      </c>
      <c r="M21" s="7"/>
      <c r="N21" s="6">
        <f t="shared" si="6"/>
        <v>45127</v>
      </c>
      <c r="O21" s="7"/>
      <c r="P21" s="6">
        <f t="shared" si="7"/>
        <v>45158</v>
      </c>
      <c r="Q21" s="7"/>
      <c r="R21" s="6">
        <f t="shared" si="8"/>
        <v>45189</v>
      </c>
      <c r="S21" s="7"/>
      <c r="T21" s="6">
        <f t="shared" si="9"/>
        <v>45219</v>
      </c>
      <c r="U21" s="7"/>
      <c r="V21" s="6">
        <f t="shared" si="10"/>
        <v>45250</v>
      </c>
      <c r="W21" s="12"/>
      <c r="X21" s="6">
        <f t="shared" si="11"/>
        <v>45280</v>
      </c>
      <c r="Y21" s="7"/>
      <c r="Z21" s="6">
        <f t="shared" si="12"/>
        <v>45311</v>
      </c>
      <c r="AA21" s="7"/>
      <c r="AC21" s="16" t="s">
        <v>31</v>
      </c>
      <c r="AD21" s="15">
        <v>30</v>
      </c>
      <c r="AK21" s="36"/>
    </row>
    <row r="22" spans="2:37" ht="15.75" thickBot="1" x14ac:dyDescent="0.3">
      <c r="B22" s="39">
        <f t="shared" si="0"/>
        <v>44947</v>
      </c>
      <c r="C22" s="42"/>
      <c r="D22" s="6">
        <f t="shared" si="1"/>
        <v>44978</v>
      </c>
      <c r="E22" s="7"/>
      <c r="F22" s="6">
        <f t="shared" si="2"/>
        <v>45006</v>
      </c>
      <c r="G22" s="7"/>
      <c r="H22" s="6">
        <f t="shared" si="3"/>
        <v>45037</v>
      </c>
      <c r="I22" s="7"/>
      <c r="J22" s="6">
        <f t="shared" si="4"/>
        <v>45067</v>
      </c>
      <c r="K22" s="7"/>
      <c r="L22" s="6">
        <f t="shared" si="5"/>
        <v>45098</v>
      </c>
      <c r="M22" s="7"/>
      <c r="N22" s="6">
        <f t="shared" si="6"/>
        <v>45128</v>
      </c>
      <c r="O22" s="7"/>
      <c r="P22" s="6">
        <f t="shared" si="7"/>
        <v>45159</v>
      </c>
      <c r="Q22" s="7"/>
      <c r="R22" s="6">
        <f t="shared" si="8"/>
        <v>45190</v>
      </c>
      <c r="S22" s="7"/>
      <c r="T22" s="6">
        <f t="shared" si="9"/>
        <v>45220</v>
      </c>
      <c r="U22" s="7"/>
      <c r="V22" s="6">
        <f t="shared" si="10"/>
        <v>45251</v>
      </c>
      <c r="W22" s="12"/>
      <c r="X22" s="6">
        <f t="shared" si="11"/>
        <v>45281</v>
      </c>
      <c r="Y22" s="7"/>
      <c r="Z22" s="6">
        <f t="shared" si="12"/>
        <v>45312</v>
      </c>
      <c r="AA22" s="7"/>
      <c r="AC22" s="25" t="s">
        <v>32</v>
      </c>
      <c r="AD22" s="26">
        <f ca="1">SUM(B36:AA36)</f>
        <v>0</v>
      </c>
      <c r="AJ22" s="30"/>
    </row>
    <row r="23" spans="2:37" ht="15.75" thickTop="1" x14ac:dyDescent="0.25">
      <c r="B23" s="39">
        <f t="shared" si="0"/>
        <v>44948</v>
      </c>
      <c r="C23" s="42"/>
      <c r="D23" s="6">
        <f t="shared" si="1"/>
        <v>44979</v>
      </c>
      <c r="E23" s="7"/>
      <c r="F23" s="6">
        <f t="shared" si="2"/>
        <v>45007</v>
      </c>
      <c r="G23" s="7"/>
      <c r="H23" s="6">
        <f t="shared" si="3"/>
        <v>45038</v>
      </c>
      <c r="I23" s="7"/>
      <c r="J23" s="6">
        <f t="shared" si="4"/>
        <v>45068</v>
      </c>
      <c r="K23" s="7"/>
      <c r="L23" s="6">
        <f t="shared" si="5"/>
        <v>45099</v>
      </c>
      <c r="M23" s="7"/>
      <c r="N23" s="6">
        <f t="shared" si="6"/>
        <v>45129</v>
      </c>
      <c r="O23" s="7"/>
      <c r="P23" s="6">
        <f t="shared" si="7"/>
        <v>45160</v>
      </c>
      <c r="Q23" s="7"/>
      <c r="R23" s="6">
        <f t="shared" si="8"/>
        <v>45191</v>
      </c>
      <c r="S23" s="7"/>
      <c r="T23" s="6">
        <f t="shared" si="9"/>
        <v>45221</v>
      </c>
      <c r="U23" s="7"/>
      <c r="V23" s="6">
        <f t="shared" si="10"/>
        <v>45252</v>
      </c>
      <c r="W23" s="12"/>
      <c r="X23" s="6">
        <f t="shared" si="11"/>
        <v>45282</v>
      </c>
      <c r="Y23" s="7"/>
      <c r="Z23" s="6">
        <f t="shared" si="12"/>
        <v>45313</v>
      </c>
      <c r="AA23" s="7"/>
      <c r="AC23" s="16" t="s">
        <v>33</v>
      </c>
      <c r="AD23" s="15">
        <f ca="1">AD21-AD22</f>
        <v>30</v>
      </c>
      <c r="AJ23" s="30"/>
    </row>
    <row r="24" spans="2:37" x14ac:dyDescent="0.25">
      <c r="B24" s="39">
        <f t="shared" si="0"/>
        <v>44949</v>
      </c>
      <c r="C24" s="42"/>
      <c r="D24" s="6">
        <f t="shared" si="1"/>
        <v>44980</v>
      </c>
      <c r="E24" s="7"/>
      <c r="F24" s="6">
        <f t="shared" si="2"/>
        <v>45008</v>
      </c>
      <c r="G24" s="7"/>
      <c r="H24" s="6">
        <f t="shared" si="3"/>
        <v>45039</v>
      </c>
      <c r="I24" s="7"/>
      <c r="J24" s="6">
        <f t="shared" si="4"/>
        <v>45069</v>
      </c>
      <c r="K24" s="7"/>
      <c r="L24" s="6">
        <f t="shared" si="5"/>
        <v>45100</v>
      </c>
      <c r="M24" s="7"/>
      <c r="N24" s="6">
        <f t="shared" si="6"/>
        <v>45130</v>
      </c>
      <c r="O24" s="7"/>
      <c r="P24" s="6">
        <f t="shared" si="7"/>
        <v>45161</v>
      </c>
      <c r="Q24" s="7"/>
      <c r="R24" s="6">
        <f t="shared" si="8"/>
        <v>45192</v>
      </c>
      <c r="S24" s="7"/>
      <c r="T24" s="6">
        <f t="shared" si="9"/>
        <v>45222</v>
      </c>
      <c r="U24" s="7"/>
      <c r="V24" s="6">
        <f t="shared" si="10"/>
        <v>45253</v>
      </c>
      <c r="W24" s="12"/>
      <c r="X24" s="6">
        <f t="shared" si="11"/>
        <v>45283</v>
      </c>
      <c r="Y24" s="7"/>
      <c r="Z24" s="6">
        <f t="shared" si="12"/>
        <v>45314</v>
      </c>
      <c r="AA24" s="7"/>
      <c r="AJ24" s="30"/>
    </row>
    <row r="25" spans="2:37" x14ac:dyDescent="0.25">
      <c r="B25" s="39">
        <f t="shared" si="0"/>
        <v>44950</v>
      </c>
      <c r="C25" s="42"/>
      <c r="D25" s="6">
        <f t="shared" si="1"/>
        <v>44981</v>
      </c>
      <c r="E25" s="7"/>
      <c r="F25" s="6">
        <f t="shared" si="2"/>
        <v>45009</v>
      </c>
      <c r="G25" s="7"/>
      <c r="H25" s="6">
        <f t="shared" si="3"/>
        <v>45040</v>
      </c>
      <c r="I25" s="7"/>
      <c r="J25" s="6">
        <f t="shared" si="4"/>
        <v>45070</v>
      </c>
      <c r="K25" s="7"/>
      <c r="L25" s="6">
        <f t="shared" si="5"/>
        <v>45101</v>
      </c>
      <c r="M25" s="7"/>
      <c r="N25" s="6">
        <f t="shared" si="6"/>
        <v>45131</v>
      </c>
      <c r="O25" s="7"/>
      <c r="P25" s="6">
        <f t="shared" si="7"/>
        <v>45162</v>
      </c>
      <c r="Q25" s="7"/>
      <c r="R25" s="6">
        <f t="shared" si="8"/>
        <v>45193</v>
      </c>
      <c r="S25" s="7"/>
      <c r="T25" s="6">
        <f t="shared" si="9"/>
        <v>45223</v>
      </c>
      <c r="U25" s="7"/>
      <c r="V25" s="6">
        <f t="shared" si="10"/>
        <v>45254</v>
      </c>
      <c r="W25" s="12"/>
      <c r="X25" s="6">
        <f t="shared" si="11"/>
        <v>45284</v>
      </c>
      <c r="Y25" s="7"/>
      <c r="Z25" s="6">
        <f t="shared" si="12"/>
        <v>45315</v>
      </c>
      <c r="AA25" s="7"/>
      <c r="AJ25" s="30"/>
    </row>
    <row r="26" spans="2:37" x14ac:dyDescent="0.25">
      <c r="B26" s="39">
        <f t="shared" si="0"/>
        <v>44951</v>
      </c>
      <c r="C26" s="42"/>
      <c r="D26" s="6">
        <f t="shared" si="1"/>
        <v>44982</v>
      </c>
      <c r="E26" s="7"/>
      <c r="F26" s="6">
        <f t="shared" si="2"/>
        <v>45010</v>
      </c>
      <c r="G26" s="7"/>
      <c r="H26" s="6">
        <f t="shared" si="3"/>
        <v>45041</v>
      </c>
      <c r="I26" s="7"/>
      <c r="J26" s="6">
        <f t="shared" si="4"/>
        <v>45071</v>
      </c>
      <c r="K26" s="7"/>
      <c r="L26" s="6">
        <f t="shared" si="5"/>
        <v>45102</v>
      </c>
      <c r="M26" s="7"/>
      <c r="N26" s="6">
        <f t="shared" si="6"/>
        <v>45132</v>
      </c>
      <c r="O26" s="7"/>
      <c r="P26" s="6">
        <f t="shared" si="7"/>
        <v>45163</v>
      </c>
      <c r="Q26" s="7"/>
      <c r="R26" s="6">
        <f t="shared" si="8"/>
        <v>45194</v>
      </c>
      <c r="S26" s="7"/>
      <c r="T26" s="6">
        <f t="shared" si="9"/>
        <v>45224</v>
      </c>
      <c r="U26" s="7"/>
      <c r="V26" s="6">
        <f t="shared" si="10"/>
        <v>45255</v>
      </c>
      <c r="W26" s="12"/>
      <c r="X26" s="6">
        <f t="shared" si="11"/>
        <v>45285</v>
      </c>
      <c r="Y26" s="7"/>
      <c r="Z26" s="6">
        <f t="shared" si="12"/>
        <v>45316</v>
      </c>
      <c r="AA26" s="7"/>
      <c r="AJ26" s="30"/>
    </row>
    <row r="27" spans="2:37" x14ac:dyDescent="0.25">
      <c r="B27" s="39">
        <f t="shared" si="0"/>
        <v>44952</v>
      </c>
      <c r="C27" s="42"/>
      <c r="D27" s="6">
        <f t="shared" si="1"/>
        <v>44983</v>
      </c>
      <c r="E27" s="7"/>
      <c r="F27" s="6">
        <f t="shared" si="2"/>
        <v>45011</v>
      </c>
      <c r="G27" s="7"/>
      <c r="H27" s="6">
        <f t="shared" si="3"/>
        <v>45042</v>
      </c>
      <c r="I27" s="7"/>
      <c r="J27" s="6">
        <f t="shared" si="4"/>
        <v>45072</v>
      </c>
      <c r="K27" s="7"/>
      <c r="L27" s="6">
        <f t="shared" si="5"/>
        <v>45103</v>
      </c>
      <c r="M27" s="7"/>
      <c r="N27" s="6">
        <f t="shared" si="6"/>
        <v>45133</v>
      </c>
      <c r="O27" s="7"/>
      <c r="P27" s="6">
        <f t="shared" si="7"/>
        <v>45164</v>
      </c>
      <c r="Q27" s="7"/>
      <c r="R27" s="6">
        <f t="shared" si="8"/>
        <v>45195</v>
      </c>
      <c r="S27" s="7"/>
      <c r="T27" s="6">
        <f t="shared" si="9"/>
        <v>45225</v>
      </c>
      <c r="U27" s="7"/>
      <c r="V27" s="6">
        <f t="shared" si="10"/>
        <v>45256</v>
      </c>
      <c r="W27" s="12"/>
      <c r="X27" s="6">
        <f t="shared" si="11"/>
        <v>45286</v>
      </c>
      <c r="Y27" s="7"/>
      <c r="Z27" s="6">
        <f t="shared" si="12"/>
        <v>45317</v>
      </c>
      <c r="AA27" s="7"/>
      <c r="AJ27" s="30"/>
    </row>
    <row r="28" spans="2:37" x14ac:dyDescent="0.25">
      <c r="B28" s="39">
        <f t="shared" si="0"/>
        <v>44953</v>
      </c>
      <c r="C28" s="42"/>
      <c r="D28" s="6">
        <f t="shared" si="1"/>
        <v>44984</v>
      </c>
      <c r="E28" s="7"/>
      <c r="F28" s="6">
        <f t="shared" si="2"/>
        <v>45012</v>
      </c>
      <c r="G28" s="7"/>
      <c r="H28" s="6">
        <f t="shared" si="3"/>
        <v>45043</v>
      </c>
      <c r="I28" s="7"/>
      <c r="J28" s="6">
        <f t="shared" si="4"/>
        <v>45073</v>
      </c>
      <c r="K28" s="7"/>
      <c r="L28" s="6">
        <f t="shared" si="5"/>
        <v>45104</v>
      </c>
      <c r="M28" s="7"/>
      <c r="N28" s="6">
        <f t="shared" si="6"/>
        <v>45134</v>
      </c>
      <c r="O28" s="7"/>
      <c r="P28" s="6">
        <f t="shared" si="7"/>
        <v>45165</v>
      </c>
      <c r="Q28" s="7"/>
      <c r="R28" s="6">
        <f t="shared" si="8"/>
        <v>45196</v>
      </c>
      <c r="S28" s="7"/>
      <c r="T28" s="6">
        <f t="shared" si="9"/>
        <v>45226</v>
      </c>
      <c r="U28" s="7"/>
      <c r="V28" s="6">
        <f t="shared" si="10"/>
        <v>45257</v>
      </c>
      <c r="W28" s="12"/>
      <c r="X28" s="6">
        <f t="shared" si="11"/>
        <v>45287</v>
      </c>
      <c r="Y28" s="7"/>
      <c r="Z28" s="6">
        <f t="shared" si="12"/>
        <v>45318</v>
      </c>
      <c r="AA28" s="7"/>
      <c r="AJ28" s="30"/>
    </row>
    <row r="29" spans="2:37" x14ac:dyDescent="0.25">
      <c r="B29" s="39">
        <f t="shared" si="0"/>
        <v>44954</v>
      </c>
      <c r="C29" s="42"/>
      <c r="D29" s="6">
        <f>D28+1</f>
        <v>44985</v>
      </c>
      <c r="E29" s="7"/>
      <c r="F29" s="6">
        <f t="shared" si="2"/>
        <v>45013</v>
      </c>
      <c r="G29" s="7"/>
      <c r="H29" s="6">
        <f t="shared" si="3"/>
        <v>45044</v>
      </c>
      <c r="I29" s="7"/>
      <c r="J29" s="6">
        <f t="shared" si="4"/>
        <v>45074</v>
      </c>
      <c r="K29" s="7"/>
      <c r="L29" s="6">
        <f t="shared" si="5"/>
        <v>45105</v>
      </c>
      <c r="M29" s="7"/>
      <c r="N29" s="6">
        <f t="shared" si="6"/>
        <v>45135</v>
      </c>
      <c r="O29" s="7"/>
      <c r="P29" s="6">
        <f t="shared" si="7"/>
        <v>45166</v>
      </c>
      <c r="Q29" s="7"/>
      <c r="R29" s="6">
        <f t="shared" si="8"/>
        <v>45197</v>
      </c>
      <c r="S29" s="7"/>
      <c r="T29" s="6">
        <f t="shared" si="9"/>
        <v>45227</v>
      </c>
      <c r="U29" s="7"/>
      <c r="V29" s="6">
        <f t="shared" si="10"/>
        <v>45258</v>
      </c>
      <c r="W29" s="12"/>
      <c r="X29" s="6">
        <f t="shared" si="11"/>
        <v>45288</v>
      </c>
      <c r="Y29" s="7"/>
      <c r="Z29" s="6">
        <f t="shared" si="12"/>
        <v>45319</v>
      </c>
      <c r="AA29" s="7"/>
      <c r="AJ29" s="30"/>
    </row>
    <row r="30" spans="2:37" x14ac:dyDescent="0.25">
      <c r="B30" s="39">
        <f t="shared" si="0"/>
        <v>44955</v>
      </c>
      <c r="C30" s="42"/>
      <c r="D30" s="6" t="str">
        <f>IF(MONTH(D29+1)=3,"",D29+1)</f>
        <v/>
      </c>
      <c r="E30" s="7"/>
      <c r="F30" s="6">
        <f t="shared" si="2"/>
        <v>45014</v>
      </c>
      <c r="G30" s="7"/>
      <c r="H30" s="6">
        <f t="shared" si="3"/>
        <v>45045</v>
      </c>
      <c r="I30" s="7"/>
      <c r="J30" s="6">
        <f t="shared" si="4"/>
        <v>45075</v>
      </c>
      <c r="K30" s="7"/>
      <c r="L30" s="6">
        <f t="shared" si="5"/>
        <v>45106</v>
      </c>
      <c r="M30" s="7"/>
      <c r="N30" s="6">
        <f t="shared" si="6"/>
        <v>45136</v>
      </c>
      <c r="O30" s="7"/>
      <c r="P30" s="6">
        <f t="shared" si="7"/>
        <v>45167</v>
      </c>
      <c r="Q30" s="7"/>
      <c r="R30" s="6">
        <f t="shared" si="8"/>
        <v>45198</v>
      </c>
      <c r="S30" s="7"/>
      <c r="T30" s="6">
        <f t="shared" si="9"/>
        <v>45228</v>
      </c>
      <c r="U30" s="7"/>
      <c r="V30" s="6">
        <f t="shared" si="10"/>
        <v>45259</v>
      </c>
      <c r="W30" s="12"/>
      <c r="X30" s="6">
        <f t="shared" si="11"/>
        <v>45289</v>
      </c>
      <c r="Y30" s="7"/>
      <c r="Z30" s="6">
        <f t="shared" si="12"/>
        <v>45320</v>
      </c>
      <c r="AA30" s="7"/>
      <c r="AJ30" s="30"/>
    </row>
    <row r="31" spans="2:37" x14ac:dyDescent="0.25">
      <c r="B31" s="39">
        <f t="shared" si="0"/>
        <v>44956</v>
      </c>
      <c r="C31" s="42"/>
      <c r="D31" s="1"/>
      <c r="E31" s="2"/>
      <c r="F31" s="6">
        <f t="shared" si="2"/>
        <v>45015</v>
      </c>
      <c r="G31" s="7"/>
      <c r="H31" s="6">
        <f t="shared" si="3"/>
        <v>45046</v>
      </c>
      <c r="I31" s="7"/>
      <c r="J31" s="6">
        <f t="shared" si="4"/>
        <v>45076</v>
      </c>
      <c r="K31" s="7"/>
      <c r="L31" s="6">
        <f t="shared" si="5"/>
        <v>45107</v>
      </c>
      <c r="M31" s="7"/>
      <c r="N31" s="6">
        <f t="shared" si="6"/>
        <v>45137</v>
      </c>
      <c r="O31" s="7"/>
      <c r="P31" s="6">
        <f t="shared" si="7"/>
        <v>45168</v>
      </c>
      <c r="Q31" s="7"/>
      <c r="R31" s="6">
        <f t="shared" si="8"/>
        <v>45199</v>
      </c>
      <c r="S31" s="7"/>
      <c r="T31" s="6">
        <f t="shared" si="9"/>
        <v>45229</v>
      </c>
      <c r="U31" s="7"/>
      <c r="V31" s="6">
        <f t="shared" si="10"/>
        <v>45260</v>
      </c>
      <c r="W31" s="12"/>
      <c r="X31" s="6">
        <f t="shared" si="11"/>
        <v>45290</v>
      </c>
      <c r="Y31" s="7"/>
      <c r="Z31" s="6">
        <f t="shared" si="12"/>
        <v>45321</v>
      </c>
      <c r="AA31" s="7"/>
    </row>
    <row r="32" spans="2:37" ht="15.75" thickBot="1" x14ac:dyDescent="0.3">
      <c r="B32" s="40">
        <f t="shared" si="0"/>
        <v>44957</v>
      </c>
      <c r="C32" s="43"/>
      <c r="D32" s="3"/>
      <c r="E32" s="4"/>
      <c r="F32" s="8">
        <f t="shared" si="2"/>
        <v>45016</v>
      </c>
      <c r="G32" s="9"/>
      <c r="H32" s="3"/>
      <c r="I32" s="4"/>
      <c r="J32" s="8">
        <f t="shared" si="4"/>
        <v>45077</v>
      </c>
      <c r="K32" s="9"/>
      <c r="L32" s="3"/>
      <c r="M32" s="4"/>
      <c r="N32" s="8">
        <f t="shared" si="6"/>
        <v>45138</v>
      </c>
      <c r="O32" s="9"/>
      <c r="P32" s="8">
        <f t="shared" si="7"/>
        <v>45169</v>
      </c>
      <c r="Q32" s="9"/>
      <c r="R32" s="3"/>
      <c r="S32" s="4"/>
      <c r="T32" s="8">
        <f t="shared" si="9"/>
        <v>45230</v>
      </c>
      <c r="U32" s="9"/>
      <c r="V32" s="8"/>
      <c r="W32" s="13"/>
      <c r="X32" s="8">
        <f t="shared" si="11"/>
        <v>45291</v>
      </c>
      <c r="Y32" s="9"/>
      <c r="Z32" s="8">
        <f t="shared" si="12"/>
        <v>45322</v>
      </c>
      <c r="AA32" s="9"/>
    </row>
    <row r="34" spans="1:28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Top="1" x14ac:dyDescent="0.25"/>
    <row r="36" spans="1:28" x14ac:dyDescent="0.25">
      <c r="A36" s="16" t="s">
        <v>0</v>
      </c>
      <c r="B36" s="17"/>
      <c r="C36" s="17" cm="1">
        <f t="array" aca="1" ref="C36" ca="1">SUM(IF(SUMIF($AG$2:$AH$3,C2:C32,$AH$2:$AH$3)&gt;0,IF(WEEKDAY(B2:B32,2)&lt;=5,SUMIF($AG$2:$AH$3,C2:C32,$AH$2:$AH$3)-(SUMIF($AC$2:$AE$18,B2:B32,$AE$2:$AE$18)),0)))</f>
        <v>0</v>
      </c>
      <c r="D36" s="17"/>
      <c r="E36" s="17" cm="1">
        <f t="array" aca="1" ref="E36" ca="1">SUM(IF(SUMIF($AG$2:$AH$3,E2:E32,$AH$2:$AH$3)&gt;0,IF(WEEKDAY(D2:D32,2)&lt;=5,SUMIF($AG$2:$AH$3,E2:E32,$AH$2:$AH$3)-(SUMIF($AC$2:$AE$18,D2:D32,$AE$2:$AE$18)),0)))</f>
        <v>0</v>
      </c>
      <c r="F36" s="17"/>
      <c r="G36" s="17" cm="1">
        <f t="array" aca="1" ref="G36" ca="1">SUM(IF(SUMIF($AG$2:$AH$3,G2:G32,$AH$2:$AH$3)&gt;0,IF(WEEKDAY(F2:F32,2)&lt;=5,SUMIF($AG$2:$AH$3,G2:G32,$AH$2:$AH$3)-(SUMIF($AC$2:$AE$18,F2:F32,$AE$2:$AE$18)),0)))</f>
        <v>0</v>
      </c>
      <c r="H36" s="17"/>
      <c r="I36" s="17" cm="1">
        <f t="array" aca="1" ref="I36" ca="1">SUM(IF(SUMIF($AG$2:$AH$3,I2:I32,$AH$2:$AH$3)&gt;0,IF(WEEKDAY(H2:H32,2)&lt;=5,SUMIF($AG$2:$AH$3,I2:I32,$AH$2:$AH$3)-(SUMIF($AC$2:$AE$18,H2:H32,$AE$2:$AE$18)),0)))</f>
        <v>0</v>
      </c>
      <c r="J36" s="17"/>
      <c r="K36" s="17" cm="1">
        <f t="array" aca="1" ref="K36" ca="1">SUM(IF(SUMIF($AG$2:$AH$3,K2:K32,$AH$2:$AH$3)&gt;0,IF(WEEKDAY(J2:J32,2)&lt;=5,SUMIF($AG$2:$AH$3,K2:K32,$AH$2:$AH$3)-(SUMIF($AC$2:$AE$18,J2:J32,$AE$2:$AE$18)),0)))</f>
        <v>0</v>
      </c>
      <c r="L36" s="17"/>
      <c r="M36" s="17" cm="1">
        <f t="array" aca="1" ref="M36" ca="1">SUM(IF(SUMIF($AG$2:$AH$3,M2:M32,$AH$2:$AH$3)&gt;0,IF(WEEKDAY(L2:L32,2)&lt;=5,SUMIF($AG$2:$AH$3,M2:M32,$AH$2:$AH$3)-(SUMIF($AC$2:$AE$18,L2:L32,$AE$2:$AE$18)),0)))</f>
        <v>0</v>
      </c>
      <c r="N36" s="17"/>
      <c r="O36" s="17" cm="1">
        <f t="array" aca="1" ref="O36" ca="1">SUM(IF(SUMIF($AG$2:$AH$3,O2:O32,$AH$2:$AH$3)&gt;0,IF(WEEKDAY(N2:N32,2)&lt;=5,SUMIF($AG$2:$AH$3,O2:O32,$AH$2:$AH$3)-(SUMIF($AC$2:$AE$18,N2:N32,$AE$2:$AE$18)),0)))</f>
        <v>0</v>
      </c>
      <c r="P36" s="17"/>
      <c r="Q36" s="17" cm="1">
        <f t="array" aca="1" ref="Q36" ca="1">SUM(IF(SUMIF($AG$2:$AH$3,Q2:Q32,$AH$2:$AH$3)&gt;0,IF(WEEKDAY(P2:P32,2)&lt;=5,SUMIF($AG$2:$AH$3,Q2:Q32,$AH$2:$AH$3)-(SUMIF($AC$2:$AE$18,P2:P32,$AE$2:$AE$18)),0)))</f>
        <v>0</v>
      </c>
      <c r="R36" s="17"/>
      <c r="S36" s="17" cm="1">
        <f t="array" aca="1" ref="S36" ca="1">SUM(IF(SUMIF($AG$2:$AH$3,S2:S32,$AH$2:$AH$3)&gt;0,IF(WEEKDAY(R2:R32,2)&lt;=5,SUMIF($AG$2:$AH$3,S2:S32,$AH$2:$AH$3)-(SUMIF($AC$2:$AE$18,R2:R32,$AE$2:$AE$18)),0)))</f>
        <v>0</v>
      </c>
      <c r="T36" s="17"/>
      <c r="U36" s="17" cm="1">
        <f t="array" aca="1" ref="U36" ca="1">SUM(IF(SUMIF($AG$2:$AH$3,U2:U32,$AH$2:$AH$3)&gt;0,IF(WEEKDAY(T2:T32,2)&lt;=5,SUMIF($AG$2:$AH$3,U2:U32,$AH$2:$AH$3)-(SUMIF($AC$2:$AE$18,T2:T32,$AE$2:$AE$18)),0)))</f>
        <v>0</v>
      </c>
      <c r="V36" s="17"/>
      <c r="W36" s="17" cm="1">
        <f t="array" aca="1" ref="W36" ca="1">SUM(IF(SUMIF($AG$2:$AH$3,W2:W32,$AH$2:$AH$3)&gt;0,IF(WEEKDAY(V2:V32,2)&lt;=5,SUMIF($AG$2:$AH$3,W2:W32,$AH$2:$AH$3)-(SUMIF($AC$2:$AE$18,V2:V32,$AE$2:$AE$18)),0)))</f>
        <v>0</v>
      </c>
      <c r="X36" s="17"/>
      <c r="Y36" s="17" cm="1">
        <f t="array" aca="1" ref="Y36" ca="1">SUM(IF(SUMIF($AG$2:$AH$3,Y2:Y32,$AH$2:$AH$3)&gt;0,IF(WEEKDAY(X2:X32,2)&lt;=5,SUMIF($AG$2:$AH$3,Y2:Y32,$AH$2:$AH$3)-(SUMIF($AC$2:$AE$18,X2:X32,$AE$2:$AE$18)),0)))</f>
        <v>0</v>
      </c>
      <c r="Z36" s="17"/>
      <c r="AA36" s="17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7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D31:D32">
    <cfRule type="expression" dxfId="74" priority="20">
      <formula>WEEKDAY(D31,2)&gt;5</formula>
    </cfRule>
  </conditionalFormatting>
  <conditionalFormatting sqref="H32">
    <cfRule type="expression" dxfId="73" priority="19">
      <formula>WEEKDAY(H32,2)&gt;5</formula>
    </cfRule>
  </conditionalFormatting>
  <conditionalFormatting sqref="L32">
    <cfRule type="expression" dxfId="72" priority="18">
      <formula>WEEKDAY(L32,2)&gt;5</formula>
    </cfRule>
  </conditionalFormatting>
  <conditionalFormatting sqref="R32">
    <cfRule type="expression" dxfId="71" priority="17">
      <formula>WEEKDAY(R32,2)&gt;5</formula>
    </cfRule>
  </conditionalFormatting>
  <conditionalFormatting sqref="V32">
    <cfRule type="expression" dxfId="70" priority="16">
      <formula>WEEKDAY(V32,2)&gt;5</formula>
    </cfRule>
  </conditionalFormatting>
  <conditionalFormatting sqref="E30:E32">
    <cfRule type="expression" dxfId="69" priority="15">
      <formula>WEEKDAY(D30,2)&gt;5</formula>
    </cfRule>
  </conditionalFormatting>
  <conditionalFormatting sqref="I32">
    <cfRule type="expression" dxfId="68" priority="14">
      <formula>WEEKDAY(H32,2)&gt;5</formula>
    </cfRule>
  </conditionalFormatting>
  <conditionalFormatting sqref="M32">
    <cfRule type="expression" dxfId="67" priority="13">
      <formula>WEEKDAY(L32,2)&gt;5</formula>
    </cfRule>
  </conditionalFormatting>
  <conditionalFormatting sqref="S32">
    <cfRule type="expression" dxfId="66" priority="12">
      <formula>WEEKDAY(R32,2)&gt;5</formula>
    </cfRule>
  </conditionalFormatting>
  <conditionalFormatting sqref="W32">
    <cfRule type="expression" dxfId="65" priority="11">
      <formula>WEEKDAY(V32,2)&gt;5</formula>
    </cfRule>
  </conditionalFormatting>
  <conditionalFormatting sqref="B2:B32 D2:D30 F2:F32 H2:H31 J2:J32 L2:L31 N2:N32 P2:P32 R2:R31 T2:T32 V2:V31 X2:X32">
    <cfRule type="expression" dxfId="64" priority="21">
      <formula>SUMPRODUCT(--(B2=$AC$2:$AC$15))&gt;0</formula>
    </cfRule>
    <cfRule type="expression" dxfId="63" priority="22">
      <formula>WEEKDAY(B2,2)&gt;5</formula>
    </cfRule>
  </conditionalFormatting>
  <conditionalFormatting sqref="C2:C32 E2:E29 G2:G32 I2:I31 K2:K32 M2:M31 O2:O32 Q2:Q32 S2:S31 U2:U32 W2:W31 Y2:Y32">
    <cfRule type="cellIs" dxfId="62" priority="10" operator="equal">
      <formula>"UR/2"</formula>
    </cfRule>
    <cfRule type="expression" dxfId="61" priority="23">
      <formula>SUMPRODUCT(--(B2=$AC$2:$AC$15))&gt;0</formula>
    </cfRule>
    <cfRule type="cellIs" dxfId="60" priority="24" operator="equal">
      <formula>"UR"</formula>
    </cfRule>
    <cfRule type="expression" dxfId="59" priority="25">
      <formula>WEEKDAY(B2,2)&gt;5</formula>
    </cfRule>
  </conditionalFormatting>
  <conditionalFormatting sqref="B36:AA36">
    <cfRule type="cellIs" dxfId="58" priority="9" operator="greaterThan">
      <formula>0</formula>
    </cfRule>
  </conditionalFormatting>
  <conditionalFormatting sqref="AA2:AA32">
    <cfRule type="cellIs" dxfId="57" priority="5" operator="equal">
      <formula>"UR/2"</formula>
    </cfRule>
    <cfRule type="expression" dxfId="56" priority="6">
      <formula>SUMPRODUCT(--(Z2=$AC$2:$AC$15))&gt;0</formula>
    </cfRule>
    <cfRule type="cellIs" dxfId="55" priority="7" operator="equal">
      <formula>"UR"</formula>
    </cfRule>
    <cfRule type="expression" dxfId="54" priority="8">
      <formula>WEEKDAY(Z2,2)&gt;5</formula>
    </cfRule>
  </conditionalFormatting>
  <conditionalFormatting sqref="Z2">
    <cfRule type="expression" dxfId="53" priority="3">
      <formula>SUMPRODUCT(--(Z2=$AC$2:$AC$15))&gt;0</formula>
    </cfRule>
    <cfRule type="expression" dxfId="52" priority="4">
      <formula>WEEKDAY(Z2,2)&gt;5</formula>
    </cfRule>
  </conditionalFormatting>
  <conditionalFormatting sqref="Z3:Z32">
    <cfRule type="expression" dxfId="51" priority="1">
      <formula>SUMPRODUCT(--(Z3=$AC$2:$AC$15))&gt;0</formula>
    </cfRule>
    <cfRule type="expression" dxfId="50" priority="2">
      <formula>WEEKDAY(Z3,2)&gt;5</formula>
    </cfRule>
  </conditionalFormatting>
  <dataValidations count="3">
    <dataValidation type="list" showInputMessage="1" showErrorMessage="1" sqref="Q4" xr:uid="{B05E549B-A9F2-42BF-929A-50BD2AAD2094}">
      <formula1>"UR,UR/2,"</formula1>
    </dataValidation>
    <dataValidation type="list" showInputMessage="1" showErrorMessage="1" sqref="C2:C32 E2:E29 G2:G32 I2:I30 K2:K32 M2:M31 O2:O31 S2:S21 U2:U32 W2:W31 Q5:Q32 Q2:Q3 Y2:Y32 AA2:AA32" xr:uid="{38D1DFDF-60F2-416E-9253-8ECAB5816AA8}">
      <formula1>$AG$2:$AG$4</formula1>
    </dataValidation>
    <dataValidation type="list" allowBlank="1" showInputMessage="1" showErrorMessage="1" sqref="S22:S31 I31" xr:uid="{BAA8D8F2-21F1-4A2E-ACC1-326236B36756}">
      <formula1>"UR"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1990-7ADD-4F4F-A0F0-1FB7B16D4A2B}">
  <dimension ref="A1:AK37"/>
  <sheetViews>
    <sheetView workbookViewId="0">
      <selection activeCell="AD22" sqref="AD22"/>
    </sheetView>
  </sheetViews>
  <sheetFormatPr baseColWidth="10" defaultRowHeight="15" x14ac:dyDescent="0.25"/>
  <cols>
    <col min="1" max="1" width="11.42578125" style="15"/>
    <col min="2" max="2" width="6.7109375" style="15" bestFit="1" customWidth="1"/>
    <col min="3" max="3" width="11.42578125" style="15"/>
    <col min="4" max="4" width="6.28515625" style="15" bestFit="1" customWidth="1"/>
    <col min="5" max="5" width="11.42578125" style="15"/>
    <col min="6" max="6" width="6.28515625" style="15" bestFit="1" customWidth="1"/>
    <col min="7" max="7" width="11.42578125" style="15"/>
    <col min="8" max="8" width="6.28515625" style="15" bestFit="1" customWidth="1"/>
    <col min="9" max="9" width="11.42578125" style="15"/>
    <col min="10" max="10" width="6.28515625" style="15" bestFit="1" customWidth="1"/>
    <col min="11" max="11" width="11.42578125" style="15"/>
    <col min="12" max="12" width="6.28515625" style="15" bestFit="1" customWidth="1"/>
    <col min="13" max="13" width="11.42578125" style="15"/>
    <col min="14" max="14" width="6.28515625" style="15" bestFit="1" customWidth="1"/>
    <col min="15" max="15" width="11.42578125" style="15"/>
    <col min="16" max="16" width="6.28515625" style="15" bestFit="1" customWidth="1"/>
    <col min="17" max="17" width="11.7109375" style="15" bestFit="1" customWidth="1"/>
    <col min="18" max="18" width="6.28515625" style="15" bestFit="1" customWidth="1"/>
    <col min="19" max="19" width="11.42578125" style="15"/>
    <col min="20" max="20" width="6.28515625" style="15" bestFit="1" customWidth="1"/>
    <col min="21" max="21" width="11.42578125" style="15"/>
    <col min="22" max="22" width="6.5703125" style="15" bestFit="1" customWidth="1"/>
    <col min="23" max="23" width="11.42578125" style="15"/>
    <col min="24" max="24" width="6.28515625" style="15" bestFit="1" customWidth="1"/>
    <col min="25" max="25" width="11.42578125" style="15"/>
    <col min="26" max="26" width="6.28515625" style="15" bestFit="1" customWidth="1"/>
    <col min="27" max="28" width="11.42578125" style="15"/>
    <col min="29" max="29" width="10.140625" style="15" bestFit="1" customWidth="1"/>
    <col min="30" max="30" width="22.85546875" style="15" bestFit="1" customWidth="1"/>
    <col min="31" max="31" width="4" style="15" bestFit="1" customWidth="1"/>
    <col min="32" max="32" width="11.42578125" style="15"/>
    <col min="33" max="33" width="7" style="15" bestFit="1" customWidth="1"/>
    <col min="34" max="34" width="4" style="15" bestFit="1" customWidth="1"/>
    <col min="35" max="16384" width="11.42578125" style="15"/>
  </cols>
  <sheetData>
    <row r="1" spans="1:34" ht="15.75" thickBot="1" x14ac:dyDescent="0.3">
      <c r="A1" s="37">
        <v>2024</v>
      </c>
      <c r="B1" s="29" t="s">
        <v>1</v>
      </c>
      <c r="C1" s="29"/>
      <c r="D1" s="29" t="s">
        <v>2</v>
      </c>
      <c r="E1" s="29"/>
      <c r="F1" s="29" t="s">
        <v>3</v>
      </c>
      <c r="G1" s="29"/>
      <c r="H1" s="29" t="s">
        <v>4</v>
      </c>
      <c r="I1" s="29"/>
      <c r="J1" s="29" t="s">
        <v>5</v>
      </c>
      <c r="K1" s="29"/>
      <c r="L1" s="29" t="s">
        <v>6</v>
      </c>
      <c r="M1" s="29"/>
      <c r="N1" s="29" t="s">
        <v>7</v>
      </c>
      <c r="O1" s="29"/>
      <c r="P1" s="29" t="s">
        <v>8</v>
      </c>
      <c r="Q1" s="29"/>
      <c r="R1" s="29" t="s">
        <v>9</v>
      </c>
      <c r="S1" s="29"/>
      <c r="T1" s="29" t="s">
        <v>10</v>
      </c>
      <c r="U1" s="29"/>
      <c r="V1" s="29" t="s">
        <v>11</v>
      </c>
      <c r="W1" s="29"/>
      <c r="X1" s="29" t="s">
        <v>12</v>
      </c>
      <c r="Y1" s="29"/>
      <c r="Z1" s="29" t="s">
        <v>1</v>
      </c>
      <c r="AA1" s="29"/>
      <c r="AC1" s="28" t="s">
        <v>27</v>
      </c>
      <c r="AD1" s="28"/>
      <c r="AG1" s="27" t="s">
        <v>0</v>
      </c>
      <c r="AH1" s="27"/>
    </row>
    <row r="2" spans="1:34" x14ac:dyDescent="0.25">
      <c r="B2" s="38">
        <f>DATE(A1,1,1)</f>
        <v>45292</v>
      </c>
      <c r="C2" s="41"/>
      <c r="D2" s="5">
        <f>DATE($A$1,2,1)</f>
        <v>45323</v>
      </c>
      <c r="E2" s="10"/>
      <c r="F2" s="5">
        <f>DATE($A$1,3,1)</f>
        <v>45352</v>
      </c>
      <c r="G2" s="10"/>
      <c r="H2" s="5">
        <f>DATE($A$1,4,1)</f>
        <v>45383</v>
      </c>
      <c r="I2" s="10"/>
      <c r="J2" s="5">
        <f>DATE($A$1,5,1)</f>
        <v>45413</v>
      </c>
      <c r="K2" s="10"/>
      <c r="L2" s="5">
        <f>DATE($A$1,6,1)</f>
        <v>45444</v>
      </c>
      <c r="M2" s="10"/>
      <c r="N2" s="5">
        <f>DATE($A$1,7,1)</f>
        <v>45474</v>
      </c>
      <c r="O2" s="10"/>
      <c r="P2" s="5">
        <f>DATE($A$1,8,1)</f>
        <v>45505</v>
      </c>
      <c r="Q2" s="10"/>
      <c r="R2" s="5">
        <f>DATE($A$1,9,1)</f>
        <v>45536</v>
      </c>
      <c r="S2" s="10"/>
      <c r="T2" s="5">
        <f>DATE($A$1,10,1)</f>
        <v>45566</v>
      </c>
      <c r="U2" s="10"/>
      <c r="V2" s="5">
        <f>DATE($A$1,11,1)</f>
        <v>45597</v>
      </c>
      <c r="W2" s="11"/>
      <c r="X2" s="5">
        <f>DATE($A$1,12,1)</f>
        <v>45627</v>
      </c>
      <c r="Y2" s="10"/>
      <c r="Z2" s="5">
        <f>DATE($A$1+1,1,1)</f>
        <v>45658</v>
      </c>
      <c r="AA2" s="10"/>
      <c r="AC2" s="18">
        <f>DATE($A$1,1,1)</f>
        <v>45292</v>
      </c>
      <c r="AD2" s="31" t="s">
        <v>14</v>
      </c>
      <c r="AE2" s="19">
        <v>1</v>
      </c>
      <c r="AG2" s="34" t="s">
        <v>13</v>
      </c>
      <c r="AH2" s="19">
        <v>1</v>
      </c>
    </row>
    <row r="3" spans="1:34" x14ac:dyDescent="0.25">
      <c r="B3" s="39">
        <f>B2+1</f>
        <v>45293</v>
      </c>
      <c r="C3" s="42"/>
      <c r="D3" s="6">
        <f>D2+1</f>
        <v>45324</v>
      </c>
      <c r="E3" s="7"/>
      <c r="F3" s="6">
        <f>F2+1</f>
        <v>45353</v>
      </c>
      <c r="G3" s="7"/>
      <c r="H3" s="6">
        <f>H2+1</f>
        <v>45384</v>
      </c>
      <c r="I3" s="7"/>
      <c r="J3" s="6">
        <f>J2+1</f>
        <v>45414</v>
      </c>
      <c r="K3" s="7"/>
      <c r="L3" s="6">
        <f>L2+1</f>
        <v>45445</v>
      </c>
      <c r="M3" s="7"/>
      <c r="N3" s="6">
        <f>N2+1</f>
        <v>45475</v>
      </c>
      <c r="O3" s="7"/>
      <c r="P3" s="6">
        <f>P2+1</f>
        <v>45506</v>
      </c>
      <c r="Q3" s="7"/>
      <c r="R3" s="6">
        <f>R2+1</f>
        <v>45537</v>
      </c>
      <c r="S3" s="7"/>
      <c r="T3" s="6">
        <f>T2+1</f>
        <v>45567</v>
      </c>
      <c r="U3" s="7"/>
      <c r="V3" s="6">
        <f>V2+1</f>
        <v>45598</v>
      </c>
      <c r="W3" s="12"/>
      <c r="X3" s="6">
        <f>X2+1</f>
        <v>45628</v>
      </c>
      <c r="Y3" s="7"/>
      <c r="Z3" s="6">
        <f>Z2+1</f>
        <v>45659</v>
      </c>
      <c r="AA3" s="7"/>
      <c r="AC3" s="20">
        <f>DATE($A$1,1,6)</f>
        <v>45297</v>
      </c>
      <c r="AD3" s="32" t="s">
        <v>15</v>
      </c>
      <c r="AE3" s="21">
        <v>1</v>
      </c>
      <c r="AG3" s="35" t="s">
        <v>30</v>
      </c>
      <c r="AH3" s="21">
        <v>0.5</v>
      </c>
    </row>
    <row r="4" spans="1:34" ht="15.75" thickBot="1" x14ac:dyDescent="0.3">
      <c r="B4" s="39">
        <f t="shared" ref="B4:B32" si="0">B3+1</f>
        <v>45294</v>
      </c>
      <c r="C4" s="42"/>
      <c r="D4" s="6">
        <f t="shared" ref="D4:D30" si="1">D3+1</f>
        <v>45325</v>
      </c>
      <c r="E4" s="7"/>
      <c r="F4" s="6">
        <f t="shared" ref="F4:F32" si="2">F3+1</f>
        <v>45354</v>
      </c>
      <c r="G4" s="7"/>
      <c r="H4" s="6">
        <f t="shared" ref="H4:H31" si="3">H3+1</f>
        <v>45385</v>
      </c>
      <c r="I4" s="7"/>
      <c r="J4" s="6">
        <f t="shared" ref="J4:J32" si="4">J3+1</f>
        <v>45415</v>
      </c>
      <c r="K4" s="7"/>
      <c r="L4" s="6">
        <f t="shared" ref="L4:L31" si="5">L3+1</f>
        <v>45446</v>
      </c>
      <c r="M4" s="7"/>
      <c r="N4" s="6">
        <f t="shared" ref="N4:N32" si="6">N3+1</f>
        <v>45476</v>
      </c>
      <c r="O4" s="7"/>
      <c r="P4" s="6">
        <f t="shared" ref="P4:P32" si="7">P3+1</f>
        <v>45507</v>
      </c>
      <c r="Q4" s="7"/>
      <c r="R4" s="6">
        <f t="shared" ref="R4:R31" si="8">R3+1</f>
        <v>45538</v>
      </c>
      <c r="S4" s="7"/>
      <c r="T4" s="6">
        <f t="shared" ref="T4:T32" si="9">T3+1</f>
        <v>45568</v>
      </c>
      <c r="U4" s="7"/>
      <c r="V4" s="6">
        <f t="shared" ref="V4:V31" si="10">V3+1</f>
        <v>45599</v>
      </c>
      <c r="W4" s="12"/>
      <c r="X4" s="6">
        <f t="shared" ref="X4:X32" si="11">X3+1</f>
        <v>45629</v>
      </c>
      <c r="Y4" s="7"/>
      <c r="Z4" s="6">
        <f t="shared" ref="Z4:Z32" si="12">Z3+1</f>
        <v>45660</v>
      </c>
      <c r="AA4" s="7"/>
      <c r="AC4" s="20">
        <f>7*ROUND((4&amp;-$A$1)/7+MOD(19*MOD($A$1,19)-7,30)*0.14,)-6-2</f>
        <v>45380</v>
      </c>
      <c r="AD4" s="32" t="s">
        <v>16</v>
      </c>
      <c r="AE4" s="21">
        <v>1</v>
      </c>
      <c r="AG4" s="22"/>
      <c r="AH4" s="23"/>
    </row>
    <row r="5" spans="1:34" x14ac:dyDescent="0.25">
      <c r="B5" s="39">
        <f t="shared" si="0"/>
        <v>45295</v>
      </c>
      <c r="C5" s="42"/>
      <c r="D5" s="6">
        <f t="shared" si="1"/>
        <v>45326</v>
      </c>
      <c r="E5" s="7"/>
      <c r="F5" s="6">
        <f t="shared" si="2"/>
        <v>45355</v>
      </c>
      <c r="G5" s="7"/>
      <c r="H5" s="6">
        <f t="shared" si="3"/>
        <v>45386</v>
      </c>
      <c r="I5" s="7"/>
      <c r="J5" s="6">
        <f t="shared" si="4"/>
        <v>45416</v>
      </c>
      <c r="K5" s="7"/>
      <c r="L5" s="6">
        <f t="shared" si="5"/>
        <v>45447</v>
      </c>
      <c r="M5" s="7"/>
      <c r="N5" s="6">
        <f t="shared" si="6"/>
        <v>45477</v>
      </c>
      <c r="O5" s="7"/>
      <c r="P5" s="6">
        <f t="shared" si="7"/>
        <v>45508</v>
      </c>
      <c r="Q5" s="7"/>
      <c r="R5" s="6">
        <f t="shared" si="8"/>
        <v>45539</v>
      </c>
      <c r="S5" s="7"/>
      <c r="T5" s="6">
        <f t="shared" si="9"/>
        <v>45569</v>
      </c>
      <c r="U5" s="7"/>
      <c r="V5" s="6">
        <f t="shared" si="10"/>
        <v>45600</v>
      </c>
      <c r="W5" s="12"/>
      <c r="X5" s="6">
        <f t="shared" si="11"/>
        <v>45630</v>
      </c>
      <c r="Y5" s="7"/>
      <c r="Z5" s="6">
        <f t="shared" si="12"/>
        <v>45661</v>
      </c>
      <c r="AA5" s="7"/>
      <c r="AC5" s="20">
        <f>AC4+3</f>
        <v>45383</v>
      </c>
      <c r="AD5" s="32" t="s">
        <v>17</v>
      </c>
      <c r="AE5" s="21">
        <v>1</v>
      </c>
    </row>
    <row r="6" spans="1:34" x14ac:dyDescent="0.25">
      <c r="B6" s="39">
        <f t="shared" si="0"/>
        <v>45296</v>
      </c>
      <c r="C6" s="42"/>
      <c r="D6" s="6">
        <f t="shared" si="1"/>
        <v>45327</v>
      </c>
      <c r="E6" s="7"/>
      <c r="F6" s="6">
        <f t="shared" si="2"/>
        <v>45356</v>
      </c>
      <c r="G6" s="7"/>
      <c r="H6" s="6">
        <f t="shared" si="3"/>
        <v>45387</v>
      </c>
      <c r="I6" s="7"/>
      <c r="J6" s="6">
        <f t="shared" si="4"/>
        <v>45417</v>
      </c>
      <c r="K6" s="7"/>
      <c r="L6" s="6">
        <f t="shared" si="5"/>
        <v>45448</v>
      </c>
      <c r="M6" s="7"/>
      <c r="N6" s="6">
        <f t="shared" si="6"/>
        <v>45478</v>
      </c>
      <c r="O6" s="7"/>
      <c r="P6" s="6">
        <f t="shared" si="7"/>
        <v>45509</v>
      </c>
      <c r="Q6" s="7"/>
      <c r="R6" s="6">
        <f t="shared" si="8"/>
        <v>45540</v>
      </c>
      <c r="S6" s="7"/>
      <c r="T6" s="6">
        <f t="shared" si="9"/>
        <v>45570</v>
      </c>
      <c r="U6" s="7"/>
      <c r="V6" s="6">
        <f t="shared" si="10"/>
        <v>45601</v>
      </c>
      <c r="W6" s="12"/>
      <c r="X6" s="6">
        <f t="shared" si="11"/>
        <v>45631</v>
      </c>
      <c r="Y6" s="7"/>
      <c r="Z6" s="6">
        <f t="shared" si="12"/>
        <v>45662</v>
      </c>
      <c r="AA6" s="7"/>
      <c r="AC6" s="20">
        <f>DATE($A$1,5,1)</f>
        <v>45413</v>
      </c>
      <c r="AD6" s="32" t="s">
        <v>18</v>
      </c>
      <c r="AE6" s="21">
        <v>1</v>
      </c>
    </row>
    <row r="7" spans="1:34" x14ac:dyDescent="0.25">
      <c r="B7" s="39">
        <f t="shared" si="0"/>
        <v>45297</v>
      </c>
      <c r="C7" s="42"/>
      <c r="D7" s="6">
        <f t="shared" si="1"/>
        <v>45328</v>
      </c>
      <c r="E7" s="7"/>
      <c r="F7" s="6">
        <f t="shared" si="2"/>
        <v>45357</v>
      </c>
      <c r="G7" s="7"/>
      <c r="H7" s="6">
        <f t="shared" si="3"/>
        <v>45388</v>
      </c>
      <c r="I7" s="7"/>
      <c r="J7" s="6">
        <f t="shared" si="4"/>
        <v>45418</v>
      </c>
      <c r="K7" s="7"/>
      <c r="L7" s="6">
        <f t="shared" si="5"/>
        <v>45449</v>
      </c>
      <c r="M7" s="7"/>
      <c r="N7" s="6">
        <f t="shared" si="6"/>
        <v>45479</v>
      </c>
      <c r="O7" s="7"/>
      <c r="P7" s="6">
        <f t="shared" si="7"/>
        <v>45510</v>
      </c>
      <c r="Q7" s="7"/>
      <c r="R7" s="6">
        <f t="shared" si="8"/>
        <v>45541</v>
      </c>
      <c r="S7" s="7"/>
      <c r="T7" s="6">
        <f t="shared" si="9"/>
        <v>45571</v>
      </c>
      <c r="U7" s="7"/>
      <c r="V7" s="6">
        <f t="shared" si="10"/>
        <v>45602</v>
      </c>
      <c r="W7" s="12"/>
      <c r="X7" s="6">
        <f t="shared" si="11"/>
        <v>45632</v>
      </c>
      <c r="Y7" s="7"/>
      <c r="Z7" s="6">
        <f t="shared" si="12"/>
        <v>45663</v>
      </c>
      <c r="AA7" s="7"/>
      <c r="AC7" s="20">
        <f>AC4+41</f>
        <v>45421</v>
      </c>
      <c r="AD7" s="32" t="s">
        <v>19</v>
      </c>
      <c r="AE7" s="21">
        <v>1</v>
      </c>
    </row>
    <row r="8" spans="1:34" x14ac:dyDescent="0.25">
      <c r="B8" s="39">
        <f t="shared" si="0"/>
        <v>45298</v>
      </c>
      <c r="C8" s="42"/>
      <c r="D8" s="6">
        <f t="shared" si="1"/>
        <v>45329</v>
      </c>
      <c r="E8" s="7"/>
      <c r="F8" s="6">
        <f t="shared" si="2"/>
        <v>45358</v>
      </c>
      <c r="G8" s="7"/>
      <c r="H8" s="6">
        <f t="shared" si="3"/>
        <v>45389</v>
      </c>
      <c r="I8" s="7"/>
      <c r="J8" s="6">
        <f t="shared" si="4"/>
        <v>45419</v>
      </c>
      <c r="K8" s="7"/>
      <c r="L8" s="6">
        <f t="shared" si="5"/>
        <v>45450</v>
      </c>
      <c r="M8" s="7"/>
      <c r="N8" s="6">
        <f t="shared" si="6"/>
        <v>45480</v>
      </c>
      <c r="O8" s="7"/>
      <c r="P8" s="6">
        <f t="shared" si="7"/>
        <v>45511</v>
      </c>
      <c r="Q8" s="7"/>
      <c r="R8" s="6">
        <f t="shared" si="8"/>
        <v>45542</v>
      </c>
      <c r="S8" s="7"/>
      <c r="T8" s="6">
        <f t="shared" si="9"/>
        <v>45572</v>
      </c>
      <c r="U8" s="7"/>
      <c r="V8" s="6">
        <f t="shared" si="10"/>
        <v>45603</v>
      </c>
      <c r="W8" s="12"/>
      <c r="X8" s="6">
        <f t="shared" si="11"/>
        <v>45633</v>
      </c>
      <c r="Y8" s="7"/>
      <c r="Z8" s="6">
        <f t="shared" si="12"/>
        <v>45664</v>
      </c>
      <c r="AA8" s="7"/>
      <c r="AC8" s="20">
        <f>AC5+49</f>
        <v>45432</v>
      </c>
      <c r="AD8" s="32" t="s">
        <v>20</v>
      </c>
      <c r="AE8" s="21">
        <v>1</v>
      </c>
    </row>
    <row r="9" spans="1:34" x14ac:dyDescent="0.25">
      <c r="B9" s="39">
        <f t="shared" si="0"/>
        <v>45299</v>
      </c>
      <c r="C9" s="42"/>
      <c r="D9" s="6">
        <f t="shared" si="1"/>
        <v>45330</v>
      </c>
      <c r="E9" s="7"/>
      <c r="F9" s="6">
        <f t="shared" si="2"/>
        <v>45359</v>
      </c>
      <c r="G9" s="7"/>
      <c r="H9" s="6">
        <f t="shared" si="3"/>
        <v>45390</v>
      </c>
      <c r="I9" s="7"/>
      <c r="J9" s="6">
        <f t="shared" si="4"/>
        <v>45420</v>
      </c>
      <c r="K9" s="7"/>
      <c r="L9" s="6">
        <f t="shared" si="5"/>
        <v>45451</v>
      </c>
      <c r="M9" s="7"/>
      <c r="N9" s="6">
        <f t="shared" si="6"/>
        <v>45481</v>
      </c>
      <c r="O9" s="7"/>
      <c r="P9" s="6">
        <f t="shared" si="7"/>
        <v>45512</v>
      </c>
      <c r="Q9" s="7"/>
      <c r="R9" s="6">
        <f t="shared" si="8"/>
        <v>45543</v>
      </c>
      <c r="S9" s="7"/>
      <c r="T9" s="6">
        <f t="shared" si="9"/>
        <v>45573</v>
      </c>
      <c r="U9" s="7"/>
      <c r="V9" s="6">
        <f t="shared" si="10"/>
        <v>45604</v>
      </c>
      <c r="W9" s="12"/>
      <c r="X9" s="6">
        <f t="shared" si="11"/>
        <v>45634</v>
      </c>
      <c r="Y9" s="7"/>
      <c r="Z9" s="6">
        <f t="shared" si="12"/>
        <v>45665</v>
      </c>
      <c r="AA9" s="7"/>
      <c r="AC9" s="20">
        <f>AC5+59</f>
        <v>45442</v>
      </c>
      <c r="AD9" s="32" t="s">
        <v>21</v>
      </c>
      <c r="AE9" s="21">
        <v>1</v>
      </c>
    </row>
    <row r="10" spans="1:34" x14ac:dyDescent="0.25">
      <c r="B10" s="39">
        <f t="shared" si="0"/>
        <v>45300</v>
      </c>
      <c r="C10" s="42"/>
      <c r="D10" s="6">
        <f t="shared" si="1"/>
        <v>45331</v>
      </c>
      <c r="E10" s="7"/>
      <c r="F10" s="6">
        <f t="shared" si="2"/>
        <v>45360</v>
      </c>
      <c r="G10" s="7"/>
      <c r="H10" s="6">
        <f t="shared" si="3"/>
        <v>45391</v>
      </c>
      <c r="I10" s="7"/>
      <c r="J10" s="6">
        <f t="shared" si="4"/>
        <v>45421</v>
      </c>
      <c r="K10" s="7"/>
      <c r="L10" s="6">
        <f t="shared" si="5"/>
        <v>45452</v>
      </c>
      <c r="M10" s="7"/>
      <c r="N10" s="6">
        <f t="shared" si="6"/>
        <v>45482</v>
      </c>
      <c r="O10" s="7"/>
      <c r="P10" s="6">
        <f t="shared" si="7"/>
        <v>45513</v>
      </c>
      <c r="Q10" s="7"/>
      <c r="R10" s="6">
        <f t="shared" si="8"/>
        <v>45544</v>
      </c>
      <c r="S10" s="7"/>
      <c r="T10" s="6">
        <f t="shared" si="9"/>
        <v>45574</v>
      </c>
      <c r="U10" s="7"/>
      <c r="V10" s="6">
        <f t="shared" si="10"/>
        <v>45605</v>
      </c>
      <c r="W10" s="12"/>
      <c r="X10" s="6">
        <f t="shared" si="11"/>
        <v>45635</v>
      </c>
      <c r="Y10" s="7"/>
      <c r="Z10" s="6">
        <f t="shared" si="12"/>
        <v>45666</v>
      </c>
      <c r="AA10" s="7"/>
      <c r="AC10" s="20">
        <v>44788</v>
      </c>
      <c r="AD10" s="32" t="s">
        <v>22</v>
      </c>
      <c r="AE10" s="21">
        <v>1</v>
      </c>
    </row>
    <row r="11" spans="1:34" x14ac:dyDescent="0.25">
      <c r="B11" s="39">
        <f t="shared" si="0"/>
        <v>45301</v>
      </c>
      <c r="C11" s="42"/>
      <c r="D11" s="6">
        <f t="shared" si="1"/>
        <v>45332</v>
      </c>
      <c r="E11" s="7"/>
      <c r="F11" s="6">
        <f t="shared" si="2"/>
        <v>45361</v>
      </c>
      <c r="G11" s="7"/>
      <c r="H11" s="6">
        <f t="shared" si="3"/>
        <v>45392</v>
      </c>
      <c r="I11" s="7"/>
      <c r="J11" s="6">
        <f t="shared" si="4"/>
        <v>45422</v>
      </c>
      <c r="K11" s="7"/>
      <c r="L11" s="6">
        <f t="shared" si="5"/>
        <v>45453</v>
      </c>
      <c r="M11" s="7"/>
      <c r="N11" s="6">
        <f t="shared" si="6"/>
        <v>45483</v>
      </c>
      <c r="O11" s="7"/>
      <c r="P11" s="6">
        <f t="shared" si="7"/>
        <v>45514</v>
      </c>
      <c r="Q11" s="7"/>
      <c r="R11" s="6">
        <f t="shared" si="8"/>
        <v>45545</v>
      </c>
      <c r="S11" s="7"/>
      <c r="T11" s="6">
        <f t="shared" si="9"/>
        <v>45575</v>
      </c>
      <c r="U11" s="7"/>
      <c r="V11" s="6">
        <f t="shared" si="10"/>
        <v>45606</v>
      </c>
      <c r="W11" s="12"/>
      <c r="X11" s="6">
        <f t="shared" si="11"/>
        <v>45636</v>
      </c>
      <c r="Y11" s="7"/>
      <c r="Z11" s="6">
        <f t="shared" si="12"/>
        <v>45667</v>
      </c>
      <c r="AA11" s="7"/>
      <c r="AC11" s="20">
        <f>DATE($A$1,10,3)</f>
        <v>45568</v>
      </c>
      <c r="AD11" s="32" t="s">
        <v>23</v>
      </c>
      <c r="AE11" s="21">
        <v>1</v>
      </c>
    </row>
    <row r="12" spans="1:34" x14ac:dyDescent="0.25">
      <c r="B12" s="39">
        <f t="shared" si="0"/>
        <v>45302</v>
      </c>
      <c r="C12" s="42"/>
      <c r="D12" s="6">
        <f t="shared" si="1"/>
        <v>45333</v>
      </c>
      <c r="E12" s="7"/>
      <c r="F12" s="6">
        <f t="shared" si="2"/>
        <v>45362</v>
      </c>
      <c r="G12" s="7"/>
      <c r="H12" s="6">
        <f t="shared" si="3"/>
        <v>45393</v>
      </c>
      <c r="I12" s="7"/>
      <c r="J12" s="6">
        <f t="shared" si="4"/>
        <v>45423</v>
      </c>
      <c r="K12" s="7"/>
      <c r="L12" s="6">
        <f t="shared" si="5"/>
        <v>45454</v>
      </c>
      <c r="M12" s="7"/>
      <c r="N12" s="6">
        <f t="shared" si="6"/>
        <v>45484</v>
      </c>
      <c r="O12" s="7"/>
      <c r="P12" s="6">
        <f t="shared" si="7"/>
        <v>45515</v>
      </c>
      <c r="Q12" s="7"/>
      <c r="R12" s="6">
        <f t="shared" si="8"/>
        <v>45546</v>
      </c>
      <c r="S12" s="7"/>
      <c r="T12" s="6">
        <f t="shared" si="9"/>
        <v>45576</v>
      </c>
      <c r="U12" s="7"/>
      <c r="V12" s="6">
        <f t="shared" si="10"/>
        <v>45607</v>
      </c>
      <c r="W12" s="12"/>
      <c r="X12" s="6">
        <f t="shared" si="11"/>
        <v>45637</v>
      </c>
      <c r="Y12" s="7"/>
      <c r="Z12" s="6">
        <f t="shared" si="12"/>
        <v>45668</v>
      </c>
      <c r="AA12" s="7"/>
      <c r="AC12" s="20">
        <f>DATE($A$1,11,1)</f>
        <v>45597</v>
      </c>
      <c r="AD12" s="32" t="s">
        <v>24</v>
      </c>
      <c r="AE12" s="21">
        <v>1</v>
      </c>
    </row>
    <row r="13" spans="1:34" x14ac:dyDescent="0.25">
      <c r="B13" s="39">
        <f t="shared" si="0"/>
        <v>45303</v>
      </c>
      <c r="C13" s="42"/>
      <c r="D13" s="6">
        <f t="shared" si="1"/>
        <v>45334</v>
      </c>
      <c r="E13" s="7"/>
      <c r="F13" s="6">
        <f t="shared" si="2"/>
        <v>45363</v>
      </c>
      <c r="G13" s="7"/>
      <c r="H13" s="6">
        <f t="shared" si="3"/>
        <v>45394</v>
      </c>
      <c r="I13" s="7"/>
      <c r="J13" s="6">
        <f t="shared" si="4"/>
        <v>45424</v>
      </c>
      <c r="K13" s="7"/>
      <c r="L13" s="6">
        <f t="shared" si="5"/>
        <v>45455</v>
      </c>
      <c r="M13" s="7"/>
      <c r="N13" s="6">
        <f t="shared" si="6"/>
        <v>45485</v>
      </c>
      <c r="O13" s="7"/>
      <c r="P13" s="6">
        <f t="shared" si="7"/>
        <v>45516</v>
      </c>
      <c r="Q13" s="7"/>
      <c r="R13" s="6">
        <f t="shared" si="8"/>
        <v>45547</v>
      </c>
      <c r="S13" s="7"/>
      <c r="T13" s="6">
        <f t="shared" si="9"/>
        <v>45577</v>
      </c>
      <c r="U13" s="7"/>
      <c r="V13" s="6">
        <f t="shared" si="10"/>
        <v>45608</v>
      </c>
      <c r="W13" s="12"/>
      <c r="X13" s="6">
        <f t="shared" si="11"/>
        <v>45638</v>
      </c>
      <c r="Y13" s="7"/>
      <c r="Z13" s="6">
        <f t="shared" si="12"/>
        <v>45669</v>
      </c>
      <c r="AA13" s="7"/>
      <c r="AC13" s="20">
        <f>DATE($A$1,12,24)</f>
        <v>45650</v>
      </c>
      <c r="AD13" s="32" t="s">
        <v>28</v>
      </c>
      <c r="AE13" s="21">
        <v>0.5</v>
      </c>
    </row>
    <row r="14" spans="1:34" x14ac:dyDescent="0.25">
      <c r="B14" s="39">
        <f t="shared" si="0"/>
        <v>45304</v>
      </c>
      <c r="C14" s="42"/>
      <c r="D14" s="6">
        <f t="shared" si="1"/>
        <v>45335</v>
      </c>
      <c r="E14" s="7"/>
      <c r="F14" s="6">
        <f t="shared" si="2"/>
        <v>45364</v>
      </c>
      <c r="G14" s="7"/>
      <c r="H14" s="6">
        <f t="shared" si="3"/>
        <v>45395</v>
      </c>
      <c r="I14" s="7"/>
      <c r="J14" s="6">
        <f t="shared" si="4"/>
        <v>45425</v>
      </c>
      <c r="K14" s="7"/>
      <c r="L14" s="6">
        <f t="shared" si="5"/>
        <v>45456</v>
      </c>
      <c r="M14" s="7"/>
      <c r="N14" s="6">
        <f t="shared" si="6"/>
        <v>45486</v>
      </c>
      <c r="O14" s="7"/>
      <c r="P14" s="6">
        <f t="shared" si="7"/>
        <v>45517</v>
      </c>
      <c r="Q14" s="7"/>
      <c r="R14" s="6">
        <f t="shared" si="8"/>
        <v>45548</v>
      </c>
      <c r="S14" s="7"/>
      <c r="T14" s="6">
        <f t="shared" si="9"/>
        <v>45578</v>
      </c>
      <c r="U14" s="7"/>
      <c r="V14" s="6">
        <f t="shared" si="10"/>
        <v>45609</v>
      </c>
      <c r="W14" s="12"/>
      <c r="X14" s="6">
        <f t="shared" si="11"/>
        <v>45639</v>
      </c>
      <c r="Y14" s="7"/>
      <c r="Z14" s="6">
        <f t="shared" si="12"/>
        <v>45670</v>
      </c>
      <c r="AA14" s="7"/>
      <c r="AC14" s="20">
        <f>DATE($A$1,12,25)</f>
        <v>45651</v>
      </c>
      <c r="AD14" s="32" t="s">
        <v>25</v>
      </c>
      <c r="AE14" s="21">
        <v>1</v>
      </c>
    </row>
    <row r="15" spans="1:34" x14ac:dyDescent="0.25">
      <c r="B15" s="39">
        <f t="shared" si="0"/>
        <v>45305</v>
      </c>
      <c r="C15" s="42"/>
      <c r="D15" s="6">
        <f t="shared" si="1"/>
        <v>45336</v>
      </c>
      <c r="E15" s="7"/>
      <c r="F15" s="6">
        <f t="shared" si="2"/>
        <v>45365</v>
      </c>
      <c r="G15" s="7"/>
      <c r="H15" s="6">
        <f t="shared" si="3"/>
        <v>45396</v>
      </c>
      <c r="I15" s="7"/>
      <c r="J15" s="6">
        <f t="shared" si="4"/>
        <v>45426</v>
      </c>
      <c r="K15" s="7"/>
      <c r="L15" s="6">
        <f t="shared" si="5"/>
        <v>45457</v>
      </c>
      <c r="M15" s="7"/>
      <c r="N15" s="6">
        <f t="shared" si="6"/>
        <v>45487</v>
      </c>
      <c r="O15" s="7"/>
      <c r="P15" s="6">
        <f t="shared" si="7"/>
        <v>45518</v>
      </c>
      <c r="Q15" s="7"/>
      <c r="R15" s="6">
        <f t="shared" si="8"/>
        <v>45549</v>
      </c>
      <c r="S15" s="7"/>
      <c r="T15" s="6">
        <f t="shared" si="9"/>
        <v>45579</v>
      </c>
      <c r="U15" s="7"/>
      <c r="V15" s="6">
        <f t="shared" si="10"/>
        <v>45610</v>
      </c>
      <c r="W15" s="12"/>
      <c r="X15" s="6">
        <f t="shared" si="11"/>
        <v>45640</v>
      </c>
      <c r="Y15" s="7"/>
      <c r="Z15" s="6">
        <f t="shared" si="12"/>
        <v>45671</v>
      </c>
      <c r="AA15" s="7"/>
      <c r="AC15" s="20">
        <f>DATE($A$1,12,26)</f>
        <v>45652</v>
      </c>
      <c r="AD15" s="32" t="s">
        <v>26</v>
      </c>
      <c r="AE15" s="21">
        <v>1</v>
      </c>
    </row>
    <row r="16" spans="1:34" x14ac:dyDescent="0.25">
      <c r="B16" s="39">
        <f t="shared" si="0"/>
        <v>45306</v>
      </c>
      <c r="C16" s="42"/>
      <c r="D16" s="6">
        <f t="shared" si="1"/>
        <v>45337</v>
      </c>
      <c r="E16" s="7"/>
      <c r="F16" s="6">
        <f t="shared" si="2"/>
        <v>45366</v>
      </c>
      <c r="G16" s="7"/>
      <c r="H16" s="6">
        <f t="shared" si="3"/>
        <v>45397</v>
      </c>
      <c r="I16" s="7"/>
      <c r="J16" s="6">
        <f t="shared" si="4"/>
        <v>45427</v>
      </c>
      <c r="K16" s="7"/>
      <c r="L16" s="6">
        <f t="shared" si="5"/>
        <v>45458</v>
      </c>
      <c r="M16" s="7"/>
      <c r="N16" s="6">
        <f t="shared" si="6"/>
        <v>45488</v>
      </c>
      <c r="O16" s="7"/>
      <c r="P16" s="6">
        <f t="shared" si="7"/>
        <v>45519</v>
      </c>
      <c r="Q16" s="7"/>
      <c r="R16" s="6">
        <f t="shared" si="8"/>
        <v>45550</v>
      </c>
      <c r="S16" s="7"/>
      <c r="T16" s="6">
        <f t="shared" si="9"/>
        <v>45580</v>
      </c>
      <c r="U16" s="7"/>
      <c r="V16" s="6">
        <f t="shared" si="10"/>
        <v>45611</v>
      </c>
      <c r="W16" s="12"/>
      <c r="X16" s="6">
        <f t="shared" si="11"/>
        <v>45641</v>
      </c>
      <c r="Y16" s="7"/>
      <c r="Z16" s="6">
        <f t="shared" si="12"/>
        <v>45672</v>
      </c>
      <c r="AA16" s="7"/>
      <c r="AC16" s="20">
        <f>DATE($A$1,12,31)</f>
        <v>45657</v>
      </c>
      <c r="AD16" s="32" t="s">
        <v>29</v>
      </c>
      <c r="AE16" s="21">
        <v>0.5</v>
      </c>
    </row>
    <row r="17" spans="2:37" x14ac:dyDescent="0.25">
      <c r="B17" s="39">
        <f t="shared" si="0"/>
        <v>45307</v>
      </c>
      <c r="C17" s="42"/>
      <c r="D17" s="6">
        <f t="shared" si="1"/>
        <v>45338</v>
      </c>
      <c r="E17" s="7"/>
      <c r="F17" s="6">
        <f t="shared" si="2"/>
        <v>45367</v>
      </c>
      <c r="G17" s="7"/>
      <c r="H17" s="6">
        <f t="shared" si="3"/>
        <v>45398</v>
      </c>
      <c r="I17" s="7"/>
      <c r="J17" s="6">
        <f t="shared" si="4"/>
        <v>45428</v>
      </c>
      <c r="K17" s="7"/>
      <c r="L17" s="6">
        <f t="shared" si="5"/>
        <v>45459</v>
      </c>
      <c r="M17" s="7"/>
      <c r="N17" s="6">
        <f t="shared" si="6"/>
        <v>45489</v>
      </c>
      <c r="O17" s="7"/>
      <c r="P17" s="6">
        <f t="shared" si="7"/>
        <v>45520</v>
      </c>
      <c r="Q17" s="7"/>
      <c r="R17" s="6">
        <f t="shared" si="8"/>
        <v>45551</v>
      </c>
      <c r="S17" s="7"/>
      <c r="T17" s="6">
        <f t="shared" si="9"/>
        <v>45581</v>
      </c>
      <c r="U17" s="7"/>
      <c r="V17" s="6">
        <f t="shared" si="10"/>
        <v>45612</v>
      </c>
      <c r="W17" s="12"/>
      <c r="X17" s="6">
        <f t="shared" si="11"/>
        <v>45642</v>
      </c>
      <c r="Y17" s="7"/>
      <c r="Z17" s="6">
        <f t="shared" si="12"/>
        <v>45673</v>
      </c>
      <c r="AA17" s="7"/>
      <c r="AC17" s="20">
        <f>DATE($A$1+1,1,1)</f>
        <v>45658</v>
      </c>
      <c r="AD17" s="32" t="s">
        <v>14</v>
      </c>
      <c r="AE17" s="21">
        <v>1</v>
      </c>
    </row>
    <row r="18" spans="2:37" ht="15.75" thickBot="1" x14ac:dyDescent="0.3">
      <c r="B18" s="39">
        <f t="shared" si="0"/>
        <v>45308</v>
      </c>
      <c r="C18" s="42"/>
      <c r="D18" s="6">
        <f t="shared" si="1"/>
        <v>45339</v>
      </c>
      <c r="E18" s="7"/>
      <c r="F18" s="6">
        <f t="shared" si="2"/>
        <v>45368</v>
      </c>
      <c r="G18" s="7"/>
      <c r="H18" s="6">
        <f t="shared" si="3"/>
        <v>45399</v>
      </c>
      <c r="I18" s="7"/>
      <c r="J18" s="6">
        <f t="shared" si="4"/>
        <v>45429</v>
      </c>
      <c r="K18" s="7"/>
      <c r="L18" s="6">
        <f t="shared" si="5"/>
        <v>45460</v>
      </c>
      <c r="M18" s="7"/>
      <c r="N18" s="6">
        <f t="shared" si="6"/>
        <v>45490</v>
      </c>
      <c r="O18" s="7"/>
      <c r="P18" s="6">
        <f t="shared" si="7"/>
        <v>45521</v>
      </c>
      <c r="Q18" s="7"/>
      <c r="R18" s="6">
        <f t="shared" si="8"/>
        <v>45552</v>
      </c>
      <c r="S18" s="7"/>
      <c r="T18" s="6">
        <f t="shared" si="9"/>
        <v>45582</v>
      </c>
      <c r="U18" s="7"/>
      <c r="V18" s="6">
        <f t="shared" si="10"/>
        <v>45613</v>
      </c>
      <c r="W18" s="12"/>
      <c r="X18" s="6">
        <f t="shared" si="11"/>
        <v>45643</v>
      </c>
      <c r="Y18" s="7"/>
      <c r="Z18" s="6">
        <f t="shared" si="12"/>
        <v>45674</v>
      </c>
      <c r="AA18" s="7"/>
      <c r="AC18" s="24">
        <f>DATE($A$1+1,1,6)</f>
        <v>45663</v>
      </c>
      <c r="AD18" s="33" t="s">
        <v>15</v>
      </c>
      <c r="AE18" s="23">
        <v>1</v>
      </c>
    </row>
    <row r="19" spans="2:37" x14ac:dyDescent="0.25">
      <c r="B19" s="39">
        <f t="shared" si="0"/>
        <v>45309</v>
      </c>
      <c r="C19" s="42"/>
      <c r="D19" s="6">
        <f t="shared" si="1"/>
        <v>45340</v>
      </c>
      <c r="E19" s="7"/>
      <c r="F19" s="6">
        <f t="shared" si="2"/>
        <v>45369</v>
      </c>
      <c r="G19" s="7"/>
      <c r="H19" s="6">
        <f t="shared" si="3"/>
        <v>45400</v>
      </c>
      <c r="I19" s="7"/>
      <c r="J19" s="6">
        <f t="shared" si="4"/>
        <v>45430</v>
      </c>
      <c r="K19" s="7"/>
      <c r="L19" s="6">
        <f t="shared" si="5"/>
        <v>45461</v>
      </c>
      <c r="M19" s="7"/>
      <c r="N19" s="6">
        <f t="shared" si="6"/>
        <v>45491</v>
      </c>
      <c r="O19" s="7"/>
      <c r="P19" s="6">
        <f t="shared" si="7"/>
        <v>45522</v>
      </c>
      <c r="Q19" s="7"/>
      <c r="R19" s="6">
        <f t="shared" si="8"/>
        <v>45553</v>
      </c>
      <c r="S19" s="7"/>
      <c r="T19" s="6">
        <f t="shared" si="9"/>
        <v>45583</v>
      </c>
      <c r="U19" s="7"/>
      <c r="V19" s="6">
        <f t="shared" si="10"/>
        <v>45614</v>
      </c>
      <c r="W19" s="12"/>
      <c r="X19" s="6">
        <f t="shared" si="11"/>
        <v>45644</v>
      </c>
      <c r="Y19" s="7"/>
      <c r="Z19" s="6">
        <f t="shared" si="12"/>
        <v>45675</v>
      </c>
      <c r="AA19" s="7"/>
    </row>
    <row r="20" spans="2:37" x14ac:dyDescent="0.25">
      <c r="B20" s="39">
        <f t="shared" si="0"/>
        <v>45310</v>
      </c>
      <c r="C20" s="42"/>
      <c r="D20" s="6">
        <f t="shared" si="1"/>
        <v>45341</v>
      </c>
      <c r="E20" s="7"/>
      <c r="F20" s="6">
        <f t="shared" si="2"/>
        <v>45370</v>
      </c>
      <c r="G20" s="7"/>
      <c r="H20" s="6">
        <f t="shared" si="3"/>
        <v>45401</v>
      </c>
      <c r="I20" s="7"/>
      <c r="J20" s="6">
        <f t="shared" si="4"/>
        <v>45431</v>
      </c>
      <c r="K20" s="7"/>
      <c r="L20" s="6">
        <f t="shared" si="5"/>
        <v>45462</v>
      </c>
      <c r="M20" s="7"/>
      <c r="N20" s="6">
        <f t="shared" si="6"/>
        <v>45492</v>
      </c>
      <c r="O20" s="7"/>
      <c r="P20" s="6">
        <f t="shared" si="7"/>
        <v>45523</v>
      </c>
      <c r="Q20" s="7"/>
      <c r="R20" s="6">
        <f t="shared" si="8"/>
        <v>45554</v>
      </c>
      <c r="S20" s="7"/>
      <c r="T20" s="6">
        <f t="shared" si="9"/>
        <v>45584</v>
      </c>
      <c r="U20" s="7"/>
      <c r="V20" s="6">
        <f t="shared" si="10"/>
        <v>45615</v>
      </c>
      <c r="W20" s="12"/>
      <c r="X20" s="6">
        <f t="shared" si="11"/>
        <v>45645</v>
      </c>
      <c r="Y20" s="7"/>
      <c r="Z20" s="6">
        <f t="shared" si="12"/>
        <v>45676</v>
      </c>
      <c r="AA20" s="7"/>
    </row>
    <row r="21" spans="2:37" x14ac:dyDescent="0.25">
      <c r="B21" s="39">
        <f t="shared" si="0"/>
        <v>45311</v>
      </c>
      <c r="C21" s="42"/>
      <c r="D21" s="6">
        <f t="shared" si="1"/>
        <v>45342</v>
      </c>
      <c r="E21" s="7"/>
      <c r="F21" s="6">
        <f t="shared" si="2"/>
        <v>45371</v>
      </c>
      <c r="G21" s="7"/>
      <c r="H21" s="6">
        <f t="shared" si="3"/>
        <v>45402</v>
      </c>
      <c r="I21" s="7"/>
      <c r="J21" s="6">
        <f t="shared" si="4"/>
        <v>45432</v>
      </c>
      <c r="K21" s="7"/>
      <c r="L21" s="6">
        <f t="shared" si="5"/>
        <v>45463</v>
      </c>
      <c r="M21" s="7"/>
      <c r="N21" s="6">
        <f t="shared" si="6"/>
        <v>45493</v>
      </c>
      <c r="O21" s="7"/>
      <c r="P21" s="6">
        <f t="shared" si="7"/>
        <v>45524</v>
      </c>
      <c r="Q21" s="7"/>
      <c r="R21" s="6">
        <f t="shared" si="8"/>
        <v>45555</v>
      </c>
      <c r="S21" s="7"/>
      <c r="T21" s="6">
        <f t="shared" si="9"/>
        <v>45585</v>
      </c>
      <c r="U21" s="7"/>
      <c r="V21" s="6">
        <f t="shared" si="10"/>
        <v>45616</v>
      </c>
      <c r="W21" s="12"/>
      <c r="X21" s="6">
        <f t="shared" si="11"/>
        <v>45646</v>
      </c>
      <c r="Y21" s="7"/>
      <c r="Z21" s="6">
        <f t="shared" si="12"/>
        <v>45677</v>
      </c>
      <c r="AA21" s="7"/>
      <c r="AC21" s="16" t="s">
        <v>31</v>
      </c>
      <c r="AD21" s="15">
        <v>30</v>
      </c>
      <c r="AK21" s="36"/>
    </row>
    <row r="22" spans="2:37" ht="15.75" thickBot="1" x14ac:dyDescent="0.3">
      <c r="B22" s="39">
        <f t="shared" si="0"/>
        <v>45312</v>
      </c>
      <c r="C22" s="42"/>
      <c r="D22" s="6">
        <f t="shared" si="1"/>
        <v>45343</v>
      </c>
      <c r="E22" s="7"/>
      <c r="F22" s="6">
        <f t="shared" si="2"/>
        <v>45372</v>
      </c>
      <c r="G22" s="7"/>
      <c r="H22" s="6">
        <f t="shared" si="3"/>
        <v>45403</v>
      </c>
      <c r="I22" s="7"/>
      <c r="J22" s="6">
        <f t="shared" si="4"/>
        <v>45433</v>
      </c>
      <c r="K22" s="7"/>
      <c r="L22" s="6">
        <f t="shared" si="5"/>
        <v>45464</v>
      </c>
      <c r="M22" s="7"/>
      <c r="N22" s="6">
        <f t="shared" si="6"/>
        <v>45494</v>
      </c>
      <c r="O22" s="7"/>
      <c r="P22" s="6">
        <f t="shared" si="7"/>
        <v>45525</v>
      </c>
      <c r="Q22" s="7"/>
      <c r="R22" s="6">
        <f t="shared" si="8"/>
        <v>45556</v>
      </c>
      <c r="S22" s="7"/>
      <c r="T22" s="6">
        <f t="shared" si="9"/>
        <v>45586</v>
      </c>
      <c r="U22" s="7"/>
      <c r="V22" s="6">
        <f t="shared" si="10"/>
        <v>45617</v>
      </c>
      <c r="W22" s="12"/>
      <c r="X22" s="6">
        <f t="shared" si="11"/>
        <v>45647</v>
      </c>
      <c r="Y22" s="7"/>
      <c r="Z22" s="6">
        <f t="shared" si="12"/>
        <v>45678</v>
      </c>
      <c r="AA22" s="7"/>
      <c r="AC22" s="25" t="s">
        <v>32</v>
      </c>
      <c r="AD22" s="26">
        <f ca="1">SUM(B36:AA36)</f>
        <v>0</v>
      </c>
      <c r="AJ22" s="30"/>
    </row>
    <row r="23" spans="2:37" ht="15.75" thickTop="1" x14ac:dyDescent="0.25">
      <c r="B23" s="39">
        <f t="shared" si="0"/>
        <v>45313</v>
      </c>
      <c r="C23" s="42"/>
      <c r="D23" s="6">
        <f t="shared" si="1"/>
        <v>45344</v>
      </c>
      <c r="E23" s="7"/>
      <c r="F23" s="6">
        <f t="shared" si="2"/>
        <v>45373</v>
      </c>
      <c r="G23" s="7"/>
      <c r="H23" s="6">
        <f t="shared" si="3"/>
        <v>45404</v>
      </c>
      <c r="I23" s="7"/>
      <c r="J23" s="6">
        <f t="shared" si="4"/>
        <v>45434</v>
      </c>
      <c r="K23" s="7"/>
      <c r="L23" s="6">
        <f t="shared" si="5"/>
        <v>45465</v>
      </c>
      <c r="M23" s="7"/>
      <c r="N23" s="6">
        <f t="shared" si="6"/>
        <v>45495</v>
      </c>
      <c r="O23" s="7"/>
      <c r="P23" s="6">
        <f t="shared" si="7"/>
        <v>45526</v>
      </c>
      <c r="Q23" s="7"/>
      <c r="R23" s="6">
        <f t="shared" si="8"/>
        <v>45557</v>
      </c>
      <c r="S23" s="7"/>
      <c r="T23" s="6">
        <f t="shared" si="9"/>
        <v>45587</v>
      </c>
      <c r="U23" s="7"/>
      <c r="V23" s="6">
        <f t="shared" si="10"/>
        <v>45618</v>
      </c>
      <c r="W23" s="12"/>
      <c r="X23" s="6">
        <f t="shared" si="11"/>
        <v>45648</v>
      </c>
      <c r="Y23" s="7"/>
      <c r="Z23" s="6">
        <f t="shared" si="12"/>
        <v>45679</v>
      </c>
      <c r="AA23" s="7"/>
      <c r="AC23" s="16" t="s">
        <v>33</v>
      </c>
      <c r="AD23" s="15">
        <f ca="1">AD21-AD22</f>
        <v>30</v>
      </c>
      <c r="AJ23" s="30"/>
    </row>
    <row r="24" spans="2:37" x14ac:dyDescent="0.25">
      <c r="B24" s="39">
        <f t="shared" si="0"/>
        <v>45314</v>
      </c>
      <c r="C24" s="42"/>
      <c r="D24" s="6">
        <f t="shared" si="1"/>
        <v>45345</v>
      </c>
      <c r="E24" s="7"/>
      <c r="F24" s="6">
        <f t="shared" si="2"/>
        <v>45374</v>
      </c>
      <c r="G24" s="7"/>
      <c r="H24" s="6">
        <f t="shared" si="3"/>
        <v>45405</v>
      </c>
      <c r="I24" s="7"/>
      <c r="J24" s="6">
        <f t="shared" si="4"/>
        <v>45435</v>
      </c>
      <c r="K24" s="7"/>
      <c r="L24" s="6">
        <f t="shared" si="5"/>
        <v>45466</v>
      </c>
      <c r="M24" s="7"/>
      <c r="N24" s="6">
        <f t="shared" si="6"/>
        <v>45496</v>
      </c>
      <c r="O24" s="7"/>
      <c r="P24" s="6">
        <f t="shared" si="7"/>
        <v>45527</v>
      </c>
      <c r="Q24" s="7"/>
      <c r="R24" s="6">
        <f t="shared" si="8"/>
        <v>45558</v>
      </c>
      <c r="S24" s="7"/>
      <c r="T24" s="6">
        <f t="shared" si="9"/>
        <v>45588</v>
      </c>
      <c r="U24" s="7"/>
      <c r="V24" s="6">
        <f t="shared" si="10"/>
        <v>45619</v>
      </c>
      <c r="W24" s="12"/>
      <c r="X24" s="6">
        <f t="shared" si="11"/>
        <v>45649</v>
      </c>
      <c r="Y24" s="7"/>
      <c r="Z24" s="6">
        <f t="shared" si="12"/>
        <v>45680</v>
      </c>
      <c r="AA24" s="7"/>
      <c r="AJ24" s="30"/>
    </row>
    <row r="25" spans="2:37" x14ac:dyDescent="0.25">
      <c r="B25" s="39">
        <f t="shared" si="0"/>
        <v>45315</v>
      </c>
      <c r="C25" s="42"/>
      <c r="D25" s="6">
        <f t="shared" si="1"/>
        <v>45346</v>
      </c>
      <c r="E25" s="7"/>
      <c r="F25" s="6">
        <f t="shared" si="2"/>
        <v>45375</v>
      </c>
      <c r="G25" s="7"/>
      <c r="H25" s="6">
        <f t="shared" si="3"/>
        <v>45406</v>
      </c>
      <c r="I25" s="7"/>
      <c r="J25" s="6">
        <f t="shared" si="4"/>
        <v>45436</v>
      </c>
      <c r="K25" s="7"/>
      <c r="L25" s="6">
        <f t="shared" si="5"/>
        <v>45467</v>
      </c>
      <c r="M25" s="7"/>
      <c r="N25" s="6">
        <f t="shared" si="6"/>
        <v>45497</v>
      </c>
      <c r="O25" s="7"/>
      <c r="P25" s="6">
        <f t="shared" si="7"/>
        <v>45528</v>
      </c>
      <c r="Q25" s="7"/>
      <c r="R25" s="6">
        <f t="shared" si="8"/>
        <v>45559</v>
      </c>
      <c r="S25" s="7"/>
      <c r="T25" s="6">
        <f t="shared" si="9"/>
        <v>45589</v>
      </c>
      <c r="U25" s="7"/>
      <c r="V25" s="6">
        <f t="shared" si="10"/>
        <v>45620</v>
      </c>
      <c r="W25" s="12"/>
      <c r="X25" s="6">
        <f t="shared" si="11"/>
        <v>45650</v>
      </c>
      <c r="Y25" s="7"/>
      <c r="Z25" s="6">
        <f t="shared" si="12"/>
        <v>45681</v>
      </c>
      <c r="AA25" s="7"/>
      <c r="AJ25" s="30"/>
    </row>
    <row r="26" spans="2:37" x14ac:dyDescent="0.25">
      <c r="B26" s="39">
        <f t="shared" si="0"/>
        <v>45316</v>
      </c>
      <c r="C26" s="42"/>
      <c r="D26" s="6">
        <f t="shared" si="1"/>
        <v>45347</v>
      </c>
      <c r="E26" s="7"/>
      <c r="F26" s="6">
        <f t="shared" si="2"/>
        <v>45376</v>
      </c>
      <c r="G26" s="7"/>
      <c r="H26" s="6">
        <f t="shared" si="3"/>
        <v>45407</v>
      </c>
      <c r="I26" s="7"/>
      <c r="J26" s="6">
        <f t="shared" si="4"/>
        <v>45437</v>
      </c>
      <c r="K26" s="7"/>
      <c r="L26" s="6">
        <f t="shared" si="5"/>
        <v>45468</v>
      </c>
      <c r="M26" s="7"/>
      <c r="N26" s="6">
        <f t="shared" si="6"/>
        <v>45498</v>
      </c>
      <c r="O26" s="7"/>
      <c r="P26" s="6">
        <f t="shared" si="7"/>
        <v>45529</v>
      </c>
      <c r="Q26" s="7"/>
      <c r="R26" s="6">
        <f t="shared" si="8"/>
        <v>45560</v>
      </c>
      <c r="S26" s="7"/>
      <c r="T26" s="6">
        <f t="shared" si="9"/>
        <v>45590</v>
      </c>
      <c r="U26" s="7"/>
      <c r="V26" s="6">
        <f t="shared" si="10"/>
        <v>45621</v>
      </c>
      <c r="W26" s="12"/>
      <c r="X26" s="6">
        <f t="shared" si="11"/>
        <v>45651</v>
      </c>
      <c r="Y26" s="7"/>
      <c r="Z26" s="6">
        <f t="shared" si="12"/>
        <v>45682</v>
      </c>
      <c r="AA26" s="7"/>
      <c r="AJ26" s="30"/>
    </row>
    <row r="27" spans="2:37" x14ac:dyDescent="0.25">
      <c r="B27" s="39">
        <f t="shared" si="0"/>
        <v>45317</v>
      </c>
      <c r="C27" s="42"/>
      <c r="D27" s="6">
        <f t="shared" si="1"/>
        <v>45348</v>
      </c>
      <c r="E27" s="7"/>
      <c r="F27" s="6">
        <f t="shared" si="2"/>
        <v>45377</v>
      </c>
      <c r="G27" s="7"/>
      <c r="H27" s="6">
        <f t="shared" si="3"/>
        <v>45408</v>
      </c>
      <c r="I27" s="7"/>
      <c r="J27" s="6">
        <f t="shared" si="4"/>
        <v>45438</v>
      </c>
      <c r="K27" s="7"/>
      <c r="L27" s="6">
        <f t="shared" si="5"/>
        <v>45469</v>
      </c>
      <c r="M27" s="7"/>
      <c r="N27" s="6">
        <f t="shared" si="6"/>
        <v>45499</v>
      </c>
      <c r="O27" s="7"/>
      <c r="P27" s="6">
        <f t="shared" si="7"/>
        <v>45530</v>
      </c>
      <c r="Q27" s="7"/>
      <c r="R27" s="6">
        <f t="shared" si="8"/>
        <v>45561</v>
      </c>
      <c r="S27" s="7"/>
      <c r="T27" s="6">
        <f t="shared" si="9"/>
        <v>45591</v>
      </c>
      <c r="U27" s="7"/>
      <c r="V27" s="6">
        <f t="shared" si="10"/>
        <v>45622</v>
      </c>
      <c r="W27" s="12"/>
      <c r="X27" s="6">
        <f t="shared" si="11"/>
        <v>45652</v>
      </c>
      <c r="Y27" s="7"/>
      <c r="Z27" s="6">
        <f t="shared" si="12"/>
        <v>45683</v>
      </c>
      <c r="AA27" s="7"/>
      <c r="AJ27" s="30"/>
    </row>
    <row r="28" spans="2:37" x14ac:dyDescent="0.25">
      <c r="B28" s="39">
        <f t="shared" si="0"/>
        <v>45318</v>
      </c>
      <c r="C28" s="42"/>
      <c r="D28" s="6">
        <f t="shared" si="1"/>
        <v>45349</v>
      </c>
      <c r="E28" s="7"/>
      <c r="F28" s="6">
        <f t="shared" si="2"/>
        <v>45378</v>
      </c>
      <c r="G28" s="7"/>
      <c r="H28" s="6">
        <f t="shared" si="3"/>
        <v>45409</v>
      </c>
      <c r="I28" s="7"/>
      <c r="J28" s="6">
        <f t="shared" si="4"/>
        <v>45439</v>
      </c>
      <c r="K28" s="7"/>
      <c r="L28" s="6">
        <f t="shared" si="5"/>
        <v>45470</v>
      </c>
      <c r="M28" s="7"/>
      <c r="N28" s="6">
        <f t="shared" si="6"/>
        <v>45500</v>
      </c>
      <c r="O28" s="7"/>
      <c r="P28" s="6">
        <f t="shared" si="7"/>
        <v>45531</v>
      </c>
      <c r="Q28" s="7"/>
      <c r="R28" s="6">
        <f t="shared" si="8"/>
        <v>45562</v>
      </c>
      <c r="S28" s="7"/>
      <c r="T28" s="6">
        <f t="shared" si="9"/>
        <v>45592</v>
      </c>
      <c r="U28" s="7"/>
      <c r="V28" s="6">
        <f t="shared" si="10"/>
        <v>45623</v>
      </c>
      <c r="W28" s="12"/>
      <c r="X28" s="6">
        <f t="shared" si="11"/>
        <v>45653</v>
      </c>
      <c r="Y28" s="7"/>
      <c r="Z28" s="6">
        <f t="shared" si="12"/>
        <v>45684</v>
      </c>
      <c r="AA28" s="7"/>
      <c r="AJ28" s="30"/>
    </row>
    <row r="29" spans="2:37" x14ac:dyDescent="0.25">
      <c r="B29" s="39">
        <f t="shared" si="0"/>
        <v>45319</v>
      </c>
      <c r="C29" s="42"/>
      <c r="D29" s="6">
        <f>D28+1</f>
        <v>45350</v>
      </c>
      <c r="E29" s="7"/>
      <c r="F29" s="6">
        <f t="shared" si="2"/>
        <v>45379</v>
      </c>
      <c r="G29" s="7"/>
      <c r="H29" s="6">
        <f t="shared" si="3"/>
        <v>45410</v>
      </c>
      <c r="I29" s="7"/>
      <c r="J29" s="6">
        <f t="shared" si="4"/>
        <v>45440</v>
      </c>
      <c r="K29" s="7"/>
      <c r="L29" s="6">
        <f t="shared" si="5"/>
        <v>45471</v>
      </c>
      <c r="M29" s="7"/>
      <c r="N29" s="6">
        <f t="shared" si="6"/>
        <v>45501</v>
      </c>
      <c r="O29" s="7"/>
      <c r="P29" s="6">
        <f t="shared" si="7"/>
        <v>45532</v>
      </c>
      <c r="Q29" s="7"/>
      <c r="R29" s="6">
        <f t="shared" si="8"/>
        <v>45563</v>
      </c>
      <c r="S29" s="7"/>
      <c r="T29" s="6">
        <f t="shared" si="9"/>
        <v>45593</v>
      </c>
      <c r="U29" s="7"/>
      <c r="V29" s="6">
        <f t="shared" si="10"/>
        <v>45624</v>
      </c>
      <c r="W29" s="12"/>
      <c r="X29" s="6">
        <f t="shared" si="11"/>
        <v>45654</v>
      </c>
      <c r="Y29" s="7"/>
      <c r="Z29" s="6">
        <f t="shared" si="12"/>
        <v>45685</v>
      </c>
      <c r="AA29" s="7"/>
      <c r="AJ29" s="30"/>
    </row>
    <row r="30" spans="2:37" x14ac:dyDescent="0.25">
      <c r="B30" s="39">
        <f t="shared" si="0"/>
        <v>45320</v>
      </c>
      <c r="C30" s="42"/>
      <c r="D30" s="6">
        <f>IF(MONTH(D29+1)=3,"",D29+1)</f>
        <v>45351</v>
      </c>
      <c r="E30" s="7"/>
      <c r="F30" s="6">
        <f t="shared" si="2"/>
        <v>45380</v>
      </c>
      <c r="G30" s="7"/>
      <c r="H30" s="6">
        <f t="shared" si="3"/>
        <v>45411</v>
      </c>
      <c r="I30" s="7"/>
      <c r="J30" s="6">
        <f t="shared" si="4"/>
        <v>45441</v>
      </c>
      <c r="K30" s="7"/>
      <c r="L30" s="6">
        <f t="shared" si="5"/>
        <v>45472</v>
      </c>
      <c r="M30" s="7"/>
      <c r="N30" s="6">
        <f t="shared" si="6"/>
        <v>45502</v>
      </c>
      <c r="O30" s="7"/>
      <c r="P30" s="6">
        <f t="shared" si="7"/>
        <v>45533</v>
      </c>
      <c r="Q30" s="7"/>
      <c r="R30" s="6">
        <f t="shared" si="8"/>
        <v>45564</v>
      </c>
      <c r="S30" s="7"/>
      <c r="T30" s="6">
        <f t="shared" si="9"/>
        <v>45594</v>
      </c>
      <c r="U30" s="7"/>
      <c r="V30" s="6">
        <f t="shared" si="10"/>
        <v>45625</v>
      </c>
      <c r="W30" s="12"/>
      <c r="X30" s="6">
        <f t="shared" si="11"/>
        <v>45655</v>
      </c>
      <c r="Y30" s="7"/>
      <c r="Z30" s="6">
        <f t="shared" si="12"/>
        <v>45686</v>
      </c>
      <c r="AA30" s="7"/>
      <c r="AJ30" s="30"/>
    </row>
    <row r="31" spans="2:37" x14ac:dyDescent="0.25">
      <c r="B31" s="39">
        <f t="shared" si="0"/>
        <v>45321</v>
      </c>
      <c r="C31" s="42"/>
      <c r="D31" s="1"/>
      <c r="E31" s="2"/>
      <c r="F31" s="6">
        <f t="shared" si="2"/>
        <v>45381</v>
      </c>
      <c r="G31" s="7"/>
      <c r="H31" s="6">
        <f t="shared" si="3"/>
        <v>45412</v>
      </c>
      <c r="I31" s="7"/>
      <c r="J31" s="6">
        <f t="shared" si="4"/>
        <v>45442</v>
      </c>
      <c r="K31" s="7"/>
      <c r="L31" s="6">
        <f t="shared" si="5"/>
        <v>45473</v>
      </c>
      <c r="M31" s="7"/>
      <c r="N31" s="6">
        <f t="shared" si="6"/>
        <v>45503</v>
      </c>
      <c r="O31" s="7"/>
      <c r="P31" s="6">
        <f t="shared" si="7"/>
        <v>45534</v>
      </c>
      <c r="Q31" s="7"/>
      <c r="R31" s="6">
        <f t="shared" si="8"/>
        <v>45565</v>
      </c>
      <c r="S31" s="7"/>
      <c r="T31" s="6">
        <f t="shared" si="9"/>
        <v>45595</v>
      </c>
      <c r="U31" s="7"/>
      <c r="V31" s="6">
        <f t="shared" si="10"/>
        <v>45626</v>
      </c>
      <c r="W31" s="12"/>
      <c r="X31" s="6">
        <f t="shared" si="11"/>
        <v>45656</v>
      </c>
      <c r="Y31" s="7"/>
      <c r="Z31" s="6">
        <f t="shared" si="12"/>
        <v>45687</v>
      </c>
      <c r="AA31" s="7"/>
    </row>
    <row r="32" spans="2:37" ht="15.75" thickBot="1" x14ac:dyDescent="0.3">
      <c r="B32" s="40">
        <f t="shared" si="0"/>
        <v>45322</v>
      </c>
      <c r="C32" s="43"/>
      <c r="D32" s="3"/>
      <c r="E32" s="4"/>
      <c r="F32" s="8">
        <f t="shared" si="2"/>
        <v>45382</v>
      </c>
      <c r="G32" s="9"/>
      <c r="H32" s="3"/>
      <c r="I32" s="4"/>
      <c r="J32" s="8">
        <f t="shared" si="4"/>
        <v>45443</v>
      </c>
      <c r="K32" s="9"/>
      <c r="L32" s="3"/>
      <c r="M32" s="4"/>
      <c r="N32" s="8">
        <f t="shared" si="6"/>
        <v>45504</v>
      </c>
      <c r="O32" s="9"/>
      <c r="P32" s="8">
        <f t="shared" si="7"/>
        <v>45535</v>
      </c>
      <c r="Q32" s="9"/>
      <c r="R32" s="3"/>
      <c r="S32" s="4"/>
      <c r="T32" s="8">
        <f t="shared" si="9"/>
        <v>45596</v>
      </c>
      <c r="U32" s="9"/>
      <c r="V32" s="8"/>
      <c r="W32" s="13"/>
      <c r="X32" s="8">
        <f t="shared" si="11"/>
        <v>45657</v>
      </c>
      <c r="Y32" s="9"/>
      <c r="Z32" s="8">
        <f t="shared" si="12"/>
        <v>45688</v>
      </c>
      <c r="AA32" s="9"/>
    </row>
    <row r="34" spans="1:28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Top="1" x14ac:dyDescent="0.25"/>
    <row r="36" spans="1:28" x14ac:dyDescent="0.25">
      <c r="A36" s="16" t="s">
        <v>0</v>
      </c>
      <c r="B36" s="17"/>
      <c r="C36" s="17" cm="1">
        <f t="array" aca="1" ref="C36" ca="1">SUM(IF(SUMIF($AG$2:$AH$3,C2:C32,$AH$2:$AH$3)&gt;0,IF(WEEKDAY(B2:B32,2)&lt;=5,SUMIF($AG$2:$AH$3,C2:C32,$AH$2:$AH$3)-(SUMIF($AC$2:$AE$18,B2:B32,$AE$2:$AE$18)),0)))</f>
        <v>0</v>
      </c>
      <c r="D36" s="17"/>
      <c r="E36" s="17" cm="1">
        <f t="array" aca="1" ref="E36" ca="1">SUM(IF(SUMIF($AG$2:$AH$3,E2:E32,$AH$2:$AH$3)&gt;0,IF(WEEKDAY(D2:D32,2)&lt;=5,SUMIF($AG$2:$AH$3,E2:E32,$AH$2:$AH$3)-(SUMIF($AC$2:$AE$18,D2:D32,$AE$2:$AE$18)),0)))</f>
        <v>0</v>
      </c>
      <c r="F36" s="17"/>
      <c r="G36" s="17" cm="1">
        <f t="array" aca="1" ref="G36" ca="1">SUM(IF(SUMIF($AG$2:$AH$3,G2:G32,$AH$2:$AH$3)&gt;0,IF(WEEKDAY(F2:F32,2)&lt;=5,SUMIF($AG$2:$AH$3,G2:G32,$AH$2:$AH$3)-(SUMIF($AC$2:$AE$18,F2:F32,$AE$2:$AE$18)),0)))</f>
        <v>0</v>
      </c>
      <c r="H36" s="17"/>
      <c r="I36" s="17" cm="1">
        <f t="array" aca="1" ref="I36" ca="1">SUM(IF(SUMIF($AG$2:$AH$3,I2:I32,$AH$2:$AH$3)&gt;0,IF(WEEKDAY(H2:H32,2)&lt;=5,SUMIF($AG$2:$AH$3,I2:I32,$AH$2:$AH$3)-(SUMIF($AC$2:$AE$18,H2:H32,$AE$2:$AE$18)),0)))</f>
        <v>0</v>
      </c>
      <c r="J36" s="17"/>
      <c r="K36" s="17" cm="1">
        <f t="array" aca="1" ref="K36" ca="1">SUM(IF(SUMIF($AG$2:$AH$3,K2:K32,$AH$2:$AH$3)&gt;0,IF(WEEKDAY(J2:J32,2)&lt;=5,SUMIF($AG$2:$AH$3,K2:K32,$AH$2:$AH$3)-(SUMIF($AC$2:$AE$18,J2:J32,$AE$2:$AE$18)),0)))</f>
        <v>0</v>
      </c>
      <c r="L36" s="17"/>
      <c r="M36" s="17" cm="1">
        <f t="array" aca="1" ref="M36" ca="1">SUM(IF(SUMIF($AG$2:$AH$3,M2:M32,$AH$2:$AH$3)&gt;0,IF(WEEKDAY(L2:L32,2)&lt;=5,SUMIF($AG$2:$AH$3,M2:M32,$AH$2:$AH$3)-(SUMIF($AC$2:$AE$18,L2:L32,$AE$2:$AE$18)),0)))</f>
        <v>0</v>
      </c>
      <c r="N36" s="17"/>
      <c r="O36" s="17" cm="1">
        <f t="array" aca="1" ref="O36" ca="1">SUM(IF(SUMIF($AG$2:$AH$3,O2:O32,$AH$2:$AH$3)&gt;0,IF(WEEKDAY(N2:N32,2)&lt;=5,SUMIF($AG$2:$AH$3,O2:O32,$AH$2:$AH$3)-(SUMIF($AC$2:$AE$18,N2:N32,$AE$2:$AE$18)),0)))</f>
        <v>0</v>
      </c>
      <c r="P36" s="17"/>
      <c r="Q36" s="17" cm="1">
        <f t="array" aca="1" ref="Q36" ca="1">SUM(IF(SUMIF($AG$2:$AH$3,Q2:Q32,$AH$2:$AH$3)&gt;0,IF(WEEKDAY(P2:P32,2)&lt;=5,SUMIF($AG$2:$AH$3,Q2:Q32,$AH$2:$AH$3)-(SUMIF($AC$2:$AE$18,P2:P32,$AE$2:$AE$18)),0)))</f>
        <v>0</v>
      </c>
      <c r="R36" s="17"/>
      <c r="S36" s="17" cm="1">
        <f t="array" aca="1" ref="S36" ca="1">SUM(IF(SUMIF($AG$2:$AH$3,S2:S32,$AH$2:$AH$3)&gt;0,IF(WEEKDAY(R2:R32,2)&lt;=5,SUMIF($AG$2:$AH$3,S2:S32,$AH$2:$AH$3)-(SUMIF($AC$2:$AE$18,R2:R32,$AE$2:$AE$18)),0)))</f>
        <v>0</v>
      </c>
      <c r="T36" s="17"/>
      <c r="U36" s="17" cm="1">
        <f t="array" aca="1" ref="U36" ca="1">SUM(IF(SUMIF($AG$2:$AH$3,U2:U32,$AH$2:$AH$3)&gt;0,IF(WEEKDAY(T2:T32,2)&lt;=5,SUMIF($AG$2:$AH$3,U2:U32,$AH$2:$AH$3)-(SUMIF($AC$2:$AE$18,T2:T32,$AE$2:$AE$18)),0)))</f>
        <v>0</v>
      </c>
      <c r="V36" s="17"/>
      <c r="W36" s="17" cm="1">
        <f t="array" aca="1" ref="W36" ca="1">SUM(IF(SUMIF($AG$2:$AH$3,W2:W32,$AH$2:$AH$3)&gt;0,IF(WEEKDAY(V2:V32,2)&lt;=5,SUMIF($AG$2:$AH$3,W2:W32,$AH$2:$AH$3)-(SUMIF($AC$2:$AE$18,V2:V32,$AE$2:$AE$18)),0)))</f>
        <v>0</v>
      </c>
      <c r="X36" s="17"/>
      <c r="Y36" s="17" cm="1">
        <f t="array" aca="1" ref="Y36" ca="1">SUM(IF(SUMIF($AG$2:$AH$3,Y2:Y32,$AH$2:$AH$3)&gt;0,IF(WEEKDAY(X2:X32,2)&lt;=5,SUMIF($AG$2:$AH$3,Y2:Y32,$AH$2:$AH$3)-(SUMIF($AC$2:$AE$18,X2:X32,$AE$2:$AE$18)),0)))</f>
        <v>0</v>
      </c>
      <c r="Z36" s="17"/>
      <c r="AA36" s="17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7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D31:D32">
    <cfRule type="expression" dxfId="49" priority="20">
      <formula>WEEKDAY(D31,2)&gt;5</formula>
    </cfRule>
  </conditionalFormatting>
  <conditionalFormatting sqref="H32">
    <cfRule type="expression" dxfId="48" priority="19">
      <formula>WEEKDAY(H32,2)&gt;5</formula>
    </cfRule>
  </conditionalFormatting>
  <conditionalFormatting sqref="L32">
    <cfRule type="expression" dxfId="47" priority="18">
      <formula>WEEKDAY(L32,2)&gt;5</formula>
    </cfRule>
  </conditionalFormatting>
  <conditionalFormatting sqref="R32">
    <cfRule type="expression" dxfId="46" priority="17">
      <formula>WEEKDAY(R32,2)&gt;5</formula>
    </cfRule>
  </conditionalFormatting>
  <conditionalFormatting sqref="V32">
    <cfRule type="expression" dxfId="45" priority="16">
      <formula>WEEKDAY(V32,2)&gt;5</formula>
    </cfRule>
  </conditionalFormatting>
  <conditionalFormatting sqref="E30:E32">
    <cfRule type="expression" dxfId="44" priority="15">
      <formula>WEEKDAY(D30,2)&gt;5</formula>
    </cfRule>
  </conditionalFormatting>
  <conditionalFormatting sqref="I32">
    <cfRule type="expression" dxfId="43" priority="14">
      <formula>WEEKDAY(H32,2)&gt;5</formula>
    </cfRule>
  </conditionalFormatting>
  <conditionalFormatting sqref="M32">
    <cfRule type="expression" dxfId="42" priority="13">
      <formula>WEEKDAY(L32,2)&gt;5</formula>
    </cfRule>
  </conditionalFormatting>
  <conditionalFormatting sqref="S32">
    <cfRule type="expression" dxfId="41" priority="12">
      <formula>WEEKDAY(R32,2)&gt;5</formula>
    </cfRule>
  </conditionalFormatting>
  <conditionalFormatting sqref="W32">
    <cfRule type="expression" dxfId="40" priority="11">
      <formula>WEEKDAY(V32,2)&gt;5</formula>
    </cfRule>
  </conditionalFormatting>
  <conditionalFormatting sqref="B2:B32 D2:D30 F2:F32 H2:H31 J2:J32 L2:L31 N2:N32 P2:P32 R2:R31 T2:T32 V2:V31 X2:X32">
    <cfRule type="expression" dxfId="39" priority="21">
      <formula>SUMPRODUCT(--(B2=$AC$2:$AC$15))&gt;0</formula>
    </cfRule>
    <cfRule type="expression" dxfId="38" priority="22">
      <formula>WEEKDAY(B2,2)&gt;5</formula>
    </cfRule>
  </conditionalFormatting>
  <conditionalFormatting sqref="C2:C32 E2:E29 G2:G32 I2:I31 K2:K32 M2:M31 O2:O32 Q2:Q32 S2:S31 U2:U32 W2:W31 Y2:Y32">
    <cfRule type="cellIs" dxfId="37" priority="10" operator="equal">
      <formula>"UR/2"</formula>
    </cfRule>
    <cfRule type="expression" dxfId="36" priority="23">
      <formula>SUMPRODUCT(--(B2=$AC$2:$AC$15))&gt;0</formula>
    </cfRule>
    <cfRule type="cellIs" dxfId="35" priority="24" operator="equal">
      <formula>"UR"</formula>
    </cfRule>
    <cfRule type="expression" dxfId="34" priority="25">
      <formula>WEEKDAY(B2,2)&gt;5</formula>
    </cfRule>
  </conditionalFormatting>
  <conditionalFormatting sqref="B36:AA36">
    <cfRule type="cellIs" dxfId="33" priority="9" operator="greaterThan">
      <formula>0</formula>
    </cfRule>
  </conditionalFormatting>
  <conditionalFormatting sqref="AA2:AA32">
    <cfRule type="cellIs" dxfId="32" priority="5" operator="equal">
      <formula>"UR/2"</formula>
    </cfRule>
    <cfRule type="expression" dxfId="31" priority="6">
      <formula>SUMPRODUCT(--(Z2=$AC$2:$AC$15))&gt;0</formula>
    </cfRule>
    <cfRule type="cellIs" dxfId="30" priority="7" operator="equal">
      <formula>"UR"</formula>
    </cfRule>
    <cfRule type="expression" dxfId="29" priority="8">
      <formula>WEEKDAY(Z2,2)&gt;5</formula>
    </cfRule>
  </conditionalFormatting>
  <conditionalFormatting sqref="Z2">
    <cfRule type="expression" dxfId="28" priority="3">
      <formula>SUMPRODUCT(--(Z2=$AC$2:$AC$15))&gt;0</formula>
    </cfRule>
    <cfRule type="expression" dxfId="27" priority="4">
      <formula>WEEKDAY(Z2,2)&gt;5</formula>
    </cfRule>
  </conditionalFormatting>
  <conditionalFormatting sqref="Z3:Z32">
    <cfRule type="expression" dxfId="26" priority="1">
      <formula>SUMPRODUCT(--(Z3=$AC$2:$AC$15))&gt;0</formula>
    </cfRule>
    <cfRule type="expression" dxfId="25" priority="2">
      <formula>WEEKDAY(Z3,2)&gt;5</formula>
    </cfRule>
  </conditionalFormatting>
  <dataValidations count="3">
    <dataValidation type="list" allowBlank="1" showInputMessage="1" showErrorMessage="1" sqref="S22:S31 I31" xr:uid="{FF7227C6-52AC-4306-A404-B0BA009EDC33}">
      <formula1>"UR"</formula1>
    </dataValidation>
    <dataValidation type="list" showInputMessage="1" showErrorMessage="1" sqref="C2:C32 E2:E29 G2:G32 I2:I30 K2:K32 M2:M31 O2:O31 S2:S21 U2:U32 W2:W31 Q5:Q32 Q2:Q3 Y2:Y32 AA2:AA32" xr:uid="{A96CE661-A44D-48D7-83F7-8A7A02D09DDF}">
      <formula1>$AG$2:$AG$4</formula1>
    </dataValidation>
    <dataValidation type="list" showInputMessage="1" showErrorMessage="1" sqref="Q4" xr:uid="{02153F57-53EC-4CA6-A727-23DB5C7BDC4E}">
      <formula1>"UR,UR/2,"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88D-11C3-4049-A556-B61434946950}">
  <dimension ref="A1:AK37"/>
  <sheetViews>
    <sheetView tabSelected="1" workbookViewId="0">
      <selection activeCell="AD22" sqref="AD22"/>
    </sheetView>
  </sheetViews>
  <sheetFormatPr baseColWidth="10" defaultRowHeight="15" x14ac:dyDescent="0.25"/>
  <cols>
    <col min="1" max="1" width="11.42578125" style="15"/>
    <col min="2" max="2" width="6.7109375" style="15" bestFit="1" customWidth="1"/>
    <col min="3" max="3" width="11.42578125" style="15"/>
    <col min="4" max="4" width="6.28515625" style="15" bestFit="1" customWidth="1"/>
    <col min="5" max="5" width="11.42578125" style="15"/>
    <col min="6" max="6" width="6.28515625" style="15" bestFit="1" customWidth="1"/>
    <col min="7" max="7" width="11.42578125" style="15"/>
    <col min="8" max="8" width="6.28515625" style="15" bestFit="1" customWidth="1"/>
    <col min="9" max="9" width="11.42578125" style="15"/>
    <col min="10" max="10" width="6.28515625" style="15" bestFit="1" customWidth="1"/>
    <col min="11" max="11" width="11.42578125" style="15"/>
    <col min="12" max="12" width="6.28515625" style="15" bestFit="1" customWidth="1"/>
    <col min="13" max="13" width="11.42578125" style="15"/>
    <col min="14" max="14" width="6.28515625" style="15" bestFit="1" customWidth="1"/>
    <col min="15" max="15" width="11.42578125" style="15"/>
    <col min="16" max="16" width="6.28515625" style="15" bestFit="1" customWidth="1"/>
    <col min="17" max="17" width="11.7109375" style="15" bestFit="1" customWidth="1"/>
    <col min="18" max="18" width="6.28515625" style="15" bestFit="1" customWidth="1"/>
    <col min="19" max="19" width="11.42578125" style="15"/>
    <col min="20" max="20" width="6.28515625" style="15" bestFit="1" customWidth="1"/>
    <col min="21" max="21" width="11.42578125" style="15"/>
    <col min="22" max="22" width="6.5703125" style="15" bestFit="1" customWidth="1"/>
    <col min="23" max="23" width="11.42578125" style="15"/>
    <col min="24" max="24" width="6.28515625" style="15" bestFit="1" customWidth="1"/>
    <col min="25" max="25" width="11.42578125" style="15"/>
    <col min="26" max="26" width="6.28515625" style="15" bestFit="1" customWidth="1"/>
    <col min="27" max="28" width="11.42578125" style="15"/>
    <col min="29" max="29" width="10.140625" style="15" bestFit="1" customWidth="1"/>
    <col min="30" max="30" width="22.85546875" style="15" bestFit="1" customWidth="1"/>
    <col min="31" max="31" width="4" style="15" bestFit="1" customWidth="1"/>
    <col min="32" max="32" width="11.42578125" style="15"/>
    <col min="33" max="33" width="7" style="15" bestFit="1" customWidth="1"/>
    <col min="34" max="34" width="4" style="15" bestFit="1" customWidth="1"/>
    <col min="35" max="16384" width="11.42578125" style="15"/>
  </cols>
  <sheetData>
    <row r="1" spans="1:34" ht="15.75" thickBot="1" x14ac:dyDescent="0.3">
      <c r="A1" s="37">
        <v>2025</v>
      </c>
      <c r="B1" s="29" t="s">
        <v>1</v>
      </c>
      <c r="C1" s="29"/>
      <c r="D1" s="29" t="s">
        <v>2</v>
      </c>
      <c r="E1" s="29"/>
      <c r="F1" s="29" t="s">
        <v>3</v>
      </c>
      <c r="G1" s="29"/>
      <c r="H1" s="29" t="s">
        <v>4</v>
      </c>
      <c r="I1" s="29"/>
      <c r="J1" s="29" t="s">
        <v>5</v>
      </c>
      <c r="K1" s="29"/>
      <c r="L1" s="29" t="s">
        <v>6</v>
      </c>
      <c r="M1" s="29"/>
      <c r="N1" s="29" t="s">
        <v>7</v>
      </c>
      <c r="O1" s="29"/>
      <c r="P1" s="29" t="s">
        <v>8</v>
      </c>
      <c r="Q1" s="29"/>
      <c r="R1" s="29" t="s">
        <v>9</v>
      </c>
      <c r="S1" s="29"/>
      <c r="T1" s="29" t="s">
        <v>10</v>
      </c>
      <c r="U1" s="29"/>
      <c r="V1" s="29" t="s">
        <v>11</v>
      </c>
      <c r="W1" s="29"/>
      <c r="X1" s="29" t="s">
        <v>12</v>
      </c>
      <c r="Y1" s="29"/>
      <c r="Z1" s="29" t="s">
        <v>1</v>
      </c>
      <c r="AA1" s="29"/>
      <c r="AC1" s="28" t="s">
        <v>27</v>
      </c>
      <c r="AD1" s="28"/>
      <c r="AG1" s="27" t="s">
        <v>0</v>
      </c>
      <c r="AH1" s="27"/>
    </row>
    <row r="2" spans="1:34" x14ac:dyDescent="0.25">
      <c r="B2" s="38">
        <f>DATE(A1,1,1)</f>
        <v>45658</v>
      </c>
      <c r="C2" s="41"/>
      <c r="D2" s="5">
        <f>DATE($A$1,2,1)</f>
        <v>45689</v>
      </c>
      <c r="E2" s="10"/>
      <c r="F2" s="5">
        <f>DATE($A$1,3,1)</f>
        <v>45717</v>
      </c>
      <c r="G2" s="10"/>
      <c r="H2" s="5">
        <f>DATE($A$1,4,1)</f>
        <v>45748</v>
      </c>
      <c r="I2" s="10"/>
      <c r="J2" s="5">
        <f>DATE($A$1,5,1)</f>
        <v>45778</v>
      </c>
      <c r="K2" s="10"/>
      <c r="L2" s="5">
        <f>DATE($A$1,6,1)</f>
        <v>45809</v>
      </c>
      <c r="M2" s="10"/>
      <c r="N2" s="5">
        <f>DATE($A$1,7,1)</f>
        <v>45839</v>
      </c>
      <c r="O2" s="10"/>
      <c r="P2" s="5">
        <f>DATE($A$1,8,1)</f>
        <v>45870</v>
      </c>
      <c r="Q2" s="10"/>
      <c r="R2" s="5">
        <f>DATE($A$1,9,1)</f>
        <v>45901</v>
      </c>
      <c r="S2" s="10"/>
      <c r="T2" s="5">
        <f>DATE($A$1,10,1)</f>
        <v>45931</v>
      </c>
      <c r="U2" s="10"/>
      <c r="V2" s="5">
        <f>DATE($A$1,11,1)</f>
        <v>45962</v>
      </c>
      <c r="W2" s="11"/>
      <c r="X2" s="5">
        <f>DATE($A$1,12,1)</f>
        <v>45992</v>
      </c>
      <c r="Y2" s="10"/>
      <c r="Z2" s="5">
        <f>DATE($A$1+1,1,1)</f>
        <v>46023</v>
      </c>
      <c r="AA2" s="10"/>
      <c r="AC2" s="18">
        <f>DATE($A$1,1,1)</f>
        <v>45658</v>
      </c>
      <c r="AD2" s="31" t="s">
        <v>14</v>
      </c>
      <c r="AE2" s="19">
        <v>1</v>
      </c>
      <c r="AG2" s="34" t="s">
        <v>13</v>
      </c>
      <c r="AH2" s="19">
        <v>1</v>
      </c>
    </row>
    <row r="3" spans="1:34" x14ac:dyDescent="0.25">
      <c r="B3" s="39">
        <f>B2+1</f>
        <v>45659</v>
      </c>
      <c r="C3" s="42"/>
      <c r="D3" s="6">
        <f>D2+1</f>
        <v>45690</v>
      </c>
      <c r="E3" s="7"/>
      <c r="F3" s="6">
        <f>F2+1</f>
        <v>45718</v>
      </c>
      <c r="G3" s="7"/>
      <c r="H3" s="6">
        <f>H2+1</f>
        <v>45749</v>
      </c>
      <c r="I3" s="7"/>
      <c r="J3" s="6">
        <f>J2+1</f>
        <v>45779</v>
      </c>
      <c r="K3" s="7"/>
      <c r="L3" s="6">
        <f>L2+1</f>
        <v>45810</v>
      </c>
      <c r="M3" s="7"/>
      <c r="N3" s="6">
        <f>N2+1</f>
        <v>45840</v>
      </c>
      <c r="O3" s="7"/>
      <c r="P3" s="6">
        <f>P2+1</f>
        <v>45871</v>
      </c>
      <c r="Q3" s="7"/>
      <c r="R3" s="6">
        <f>R2+1</f>
        <v>45902</v>
      </c>
      <c r="S3" s="7"/>
      <c r="T3" s="6">
        <f>T2+1</f>
        <v>45932</v>
      </c>
      <c r="U3" s="7"/>
      <c r="V3" s="6">
        <f>V2+1</f>
        <v>45963</v>
      </c>
      <c r="W3" s="12"/>
      <c r="X3" s="6">
        <f>X2+1</f>
        <v>45993</v>
      </c>
      <c r="Y3" s="7"/>
      <c r="Z3" s="6">
        <f>Z2+1</f>
        <v>46024</v>
      </c>
      <c r="AA3" s="7"/>
      <c r="AC3" s="20">
        <f>DATE($A$1,1,6)</f>
        <v>45663</v>
      </c>
      <c r="AD3" s="32" t="s">
        <v>15</v>
      </c>
      <c r="AE3" s="21">
        <v>1</v>
      </c>
      <c r="AG3" s="35" t="s">
        <v>30</v>
      </c>
      <c r="AH3" s="21">
        <v>0.5</v>
      </c>
    </row>
    <row r="4" spans="1:34" ht="15.75" thickBot="1" x14ac:dyDescent="0.3">
      <c r="B4" s="39">
        <f t="shared" ref="B4:B32" si="0">B3+1</f>
        <v>45660</v>
      </c>
      <c r="C4" s="42"/>
      <c r="D4" s="6">
        <f t="shared" ref="D4:D30" si="1">D3+1</f>
        <v>45691</v>
      </c>
      <c r="E4" s="7"/>
      <c r="F4" s="6">
        <f t="shared" ref="F4:F32" si="2">F3+1</f>
        <v>45719</v>
      </c>
      <c r="G4" s="7"/>
      <c r="H4" s="6">
        <f t="shared" ref="H4:H31" si="3">H3+1</f>
        <v>45750</v>
      </c>
      <c r="I4" s="7"/>
      <c r="J4" s="6">
        <f t="shared" ref="J4:J32" si="4">J3+1</f>
        <v>45780</v>
      </c>
      <c r="K4" s="7"/>
      <c r="L4" s="6">
        <f t="shared" ref="L4:L31" si="5">L3+1</f>
        <v>45811</v>
      </c>
      <c r="M4" s="7"/>
      <c r="N4" s="6">
        <f t="shared" ref="N4:N32" si="6">N3+1</f>
        <v>45841</v>
      </c>
      <c r="O4" s="7"/>
      <c r="P4" s="6">
        <f t="shared" ref="P4:P32" si="7">P3+1</f>
        <v>45872</v>
      </c>
      <c r="Q4" s="7"/>
      <c r="R4" s="6">
        <f t="shared" ref="R4:R31" si="8">R3+1</f>
        <v>45903</v>
      </c>
      <c r="S4" s="7"/>
      <c r="T4" s="6">
        <f t="shared" ref="T4:T32" si="9">T3+1</f>
        <v>45933</v>
      </c>
      <c r="U4" s="7"/>
      <c r="V4" s="6">
        <f t="shared" ref="V4:V31" si="10">V3+1</f>
        <v>45964</v>
      </c>
      <c r="W4" s="12"/>
      <c r="X4" s="6">
        <f t="shared" ref="X4:X32" si="11">X3+1</f>
        <v>45994</v>
      </c>
      <c r="Y4" s="7"/>
      <c r="Z4" s="6">
        <f t="shared" ref="Z4:Z32" si="12">Z3+1</f>
        <v>46025</v>
      </c>
      <c r="AA4" s="7"/>
      <c r="AC4" s="20">
        <f>7*ROUND((4&amp;-$A$1)/7+MOD(19*MOD($A$1,19)-7,30)*0.14,)-6-2</f>
        <v>45765</v>
      </c>
      <c r="AD4" s="32" t="s">
        <v>16</v>
      </c>
      <c r="AE4" s="21">
        <v>1</v>
      </c>
      <c r="AG4" s="22"/>
      <c r="AH4" s="23"/>
    </row>
    <row r="5" spans="1:34" x14ac:dyDescent="0.25">
      <c r="B5" s="39">
        <f t="shared" si="0"/>
        <v>45661</v>
      </c>
      <c r="C5" s="42"/>
      <c r="D5" s="6">
        <f t="shared" si="1"/>
        <v>45692</v>
      </c>
      <c r="E5" s="7"/>
      <c r="F5" s="6">
        <f t="shared" si="2"/>
        <v>45720</v>
      </c>
      <c r="G5" s="7"/>
      <c r="H5" s="6">
        <f t="shared" si="3"/>
        <v>45751</v>
      </c>
      <c r="I5" s="7"/>
      <c r="J5" s="6">
        <f t="shared" si="4"/>
        <v>45781</v>
      </c>
      <c r="K5" s="7"/>
      <c r="L5" s="6">
        <f t="shared" si="5"/>
        <v>45812</v>
      </c>
      <c r="M5" s="7"/>
      <c r="N5" s="6">
        <f t="shared" si="6"/>
        <v>45842</v>
      </c>
      <c r="O5" s="7"/>
      <c r="P5" s="6">
        <f t="shared" si="7"/>
        <v>45873</v>
      </c>
      <c r="Q5" s="7"/>
      <c r="R5" s="6">
        <f t="shared" si="8"/>
        <v>45904</v>
      </c>
      <c r="S5" s="7"/>
      <c r="T5" s="6">
        <f t="shared" si="9"/>
        <v>45934</v>
      </c>
      <c r="U5" s="7"/>
      <c r="V5" s="6">
        <f t="shared" si="10"/>
        <v>45965</v>
      </c>
      <c r="W5" s="12"/>
      <c r="X5" s="6">
        <f t="shared" si="11"/>
        <v>45995</v>
      </c>
      <c r="Y5" s="7"/>
      <c r="Z5" s="6">
        <f t="shared" si="12"/>
        <v>46026</v>
      </c>
      <c r="AA5" s="7"/>
      <c r="AC5" s="20">
        <f>AC4+3</f>
        <v>45768</v>
      </c>
      <c r="AD5" s="32" t="s">
        <v>17</v>
      </c>
      <c r="AE5" s="21">
        <v>1</v>
      </c>
    </row>
    <row r="6" spans="1:34" x14ac:dyDescent="0.25">
      <c r="B6" s="39">
        <f t="shared" si="0"/>
        <v>45662</v>
      </c>
      <c r="C6" s="42"/>
      <c r="D6" s="6">
        <f t="shared" si="1"/>
        <v>45693</v>
      </c>
      <c r="E6" s="7"/>
      <c r="F6" s="6">
        <f t="shared" si="2"/>
        <v>45721</v>
      </c>
      <c r="G6" s="7"/>
      <c r="H6" s="6">
        <f t="shared" si="3"/>
        <v>45752</v>
      </c>
      <c r="I6" s="7"/>
      <c r="J6" s="6">
        <f t="shared" si="4"/>
        <v>45782</v>
      </c>
      <c r="K6" s="7"/>
      <c r="L6" s="6">
        <f t="shared" si="5"/>
        <v>45813</v>
      </c>
      <c r="M6" s="7"/>
      <c r="N6" s="6">
        <f t="shared" si="6"/>
        <v>45843</v>
      </c>
      <c r="O6" s="7"/>
      <c r="P6" s="6">
        <f t="shared" si="7"/>
        <v>45874</v>
      </c>
      <c r="Q6" s="7"/>
      <c r="R6" s="6">
        <f t="shared" si="8"/>
        <v>45905</v>
      </c>
      <c r="S6" s="7"/>
      <c r="T6" s="6">
        <f t="shared" si="9"/>
        <v>45935</v>
      </c>
      <c r="U6" s="7"/>
      <c r="V6" s="6">
        <f t="shared" si="10"/>
        <v>45966</v>
      </c>
      <c r="W6" s="12"/>
      <c r="X6" s="6">
        <f t="shared" si="11"/>
        <v>45996</v>
      </c>
      <c r="Y6" s="7"/>
      <c r="Z6" s="6">
        <f t="shared" si="12"/>
        <v>46027</v>
      </c>
      <c r="AA6" s="7"/>
      <c r="AC6" s="20">
        <f>DATE($A$1,5,1)</f>
        <v>45778</v>
      </c>
      <c r="AD6" s="32" t="s">
        <v>18</v>
      </c>
      <c r="AE6" s="21">
        <v>1</v>
      </c>
    </row>
    <row r="7" spans="1:34" x14ac:dyDescent="0.25">
      <c r="B7" s="39">
        <f t="shared" si="0"/>
        <v>45663</v>
      </c>
      <c r="C7" s="42"/>
      <c r="D7" s="6">
        <f t="shared" si="1"/>
        <v>45694</v>
      </c>
      <c r="E7" s="7"/>
      <c r="F7" s="6">
        <f t="shared" si="2"/>
        <v>45722</v>
      </c>
      <c r="G7" s="7"/>
      <c r="H7" s="6">
        <f t="shared" si="3"/>
        <v>45753</v>
      </c>
      <c r="I7" s="7"/>
      <c r="J7" s="6">
        <f t="shared" si="4"/>
        <v>45783</v>
      </c>
      <c r="K7" s="7"/>
      <c r="L7" s="6">
        <f t="shared" si="5"/>
        <v>45814</v>
      </c>
      <c r="M7" s="7"/>
      <c r="N7" s="6">
        <f t="shared" si="6"/>
        <v>45844</v>
      </c>
      <c r="O7" s="7"/>
      <c r="P7" s="6">
        <f t="shared" si="7"/>
        <v>45875</v>
      </c>
      <c r="Q7" s="7"/>
      <c r="R7" s="6">
        <f t="shared" si="8"/>
        <v>45906</v>
      </c>
      <c r="S7" s="7"/>
      <c r="T7" s="6">
        <f t="shared" si="9"/>
        <v>45936</v>
      </c>
      <c r="U7" s="7"/>
      <c r="V7" s="6">
        <f t="shared" si="10"/>
        <v>45967</v>
      </c>
      <c r="W7" s="12"/>
      <c r="X7" s="6">
        <f t="shared" si="11"/>
        <v>45997</v>
      </c>
      <c r="Y7" s="7"/>
      <c r="Z7" s="6">
        <f t="shared" si="12"/>
        <v>46028</v>
      </c>
      <c r="AA7" s="7"/>
      <c r="AC7" s="20">
        <f>AC4+41</f>
        <v>45806</v>
      </c>
      <c r="AD7" s="32" t="s">
        <v>19</v>
      </c>
      <c r="AE7" s="21">
        <v>1</v>
      </c>
    </row>
    <row r="8" spans="1:34" x14ac:dyDescent="0.25">
      <c r="B8" s="39">
        <f t="shared" si="0"/>
        <v>45664</v>
      </c>
      <c r="C8" s="42"/>
      <c r="D8" s="6">
        <f t="shared" si="1"/>
        <v>45695</v>
      </c>
      <c r="E8" s="7"/>
      <c r="F8" s="6">
        <f t="shared" si="2"/>
        <v>45723</v>
      </c>
      <c r="G8" s="7"/>
      <c r="H8" s="6">
        <f t="shared" si="3"/>
        <v>45754</v>
      </c>
      <c r="I8" s="7"/>
      <c r="J8" s="6">
        <f t="shared" si="4"/>
        <v>45784</v>
      </c>
      <c r="K8" s="7"/>
      <c r="L8" s="6">
        <f t="shared" si="5"/>
        <v>45815</v>
      </c>
      <c r="M8" s="7"/>
      <c r="N8" s="6">
        <f t="shared" si="6"/>
        <v>45845</v>
      </c>
      <c r="O8" s="7"/>
      <c r="P8" s="6">
        <f t="shared" si="7"/>
        <v>45876</v>
      </c>
      <c r="Q8" s="7"/>
      <c r="R8" s="6">
        <f t="shared" si="8"/>
        <v>45907</v>
      </c>
      <c r="S8" s="7"/>
      <c r="T8" s="6">
        <f t="shared" si="9"/>
        <v>45937</v>
      </c>
      <c r="U8" s="7"/>
      <c r="V8" s="6">
        <f t="shared" si="10"/>
        <v>45968</v>
      </c>
      <c r="W8" s="12"/>
      <c r="X8" s="6">
        <f t="shared" si="11"/>
        <v>45998</v>
      </c>
      <c r="Y8" s="7"/>
      <c r="Z8" s="6">
        <f t="shared" si="12"/>
        <v>46029</v>
      </c>
      <c r="AA8" s="7"/>
      <c r="AC8" s="20">
        <f>AC5+49</f>
        <v>45817</v>
      </c>
      <c r="AD8" s="32" t="s">
        <v>20</v>
      </c>
      <c r="AE8" s="21">
        <v>1</v>
      </c>
    </row>
    <row r="9" spans="1:34" x14ac:dyDescent="0.25">
      <c r="B9" s="39">
        <f t="shared" si="0"/>
        <v>45665</v>
      </c>
      <c r="C9" s="42"/>
      <c r="D9" s="6">
        <f t="shared" si="1"/>
        <v>45696</v>
      </c>
      <c r="E9" s="7"/>
      <c r="F9" s="6">
        <f t="shared" si="2"/>
        <v>45724</v>
      </c>
      <c r="G9" s="7"/>
      <c r="H9" s="6">
        <f t="shared" si="3"/>
        <v>45755</v>
      </c>
      <c r="I9" s="7"/>
      <c r="J9" s="6">
        <f t="shared" si="4"/>
        <v>45785</v>
      </c>
      <c r="K9" s="7"/>
      <c r="L9" s="6">
        <f t="shared" si="5"/>
        <v>45816</v>
      </c>
      <c r="M9" s="7"/>
      <c r="N9" s="6">
        <f t="shared" si="6"/>
        <v>45846</v>
      </c>
      <c r="O9" s="7"/>
      <c r="P9" s="6">
        <f t="shared" si="7"/>
        <v>45877</v>
      </c>
      <c r="Q9" s="7"/>
      <c r="R9" s="6">
        <f t="shared" si="8"/>
        <v>45908</v>
      </c>
      <c r="S9" s="7"/>
      <c r="T9" s="6">
        <f t="shared" si="9"/>
        <v>45938</v>
      </c>
      <c r="U9" s="7"/>
      <c r="V9" s="6">
        <f t="shared" si="10"/>
        <v>45969</v>
      </c>
      <c r="W9" s="12"/>
      <c r="X9" s="6">
        <f t="shared" si="11"/>
        <v>45999</v>
      </c>
      <c r="Y9" s="7"/>
      <c r="Z9" s="6">
        <f t="shared" si="12"/>
        <v>46030</v>
      </c>
      <c r="AA9" s="7"/>
      <c r="AC9" s="20">
        <f>AC5+59</f>
        <v>45827</v>
      </c>
      <c r="AD9" s="32" t="s">
        <v>21</v>
      </c>
      <c r="AE9" s="21">
        <v>1</v>
      </c>
    </row>
    <row r="10" spans="1:34" x14ac:dyDescent="0.25">
      <c r="B10" s="39">
        <f t="shared" si="0"/>
        <v>45666</v>
      </c>
      <c r="C10" s="42"/>
      <c r="D10" s="6">
        <f t="shared" si="1"/>
        <v>45697</v>
      </c>
      <c r="E10" s="7"/>
      <c r="F10" s="6">
        <f t="shared" si="2"/>
        <v>45725</v>
      </c>
      <c r="G10" s="7"/>
      <c r="H10" s="6">
        <f t="shared" si="3"/>
        <v>45756</v>
      </c>
      <c r="I10" s="7"/>
      <c r="J10" s="6">
        <f t="shared" si="4"/>
        <v>45786</v>
      </c>
      <c r="K10" s="7"/>
      <c r="L10" s="6">
        <f t="shared" si="5"/>
        <v>45817</v>
      </c>
      <c r="M10" s="7"/>
      <c r="N10" s="6">
        <f t="shared" si="6"/>
        <v>45847</v>
      </c>
      <c r="O10" s="7"/>
      <c r="P10" s="6">
        <f t="shared" si="7"/>
        <v>45878</v>
      </c>
      <c r="Q10" s="7"/>
      <c r="R10" s="6">
        <f t="shared" si="8"/>
        <v>45909</v>
      </c>
      <c r="S10" s="7"/>
      <c r="T10" s="6">
        <f t="shared" si="9"/>
        <v>45939</v>
      </c>
      <c r="U10" s="7"/>
      <c r="V10" s="6">
        <f t="shared" si="10"/>
        <v>45970</v>
      </c>
      <c r="W10" s="12"/>
      <c r="X10" s="6">
        <f t="shared" si="11"/>
        <v>46000</v>
      </c>
      <c r="Y10" s="7"/>
      <c r="Z10" s="6">
        <f t="shared" si="12"/>
        <v>46031</v>
      </c>
      <c r="AA10" s="7"/>
      <c r="AC10" s="20">
        <v>44788</v>
      </c>
      <c r="AD10" s="32" t="s">
        <v>22</v>
      </c>
      <c r="AE10" s="21">
        <v>1</v>
      </c>
    </row>
    <row r="11" spans="1:34" x14ac:dyDescent="0.25">
      <c r="B11" s="39">
        <f t="shared" si="0"/>
        <v>45667</v>
      </c>
      <c r="C11" s="42"/>
      <c r="D11" s="6">
        <f t="shared" si="1"/>
        <v>45698</v>
      </c>
      <c r="E11" s="7"/>
      <c r="F11" s="6">
        <f t="shared" si="2"/>
        <v>45726</v>
      </c>
      <c r="G11" s="7"/>
      <c r="H11" s="6">
        <f t="shared" si="3"/>
        <v>45757</v>
      </c>
      <c r="I11" s="7"/>
      <c r="J11" s="6">
        <f t="shared" si="4"/>
        <v>45787</v>
      </c>
      <c r="K11" s="7"/>
      <c r="L11" s="6">
        <f t="shared" si="5"/>
        <v>45818</v>
      </c>
      <c r="M11" s="7"/>
      <c r="N11" s="6">
        <f t="shared" si="6"/>
        <v>45848</v>
      </c>
      <c r="O11" s="7"/>
      <c r="P11" s="6">
        <f t="shared" si="7"/>
        <v>45879</v>
      </c>
      <c r="Q11" s="7"/>
      <c r="R11" s="6">
        <f t="shared" si="8"/>
        <v>45910</v>
      </c>
      <c r="S11" s="7"/>
      <c r="T11" s="6">
        <f t="shared" si="9"/>
        <v>45940</v>
      </c>
      <c r="U11" s="7"/>
      <c r="V11" s="6">
        <f t="shared" si="10"/>
        <v>45971</v>
      </c>
      <c r="W11" s="12"/>
      <c r="X11" s="6">
        <f t="shared" si="11"/>
        <v>46001</v>
      </c>
      <c r="Y11" s="7"/>
      <c r="Z11" s="6">
        <f t="shared" si="12"/>
        <v>46032</v>
      </c>
      <c r="AA11" s="7"/>
      <c r="AC11" s="20">
        <f>DATE($A$1,10,3)</f>
        <v>45933</v>
      </c>
      <c r="AD11" s="32" t="s">
        <v>23</v>
      </c>
      <c r="AE11" s="21">
        <v>1</v>
      </c>
    </row>
    <row r="12" spans="1:34" x14ac:dyDescent="0.25">
      <c r="B12" s="39">
        <f t="shared" si="0"/>
        <v>45668</v>
      </c>
      <c r="C12" s="42"/>
      <c r="D12" s="6">
        <f t="shared" si="1"/>
        <v>45699</v>
      </c>
      <c r="E12" s="7"/>
      <c r="F12" s="6">
        <f t="shared" si="2"/>
        <v>45727</v>
      </c>
      <c r="G12" s="7"/>
      <c r="H12" s="6">
        <f t="shared" si="3"/>
        <v>45758</v>
      </c>
      <c r="I12" s="7"/>
      <c r="J12" s="6">
        <f t="shared" si="4"/>
        <v>45788</v>
      </c>
      <c r="K12" s="7"/>
      <c r="L12" s="6">
        <f t="shared" si="5"/>
        <v>45819</v>
      </c>
      <c r="M12" s="7"/>
      <c r="N12" s="6">
        <f t="shared" si="6"/>
        <v>45849</v>
      </c>
      <c r="O12" s="7"/>
      <c r="P12" s="6">
        <f t="shared" si="7"/>
        <v>45880</v>
      </c>
      <c r="Q12" s="7"/>
      <c r="R12" s="6">
        <f t="shared" si="8"/>
        <v>45911</v>
      </c>
      <c r="S12" s="7"/>
      <c r="T12" s="6">
        <f t="shared" si="9"/>
        <v>45941</v>
      </c>
      <c r="U12" s="7"/>
      <c r="V12" s="6">
        <f t="shared" si="10"/>
        <v>45972</v>
      </c>
      <c r="W12" s="12"/>
      <c r="X12" s="6">
        <f t="shared" si="11"/>
        <v>46002</v>
      </c>
      <c r="Y12" s="7"/>
      <c r="Z12" s="6">
        <f t="shared" si="12"/>
        <v>46033</v>
      </c>
      <c r="AA12" s="7"/>
      <c r="AC12" s="20">
        <f>DATE($A$1,11,1)</f>
        <v>45962</v>
      </c>
      <c r="AD12" s="32" t="s">
        <v>24</v>
      </c>
      <c r="AE12" s="21">
        <v>1</v>
      </c>
    </row>
    <row r="13" spans="1:34" x14ac:dyDescent="0.25">
      <c r="B13" s="39">
        <f t="shared" si="0"/>
        <v>45669</v>
      </c>
      <c r="C13" s="42"/>
      <c r="D13" s="6">
        <f t="shared" si="1"/>
        <v>45700</v>
      </c>
      <c r="E13" s="7"/>
      <c r="F13" s="6">
        <f t="shared" si="2"/>
        <v>45728</v>
      </c>
      <c r="G13" s="7"/>
      <c r="H13" s="6">
        <f t="shared" si="3"/>
        <v>45759</v>
      </c>
      <c r="I13" s="7"/>
      <c r="J13" s="6">
        <f t="shared" si="4"/>
        <v>45789</v>
      </c>
      <c r="K13" s="7"/>
      <c r="L13" s="6">
        <f t="shared" si="5"/>
        <v>45820</v>
      </c>
      <c r="M13" s="7"/>
      <c r="N13" s="6">
        <f t="shared" si="6"/>
        <v>45850</v>
      </c>
      <c r="O13" s="7"/>
      <c r="P13" s="6">
        <f t="shared" si="7"/>
        <v>45881</v>
      </c>
      <c r="Q13" s="7"/>
      <c r="R13" s="6">
        <f t="shared" si="8"/>
        <v>45912</v>
      </c>
      <c r="S13" s="7"/>
      <c r="T13" s="6">
        <f t="shared" si="9"/>
        <v>45942</v>
      </c>
      <c r="U13" s="7"/>
      <c r="V13" s="6">
        <f t="shared" si="10"/>
        <v>45973</v>
      </c>
      <c r="W13" s="12"/>
      <c r="X13" s="6">
        <f t="shared" si="11"/>
        <v>46003</v>
      </c>
      <c r="Y13" s="7"/>
      <c r="Z13" s="6">
        <f t="shared" si="12"/>
        <v>46034</v>
      </c>
      <c r="AA13" s="7"/>
      <c r="AC13" s="20">
        <f>DATE($A$1,12,24)</f>
        <v>46015</v>
      </c>
      <c r="AD13" s="32" t="s">
        <v>28</v>
      </c>
      <c r="AE13" s="21">
        <v>0.5</v>
      </c>
    </row>
    <row r="14" spans="1:34" x14ac:dyDescent="0.25">
      <c r="B14" s="39">
        <f t="shared" si="0"/>
        <v>45670</v>
      </c>
      <c r="C14" s="42"/>
      <c r="D14" s="6">
        <f t="shared" si="1"/>
        <v>45701</v>
      </c>
      <c r="E14" s="7"/>
      <c r="F14" s="6">
        <f t="shared" si="2"/>
        <v>45729</v>
      </c>
      <c r="G14" s="7"/>
      <c r="H14" s="6">
        <f t="shared" si="3"/>
        <v>45760</v>
      </c>
      <c r="I14" s="7"/>
      <c r="J14" s="6">
        <f t="shared" si="4"/>
        <v>45790</v>
      </c>
      <c r="K14" s="7"/>
      <c r="L14" s="6">
        <f t="shared" si="5"/>
        <v>45821</v>
      </c>
      <c r="M14" s="7"/>
      <c r="N14" s="6">
        <f t="shared" si="6"/>
        <v>45851</v>
      </c>
      <c r="O14" s="7"/>
      <c r="P14" s="6">
        <f t="shared" si="7"/>
        <v>45882</v>
      </c>
      <c r="Q14" s="7"/>
      <c r="R14" s="6">
        <f t="shared" si="8"/>
        <v>45913</v>
      </c>
      <c r="S14" s="7"/>
      <c r="T14" s="6">
        <f t="shared" si="9"/>
        <v>45943</v>
      </c>
      <c r="U14" s="7"/>
      <c r="V14" s="6">
        <f t="shared" si="10"/>
        <v>45974</v>
      </c>
      <c r="W14" s="12"/>
      <c r="X14" s="6">
        <f t="shared" si="11"/>
        <v>46004</v>
      </c>
      <c r="Y14" s="7"/>
      <c r="Z14" s="6">
        <f t="shared" si="12"/>
        <v>46035</v>
      </c>
      <c r="AA14" s="7"/>
      <c r="AC14" s="20">
        <f>DATE($A$1,12,25)</f>
        <v>46016</v>
      </c>
      <c r="AD14" s="32" t="s">
        <v>25</v>
      </c>
      <c r="AE14" s="21">
        <v>1</v>
      </c>
    </row>
    <row r="15" spans="1:34" x14ac:dyDescent="0.25">
      <c r="B15" s="39">
        <f t="shared" si="0"/>
        <v>45671</v>
      </c>
      <c r="C15" s="42"/>
      <c r="D15" s="6">
        <f t="shared" si="1"/>
        <v>45702</v>
      </c>
      <c r="E15" s="7"/>
      <c r="F15" s="6">
        <f t="shared" si="2"/>
        <v>45730</v>
      </c>
      <c r="G15" s="7"/>
      <c r="H15" s="6">
        <f t="shared" si="3"/>
        <v>45761</v>
      </c>
      <c r="I15" s="7"/>
      <c r="J15" s="6">
        <f t="shared" si="4"/>
        <v>45791</v>
      </c>
      <c r="K15" s="7"/>
      <c r="L15" s="6">
        <f t="shared" si="5"/>
        <v>45822</v>
      </c>
      <c r="M15" s="7"/>
      <c r="N15" s="6">
        <f t="shared" si="6"/>
        <v>45852</v>
      </c>
      <c r="O15" s="7"/>
      <c r="P15" s="6">
        <f t="shared" si="7"/>
        <v>45883</v>
      </c>
      <c r="Q15" s="7"/>
      <c r="R15" s="6">
        <f t="shared" si="8"/>
        <v>45914</v>
      </c>
      <c r="S15" s="7"/>
      <c r="T15" s="6">
        <f t="shared" si="9"/>
        <v>45944</v>
      </c>
      <c r="U15" s="7"/>
      <c r="V15" s="6">
        <f t="shared" si="10"/>
        <v>45975</v>
      </c>
      <c r="W15" s="12"/>
      <c r="X15" s="6">
        <f t="shared" si="11"/>
        <v>46005</v>
      </c>
      <c r="Y15" s="7"/>
      <c r="Z15" s="6">
        <f t="shared" si="12"/>
        <v>46036</v>
      </c>
      <c r="AA15" s="7"/>
      <c r="AC15" s="20">
        <f>DATE($A$1,12,26)</f>
        <v>46017</v>
      </c>
      <c r="AD15" s="32" t="s">
        <v>26</v>
      </c>
      <c r="AE15" s="21">
        <v>1</v>
      </c>
    </row>
    <row r="16" spans="1:34" x14ac:dyDescent="0.25">
      <c r="B16" s="39">
        <f t="shared" si="0"/>
        <v>45672</v>
      </c>
      <c r="C16" s="42"/>
      <c r="D16" s="6">
        <f t="shared" si="1"/>
        <v>45703</v>
      </c>
      <c r="E16" s="7"/>
      <c r="F16" s="6">
        <f t="shared" si="2"/>
        <v>45731</v>
      </c>
      <c r="G16" s="7"/>
      <c r="H16" s="6">
        <f t="shared" si="3"/>
        <v>45762</v>
      </c>
      <c r="I16" s="7"/>
      <c r="J16" s="6">
        <f t="shared" si="4"/>
        <v>45792</v>
      </c>
      <c r="K16" s="7"/>
      <c r="L16" s="6">
        <f t="shared" si="5"/>
        <v>45823</v>
      </c>
      <c r="M16" s="7"/>
      <c r="N16" s="6">
        <f t="shared" si="6"/>
        <v>45853</v>
      </c>
      <c r="O16" s="7"/>
      <c r="P16" s="6">
        <f t="shared" si="7"/>
        <v>45884</v>
      </c>
      <c r="Q16" s="7"/>
      <c r="R16" s="6">
        <f t="shared" si="8"/>
        <v>45915</v>
      </c>
      <c r="S16" s="7"/>
      <c r="T16" s="6">
        <f t="shared" si="9"/>
        <v>45945</v>
      </c>
      <c r="U16" s="7"/>
      <c r="V16" s="6">
        <f t="shared" si="10"/>
        <v>45976</v>
      </c>
      <c r="W16" s="12"/>
      <c r="X16" s="6">
        <f t="shared" si="11"/>
        <v>46006</v>
      </c>
      <c r="Y16" s="7"/>
      <c r="Z16" s="6">
        <f t="shared" si="12"/>
        <v>46037</v>
      </c>
      <c r="AA16" s="7"/>
      <c r="AC16" s="20">
        <f>DATE($A$1,12,31)</f>
        <v>46022</v>
      </c>
      <c r="AD16" s="32" t="s">
        <v>29</v>
      </c>
      <c r="AE16" s="21">
        <v>0.5</v>
      </c>
    </row>
    <row r="17" spans="2:37" x14ac:dyDescent="0.25">
      <c r="B17" s="39">
        <f t="shared" si="0"/>
        <v>45673</v>
      </c>
      <c r="C17" s="42"/>
      <c r="D17" s="6">
        <f t="shared" si="1"/>
        <v>45704</v>
      </c>
      <c r="E17" s="7"/>
      <c r="F17" s="6">
        <f t="shared" si="2"/>
        <v>45732</v>
      </c>
      <c r="G17" s="7"/>
      <c r="H17" s="6">
        <f t="shared" si="3"/>
        <v>45763</v>
      </c>
      <c r="I17" s="7"/>
      <c r="J17" s="6">
        <f t="shared" si="4"/>
        <v>45793</v>
      </c>
      <c r="K17" s="7"/>
      <c r="L17" s="6">
        <f t="shared" si="5"/>
        <v>45824</v>
      </c>
      <c r="M17" s="7"/>
      <c r="N17" s="6">
        <f t="shared" si="6"/>
        <v>45854</v>
      </c>
      <c r="O17" s="7"/>
      <c r="P17" s="6">
        <f t="shared" si="7"/>
        <v>45885</v>
      </c>
      <c r="Q17" s="7"/>
      <c r="R17" s="6">
        <f t="shared" si="8"/>
        <v>45916</v>
      </c>
      <c r="S17" s="7"/>
      <c r="T17" s="6">
        <f t="shared" si="9"/>
        <v>45946</v>
      </c>
      <c r="U17" s="7"/>
      <c r="V17" s="6">
        <f t="shared" si="10"/>
        <v>45977</v>
      </c>
      <c r="W17" s="12"/>
      <c r="X17" s="6">
        <f t="shared" si="11"/>
        <v>46007</v>
      </c>
      <c r="Y17" s="7"/>
      <c r="Z17" s="6">
        <f t="shared" si="12"/>
        <v>46038</v>
      </c>
      <c r="AA17" s="7"/>
      <c r="AC17" s="20">
        <f>DATE($A$1+1,1,1)</f>
        <v>46023</v>
      </c>
      <c r="AD17" s="32" t="s">
        <v>14</v>
      </c>
      <c r="AE17" s="21">
        <v>1</v>
      </c>
    </row>
    <row r="18" spans="2:37" ht="15.75" thickBot="1" x14ac:dyDescent="0.3">
      <c r="B18" s="39">
        <f t="shared" si="0"/>
        <v>45674</v>
      </c>
      <c r="C18" s="42"/>
      <c r="D18" s="6">
        <f t="shared" si="1"/>
        <v>45705</v>
      </c>
      <c r="E18" s="7"/>
      <c r="F18" s="6">
        <f t="shared" si="2"/>
        <v>45733</v>
      </c>
      <c r="G18" s="7"/>
      <c r="H18" s="6">
        <f t="shared" si="3"/>
        <v>45764</v>
      </c>
      <c r="I18" s="7"/>
      <c r="J18" s="6">
        <f t="shared" si="4"/>
        <v>45794</v>
      </c>
      <c r="K18" s="7"/>
      <c r="L18" s="6">
        <f t="shared" si="5"/>
        <v>45825</v>
      </c>
      <c r="M18" s="7"/>
      <c r="N18" s="6">
        <f t="shared" si="6"/>
        <v>45855</v>
      </c>
      <c r="O18" s="7"/>
      <c r="P18" s="6">
        <f t="shared" si="7"/>
        <v>45886</v>
      </c>
      <c r="Q18" s="7"/>
      <c r="R18" s="6">
        <f t="shared" si="8"/>
        <v>45917</v>
      </c>
      <c r="S18" s="7"/>
      <c r="T18" s="6">
        <f t="shared" si="9"/>
        <v>45947</v>
      </c>
      <c r="U18" s="7"/>
      <c r="V18" s="6">
        <f t="shared" si="10"/>
        <v>45978</v>
      </c>
      <c r="W18" s="12"/>
      <c r="X18" s="6">
        <f t="shared" si="11"/>
        <v>46008</v>
      </c>
      <c r="Y18" s="7"/>
      <c r="Z18" s="6">
        <f t="shared" si="12"/>
        <v>46039</v>
      </c>
      <c r="AA18" s="7"/>
      <c r="AC18" s="24">
        <f>DATE($A$1+1,1,6)</f>
        <v>46028</v>
      </c>
      <c r="AD18" s="33" t="s">
        <v>15</v>
      </c>
      <c r="AE18" s="23">
        <v>1</v>
      </c>
    </row>
    <row r="19" spans="2:37" x14ac:dyDescent="0.25">
      <c r="B19" s="39">
        <f t="shared" si="0"/>
        <v>45675</v>
      </c>
      <c r="C19" s="42"/>
      <c r="D19" s="6">
        <f t="shared" si="1"/>
        <v>45706</v>
      </c>
      <c r="E19" s="7"/>
      <c r="F19" s="6">
        <f t="shared" si="2"/>
        <v>45734</v>
      </c>
      <c r="G19" s="7"/>
      <c r="H19" s="6">
        <f t="shared" si="3"/>
        <v>45765</v>
      </c>
      <c r="I19" s="7"/>
      <c r="J19" s="6">
        <f t="shared" si="4"/>
        <v>45795</v>
      </c>
      <c r="K19" s="7"/>
      <c r="L19" s="6">
        <f t="shared" si="5"/>
        <v>45826</v>
      </c>
      <c r="M19" s="7"/>
      <c r="N19" s="6">
        <f t="shared" si="6"/>
        <v>45856</v>
      </c>
      <c r="O19" s="7"/>
      <c r="P19" s="6">
        <f t="shared" si="7"/>
        <v>45887</v>
      </c>
      <c r="Q19" s="7"/>
      <c r="R19" s="6">
        <f t="shared" si="8"/>
        <v>45918</v>
      </c>
      <c r="S19" s="7"/>
      <c r="T19" s="6">
        <f t="shared" si="9"/>
        <v>45948</v>
      </c>
      <c r="U19" s="7"/>
      <c r="V19" s="6">
        <f t="shared" si="10"/>
        <v>45979</v>
      </c>
      <c r="W19" s="12"/>
      <c r="X19" s="6">
        <f t="shared" si="11"/>
        <v>46009</v>
      </c>
      <c r="Y19" s="7"/>
      <c r="Z19" s="6">
        <f t="shared" si="12"/>
        <v>46040</v>
      </c>
      <c r="AA19" s="7"/>
    </row>
    <row r="20" spans="2:37" x14ac:dyDescent="0.25">
      <c r="B20" s="39">
        <f t="shared" si="0"/>
        <v>45676</v>
      </c>
      <c r="C20" s="42"/>
      <c r="D20" s="6">
        <f t="shared" si="1"/>
        <v>45707</v>
      </c>
      <c r="E20" s="7"/>
      <c r="F20" s="6">
        <f t="shared" si="2"/>
        <v>45735</v>
      </c>
      <c r="G20" s="7"/>
      <c r="H20" s="6">
        <f t="shared" si="3"/>
        <v>45766</v>
      </c>
      <c r="I20" s="7"/>
      <c r="J20" s="6">
        <f t="shared" si="4"/>
        <v>45796</v>
      </c>
      <c r="K20" s="7"/>
      <c r="L20" s="6">
        <f t="shared" si="5"/>
        <v>45827</v>
      </c>
      <c r="M20" s="7"/>
      <c r="N20" s="6">
        <f t="shared" si="6"/>
        <v>45857</v>
      </c>
      <c r="O20" s="7"/>
      <c r="P20" s="6">
        <f t="shared" si="7"/>
        <v>45888</v>
      </c>
      <c r="Q20" s="7"/>
      <c r="R20" s="6">
        <f t="shared" si="8"/>
        <v>45919</v>
      </c>
      <c r="S20" s="7"/>
      <c r="T20" s="6">
        <f t="shared" si="9"/>
        <v>45949</v>
      </c>
      <c r="U20" s="7"/>
      <c r="V20" s="6">
        <f t="shared" si="10"/>
        <v>45980</v>
      </c>
      <c r="W20" s="12"/>
      <c r="X20" s="6">
        <f t="shared" si="11"/>
        <v>46010</v>
      </c>
      <c r="Y20" s="7"/>
      <c r="Z20" s="6">
        <f t="shared" si="12"/>
        <v>46041</v>
      </c>
      <c r="AA20" s="7"/>
    </row>
    <row r="21" spans="2:37" x14ac:dyDescent="0.25">
      <c r="B21" s="39">
        <f t="shared" si="0"/>
        <v>45677</v>
      </c>
      <c r="C21" s="42"/>
      <c r="D21" s="6">
        <f t="shared" si="1"/>
        <v>45708</v>
      </c>
      <c r="E21" s="7"/>
      <c r="F21" s="6">
        <f t="shared" si="2"/>
        <v>45736</v>
      </c>
      <c r="G21" s="7"/>
      <c r="H21" s="6">
        <f t="shared" si="3"/>
        <v>45767</v>
      </c>
      <c r="I21" s="7"/>
      <c r="J21" s="6">
        <f t="shared" si="4"/>
        <v>45797</v>
      </c>
      <c r="K21" s="7"/>
      <c r="L21" s="6">
        <f t="shared" si="5"/>
        <v>45828</v>
      </c>
      <c r="M21" s="7"/>
      <c r="N21" s="6">
        <f t="shared" si="6"/>
        <v>45858</v>
      </c>
      <c r="O21" s="7"/>
      <c r="P21" s="6">
        <f t="shared" si="7"/>
        <v>45889</v>
      </c>
      <c r="Q21" s="7"/>
      <c r="R21" s="6">
        <f t="shared" si="8"/>
        <v>45920</v>
      </c>
      <c r="S21" s="7"/>
      <c r="T21" s="6">
        <f t="shared" si="9"/>
        <v>45950</v>
      </c>
      <c r="U21" s="7"/>
      <c r="V21" s="6">
        <f t="shared" si="10"/>
        <v>45981</v>
      </c>
      <c r="W21" s="12"/>
      <c r="X21" s="6">
        <f t="shared" si="11"/>
        <v>46011</v>
      </c>
      <c r="Y21" s="7"/>
      <c r="Z21" s="6">
        <f t="shared" si="12"/>
        <v>46042</v>
      </c>
      <c r="AA21" s="7"/>
      <c r="AC21" s="16" t="s">
        <v>31</v>
      </c>
      <c r="AD21" s="15">
        <v>30</v>
      </c>
      <c r="AK21" s="36"/>
    </row>
    <row r="22" spans="2:37" ht="15.75" thickBot="1" x14ac:dyDescent="0.3">
      <c r="B22" s="39">
        <f t="shared" si="0"/>
        <v>45678</v>
      </c>
      <c r="C22" s="42"/>
      <c r="D22" s="6">
        <f t="shared" si="1"/>
        <v>45709</v>
      </c>
      <c r="E22" s="7"/>
      <c r="F22" s="6">
        <f t="shared" si="2"/>
        <v>45737</v>
      </c>
      <c r="G22" s="7"/>
      <c r="H22" s="6">
        <f t="shared" si="3"/>
        <v>45768</v>
      </c>
      <c r="I22" s="7"/>
      <c r="J22" s="6">
        <f t="shared" si="4"/>
        <v>45798</v>
      </c>
      <c r="K22" s="7"/>
      <c r="L22" s="6">
        <f t="shared" si="5"/>
        <v>45829</v>
      </c>
      <c r="M22" s="7"/>
      <c r="N22" s="6">
        <f t="shared" si="6"/>
        <v>45859</v>
      </c>
      <c r="O22" s="7"/>
      <c r="P22" s="6">
        <f t="shared" si="7"/>
        <v>45890</v>
      </c>
      <c r="Q22" s="7"/>
      <c r="R22" s="6">
        <f t="shared" si="8"/>
        <v>45921</v>
      </c>
      <c r="S22" s="7"/>
      <c r="T22" s="6">
        <f t="shared" si="9"/>
        <v>45951</v>
      </c>
      <c r="U22" s="7"/>
      <c r="V22" s="6">
        <f t="shared" si="10"/>
        <v>45982</v>
      </c>
      <c r="W22" s="12"/>
      <c r="X22" s="6">
        <f t="shared" si="11"/>
        <v>46012</v>
      </c>
      <c r="Y22" s="7"/>
      <c r="Z22" s="6">
        <f t="shared" si="12"/>
        <v>46043</v>
      </c>
      <c r="AA22" s="7"/>
      <c r="AC22" s="25" t="s">
        <v>32</v>
      </c>
      <c r="AD22" s="26">
        <f ca="1">SUM(B36:AA36)</f>
        <v>0</v>
      </c>
      <c r="AJ22" s="30"/>
    </row>
    <row r="23" spans="2:37" ht="15.75" thickTop="1" x14ac:dyDescent="0.25">
      <c r="B23" s="39">
        <f t="shared" si="0"/>
        <v>45679</v>
      </c>
      <c r="C23" s="42"/>
      <c r="D23" s="6">
        <f t="shared" si="1"/>
        <v>45710</v>
      </c>
      <c r="E23" s="7"/>
      <c r="F23" s="6">
        <f t="shared" si="2"/>
        <v>45738</v>
      </c>
      <c r="G23" s="7"/>
      <c r="H23" s="6">
        <f t="shared" si="3"/>
        <v>45769</v>
      </c>
      <c r="I23" s="7"/>
      <c r="J23" s="6">
        <f t="shared" si="4"/>
        <v>45799</v>
      </c>
      <c r="K23" s="7"/>
      <c r="L23" s="6">
        <f t="shared" si="5"/>
        <v>45830</v>
      </c>
      <c r="M23" s="7"/>
      <c r="N23" s="6">
        <f t="shared" si="6"/>
        <v>45860</v>
      </c>
      <c r="O23" s="7"/>
      <c r="P23" s="6">
        <f t="shared" si="7"/>
        <v>45891</v>
      </c>
      <c r="Q23" s="7"/>
      <c r="R23" s="6">
        <f t="shared" si="8"/>
        <v>45922</v>
      </c>
      <c r="S23" s="7"/>
      <c r="T23" s="6">
        <f t="shared" si="9"/>
        <v>45952</v>
      </c>
      <c r="U23" s="7"/>
      <c r="V23" s="6">
        <f t="shared" si="10"/>
        <v>45983</v>
      </c>
      <c r="W23" s="12"/>
      <c r="X23" s="6">
        <f t="shared" si="11"/>
        <v>46013</v>
      </c>
      <c r="Y23" s="7"/>
      <c r="Z23" s="6">
        <f t="shared" si="12"/>
        <v>46044</v>
      </c>
      <c r="AA23" s="7"/>
      <c r="AC23" s="16" t="s">
        <v>33</v>
      </c>
      <c r="AD23" s="15">
        <f ca="1">AD21-AD22</f>
        <v>30</v>
      </c>
      <c r="AJ23" s="30"/>
    </row>
    <row r="24" spans="2:37" x14ac:dyDescent="0.25">
      <c r="B24" s="39">
        <f t="shared" si="0"/>
        <v>45680</v>
      </c>
      <c r="C24" s="42"/>
      <c r="D24" s="6">
        <f t="shared" si="1"/>
        <v>45711</v>
      </c>
      <c r="E24" s="7"/>
      <c r="F24" s="6">
        <f t="shared" si="2"/>
        <v>45739</v>
      </c>
      <c r="G24" s="7"/>
      <c r="H24" s="6">
        <f t="shared" si="3"/>
        <v>45770</v>
      </c>
      <c r="I24" s="7"/>
      <c r="J24" s="6">
        <f t="shared" si="4"/>
        <v>45800</v>
      </c>
      <c r="K24" s="7"/>
      <c r="L24" s="6">
        <f t="shared" si="5"/>
        <v>45831</v>
      </c>
      <c r="M24" s="7"/>
      <c r="N24" s="6">
        <f t="shared" si="6"/>
        <v>45861</v>
      </c>
      <c r="O24" s="7"/>
      <c r="P24" s="6">
        <f t="shared" si="7"/>
        <v>45892</v>
      </c>
      <c r="Q24" s="7"/>
      <c r="R24" s="6">
        <f t="shared" si="8"/>
        <v>45923</v>
      </c>
      <c r="S24" s="7"/>
      <c r="T24" s="6">
        <f t="shared" si="9"/>
        <v>45953</v>
      </c>
      <c r="U24" s="7"/>
      <c r="V24" s="6">
        <f t="shared" si="10"/>
        <v>45984</v>
      </c>
      <c r="W24" s="12"/>
      <c r="X24" s="6">
        <f t="shared" si="11"/>
        <v>46014</v>
      </c>
      <c r="Y24" s="7"/>
      <c r="Z24" s="6">
        <f t="shared" si="12"/>
        <v>46045</v>
      </c>
      <c r="AA24" s="7"/>
      <c r="AJ24" s="30"/>
    </row>
    <row r="25" spans="2:37" x14ac:dyDescent="0.25">
      <c r="B25" s="39">
        <f t="shared" si="0"/>
        <v>45681</v>
      </c>
      <c r="C25" s="42"/>
      <c r="D25" s="6">
        <f t="shared" si="1"/>
        <v>45712</v>
      </c>
      <c r="E25" s="7"/>
      <c r="F25" s="6">
        <f t="shared" si="2"/>
        <v>45740</v>
      </c>
      <c r="G25" s="7"/>
      <c r="H25" s="6">
        <f t="shared" si="3"/>
        <v>45771</v>
      </c>
      <c r="I25" s="7"/>
      <c r="J25" s="6">
        <f t="shared" si="4"/>
        <v>45801</v>
      </c>
      <c r="K25" s="7"/>
      <c r="L25" s="6">
        <f t="shared" si="5"/>
        <v>45832</v>
      </c>
      <c r="M25" s="7"/>
      <c r="N25" s="6">
        <f t="shared" si="6"/>
        <v>45862</v>
      </c>
      <c r="O25" s="7"/>
      <c r="P25" s="6">
        <f t="shared" si="7"/>
        <v>45893</v>
      </c>
      <c r="Q25" s="7"/>
      <c r="R25" s="6">
        <f t="shared" si="8"/>
        <v>45924</v>
      </c>
      <c r="S25" s="7"/>
      <c r="T25" s="6">
        <f t="shared" si="9"/>
        <v>45954</v>
      </c>
      <c r="U25" s="7"/>
      <c r="V25" s="6">
        <f t="shared" si="10"/>
        <v>45985</v>
      </c>
      <c r="W25" s="12"/>
      <c r="X25" s="6">
        <f t="shared" si="11"/>
        <v>46015</v>
      </c>
      <c r="Y25" s="7"/>
      <c r="Z25" s="6">
        <f t="shared" si="12"/>
        <v>46046</v>
      </c>
      <c r="AA25" s="7"/>
      <c r="AJ25" s="30"/>
    </row>
    <row r="26" spans="2:37" x14ac:dyDescent="0.25">
      <c r="B26" s="39">
        <f t="shared" si="0"/>
        <v>45682</v>
      </c>
      <c r="C26" s="42"/>
      <c r="D26" s="6">
        <f t="shared" si="1"/>
        <v>45713</v>
      </c>
      <c r="E26" s="7"/>
      <c r="F26" s="6">
        <f t="shared" si="2"/>
        <v>45741</v>
      </c>
      <c r="G26" s="7"/>
      <c r="H26" s="6">
        <f t="shared" si="3"/>
        <v>45772</v>
      </c>
      <c r="I26" s="7"/>
      <c r="J26" s="6">
        <f t="shared" si="4"/>
        <v>45802</v>
      </c>
      <c r="K26" s="7"/>
      <c r="L26" s="6">
        <f t="shared" si="5"/>
        <v>45833</v>
      </c>
      <c r="M26" s="7"/>
      <c r="N26" s="6">
        <f t="shared" si="6"/>
        <v>45863</v>
      </c>
      <c r="O26" s="7"/>
      <c r="P26" s="6">
        <f t="shared" si="7"/>
        <v>45894</v>
      </c>
      <c r="Q26" s="7"/>
      <c r="R26" s="6">
        <f t="shared" si="8"/>
        <v>45925</v>
      </c>
      <c r="S26" s="7"/>
      <c r="T26" s="6">
        <f t="shared" si="9"/>
        <v>45955</v>
      </c>
      <c r="U26" s="7"/>
      <c r="V26" s="6">
        <f t="shared" si="10"/>
        <v>45986</v>
      </c>
      <c r="W26" s="12"/>
      <c r="X26" s="6">
        <f t="shared" si="11"/>
        <v>46016</v>
      </c>
      <c r="Y26" s="7"/>
      <c r="Z26" s="6">
        <f t="shared" si="12"/>
        <v>46047</v>
      </c>
      <c r="AA26" s="7"/>
      <c r="AJ26" s="30"/>
    </row>
    <row r="27" spans="2:37" x14ac:dyDescent="0.25">
      <c r="B27" s="39">
        <f t="shared" si="0"/>
        <v>45683</v>
      </c>
      <c r="C27" s="42"/>
      <c r="D27" s="6">
        <f t="shared" si="1"/>
        <v>45714</v>
      </c>
      <c r="E27" s="7"/>
      <c r="F27" s="6">
        <f t="shared" si="2"/>
        <v>45742</v>
      </c>
      <c r="G27" s="7"/>
      <c r="H27" s="6">
        <f t="shared" si="3"/>
        <v>45773</v>
      </c>
      <c r="I27" s="7"/>
      <c r="J27" s="6">
        <f t="shared" si="4"/>
        <v>45803</v>
      </c>
      <c r="K27" s="7"/>
      <c r="L27" s="6">
        <f t="shared" si="5"/>
        <v>45834</v>
      </c>
      <c r="M27" s="7"/>
      <c r="N27" s="6">
        <f t="shared" si="6"/>
        <v>45864</v>
      </c>
      <c r="O27" s="7"/>
      <c r="P27" s="6">
        <f t="shared" si="7"/>
        <v>45895</v>
      </c>
      <c r="Q27" s="7"/>
      <c r="R27" s="6">
        <f t="shared" si="8"/>
        <v>45926</v>
      </c>
      <c r="S27" s="7"/>
      <c r="T27" s="6">
        <f t="shared" si="9"/>
        <v>45956</v>
      </c>
      <c r="U27" s="7"/>
      <c r="V27" s="6">
        <f t="shared" si="10"/>
        <v>45987</v>
      </c>
      <c r="W27" s="12"/>
      <c r="X27" s="6">
        <f t="shared" si="11"/>
        <v>46017</v>
      </c>
      <c r="Y27" s="7"/>
      <c r="Z27" s="6">
        <f t="shared" si="12"/>
        <v>46048</v>
      </c>
      <c r="AA27" s="7"/>
      <c r="AJ27" s="30"/>
    </row>
    <row r="28" spans="2:37" x14ac:dyDescent="0.25">
      <c r="B28" s="39">
        <f t="shared" si="0"/>
        <v>45684</v>
      </c>
      <c r="C28" s="42"/>
      <c r="D28" s="6">
        <f t="shared" si="1"/>
        <v>45715</v>
      </c>
      <c r="E28" s="7"/>
      <c r="F28" s="6">
        <f t="shared" si="2"/>
        <v>45743</v>
      </c>
      <c r="G28" s="7"/>
      <c r="H28" s="6">
        <f t="shared" si="3"/>
        <v>45774</v>
      </c>
      <c r="I28" s="7"/>
      <c r="J28" s="6">
        <f t="shared" si="4"/>
        <v>45804</v>
      </c>
      <c r="K28" s="7"/>
      <c r="L28" s="6">
        <f t="shared" si="5"/>
        <v>45835</v>
      </c>
      <c r="M28" s="7"/>
      <c r="N28" s="6">
        <f t="shared" si="6"/>
        <v>45865</v>
      </c>
      <c r="O28" s="7"/>
      <c r="P28" s="6">
        <f t="shared" si="7"/>
        <v>45896</v>
      </c>
      <c r="Q28" s="7"/>
      <c r="R28" s="6">
        <f t="shared" si="8"/>
        <v>45927</v>
      </c>
      <c r="S28" s="7"/>
      <c r="T28" s="6">
        <f t="shared" si="9"/>
        <v>45957</v>
      </c>
      <c r="U28" s="7"/>
      <c r="V28" s="6">
        <f t="shared" si="10"/>
        <v>45988</v>
      </c>
      <c r="W28" s="12"/>
      <c r="X28" s="6">
        <f t="shared" si="11"/>
        <v>46018</v>
      </c>
      <c r="Y28" s="7"/>
      <c r="Z28" s="6">
        <f t="shared" si="12"/>
        <v>46049</v>
      </c>
      <c r="AA28" s="7"/>
      <c r="AJ28" s="30"/>
    </row>
    <row r="29" spans="2:37" x14ac:dyDescent="0.25">
      <c r="B29" s="39">
        <f t="shared" si="0"/>
        <v>45685</v>
      </c>
      <c r="C29" s="42"/>
      <c r="D29" s="6">
        <f>D28+1</f>
        <v>45716</v>
      </c>
      <c r="E29" s="7"/>
      <c r="F29" s="6">
        <f t="shared" si="2"/>
        <v>45744</v>
      </c>
      <c r="G29" s="7"/>
      <c r="H29" s="6">
        <f t="shared" si="3"/>
        <v>45775</v>
      </c>
      <c r="I29" s="7"/>
      <c r="J29" s="6">
        <f t="shared" si="4"/>
        <v>45805</v>
      </c>
      <c r="K29" s="7"/>
      <c r="L29" s="6">
        <f t="shared" si="5"/>
        <v>45836</v>
      </c>
      <c r="M29" s="7"/>
      <c r="N29" s="6">
        <f t="shared" si="6"/>
        <v>45866</v>
      </c>
      <c r="O29" s="7"/>
      <c r="P29" s="6">
        <f t="shared" si="7"/>
        <v>45897</v>
      </c>
      <c r="Q29" s="7"/>
      <c r="R29" s="6">
        <f t="shared" si="8"/>
        <v>45928</v>
      </c>
      <c r="S29" s="7"/>
      <c r="T29" s="6">
        <f t="shared" si="9"/>
        <v>45958</v>
      </c>
      <c r="U29" s="7"/>
      <c r="V29" s="6">
        <f t="shared" si="10"/>
        <v>45989</v>
      </c>
      <c r="W29" s="12"/>
      <c r="X29" s="6">
        <f t="shared" si="11"/>
        <v>46019</v>
      </c>
      <c r="Y29" s="7"/>
      <c r="Z29" s="6">
        <f t="shared" si="12"/>
        <v>46050</v>
      </c>
      <c r="AA29" s="7"/>
      <c r="AJ29" s="30"/>
    </row>
    <row r="30" spans="2:37" x14ac:dyDescent="0.25">
      <c r="B30" s="39">
        <f t="shared" si="0"/>
        <v>45686</v>
      </c>
      <c r="C30" s="42"/>
      <c r="D30" s="6" t="str">
        <f>IF(MONTH(D29+1)=3,"",D29+1)</f>
        <v/>
      </c>
      <c r="E30" s="7"/>
      <c r="F30" s="6">
        <f t="shared" si="2"/>
        <v>45745</v>
      </c>
      <c r="G30" s="7"/>
      <c r="H30" s="6">
        <f t="shared" si="3"/>
        <v>45776</v>
      </c>
      <c r="I30" s="7"/>
      <c r="J30" s="6">
        <f t="shared" si="4"/>
        <v>45806</v>
      </c>
      <c r="K30" s="7"/>
      <c r="L30" s="6">
        <f t="shared" si="5"/>
        <v>45837</v>
      </c>
      <c r="M30" s="7"/>
      <c r="N30" s="6">
        <f t="shared" si="6"/>
        <v>45867</v>
      </c>
      <c r="O30" s="7"/>
      <c r="P30" s="6">
        <f t="shared" si="7"/>
        <v>45898</v>
      </c>
      <c r="Q30" s="7"/>
      <c r="R30" s="6">
        <f t="shared" si="8"/>
        <v>45929</v>
      </c>
      <c r="S30" s="7"/>
      <c r="T30" s="6">
        <f t="shared" si="9"/>
        <v>45959</v>
      </c>
      <c r="U30" s="7"/>
      <c r="V30" s="6">
        <f t="shared" si="10"/>
        <v>45990</v>
      </c>
      <c r="W30" s="12"/>
      <c r="X30" s="6">
        <f t="shared" si="11"/>
        <v>46020</v>
      </c>
      <c r="Y30" s="7"/>
      <c r="Z30" s="6">
        <f t="shared" si="12"/>
        <v>46051</v>
      </c>
      <c r="AA30" s="7"/>
      <c r="AJ30" s="30"/>
    </row>
    <row r="31" spans="2:37" x14ac:dyDescent="0.25">
      <c r="B31" s="39">
        <f t="shared" si="0"/>
        <v>45687</v>
      </c>
      <c r="C31" s="42"/>
      <c r="D31" s="1"/>
      <c r="E31" s="2"/>
      <c r="F31" s="6">
        <f t="shared" si="2"/>
        <v>45746</v>
      </c>
      <c r="G31" s="7"/>
      <c r="H31" s="6">
        <f t="shared" si="3"/>
        <v>45777</v>
      </c>
      <c r="I31" s="7"/>
      <c r="J31" s="6">
        <f t="shared" si="4"/>
        <v>45807</v>
      </c>
      <c r="K31" s="7"/>
      <c r="L31" s="6">
        <f t="shared" si="5"/>
        <v>45838</v>
      </c>
      <c r="M31" s="7"/>
      <c r="N31" s="6">
        <f t="shared" si="6"/>
        <v>45868</v>
      </c>
      <c r="O31" s="7"/>
      <c r="P31" s="6">
        <f t="shared" si="7"/>
        <v>45899</v>
      </c>
      <c r="Q31" s="7"/>
      <c r="R31" s="6">
        <f t="shared" si="8"/>
        <v>45930</v>
      </c>
      <c r="S31" s="7"/>
      <c r="T31" s="6">
        <f t="shared" si="9"/>
        <v>45960</v>
      </c>
      <c r="U31" s="7"/>
      <c r="V31" s="6">
        <f t="shared" si="10"/>
        <v>45991</v>
      </c>
      <c r="W31" s="12"/>
      <c r="X31" s="6">
        <f t="shared" si="11"/>
        <v>46021</v>
      </c>
      <c r="Y31" s="7"/>
      <c r="Z31" s="6">
        <f t="shared" si="12"/>
        <v>46052</v>
      </c>
      <c r="AA31" s="7"/>
    </row>
    <row r="32" spans="2:37" ht="15.75" thickBot="1" x14ac:dyDescent="0.3">
      <c r="B32" s="40">
        <f t="shared" si="0"/>
        <v>45688</v>
      </c>
      <c r="C32" s="43"/>
      <c r="D32" s="3"/>
      <c r="E32" s="4"/>
      <c r="F32" s="8">
        <f t="shared" si="2"/>
        <v>45747</v>
      </c>
      <c r="G32" s="9"/>
      <c r="H32" s="3"/>
      <c r="I32" s="4"/>
      <c r="J32" s="8">
        <f t="shared" si="4"/>
        <v>45808</v>
      </c>
      <c r="K32" s="9"/>
      <c r="L32" s="3"/>
      <c r="M32" s="4"/>
      <c r="N32" s="8">
        <f t="shared" si="6"/>
        <v>45869</v>
      </c>
      <c r="O32" s="9"/>
      <c r="P32" s="8">
        <f t="shared" si="7"/>
        <v>45900</v>
      </c>
      <c r="Q32" s="9"/>
      <c r="R32" s="3"/>
      <c r="S32" s="4"/>
      <c r="T32" s="8">
        <f t="shared" si="9"/>
        <v>45961</v>
      </c>
      <c r="U32" s="9"/>
      <c r="V32" s="8"/>
      <c r="W32" s="13"/>
      <c r="X32" s="8">
        <f t="shared" si="11"/>
        <v>46022</v>
      </c>
      <c r="Y32" s="9"/>
      <c r="Z32" s="8">
        <f t="shared" si="12"/>
        <v>46053</v>
      </c>
      <c r="AA32" s="9"/>
    </row>
    <row r="34" spans="1:28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Top="1" x14ac:dyDescent="0.25"/>
    <row r="36" spans="1:28" x14ac:dyDescent="0.25">
      <c r="A36" s="16" t="s">
        <v>0</v>
      </c>
      <c r="B36" s="17"/>
      <c r="C36" s="17" cm="1">
        <f t="array" aca="1" ref="C36" ca="1">SUM(IF(SUMIF($AG$2:$AH$3,C2:C32,$AH$2:$AH$3)&gt;0,IF(WEEKDAY(B2:B32,2)&lt;=5,SUMIF($AG$2:$AH$3,C2:C32,$AH$2:$AH$3)-(SUMIF($AC$2:$AE$18,B2:B32,$AE$2:$AE$18)),0)))</f>
        <v>0</v>
      </c>
      <c r="D36" s="17"/>
      <c r="E36" s="17" cm="1">
        <f t="array" aca="1" ref="E36" ca="1">SUM(IF(SUMIF($AG$2:$AH$3,E2:E32,$AH$2:$AH$3)&gt;0,IF(WEEKDAY(D2:D32,2)&lt;=5,SUMIF($AG$2:$AH$3,E2:E32,$AH$2:$AH$3)-(SUMIF($AC$2:$AE$18,D2:D32,$AE$2:$AE$18)),0)))</f>
        <v>0</v>
      </c>
      <c r="F36" s="17"/>
      <c r="G36" s="17" cm="1">
        <f t="array" aca="1" ref="G36" ca="1">SUM(IF(SUMIF($AG$2:$AH$3,G2:G32,$AH$2:$AH$3)&gt;0,IF(WEEKDAY(F2:F32,2)&lt;=5,SUMIF($AG$2:$AH$3,G2:G32,$AH$2:$AH$3)-(SUMIF($AC$2:$AE$18,F2:F32,$AE$2:$AE$18)),0)))</f>
        <v>0</v>
      </c>
      <c r="H36" s="17"/>
      <c r="I36" s="17" cm="1">
        <f t="array" aca="1" ref="I36" ca="1">SUM(IF(SUMIF($AG$2:$AH$3,I2:I32,$AH$2:$AH$3)&gt;0,IF(WEEKDAY(H2:H32,2)&lt;=5,SUMIF($AG$2:$AH$3,I2:I32,$AH$2:$AH$3)-(SUMIF($AC$2:$AE$18,H2:H32,$AE$2:$AE$18)),0)))</f>
        <v>0</v>
      </c>
      <c r="J36" s="17"/>
      <c r="K36" s="17" cm="1">
        <f t="array" aca="1" ref="K36" ca="1">SUM(IF(SUMIF($AG$2:$AH$3,K2:K32,$AH$2:$AH$3)&gt;0,IF(WEEKDAY(J2:J32,2)&lt;=5,SUMIF($AG$2:$AH$3,K2:K32,$AH$2:$AH$3)-(SUMIF($AC$2:$AE$18,J2:J32,$AE$2:$AE$18)),0)))</f>
        <v>0</v>
      </c>
      <c r="L36" s="17"/>
      <c r="M36" s="17" cm="1">
        <f t="array" aca="1" ref="M36" ca="1">SUM(IF(SUMIF($AG$2:$AH$3,M2:M32,$AH$2:$AH$3)&gt;0,IF(WEEKDAY(L2:L32,2)&lt;=5,SUMIF($AG$2:$AH$3,M2:M32,$AH$2:$AH$3)-(SUMIF($AC$2:$AE$18,L2:L32,$AE$2:$AE$18)),0)))</f>
        <v>0</v>
      </c>
      <c r="N36" s="17"/>
      <c r="O36" s="17" cm="1">
        <f t="array" aca="1" ref="O36" ca="1">SUM(IF(SUMIF($AG$2:$AH$3,O2:O32,$AH$2:$AH$3)&gt;0,IF(WEEKDAY(N2:N32,2)&lt;=5,SUMIF($AG$2:$AH$3,O2:O32,$AH$2:$AH$3)-(SUMIF($AC$2:$AE$18,N2:N32,$AE$2:$AE$18)),0)))</f>
        <v>0</v>
      </c>
      <c r="P36" s="17"/>
      <c r="Q36" s="17" cm="1">
        <f t="array" aca="1" ref="Q36" ca="1">SUM(IF(SUMIF($AG$2:$AH$3,Q2:Q32,$AH$2:$AH$3)&gt;0,IF(WEEKDAY(P2:P32,2)&lt;=5,SUMIF($AG$2:$AH$3,Q2:Q32,$AH$2:$AH$3)-(SUMIF($AC$2:$AE$18,P2:P32,$AE$2:$AE$18)),0)))</f>
        <v>0</v>
      </c>
      <c r="R36" s="17"/>
      <c r="S36" s="17" cm="1">
        <f t="array" aca="1" ref="S36" ca="1">SUM(IF(SUMIF($AG$2:$AH$3,S2:S32,$AH$2:$AH$3)&gt;0,IF(WEEKDAY(R2:R32,2)&lt;=5,SUMIF($AG$2:$AH$3,S2:S32,$AH$2:$AH$3)-(SUMIF($AC$2:$AE$18,R2:R32,$AE$2:$AE$18)),0)))</f>
        <v>0</v>
      </c>
      <c r="T36" s="17"/>
      <c r="U36" s="17" cm="1">
        <f t="array" aca="1" ref="U36" ca="1">SUM(IF(SUMIF($AG$2:$AH$3,U2:U32,$AH$2:$AH$3)&gt;0,IF(WEEKDAY(T2:T32,2)&lt;=5,SUMIF($AG$2:$AH$3,U2:U32,$AH$2:$AH$3)-(SUMIF($AC$2:$AE$18,T2:T32,$AE$2:$AE$18)),0)))</f>
        <v>0</v>
      </c>
      <c r="V36" s="17"/>
      <c r="W36" s="17" cm="1">
        <f t="array" aca="1" ref="W36" ca="1">SUM(IF(SUMIF($AG$2:$AH$3,W2:W32,$AH$2:$AH$3)&gt;0,IF(WEEKDAY(V2:V32,2)&lt;=5,SUMIF($AG$2:$AH$3,W2:W32,$AH$2:$AH$3)-(SUMIF($AC$2:$AE$18,V2:V32,$AE$2:$AE$18)),0)))</f>
        <v>0</v>
      </c>
      <c r="X36" s="17"/>
      <c r="Y36" s="17" cm="1">
        <f t="array" aca="1" ref="Y36" ca="1">SUM(IF(SUMIF($AG$2:$AH$3,Y2:Y32,$AH$2:$AH$3)&gt;0,IF(WEEKDAY(X2:X32,2)&lt;=5,SUMIF($AG$2:$AH$3,Y2:Y32,$AH$2:$AH$3)-(SUMIF($AC$2:$AE$18,X2:X32,$AE$2:$AE$18)),0)))</f>
        <v>0</v>
      </c>
      <c r="Z36" s="17"/>
      <c r="AA36" s="17" cm="1">
        <f t="array" aca="1" ref="AA36" ca="1">SUM(IF(SUMIF($AG$2:$AH$3,AA2:AA32,$AH$2:$AH$3)&gt;0,IF(WEEKDAY(Z2:Z32,2)&lt;=5,SUMIF($AG$2:$AH$3,AA2:AA32,$AH$2:$AH$3)-(SUMIF($AC$2:$AE$18,Z2:Z32,$AE$2:$AE$18)),0)))</f>
        <v>0</v>
      </c>
    </row>
    <row r="37" spans="1:28" x14ac:dyDescent="0.25">
      <c r="Q37" s="17"/>
    </row>
  </sheetData>
  <mergeCells count="15">
    <mergeCell ref="Z1:AA1"/>
    <mergeCell ref="AC1:AD1"/>
    <mergeCell ref="AG1:AH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D31:D32">
    <cfRule type="expression" dxfId="24" priority="20">
      <formula>WEEKDAY(D31,2)&gt;5</formula>
    </cfRule>
  </conditionalFormatting>
  <conditionalFormatting sqref="H32">
    <cfRule type="expression" dxfId="23" priority="19">
      <formula>WEEKDAY(H32,2)&gt;5</formula>
    </cfRule>
  </conditionalFormatting>
  <conditionalFormatting sqref="L32">
    <cfRule type="expression" dxfId="22" priority="18">
      <formula>WEEKDAY(L32,2)&gt;5</formula>
    </cfRule>
  </conditionalFormatting>
  <conditionalFormatting sqref="R32">
    <cfRule type="expression" dxfId="21" priority="17">
      <formula>WEEKDAY(R32,2)&gt;5</formula>
    </cfRule>
  </conditionalFormatting>
  <conditionalFormatting sqref="V32">
    <cfRule type="expression" dxfId="20" priority="16">
      <formula>WEEKDAY(V32,2)&gt;5</formula>
    </cfRule>
  </conditionalFormatting>
  <conditionalFormatting sqref="E30:E32">
    <cfRule type="expression" dxfId="19" priority="15">
      <formula>WEEKDAY(D30,2)&gt;5</formula>
    </cfRule>
  </conditionalFormatting>
  <conditionalFormatting sqref="I32">
    <cfRule type="expression" dxfId="18" priority="14">
      <formula>WEEKDAY(H32,2)&gt;5</formula>
    </cfRule>
  </conditionalFormatting>
  <conditionalFormatting sqref="M32">
    <cfRule type="expression" dxfId="17" priority="13">
      <formula>WEEKDAY(L32,2)&gt;5</formula>
    </cfRule>
  </conditionalFormatting>
  <conditionalFormatting sqref="S32">
    <cfRule type="expression" dxfId="16" priority="12">
      <formula>WEEKDAY(R32,2)&gt;5</formula>
    </cfRule>
  </conditionalFormatting>
  <conditionalFormatting sqref="W32">
    <cfRule type="expression" dxfId="15" priority="11">
      <formula>WEEKDAY(V32,2)&gt;5</formula>
    </cfRule>
  </conditionalFormatting>
  <conditionalFormatting sqref="B2:B32 D2:D30 F2:F32 H2:H31 J2:J32 L2:L31 N2:N32 P2:P32 R2:R31 T2:T32 V2:V31 X2:X32">
    <cfRule type="expression" dxfId="14" priority="21">
      <formula>SUMPRODUCT(--(B2=$AC$2:$AC$15))&gt;0</formula>
    </cfRule>
    <cfRule type="expression" dxfId="13" priority="22">
      <formula>WEEKDAY(B2,2)&gt;5</formula>
    </cfRule>
  </conditionalFormatting>
  <conditionalFormatting sqref="C2:C32 E2:E29 G2:G32 I2:I31 K2:K32 M2:M31 O2:O32 Q2:Q32 S2:S31 U2:U32 W2:W31 Y2:Y32">
    <cfRule type="cellIs" dxfId="12" priority="10" operator="equal">
      <formula>"UR/2"</formula>
    </cfRule>
    <cfRule type="expression" dxfId="11" priority="23">
      <formula>SUMPRODUCT(--(B2=$AC$2:$AC$15))&gt;0</formula>
    </cfRule>
    <cfRule type="cellIs" dxfId="10" priority="24" operator="equal">
      <formula>"UR"</formula>
    </cfRule>
    <cfRule type="expression" dxfId="9" priority="25">
      <formula>WEEKDAY(B2,2)&gt;5</formula>
    </cfRule>
  </conditionalFormatting>
  <conditionalFormatting sqref="B36:AA36">
    <cfRule type="cellIs" dxfId="8" priority="9" operator="greaterThan">
      <formula>0</formula>
    </cfRule>
  </conditionalFormatting>
  <conditionalFormatting sqref="AA2:AA32">
    <cfRule type="cellIs" dxfId="7" priority="5" operator="equal">
      <formula>"UR/2"</formula>
    </cfRule>
    <cfRule type="expression" dxfId="6" priority="6">
      <formula>SUMPRODUCT(--(Z2=$AC$2:$AC$15))&gt;0</formula>
    </cfRule>
    <cfRule type="cellIs" dxfId="5" priority="7" operator="equal">
      <formula>"UR"</formula>
    </cfRule>
    <cfRule type="expression" dxfId="4" priority="8">
      <formula>WEEKDAY(Z2,2)&gt;5</formula>
    </cfRule>
  </conditionalFormatting>
  <conditionalFormatting sqref="Z2">
    <cfRule type="expression" dxfId="3" priority="3">
      <formula>SUMPRODUCT(--(Z2=$AC$2:$AC$15))&gt;0</formula>
    </cfRule>
    <cfRule type="expression" dxfId="2" priority="4">
      <formula>WEEKDAY(Z2,2)&gt;5</formula>
    </cfRule>
  </conditionalFormatting>
  <conditionalFormatting sqref="Z3:Z32">
    <cfRule type="expression" dxfId="1" priority="1">
      <formula>SUMPRODUCT(--(Z3=$AC$2:$AC$15))&gt;0</formula>
    </cfRule>
    <cfRule type="expression" dxfId="0" priority="2">
      <formula>WEEKDAY(Z3,2)&gt;5</formula>
    </cfRule>
  </conditionalFormatting>
  <dataValidations count="3">
    <dataValidation type="list" showInputMessage="1" showErrorMessage="1" sqref="Q4" xr:uid="{75E9FE9F-752E-485E-801D-0F6E4FA95FC8}">
      <formula1>"UR,UR/2,"</formula1>
    </dataValidation>
    <dataValidation type="list" showInputMessage="1" showErrorMessage="1" sqref="C2:C32 E2:E29 G2:G32 I2:I30 K2:K32 M2:M31 O2:O31 S2:S21 U2:U32 W2:W31 Q5:Q32 Q2:Q3 Y2:Y32 AA2:AA32" xr:uid="{7AA23D79-274E-4109-B061-6326FEB45ED9}">
      <formula1>$AG$2:$AG$4</formula1>
    </dataValidation>
    <dataValidation type="list" allowBlank="1" showInputMessage="1" showErrorMessage="1" sqref="S22:S31 I31" xr:uid="{70A2C63B-A0B1-4693-86CF-AD9CE58377E9}">
      <formula1>"UR"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Fras</dc:creator>
  <cp:lastModifiedBy>Benjamin Fras</cp:lastModifiedBy>
  <dcterms:created xsi:type="dcterms:W3CDTF">2022-06-07T06:52:37Z</dcterms:created>
  <dcterms:modified xsi:type="dcterms:W3CDTF">2022-06-09T21:28:11Z</dcterms:modified>
</cp:coreProperties>
</file>