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charts/chart16.xml" ContentType="application/vnd.openxmlformats-officedocument.drawingml.chart+xml"/>
  <Override PartName="/xl/drawings/drawing7.xml" ContentType="application/vnd.openxmlformats-officedocument.drawingml.chartshapes+xml"/>
  <Override PartName="/xl/charts/chart17.xml" ContentType="application/vnd.openxmlformats-officedocument.drawingml.chart+xml"/>
  <Override PartName="/xl/drawings/drawing8.xml" ContentType="application/vnd.openxmlformats-officedocument.drawingml.chartshapes+xml"/>
  <Override PartName="/xl/charts/chart18.xml" ContentType="application/vnd.openxmlformats-officedocument.drawingml.chart+xml"/>
  <Override PartName="/xl/drawings/drawing9.xml" ContentType="application/vnd.openxmlformats-officedocument.drawingml.chartshapes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harts/chart20.xml" ContentType="application/vnd.openxmlformats-officedocument.drawingml.chart+xml"/>
  <Override PartName="/xl/drawings/drawing11.xml" ContentType="application/vnd.openxmlformats-officedocument.drawingml.chartshapes+xml"/>
  <Override PartName="/xl/charts/chart21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spfeife/Desktop/Lab3/solutions/"/>
    </mc:Choice>
  </mc:AlternateContent>
  <bookViews>
    <workbookView xWindow="27700" yWindow="1500" windowWidth="25600" windowHeight="15460" tabRatio="879" activeTab="1"/>
  </bookViews>
  <sheets>
    <sheet name="Brass Slab (raw)" sheetId="6" r:id="rId1"/>
    <sheet name="Calculations" sheetId="1" r:id="rId2"/>
    <sheet name="Table" sheetId="2" r:id="rId3"/>
    <sheet name="Dimensionless Graphs" sheetId="13" r:id="rId4"/>
    <sheet name="Dimensioned Graphs" sheetId="4" r:id="rId5"/>
    <sheet name="Selected Points" sheetId="18" r:id="rId6"/>
    <sheet name="Heisler Charts" sheetId="15" r:id="rId7"/>
    <sheet name="Heisler Lines" sheetId="14" state="hidden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G23" i="1"/>
  <c r="K12" i="1"/>
  <c r="H20" i="1"/>
  <c r="G20" i="1"/>
  <c r="K9" i="1"/>
  <c r="H25" i="1"/>
  <c r="G25" i="1"/>
  <c r="K14" i="1"/>
  <c r="H22" i="1"/>
  <c r="G22" i="1"/>
  <c r="K11" i="1"/>
  <c r="H24" i="1"/>
  <c r="G24" i="1"/>
  <c r="K13" i="1"/>
  <c r="K10" i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6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6" i="2"/>
  <c r="J21" i="1"/>
  <c r="L21" i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7" i="2"/>
  <c r="N6" i="2"/>
  <c r="M89" i="2"/>
  <c r="G21" i="1"/>
  <c r="H21" i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6" i="2"/>
  <c r="M7" i="2"/>
  <c r="M8" i="2"/>
  <c r="M9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B182" i="2"/>
  <c r="D182" i="2"/>
  <c r="B183" i="2"/>
  <c r="D183" i="2"/>
  <c r="B184" i="2"/>
  <c r="D184" i="2"/>
  <c r="B185" i="2"/>
  <c r="D185" i="2"/>
  <c r="B186" i="2"/>
  <c r="D186" i="2"/>
  <c r="B187" i="2"/>
  <c r="D187" i="2"/>
  <c r="B188" i="2"/>
  <c r="D188" i="2"/>
  <c r="B189" i="2"/>
  <c r="D189" i="2"/>
  <c r="B190" i="2"/>
  <c r="D190" i="2"/>
  <c r="B191" i="2"/>
  <c r="D191" i="2"/>
  <c r="B192" i="2"/>
  <c r="D192" i="2"/>
  <c r="B193" i="2"/>
  <c r="D193" i="2"/>
  <c r="B194" i="2"/>
  <c r="D194" i="2"/>
  <c r="B195" i="2"/>
  <c r="D195" i="2"/>
  <c r="B196" i="2"/>
  <c r="D196" i="2"/>
  <c r="B197" i="2"/>
  <c r="D197" i="2"/>
  <c r="B198" i="2"/>
  <c r="D198" i="2"/>
  <c r="B199" i="2"/>
  <c r="D199" i="2"/>
  <c r="B200" i="2"/>
  <c r="D200" i="2"/>
  <c r="B201" i="2"/>
  <c r="D201" i="2"/>
  <c r="B202" i="2"/>
  <c r="D202" i="2"/>
  <c r="B203" i="2"/>
  <c r="D203" i="2"/>
  <c r="B204" i="2"/>
  <c r="D204" i="2"/>
  <c r="B205" i="2"/>
  <c r="D205" i="2"/>
  <c r="B206" i="2"/>
  <c r="D206" i="2"/>
  <c r="B207" i="2"/>
  <c r="D207" i="2"/>
  <c r="B208" i="2"/>
  <c r="D208" i="2"/>
  <c r="B209" i="2"/>
  <c r="D209" i="2"/>
  <c r="B210" i="2"/>
  <c r="D210" i="2"/>
  <c r="B211" i="2"/>
  <c r="D211" i="2"/>
  <c r="B212" i="2"/>
  <c r="D212" i="2"/>
  <c r="B213" i="2"/>
  <c r="D213" i="2"/>
  <c r="B214" i="2"/>
  <c r="D214" i="2"/>
  <c r="B215" i="2"/>
  <c r="D215" i="2"/>
  <c r="B216" i="2"/>
  <c r="D216" i="2"/>
  <c r="B217" i="2"/>
  <c r="D217" i="2"/>
  <c r="B218" i="2"/>
  <c r="D218" i="2"/>
  <c r="B219" i="2"/>
  <c r="D219" i="2"/>
  <c r="B220" i="2"/>
  <c r="D220" i="2"/>
  <c r="B221" i="2"/>
  <c r="D221" i="2"/>
  <c r="B222" i="2"/>
  <c r="D222" i="2"/>
  <c r="B223" i="2"/>
  <c r="D223" i="2"/>
  <c r="B224" i="2"/>
  <c r="D224" i="2"/>
  <c r="B225" i="2"/>
  <c r="D225" i="2"/>
  <c r="B226" i="2"/>
  <c r="D226" i="2"/>
  <c r="B227" i="2"/>
  <c r="D227" i="2"/>
  <c r="B228" i="2"/>
  <c r="D228" i="2"/>
  <c r="B229" i="2"/>
  <c r="D229" i="2"/>
  <c r="B230" i="2"/>
  <c r="D230" i="2"/>
  <c r="B231" i="2"/>
  <c r="D231" i="2"/>
  <c r="B232" i="2"/>
  <c r="D232" i="2"/>
  <c r="B233" i="2"/>
  <c r="D233" i="2"/>
  <c r="B234" i="2"/>
  <c r="D234" i="2"/>
  <c r="B235" i="2"/>
  <c r="D235" i="2"/>
  <c r="B236" i="2"/>
  <c r="D236" i="2"/>
  <c r="B237" i="2"/>
  <c r="D237" i="2"/>
  <c r="D7" i="2"/>
  <c r="D6" i="2"/>
  <c r="E8" i="2"/>
  <c r="G8" i="2"/>
  <c r="H8" i="2"/>
  <c r="E9" i="2"/>
  <c r="G9" i="2"/>
  <c r="H9" i="2"/>
  <c r="E10" i="2"/>
  <c r="G10" i="2"/>
  <c r="H10" i="2"/>
  <c r="E11" i="2"/>
  <c r="G11" i="2"/>
  <c r="H11" i="2"/>
  <c r="E12" i="2"/>
  <c r="G12" i="2"/>
  <c r="H12" i="2"/>
  <c r="E13" i="2"/>
  <c r="G13" i="2"/>
  <c r="H13" i="2"/>
  <c r="E14" i="2"/>
  <c r="G14" i="2"/>
  <c r="H14" i="2"/>
  <c r="E15" i="2"/>
  <c r="G15" i="2"/>
  <c r="H15" i="2"/>
  <c r="E16" i="2"/>
  <c r="G16" i="2"/>
  <c r="H16" i="2"/>
  <c r="E17" i="2"/>
  <c r="G17" i="2"/>
  <c r="H17" i="2"/>
  <c r="E18" i="2"/>
  <c r="G18" i="2"/>
  <c r="H18" i="2"/>
  <c r="E19" i="2"/>
  <c r="G19" i="2"/>
  <c r="H19" i="2"/>
  <c r="E20" i="2"/>
  <c r="G20" i="2"/>
  <c r="H20" i="2"/>
  <c r="E21" i="2"/>
  <c r="G21" i="2"/>
  <c r="H21" i="2"/>
  <c r="E22" i="2"/>
  <c r="G22" i="2"/>
  <c r="H22" i="2"/>
  <c r="E23" i="2"/>
  <c r="G23" i="2"/>
  <c r="H23" i="2"/>
  <c r="E24" i="2"/>
  <c r="G24" i="2"/>
  <c r="H24" i="2"/>
  <c r="E25" i="2"/>
  <c r="G25" i="2"/>
  <c r="H25" i="2"/>
  <c r="E26" i="2"/>
  <c r="G26" i="2"/>
  <c r="H26" i="2"/>
  <c r="E27" i="2"/>
  <c r="G27" i="2"/>
  <c r="H27" i="2"/>
  <c r="E28" i="2"/>
  <c r="G28" i="2"/>
  <c r="H28" i="2"/>
  <c r="E29" i="2"/>
  <c r="G29" i="2"/>
  <c r="H29" i="2"/>
  <c r="E30" i="2"/>
  <c r="G30" i="2"/>
  <c r="H30" i="2"/>
  <c r="E31" i="2"/>
  <c r="G31" i="2"/>
  <c r="H31" i="2"/>
  <c r="E32" i="2"/>
  <c r="G32" i="2"/>
  <c r="H32" i="2"/>
  <c r="E33" i="2"/>
  <c r="G33" i="2"/>
  <c r="H33" i="2"/>
  <c r="E34" i="2"/>
  <c r="G34" i="2"/>
  <c r="H34" i="2"/>
  <c r="E35" i="2"/>
  <c r="G35" i="2"/>
  <c r="H35" i="2"/>
  <c r="E36" i="2"/>
  <c r="G36" i="2"/>
  <c r="H36" i="2"/>
  <c r="E37" i="2"/>
  <c r="G37" i="2"/>
  <c r="H37" i="2"/>
  <c r="E38" i="2"/>
  <c r="G38" i="2"/>
  <c r="H38" i="2"/>
  <c r="E39" i="2"/>
  <c r="G39" i="2"/>
  <c r="H39" i="2"/>
  <c r="E40" i="2"/>
  <c r="G40" i="2"/>
  <c r="H40" i="2"/>
  <c r="E41" i="2"/>
  <c r="G41" i="2"/>
  <c r="H41" i="2"/>
  <c r="E42" i="2"/>
  <c r="G42" i="2"/>
  <c r="H42" i="2"/>
  <c r="E43" i="2"/>
  <c r="G43" i="2"/>
  <c r="H43" i="2"/>
  <c r="E44" i="2"/>
  <c r="G44" i="2"/>
  <c r="H44" i="2"/>
  <c r="E45" i="2"/>
  <c r="G45" i="2"/>
  <c r="H45" i="2"/>
  <c r="E46" i="2"/>
  <c r="G46" i="2"/>
  <c r="H46" i="2"/>
  <c r="E47" i="2"/>
  <c r="G47" i="2"/>
  <c r="H47" i="2"/>
  <c r="E48" i="2"/>
  <c r="G48" i="2"/>
  <c r="H48" i="2"/>
  <c r="E49" i="2"/>
  <c r="G49" i="2"/>
  <c r="H49" i="2"/>
  <c r="E50" i="2"/>
  <c r="G50" i="2"/>
  <c r="H50" i="2"/>
  <c r="E51" i="2"/>
  <c r="G51" i="2"/>
  <c r="H51" i="2"/>
  <c r="E52" i="2"/>
  <c r="G52" i="2"/>
  <c r="H52" i="2"/>
  <c r="E53" i="2"/>
  <c r="G53" i="2"/>
  <c r="H53" i="2"/>
  <c r="E54" i="2"/>
  <c r="G54" i="2"/>
  <c r="H54" i="2"/>
  <c r="E55" i="2"/>
  <c r="G55" i="2"/>
  <c r="H55" i="2"/>
  <c r="E56" i="2"/>
  <c r="G56" i="2"/>
  <c r="H56" i="2"/>
  <c r="E57" i="2"/>
  <c r="G57" i="2"/>
  <c r="H57" i="2"/>
  <c r="E58" i="2"/>
  <c r="G58" i="2"/>
  <c r="H58" i="2"/>
  <c r="E59" i="2"/>
  <c r="G59" i="2"/>
  <c r="H59" i="2"/>
  <c r="E60" i="2"/>
  <c r="G60" i="2"/>
  <c r="H60" i="2"/>
  <c r="E61" i="2"/>
  <c r="G61" i="2"/>
  <c r="H61" i="2"/>
  <c r="E62" i="2"/>
  <c r="G62" i="2"/>
  <c r="H62" i="2"/>
  <c r="E63" i="2"/>
  <c r="G63" i="2"/>
  <c r="H63" i="2"/>
  <c r="E64" i="2"/>
  <c r="G64" i="2"/>
  <c r="H64" i="2"/>
  <c r="E65" i="2"/>
  <c r="G65" i="2"/>
  <c r="H65" i="2"/>
  <c r="E66" i="2"/>
  <c r="G66" i="2"/>
  <c r="H66" i="2"/>
  <c r="E67" i="2"/>
  <c r="G67" i="2"/>
  <c r="H67" i="2"/>
  <c r="E68" i="2"/>
  <c r="G68" i="2"/>
  <c r="H68" i="2"/>
  <c r="E69" i="2"/>
  <c r="G69" i="2"/>
  <c r="H69" i="2"/>
  <c r="E70" i="2"/>
  <c r="G70" i="2"/>
  <c r="H70" i="2"/>
  <c r="E71" i="2"/>
  <c r="G71" i="2"/>
  <c r="H71" i="2"/>
  <c r="E72" i="2"/>
  <c r="G72" i="2"/>
  <c r="H72" i="2"/>
  <c r="E73" i="2"/>
  <c r="G73" i="2"/>
  <c r="H73" i="2"/>
  <c r="E74" i="2"/>
  <c r="G74" i="2"/>
  <c r="H74" i="2"/>
  <c r="E75" i="2"/>
  <c r="G75" i="2"/>
  <c r="H75" i="2"/>
  <c r="E76" i="2"/>
  <c r="G76" i="2"/>
  <c r="H76" i="2"/>
  <c r="E77" i="2"/>
  <c r="G77" i="2"/>
  <c r="H77" i="2"/>
  <c r="E78" i="2"/>
  <c r="G78" i="2"/>
  <c r="H78" i="2"/>
  <c r="E79" i="2"/>
  <c r="G79" i="2"/>
  <c r="H79" i="2"/>
  <c r="E80" i="2"/>
  <c r="G80" i="2"/>
  <c r="H80" i="2"/>
  <c r="E81" i="2"/>
  <c r="G81" i="2"/>
  <c r="H81" i="2"/>
  <c r="E82" i="2"/>
  <c r="G82" i="2"/>
  <c r="H82" i="2"/>
  <c r="E83" i="2"/>
  <c r="G83" i="2"/>
  <c r="H83" i="2"/>
  <c r="E84" i="2"/>
  <c r="G84" i="2"/>
  <c r="H84" i="2"/>
  <c r="E85" i="2"/>
  <c r="G85" i="2"/>
  <c r="H85" i="2"/>
  <c r="E86" i="2"/>
  <c r="G86" i="2"/>
  <c r="H86" i="2"/>
  <c r="E87" i="2"/>
  <c r="G87" i="2"/>
  <c r="H87" i="2"/>
  <c r="E88" i="2"/>
  <c r="G88" i="2"/>
  <c r="H88" i="2"/>
  <c r="E89" i="2"/>
  <c r="G89" i="2"/>
  <c r="H89" i="2"/>
  <c r="E90" i="2"/>
  <c r="G90" i="2"/>
  <c r="H90" i="2"/>
  <c r="E91" i="2"/>
  <c r="G91" i="2"/>
  <c r="H91" i="2"/>
  <c r="E92" i="2"/>
  <c r="G92" i="2"/>
  <c r="H92" i="2"/>
  <c r="E93" i="2"/>
  <c r="G93" i="2"/>
  <c r="H93" i="2"/>
  <c r="E94" i="2"/>
  <c r="G94" i="2"/>
  <c r="H94" i="2"/>
  <c r="E95" i="2"/>
  <c r="G95" i="2"/>
  <c r="H95" i="2"/>
  <c r="E96" i="2"/>
  <c r="G96" i="2"/>
  <c r="H96" i="2"/>
  <c r="E97" i="2"/>
  <c r="G97" i="2"/>
  <c r="H97" i="2"/>
  <c r="E98" i="2"/>
  <c r="G98" i="2"/>
  <c r="H98" i="2"/>
  <c r="E99" i="2"/>
  <c r="G99" i="2"/>
  <c r="H99" i="2"/>
  <c r="E100" i="2"/>
  <c r="G100" i="2"/>
  <c r="H100" i="2"/>
  <c r="E101" i="2"/>
  <c r="G101" i="2"/>
  <c r="H101" i="2"/>
  <c r="E102" i="2"/>
  <c r="G102" i="2"/>
  <c r="H102" i="2"/>
  <c r="E103" i="2"/>
  <c r="G103" i="2"/>
  <c r="H103" i="2"/>
  <c r="E104" i="2"/>
  <c r="G104" i="2"/>
  <c r="H104" i="2"/>
  <c r="E105" i="2"/>
  <c r="G105" i="2"/>
  <c r="H105" i="2"/>
  <c r="E106" i="2"/>
  <c r="G106" i="2"/>
  <c r="H106" i="2"/>
  <c r="E107" i="2"/>
  <c r="G107" i="2"/>
  <c r="H107" i="2"/>
  <c r="E108" i="2"/>
  <c r="G108" i="2"/>
  <c r="H108" i="2"/>
  <c r="E109" i="2"/>
  <c r="G109" i="2"/>
  <c r="H109" i="2"/>
  <c r="E110" i="2"/>
  <c r="G110" i="2"/>
  <c r="H110" i="2"/>
  <c r="E111" i="2"/>
  <c r="G111" i="2"/>
  <c r="H111" i="2"/>
  <c r="E112" i="2"/>
  <c r="G112" i="2"/>
  <c r="H112" i="2"/>
  <c r="E113" i="2"/>
  <c r="G113" i="2"/>
  <c r="H113" i="2"/>
  <c r="E114" i="2"/>
  <c r="G114" i="2"/>
  <c r="H114" i="2"/>
  <c r="E115" i="2"/>
  <c r="G115" i="2"/>
  <c r="H115" i="2"/>
  <c r="E116" i="2"/>
  <c r="G116" i="2"/>
  <c r="H116" i="2"/>
  <c r="E117" i="2"/>
  <c r="G117" i="2"/>
  <c r="H117" i="2"/>
  <c r="E118" i="2"/>
  <c r="G118" i="2"/>
  <c r="H118" i="2"/>
  <c r="E119" i="2"/>
  <c r="G119" i="2"/>
  <c r="H119" i="2"/>
  <c r="E120" i="2"/>
  <c r="G120" i="2"/>
  <c r="H120" i="2"/>
  <c r="E121" i="2"/>
  <c r="G121" i="2"/>
  <c r="H121" i="2"/>
  <c r="E122" i="2"/>
  <c r="G122" i="2"/>
  <c r="H122" i="2"/>
  <c r="E123" i="2"/>
  <c r="G123" i="2"/>
  <c r="H123" i="2"/>
  <c r="E124" i="2"/>
  <c r="G124" i="2"/>
  <c r="H124" i="2"/>
  <c r="E125" i="2"/>
  <c r="G125" i="2"/>
  <c r="H125" i="2"/>
  <c r="E126" i="2"/>
  <c r="G126" i="2"/>
  <c r="H126" i="2"/>
  <c r="E127" i="2"/>
  <c r="G127" i="2"/>
  <c r="H127" i="2"/>
  <c r="E128" i="2"/>
  <c r="G128" i="2"/>
  <c r="H128" i="2"/>
  <c r="E129" i="2"/>
  <c r="G129" i="2"/>
  <c r="H129" i="2"/>
  <c r="E130" i="2"/>
  <c r="G130" i="2"/>
  <c r="H130" i="2"/>
  <c r="E131" i="2"/>
  <c r="G131" i="2"/>
  <c r="H131" i="2"/>
  <c r="E132" i="2"/>
  <c r="G132" i="2"/>
  <c r="H132" i="2"/>
  <c r="E133" i="2"/>
  <c r="G133" i="2"/>
  <c r="H133" i="2"/>
  <c r="E134" i="2"/>
  <c r="G134" i="2"/>
  <c r="H134" i="2"/>
  <c r="E135" i="2"/>
  <c r="G135" i="2"/>
  <c r="H135" i="2"/>
  <c r="E136" i="2"/>
  <c r="G136" i="2"/>
  <c r="H136" i="2"/>
  <c r="E137" i="2"/>
  <c r="G137" i="2"/>
  <c r="H137" i="2"/>
  <c r="E138" i="2"/>
  <c r="G138" i="2"/>
  <c r="H138" i="2"/>
  <c r="E139" i="2"/>
  <c r="G139" i="2"/>
  <c r="H139" i="2"/>
  <c r="E140" i="2"/>
  <c r="G140" i="2"/>
  <c r="H140" i="2"/>
  <c r="E141" i="2"/>
  <c r="G141" i="2"/>
  <c r="H141" i="2"/>
  <c r="E142" i="2"/>
  <c r="G142" i="2"/>
  <c r="H142" i="2"/>
  <c r="E143" i="2"/>
  <c r="G143" i="2"/>
  <c r="H143" i="2"/>
  <c r="E144" i="2"/>
  <c r="G144" i="2"/>
  <c r="H144" i="2"/>
  <c r="E145" i="2"/>
  <c r="G145" i="2"/>
  <c r="H145" i="2"/>
  <c r="E146" i="2"/>
  <c r="G146" i="2"/>
  <c r="H146" i="2"/>
  <c r="E147" i="2"/>
  <c r="G147" i="2"/>
  <c r="H147" i="2"/>
  <c r="E148" i="2"/>
  <c r="G148" i="2"/>
  <c r="H148" i="2"/>
  <c r="E149" i="2"/>
  <c r="G149" i="2"/>
  <c r="H149" i="2"/>
  <c r="E150" i="2"/>
  <c r="G150" i="2"/>
  <c r="H150" i="2"/>
  <c r="E151" i="2"/>
  <c r="G151" i="2"/>
  <c r="H151" i="2"/>
  <c r="E152" i="2"/>
  <c r="G152" i="2"/>
  <c r="H152" i="2"/>
  <c r="E153" i="2"/>
  <c r="G153" i="2"/>
  <c r="H153" i="2"/>
  <c r="E154" i="2"/>
  <c r="G154" i="2"/>
  <c r="H154" i="2"/>
  <c r="E155" i="2"/>
  <c r="G155" i="2"/>
  <c r="H155" i="2"/>
  <c r="E156" i="2"/>
  <c r="G156" i="2"/>
  <c r="H156" i="2"/>
  <c r="E157" i="2"/>
  <c r="G157" i="2"/>
  <c r="H157" i="2"/>
  <c r="E158" i="2"/>
  <c r="G158" i="2"/>
  <c r="H158" i="2"/>
  <c r="E159" i="2"/>
  <c r="G159" i="2"/>
  <c r="H159" i="2"/>
  <c r="E160" i="2"/>
  <c r="G160" i="2"/>
  <c r="H160" i="2"/>
  <c r="E161" i="2"/>
  <c r="G161" i="2"/>
  <c r="H161" i="2"/>
  <c r="E162" i="2"/>
  <c r="G162" i="2"/>
  <c r="H162" i="2"/>
  <c r="E163" i="2"/>
  <c r="G163" i="2"/>
  <c r="H163" i="2"/>
  <c r="E164" i="2"/>
  <c r="G164" i="2"/>
  <c r="H164" i="2"/>
  <c r="E165" i="2"/>
  <c r="G165" i="2"/>
  <c r="H165" i="2"/>
  <c r="E166" i="2"/>
  <c r="G166" i="2"/>
  <c r="H166" i="2"/>
  <c r="E167" i="2"/>
  <c r="G167" i="2"/>
  <c r="H167" i="2"/>
  <c r="E168" i="2"/>
  <c r="G168" i="2"/>
  <c r="H168" i="2"/>
  <c r="E169" i="2"/>
  <c r="G169" i="2"/>
  <c r="H169" i="2"/>
  <c r="E170" i="2"/>
  <c r="G170" i="2"/>
  <c r="H170" i="2"/>
  <c r="E171" i="2"/>
  <c r="G171" i="2"/>
  <c r="H171" i="2"/>
  <c r="E172" i="2"/>
  <c r="G172" i="2"/>
  <c r="H172" i="2"/>
  <c r="E173" i="2"/>
  <c r="G173" i="2"/>
  <c r="H173" i="2"/>
  <c r="E174" i="2"/>
  <c r="G174" i="2"/>
  <c r="H174" i="2"/>
  <c r="E175" i="2"/>
  <c r="G175" i="2"/>
  <c r="H175" i="2"/>
  <c r="E176" i="2"/>
  <c r="G176" i="2"/>
  <c r="H176" i="2"/>
  <c r="E177" i="2"/>
  <c r="G177" i="2"/>
  <c r="H177" i="2"/>
  <c r="E178" i="2"/>
  <c r="G178" i="2"/>
  <c r="H178" i="2"/>
  <c r="E179" i="2"/>
  <c r="G179" i="2"/>
  <c r="H179" i="2"/>
  <c r="E180" i="2"/>
  <c r="G180" i="2"/>
  <c r="H180" i="2"/>
  <c r="E181" i="2"/>
  <c r="G181" i="2"/>
  <c r="H181" i="2"/>
  <c r="E182" i="2"/>
  <c r="G182" i="2"/>
  <c r="H182" i="2"/>
  <c r="E183" i="2"/>
  <c r="G183" i="2"/>
  <c r="H183" i="2"/>
  <c r="E184" i="2"/>
  <c r="G184" i="2"/>
  <c r="H184" i="2"/>
  <c r="E185" i="2"/>
  <c r="G185" i="2"/>
  <c r="H185" i="2"/>
  <c r="E186" i="2"/>
  <c r="G186" i="2"/>
  <c r="H186" i="2"/>
  <c r="E187" i="2"/>
  <c r="G187" i="2"/>
  <c r="H187" i="2"/>
  <c r="E188" i="2"/>
  <c r="G188" i="2"/>
  <c r="H188" i="2"/>
  <c r="E189" i="2"/>
  <c r="G189" i="2"/>
  <c r="H189" i="2"/>
  <c r="E190" i="2"/>
  <c r="G190" i="2"/>
  <c r="H190" i="2"/>
  <c r="E191" i="2"/>
  <c r="G191" i="2"/>
  <c r="H191" i="2"/>
  <c r="E192" i="2"/>
  <c r="G192" i="2"/>
  <c r="H192" i="2"/>
  <c r="E193" i="2"/>
  <c r="G193" i="2"/>
  <c r="H193" i="2"/>
  <c r="E194" i="2"/>
  <c r="G194" i="2"/>
  <c r="H194" i="2"/>
  <c r="E195" i="2"/>
  <c r="G195" i="2"/>
  <c r="H195" i="2"/>
  <c r="E196" i="2"/>
  <c r="G196" i="2"/>
  <c r="H196" i="2"/>
  <c r="E197" i="2"/>
  <c r="G197" i="2"/>
  <c r="H197" i="2"/>
  <c r="E198" i="2"/>
  <c r="G198" i="2"/>
  <c r="H198" i="2"/>
  <c r="E199" i="2"/>
  <c r="G199" i="2"/>
  <c r="H199" i="2"/>
  <c r="E200" i="2"/>
  <c r="G200" i="2"/>
  <c r="H200" i="2"/>
  <c r="E201" i="2"/>
  <c r="G201" i="2"/>
  <c r="H201" i="2"/>
  <c r="E202" i="2"/>
  <c r="G202" i="2"/>
  <c r="H202" i="2"/>
  <c r="E203" i="2"/>
  <c r="G203" i="2"/>
  <c r="H203" i="2"/>
  <c r="E204" i="2"/>
  <c r="G204" i="2"/>
  <c r="H204" i="2"/>
  <c r="E205" i="2"/>
  <c r="G205" i="2"/>
  <c r="H205" i="2"/>
  <c r="E206" i="2"/>
  <c r="G206" i="2"/>
  <c r="H206" i="2"/>
  <c r="E207" i="2"/>
  <c r="G207" i="2"/>
  <c r="H207" i="2"/>
  <c r="E208" i="2"/>
  <c r="G208" i="2"/>
  <c r="H208" i="2"/>
  <c r="E209" i="2"/>
  <c r="G209" i="2"/>
  <c r="H209" i="2"/>
  <c r="E210" i="2"/>
  <c r="G210" i="2"/>
  <c r="H210" i="2"/>
  <c r="E211" i="2"/>
  <c r="G211" i="2"/>
  <c r="H211" i="2"/>
  <c r="E212" i="2"/>
  <c r="G212" i="2"/>
  <c r="H212" i="2"/>
  <c r="E213" i="2"/>
  <c r="G213" i="2"/>
  <c r="H213" i="2"/>
  <c r="E214" i="2"/>
  <c r="G214" i="2"/>
  <c r="H214" i="2"/>
  <c r="E215" i="2"/>
  <c r="G215" i="2"/>
  <c r="H215" i="2"/>
  <c r="E216" i="2"/>
  <c r="G216" i="2"/>
  <c r="H216" i="2"/>
  <c r="E217" i="2"/>
  <c r="G217" i="2"/>
  <c r="H217" i="2"/>
  <c r="E218" i="2"/>
  <c r="G218" i="2"/>
  <c r="H218" i="2"/>
  <c r="E219" i="2"/>
  <c r="G219" i="2"/>
  <c r="H219" i="2"/>
  <c r="E220" i="2"/>
  <c r="G220" i="2"/>
  <c r="H220" i="2"/>
  <c r="E221" i="2"/>
  <c r="G221" i="2"/>
  <c r="H221" i="2"/>
  <c r="E222" i="2"/>
  <c r="G222" i="2"/>
  <c r="H222" i="2"/>
  <c r="E223" i="2"/>
  <c r="G223" i="2"/>
  <c r="H223" i="2"/>
  <c r="E224" i="2"/>
  <c r="G224" i="2"/>
  <c r="H224" i="2"/>
  <c r="E225" i="2"/>
  <c r="G225" i="2"/>
  <c r="H225" i="2"/>
  <c r="E226" i="2"/>
  <c r="G226" i="2"/>
  <c r="H226" i="2"/>
  <c r="E227" i="2"/>
  <c r="G227" i="2"/>
  <c r="H227" i="2"/>
  <c r="E228" i="2"/>
  <c r="G228" i="2"/>
  <c r="H228" i="2"/>
  <c r="E229" i="2"/>
  <c r="G229" i="2"/>
  <c r="H229" i="2"/>
  <c r="E230" i="2"/>
  <c r="G230" i="2"/>
  <c r="H230" i="2"/>
  <c r="E231" i="2"/>
  <c r="G231" i="2"/>
  <c r="H231" i="2"/>
  <c r="E232" i="2"/>
  <c r="G232" i="2"/>
  <c r="H232" i="2"/>
  <c r="E233" i="2"/>
  <c r="G233" i="2"/>
  <c r="H233" i="2"/>
  <c r="E234" i="2"/>
  <c r="G234" i="2"/>
  <c r="H234" i="2"/>
  <c r="E235" i="2"/>
  <c r="G235" i="2"/>
  <c r="H235" i="2"/>
  <c r="E236" i="2"/>
  <c r="G236" i="2"/>
  <c r="H236" i="2"/>
  <c r="E237" i="2"/>
  <c r="G237" i="2"/>
  <c r="H237" i="2"/>
  <c r="H7" i="2"/>
  <c r="H6" i="2"/>
  <c r="E7" i="2"/>
  <c r="G7" i="2"/>
  <c r="G6" i="2"/>
  <c r="E6" i="2"/>
  <c r="J25" i="1"/>
  <c r="L25" i="1"/>
  <c r="K25" i="1"/>
  <c r="J24" i="1"/>
  <c r="L24" i="1"/>
  <c r="K24" i="1"/>
  <c r="J23" i="1"/>
  <c r="L23" i="1"/>
  <c r="K23" i="1"/>
  <c r="K21" i="1"/>
  <c r="J20" i="1"/>
  <c r="L20" i="1"/>
  <c r="K20" i="1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B238" i="2"/>
  <c r="B239" i="2"/>
  <c r="B240" i="2"/>
  <c r="B241" i="2"/>
  <c r="B242" i="2"/>
  <c r="B243" i="2"/>
  <c r="B244" i="2"/>
  <c r="B245" i="2"/>
  <c r="D12" i="1"/>
  <c r="D13" i="1"/>
  <c r="D14" i="1"/>
  <c r="K18" i="1"/>
  <c r="L18" i="1"/>
  <c r="C23" i="1"/>
  <c r="C20" i="1"/>
  <c r="D20" i="1"/>
  <c r="D21" i="1"/>
  <c r="D22" i="1"/>
  <c r="I19" i="1"/>
  <c r="F19" i="1"/>
  <c r="F18" i="1"/>
  <c r="D23" i="1"/>
  <c r="D24" i="1"/>
  <c r="D25" i="1"/>
  <c r="J11" i="1"/>
  <c r="J22" i="1"/>
  <c r="L22" i="1"/>
  <c r="K22" i="1"/>
</calcChain>
</file>

<file path=xl/sharedStrings.xml><?xml version="1.0" encoding="utf-8"?>
<sst xmlns="http://schemas.openxmlformats.org/spreadsheetml/2006/main" count="207" uniqueCount="52">
  <si>
    <t>(m)</t>
  </si>
  <si>
    <t>k</t>
  </si>
  <si>
    <t>(W/m-K)</t>
  </si>
  <si>
    <t>Bi</t>
  </si>
  <si>
    <t>h</t>
  </si>
  <si>
    <t>(rad)</t>
  </si>
  <si>
    <t>One-Term Series</t>
  </si>
  <si>
    <t>Lumped Capacitance</t>
  </si>
  <si>
    <t>t</t>
  </si>
  <si>
    <t>(s)</t>
  </si>
  <si>
    <t>T</t>
  </si>
  <si>
    <r>
      <t>t</t>
    </r>
    <r>
      <rPr>
        <vertAlign val="superscript"/>
        <sz val="11"/>
        <color theme="1"/>
        <rFont val="Calibri"/>
        <family val="2"/>
        <scheme val="minor"/>
      </rPr>
      <t>*</t>
    </r>
  </si>
  <si>
    <t>Brass</t>
  </si>
  <si>
    <t>Slab</t>
  </si>
  <si>
    <t>Cylinder</t>
  </si>
  <si>
    <t>Sphere</t>
  </si>
  <si>
    <t>One-Term</t>
  </si>
  <si>
    <t>Experimental</t>
  </si>
  <si>
    <t>Brass Slab</t>
  </si>
  <si>
    <t>Brass Cylinder</t>
  </si>
  <si>
    <t>Brass Sphere</t>
  </si>
  <si>
    <t>Steel Slab</t>
  </si>
  <si>
    <t>Steel Cylinder</t>
  </si>
  <si>
    <t>Steel Sphere</t>
  </si>
  <si>
    <t>Heisler</t>
  </si>
  <si>
    <t>Steel</t>
  </si>
  <si>
    <t>1/Bi</t>
  </si>
  <si>
    <r>
      <rPr>
        <sz val="11"/>
        <color theme="1"/>
        <rFont val="SWGrekc"/>
      </rPr>
      <t>Θ</t>
    </r>
    <r>
      <rPr>
        <vertAlign val="superscript"/>
        <sz val="11"/>
        <color theme="1"/>
        <rFont val="Calibri"/>
        <family val="2"/>
        <scheme val="minor"/>
      </rPr>
      <t>*</t>
    </r>
  </si>
  <si>
    <t>α</t>
  </si>
  <si>
    <t>-</t>
  </si>
  <si>
    <t>Heisler Chart Selected Points</t>
  </si>
  <si>
    <t>Dimensionless</t>
  </si>
  <si>
    <t>Collected Data</t>
  </si>
  <si>
    <t>Theory</t>
  </si>
  <si>
    <t>LCM</t>
  </si>
  <si>
    <r>
      <t>t</t>
    </r>
    <r>
      <rPr>
        <i/>
        <vertAlign val="superscript"/>
        <sz val="10"/>
        <color theme="1"/>
        <rFont val="Times Roman"/>
      </rPr>
      <t>*</t>
    </r>
  </si>
  <si>
    <r>
      <t>Θ</t>
    </r>
    <r>
      <rPr>
        <i/>
        <vertAlign val="superscript"/>
        <sz val="10"/>
        <color theme="1"/>
        <rFont val="Times Roman"/>
      </rPr>
      <t>*</t>
    </r>
  </si>
  <si>
    <r>
      <t>(</t>
    </r>
    <r>
      <rPr>
        <i/>
        <vertAlign val="superscript"/>
        <sz val="10"/>
        <color theme="1"/>
        <rFont val="Times Roman"/>
      </rPr>
      <t>o</t>
    </r>
    <r>
      <rPr>
        <i/>
        <sz val="10"/>
        <color theme="1"/>
        <rFont val="Times Roman"/>
      </rPr>
      <t>C)</t>
    </r>
  </si>
  <si>
    <r>
      <t>(</t>
    </r>
    <r>
      <rPr>
        <i/>
        <vertAlign val="superscript"/>
        <sz val="9"/>
        <color theme="1"/>
        <rFont val="Times Roman"/>
      </rPr>
      <t>o</t>
    </r>
    <r>
      <rPr>
        <i/>
        <sz val="9"/>
        <color theme="1"/>
        <rFont val="Times Roman"/>
      </rPr>
      <t>C)</t>
    </r>
  </si>
  <si>
    <r>
      <t>T</t>
    </r>
    <r>
      <rPr>
        <i/>
        <vertAlign val="subscript"/>
        <sz val="10"/>
        <color theme="1"/>
        <rFont val="Times Roman"/>
      </rPr>
      <t>0</t>
    </r>
  </si>
  <si>
    <r>
      <t>T</t>
    </r>
    <r>
      <rPr>
        <i/>
        <vertAlign val="subscript"/>
        <sz val="11"/>
        <color theme="1"/>
        <rFont val="Times Roman"/>
      </rPr>
      <t>i</t>
    </r>
  </si>
  <si>
    <r>
      <t>T</t>
    </r>
    <r>
      <rPr>
        <i/>
        <vertAlign val="subscript"/>
        <sz val="11"/>
        <color theme="1"/>
        <rFont val="Times Roman"/>
      </rPr>
      <t>inf</t>
    </r>
  </si>
  <si>
    <r>
      <t>L</t>
    </r>
    <r>
      <rPr>
        <i/>
        <vertAlign val="subscript"/>
        <sz val="11"/>
        <color theme="1"/>
        <rFont val="Times Roman"/>
      </rPr>
      <t>c</t>
    </r>
  </si>
  <si>
    <r>
      <t>ζ</t>
    </r>
    <r>
      <rPr>
        <i/>
        <vertAlign val="subscript"/>
        <sz val="11"/>
        <color theme="1"/>
        <rFont val="Times Roman"/>
      </rPr>
      <t>1</t>
    </r>
  </si>
  <si>
    <r>
      <t>C</t>
    </r>
    <r>
      <rPr>
        <i/>
        <vertAlign val="subscript"/>
        <sz val="11"/>
        <color theme="1"/>
        <rFont val="Times Roman"/>
      </rPr>
      <t>1</t>
    </r>
  </si>
  <si>
    <r>
      <t>(m</t>
    </r>
    <r>
      <rPr>
        <vertAlign val="superscript"/>
        <sz val="9"/>
        <color theme="1"/>
        <rFont val="Times Roman"/>
      </rPr>
      <t>2</t>
    </r>
    <r>
      <rPr>
        <sz val="9"/>
        <color theme="1"/>
        <rFont val="Times Roman"/>
      </rPr>
      <t>/s)</t>
    </r>
  </si>
  <si>
    <r>
      <t>(</t>
    </r>
    <r>
      <rPr>
        <vertAlign val="superscript"/>
        <sz val="9"/>
        <color theme="1"/>
        <rFont val="Times Roman"/>
      </rPr>
      <t>o</t>
    </r>
    <r>
      <rPr>
        <sz val="9"/>
        <color theme="1"/>
        <rFont val="Times Roman"/>
      </rPr>
      <t>C)</t>
    </r>
  </si>
  <si>
    <r>
      <t>(W/m</t>
    </r>
    <r>
      <rPr>
        <vertAlign val="superscript"/>
        <sz val="9"/>
        <color theme="1"/>
        <rFont val="Times Roman"/>
      </rPr>
      <t>2</t>
    </r>
    <r>
      <rPr>
        <sz val="9"/>
        <color theme="1"/>
        <rFont val="Times Roman"/>
      </rPr>
      <t>-K)</t>
    </r>
  </si>
  <si>
    <r>
      <t>(m</t>
    </r>
    <r>
      <rPr>
        <i/>
        <vertAlign val="superscript"/>
        <sz val="9"/>
        <color theme="1"/>
        <rFont val="Times Roman"/>
      </rPr>
      <t>2</t>
    </r>
    <r>
      <rPr>
        <i/>
        <sz val="9"/>
        <color theme="1"/>
        <rFont val="Times Roman"/>
      </rPr>
      <t>/s)</t>
    </r>
  </si>
  <si>
    <r>
      <t>(W/m</t>
    </r>
    <r>
      <rPr>
        <i/>
        <vertAlign val="superscript"/>
        <sz val="9"/>
        <color theme="1"/>
        <rFont val="Times Roman"/>
      </rPr>
      <t>2</t>
    </r>
    <r>
      <rPr>
        <i/>
        <sz val="9"/>
        <color theme="1"/>
        <rFont val="Times Roman"/>
      </rPr>
      <t>-K)</t>
    </r>
  </si>
  <si>
    <t>Transient Conduction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</si>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</sst>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E+00"/>
    <numFmt numFmtId="165" formatCode="0.00000"/>
    <numFmt numFmtId="166" formatCode="0.0000"/>
    <numFmt numFmtId="167" formatCode="0.000"/>
    <numFmt numFmtId="168" formatCode="0.0"/>
  </numFmts>
  <fonts count="20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WGrekc"/>
    </font>
    <font>
      <b/>
      <sz val="14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0"/>
      <color theme="1"/>
      <name val="Times Roman"/>
    </font>
    <font>
      <i/>
      <vertAlign val="superscript"/>
      <sz val="10"/>
      <color theme="1"/>
      <name val="Times Roman"/>
    </font>
    <font>
      <i/>
      <vertAlign val="subscript"/>
      <sz val="10"/>
      <color theme="1"/>
      <name val="Times Roman"/>
    </font>
    <font>
      <b/>
      <u/>
      <sz val="14"/>
      <color theme="1"/>
      <name val="Calibri (Body)"/>
    </font>
    <font>
      <i/>
      <sz val="9"/>
      <color theme="1"/>
      <name val="Times Roman"/>
    </font>
    <font>
      <i/>
      <vertAlign val="superscript"/>
      <sz val="9"/>
      <color theme="1"/>
      <name val="Times Roman"/>
    </font>
    <font>
      <sz val="11"/>
      <name val="Calibri"/>
      <family val="2"/>
      <scheme val="minor"/>
    </font>
    <font>
      <i/>
      <sz val="11"/>
      <color theme="1"/>
      <name val="Times Roman"/>
    </font>
    <font>
      <i/>
      <vertAlign val="subscript"/>
      <sz val="11"/>
      <color theme="1"/>
      <name val="Times Roman"/>
    </font>
    <font>
      <sz val="9"/>
      <color theme="1"/>
      <name val="Times Roman"/>
    </font>
    <font>
      <vertAlign val="superscript"/>
      <sz val="9"/>
      <color theme="1"/>
      <name val="Times Roman"/>
    </font>
    <font>
      <i/>
      <sz val="11"/>
      <color theme="1"/>
      <name val="Calibri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double">
        <color auto="1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double">
        <color auto="1"/>
      </right>
      <top style="thin">
        <color theme="1" tint="0.34998626667073579"/>
      </top>
      <bottom style="thin">
        <color auto="1"/>
      </bottom>
      <diagonal/>
    </border>
    <border>
      <left style="double">
        <color auto="1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auto="1"/>
      </right>
      <top/>
      <bottom style="thin">
        <color theme="1" tint="0.34998626667073579"/>
      </bottom>
      <diagonal/>
    </border>
    <border>
      <left style="double">
        <color auto="1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auto="1"/>
      </bottom>
      <diagonal/>
    </border>
    <border>
      <left style="thin">
        <color theme="1" tint="0.34998626667073579"/>
      </left>
      <right style="double">
        <color auto="1"/>
      </right>
      <top style="thin">
        <color theme="1" tint="0.34998626667073579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7" fontId="0" fillId="2" borderId="5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7" fontId="0" fillId="2" borderId="0" xfId="0" applyNumberFormat="1" applyFill="1"/>
    <xf numFmtId="1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7" fontId="0" fillId="5" borderId="1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167" fontId="13" fillId="6" borderId="23" xfId="0" applyNumberFormat="1" applyFont="1" applyFill="1" applyBorder="1" applyAlignment="1">
      <alignment horizontal="center"/>
    </xf>
    <xf numFmtId="167" fontId="13" fillId="6" borderId="1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2" borderId="24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11" fillId="2" borderId="25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167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168" fontId="0" fillId="0" borderId="40" xfId="0" applyNumberFormat="1" applyFill="1" applyBorder="1" applyAlignment="1">
      <alignment horizontal="center"/>
    </xf>
    <xf numFmtId="168" fontId="0" fillId="0" borderId="37" xfId="0" applyNumberForma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7" fontId="0" fillId="5" borderId="3" xfId="0" applyNumberFormat="1" applyFill="1" applyBorder="1" applyAlignment="1">
      <alignment horizontal="center"/>
    </xf>
    <xf numFmtId="167" fontId="0" fillId="7" borderId="26" xfId="0" applyNumberFormat="1" applyFill="1" applyBorder="1" applyAlignment="1">
      <alignment horizontal="center"/>
    </xf>
    <xf numFmtId="0" fontId="0" fillId="7" borderId="57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167" fontId="0" fillId="5" borderId="23" xfId="0" applyNumberFormat="1" applyFill="1" applyBorder="1" applyAlignment="1">
      <alignment horizontal="center"/>
    </xf>
    <xf numFmtId="167" fontId="0" fillId="5" borderId="57" xfId="0" applyNumberFormat="1" applyFill="1" applyBorder="1" applyAlignment="1">
      <alignment horizontal="center"/>
    </xf>
    <xf numFmtId="167" fontId="0" fillId="5" borderId="26" xfId="0" applyNumberForma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7" fontId="0" fillId="5" borderId="27" xfId="0" applyNumberFormat="1" applyFill="1" applyBorder="1" applyAlignment="1">
      <alignment horizontal="center"/>
    </xf>
    <xf numFmtId="167" fontId="0" fillId="5" borderId="8" xfId="0" applyNumberFormat="1" applyFill="1" applyBorder="1" applyAlignment="1">
      <alignment horizontal="center"/>
    </xf>
    <xf numFmtId="167" fontId="0" fillId="5" borderId="28" xfId="0" applyNumberFormat="1" applyFill="1" applyBorder="1" applyAlignment="1">
      <alignment horizontal="center"/>
    </xf>
    <xf numFmtId="167" fontId="0" fillId="5" borderId="54" xfId="0" applyNumberForma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6" fillId="3" borderId="55" xfId="0" applyFont="1" applyFill="1" applyBorder="1" applyAlignment="1">
      <alignment horizontal="center" vertical="center"/>
    </xf>
    <xf numFmtId="0" fontId="6" fillId="3" borderId="56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4" fillId="4" borderId="55" xfId="0" applyFont="1" applyFill="1" applyBorder="1" applyAlignment="1">
      <alignment horizontal="center"/>
    </xf>
    <xf numFmtId="0" fontId="4" fillId="4" borderId="58" xfId="0" applyFont="1" applyFill="1" applyBorder="1" applyAlignment="1">
      <alignment horizontal="center"/>
    </xf>
    <xf numFmtId="0" fontId="4" fillId="4" borderId="56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0" borderId="39" xfId="0" applyNumberForma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7" fontId="0" fillId="0" borderId="40" xfId="0" applyNumberFormat="1" applyFill="1" applyBorder="1" applyAlignment="1">
      <alignment horizontal="center"/>
    </xf>
    <xf numFmtId="166" fontId="0" fillId="0" borderId="41" xfId="0" applyNumberForma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167" fontId="0" fillId="0" borderId="37" xfId="0" applyNumberFormat="1" applyFill="1" applyBorder="1" applyAlignment="1">
      <alignment horizontal="center"/>
    </xf>
    <xf numFmtId="166" fontId="0" fillId="0" borderId="38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166" fontId="13" fillId="0" borderId="27" xfId="0" applyNumberFormat="1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6" fontId="0" fillId="0" borderId="3" xfId="0" applyNumberFormat="1" applyFill="1" applyBorder="1" applyAlignment="1">
      <alignment horizontal="center"/>
    </xf>
    <xf numFmtId="164" fontId="0" fillId="0" borderId="42" xfId="0" applyNumberForma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167" fontId="0" fillId="0" borderId="43" xfId="0" applyNumberFormat="1" applyFill="1" applyBorder="1" applyAlignment="1">
      <alignment horizontal="center"/>
    </xf>
    <xf numFmtId="168" fontId="0" fillId="0" borderId="43" xfId="0" applyNumberFormat="1" applyFill="1" applyBorder="1" applyAlignment="1">
      <alignment horizontal="center"/>
    </xf>
    <xf numFmtId="166" fontId="0" fillId="0" borderId="44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166" fontId="0" fillId="0" borderId="26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4" fontId="0" fillId="0" borderId="51" xfId="0" applyNumberForma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67" fontId="0" fillId="0" borderId="52" xfId="0" applyNumberFormat="1" applyFill="1" applyBorder="1" applyAlignment="1">
      <alignment horizontal="center"/>
    </xf>
    <xf numFmtId="168" fontId="0" fillId="0" borderId="52" xfId="0" applyNumberFormat="1" applyFill="1" applyBorder="1" applyAlignment="1">
      <alignment horizontal="center"/>
    </xf>
    <xf numFmtId="166" fontId="0" fillId="0" borderId="53" xfId="0" applyNumberFormat="1" applyFill="1" applyBorder="1" applyAlignment="1">
      <alignment horizontal="center"/>
    </xf>
    <xf numFmtId="2" fontId="0" fillId="0" borderId="54" xfId="0" applyNumberFormat="1" applyFill="1" applyBorder="1" applyAlignment="1">
      <alignment horizontal="center"/>
    </xf>
    <xf numFmtId="168" fontId="0" fillId="0" borderId="8" xfId="0" applyNumberFormat="1" applyFill="1" applyBorder="1" applyAlignment="1">
      <alignment horizontal="center"/>
    </xf>
    <xf numFmtId="166" fontId="0" fillId="0" borderId="28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6" fontId="0" fillId="0" borderId="8" xfId="0" applyNumberFormat="1" applyFill="1" applyBorder="1" applyAlignment="1">
      <alignment horizontal="center"/>
    </xf>
    <xf numFmtId="164" fontId="0" fillId="0" borderId="48" xfId="0" applyNumberForma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167" fontId="0" fillId="0" borderId="49" xfId="0" applyNumberFormat="1" applyFill="1" applyBorder="1" applyAlignment="1">
      <alignment horizontal="center"/>
    </xf>
    <xf numFmtId="168" fontId="0" fillId="0" borderId="49" xfId="0" applyNumberFormat="1" applyFill="1" applyBorder="1" applyAlignment="1">
      <alignment horizontal="center"/>
    </xf>
    <xf numFmtId="166" fontId="0" fillId="0" borderId="5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6" fontId="0" fillId="0" borderId="57" xfId="0" applyNumberFormat="1" applyFill="1" applyBorder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164" fontId="0" fillId="0" borderId="45" xfId="0" applyNumberForma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167" fontId="0" fillId="0" borderId="46" xfId="0" applyNumberFormat="1" applyFill="1" applyBorder="1" applyAlignment="1">
      <alignment horizontal="center"/>
    </xf>
    <xf numFmtId="168" fontId="0" fillId="0" borderId="46" xfId="0" applyNumberFormat="1" applyFill="1" applyBorder="1" applyAlignment="1">
      <alignment horizontal="center"/>
    </xf>
    <xf numFmtId="166" fontId="0" fillId="0" borderId="47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168" fontId="0" fillId="0" borderId="2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164" fontId="0" fillId="0" borderId="54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167" fontId="0" fillId="0" borderId="8" xfId="0" applyNumberFormat="1" applyFill="1" applyBorder="1" applyAlignment="1">
      <alignment horizontal="center"/>
    </xf>
    <xf numFmtId="168" fontId="0" fillId="0" borderId="59" xfId="0" applyNumberFormat="1" applyFill="1" applyBorder="1" applyAlignment="1">
      <alignment horizontal="center"/>
    </xf>
    <xf numFmtId="166" fontId="0" fillId="0" borderId="60" xfId="0" applyNumberFormat="1" applyFill="1" applyBorder="1" applyAlignment="1">
      <alignment horizontal="center"/>
    </xf>
    <xf numFmtId="164" fontId="0" fillId="0" borderId="3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B2D7FF"/>
      <color rgb="FFFFAA4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Thermal Response: Brass 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'Brass Slab (raw)'!$A$2:$A$366</c:f>
              <c:numCache>
                <c:formatCode>General</c:formatCode>
                <c:ptCount val="36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</c:numCache>
            </c:numRef>
          </c:xVal>
          <c:yVal>
            <c:numRef>
              <c:f>'Brass Slab (raw)'!$B$2:$B$366</c:f>
              <c:numCache>
                <c:formatCode>0.000</c:formatCode>
                <c:ptCount val="365"/>
                <c:pt idx="0">
                  <c:v>26.102163</c:v>
                </c:pt>
                <c:pt idx="1">
                  <c:v>27.140472</c:v>
                </c:pt>
                <c:pt idx="2">
                  <c:v>30.553823</c:v>
                </c:pt>
                <c:pt idx="3">
                  <c:v>32.707108</c:v>
                </c:pt>
                <c:pt idx="4">
                  <c:v>34.415638</c:v>
                </c:pt>
                <c:pt idx="5">
                  <c:v>36.273495</c:v>
                </c:pt>
                <c:pt idx="6">
                  <c:v>37.983414</c:v>
                </c:pt>
                <c:pt idx="7">
                  <c:v>39.991547</c:v>
                </c:pt>
                <c:pt idx="8">
                  <c:v>41.851734</c:v>
                </c:pt>
                <c:pt idx="9">
                  <c:v>43.48933</c:v>
                </c:pt>
                <c:pt idx="10">
                  <c:v>44.755146</c:v>
                </c:pt>
                <c:pt idx="11">
                  <c:v>47.138809</c:v>
                </c:pt>
                <c:pt idx="12">
                  <c:v>48.256573</c:v>
                </c:pt>
                <c:pt idx="13">
                  <c:v>49.821888</c:v>
                </c:pt>
                <c:pt idx="14">
                  <c:v>51.014854</c:v>
                </c:pt>
                <c:pt idx="15">
                  <c:v>51.835194</c:v>
                </c:pt>
                <c:pt idx="16">
                  <c:v>52.73027</c:v>
                </c:pt>
                <c:pt idx="17">
                  <c:v>53.923962</c:v>
                </c:pt>
                <c:pt idx="18">
                  <c:v>54.29705</c:v>
                </c:pt>
                <c:pt idx="19">
                  <c:v>55.491127</c:v>
                </c:pt>
                <c:pt idx="20">
                  <c:v>56.237572</c:v>
                </c:pt>
                <c:pt idx="21">
                  <c:v>57.208122</c:v>
                </c:pt>
                <c:pt idx="22">
                  <c:v>57.730801</c:v>
                </c:pt>
                <c:pt idx="23">
                  <c:v>58.178856</c:v>
                </c:pt>
                <c:pt idx="24">
                  <c:v>58.925705</c:v>
                </c:pt>
                <c:pt idx="25">
                  <c:v>59.075092</c:v>
                </c:pt>
                <c:pt idx="26">
                  <c:v>59.448566</c:v>
                </c:pt>
                <c:pt idx="27">
                  <c:v>60.793308</c:v>
                </c:pt>
                <c:pt idx="28">
                  <c:v>61.017467</c:v>
                </c:pt>
                <c:pt idx="29">
                  <c:v>61.540543</c:v>
                </c:pt>
                <c:pt idx="30">
                  <c:v>61.540543</c:v>
                </c:pt>
                <c:pt idx="31">
                  <c:v>62.287884</c:v>
                </c:pt>
                <c:pt idx="32">
                  <c:v>62.138409</c:v>
                </c:pt>
                <c:pt idx="33">
                  <c:v>63.184837</c:v>
                </c:pt>
                <c:pt idx="34">
                  <c:v>62.811089</c:v>
                </c:pt>
                <c:pt idx="35">
                  <c:v>63.035332</c:v>
                </c:pt>
                <c:pt idx="36">
                  <c:v>63.633369</c:v>
                </c:pt>
                <c:pt idx="37">
                  <c:v>64.00717899999999</c:v>
                </c:pt>
                <c:pt idx="38">
                  <c:v>63.782887</c:v>
                </c:pt>
                <c:pt idx="39">
                  <c:v>64.306244</c:v>
                </c:pt>
                <c:pt idx="40">
                  <c:v>64.231468</c:v>
                </c:pt>
                <c:pt idx="41">
                  <c:v>64.15670799999999</c:v>
                </c:pt>
                <c:pt idx="42">
                  <c:v>64.754868</c:v>
                </c:pt>
                <c:pt idx="43">
                  <c:v>64.530548</c:v>
                </c:pt>
                <c:pt idx="44">
                  <c:v>65.427887</c:v>
                </c:pt>
                <c:pt idx="45">
                  <c:v>64.680099</c:v>
                </c:pt>
                <c:pt idx="46">
                  <c:v>65.128761</c:v>
                </c:pt>
                <c:pt idx="47">
                  <c:v>65.27831999999999</c:v>
                </c:pt>
                <c:pt idx="48">
                  <c:v>65.128761</c:v>
                </c:pt>
                <c:pt idx="49">
                  <c:v>65.65224499999999</c:v>
                </c:pt>
                <c:pt idx="50">
                  <c:v>65.50267</c:v>
                </c:pt>
                <c:pt idx="51">
                  <c:v>65.727028</c:v>
                </c:pt>
                <c:pt idx="52">
                  <c:v>65.203537</c:v>
                </c:pt>
                <c:pt idx="53">
                  <c:v>65.727028</c:v>
                </c:pt>
                <c:pt idx="54">
                  <c:v>65.727028</c:v>
                </c:pt>
                <c:pt idx="55">
                  <c:v>65.65224499999999</c:v>
                </c:pt>
                <c:pt idx="56">
                  <c:v>66.100983</c:v>
                </c:pt>
                <c:pt idx="57">
                  <c:v>66.25057200000001</c:v>
                </c:pt>
                <c:pt idx="58">
                  <c:v>65.80181899999999</c:v>
                </c:pt>
                <c:pt idx="59">
                  <c:v>66.25057200000001</c:v>
                </c:pt>
                <c:pt idx="60">
                  <c:v>66.100983</c:v>
                </c:pt>
                <c:pt idx="61">
                  <c:v>66.25057200000001</c:v>
                </c:pt>
                <c:pt idx="62">
                  <c:v>65.951401</c:v>
                </c:pt>
                <c:pt idx="63">
                  <c:v>66.175781</c:v>
                </c:pt>
                <c:pt idx="64">
                  <c:v>66.400169</c:v>
                </c:pt>
                <c:pt idx="65">
                  <c:v>66.02619199999999</c:v>
                </c:pt>
                <c:pt idx="66">
                  <c:v>66.47496</c:v>
                </c:pt>
                <c:pt idx="67">
                  <c:v>65.80181899999999</c:v>
                </c:pt>
                <c:pt idx="68">
                  <c:v>65.80181899999999</c:v>
                </c:pt>
                <c:pt idx="69">
                  <c:v>66.549767</c:v>
                </c:pt>
                <c:pt idx="70">
                  <c:v>66.25057200000001</c:v>
                </c:pt>
                <c:pt idx="71">
                  <c:v>66.100983</c:v>
                </c:pt>
                <c:pt idx="72">
                  <c:v>66.998581</c:v>
                </c:pt>
                <c:pt idx="73">
                  <c:v>66.325371</c:v>
                </c:pt>
                <c:pt idx="74">
                  <c:v>66.998581</c:v>
                </c:pt>
                <c:pt idx="75">
                  <c:v>66.77417</c:v>
                </c:pt>
                <c:pt idx="76">
                  <c:v>66.923782</c:v>
                </c:pt>
                <c:pt idx="77">
                  <c:v>66.25057200000001</c:v>
                </c:pt>
                <c:pt idx="78">
                  <c:v>66.25057200000001</c:v>
                </c:pt>
                <c:pt idx="79">
                  <c:v>66.923782</c:v>
                </c:pt>
                <c:pt idx="80">
                  <c:v>66.175781</c:v>
                </c:pt>
                <c:pt idx="81">
                  <c:v>66.699364</c:v>
                </c:pt>
                <c:pt idx="82">
                  <c:v>67.073387</c:v>
                </c:pt>
                <c:pt idx="83">
                  <c:v>66.77417</c:v>
                </c:pt>
                <c:pt idx="84">
                  <c:v>66.699364</c:v>
                </c:pt>
                <c:pt idx="85">
                  <c:v>66.77417</c:v>
                </c:pt>
                <c:pt idx="86">
                  <c:v>66.624565</c:v>
                </c:pt>
                <c:pt idx="87">
                  <c:v>66.77417</c:v>
                </c:pt>
                <c:pt idx="88">
                  <c:v>66.848969</c:v>
                </c:pt>
                <c:pt idx="89">
                  <c:v>66.624565</c:v>
                </c:pt>
                <c:pt idx="90">
                  <c:v>66.549767</c:v>
                </c:pt>
                <c:pt idx="91">
                  <c:v>66.848969</c:v>
                </c:pt>
                <c:pt idx="92">
                  <c:v>66.624565</c:v>
                </c:pt>
                <c:pt idx="93">
                  <c:v>66.699364</c:v>
                </c:pt>
                <c:pt idx="94">
                  <c:v>66.47496</c:v>
                </c:pt>
                <c:pt idx="95">
                  <c:v>66.848969</c:v>
                </c:pt>
                <c:pt idx="96">
                  <c:v>66.624565</c:v>
                </c:pt>
                <c:pt idx="97">
                  <c:v>66.25057200000001</c:v>
                </c:pt>
                <c:pt idx="98">
                  <c:v>66.47496</c:v>
                </c:pt>
                <c:pt idx="99">
                  <c:v>66.325371</c:v>
                </c:pt>
                <c:pt idx="100">
                  <c:v>66.77417</c:v>
                </c:pt>
                <c:pt idx="101">
                  <c:v>66.699364</c:v>
                </c:pt>
                <c:pt idx="102">
                  <c:v>66.848969</c:v>
                </c:pt>
                <c:pt idx="103">
                  <c:v>66.175781</c:v>
                </c:pt>
                <c:pt idx="104">
                  <c:v>66.699364</c:v>
                </c:pt>
                <c:pt idx="105">
                  <c:v>66.624565</c:v>
                </c:pt>
                <c:pt idx="106">
                  <c:v>66.624565</c:v>
                </c:pt>
                <c:pt idx="107">
                  <c:v>67.148193</c:v>
                </c:pt>
                <c:pt idx="108">
                  <c:v>66.400169</c:v>
                </c:pt>
                <c:pt idx="109">
                  <c:v>66.47496</c:v>
                </c:pt>
                <c:pt idx="110">
                  <c:v>66.549767</c:v>
                </c:pt>
                <c:pt idx="111">
                  <c:v>66.848969</c:v>
                </c:pt>
                <c:pt idx="112">
                  <c:v>66.549767</c:v>
                </c:pt>
                <c:pt idx="113">
                  <c:v>66.549767</c:v>
                </c:pt>
                <c:pt idx="114">
                  <c:v>66.699364</c:v>
                </c:pt>
                <c:pt idx="115">
                  <c:v>66.848969</c:v>
                </c:pt>
                <c:pt idx="116">
                  <c:v>67.073387</c:v>
                </c:pt>
                <c:pt idx="117">
                  <c:v>66.699364</c:v>
                </c:pt>
                <c:pt idx="118">
                  <c:v>66.175781</c:v>
                </c:pt>
                <c:pt idx="119">
                  <c:v>66.549767</c:v>
                </c:pt>
                <c:pt idx="120">
                  <c:v>66.624565</c:v>
                </c:pt>
                <c:pt idx="121">
                  <c:v>66.325371</c:v>
                </c:pt>
                <c:pt idx="122">
                  <c:v>66.624565</c:v>
                </c:pt>
                <c:pt idx="123">
                  <c:v>66.549767</c:v>
                </c:pt>
                <c:pt idx="124">
                  <c:v>66.400169</c:v>
                </c:pt>
                <c:pt idx="125">
                  <c:v>66.848969</c:v>
                </c:pt>
                <c:pt idx="126">
                  <c:v>66.923782</c:v>
                </c:pt>
                <c:pt idx="127">
                  <c:v>66.175781</c:v>
                </c:pt>
                <c:pt idx="128">
                  <c:v>66.624565</c:v>
                </c:pt>
                <c:pt idx="129">
                  <c:v>66.549767</c:v>
                </c:pt>
                <c:pt idx="130">
                  <c:v>66.923782</c:v>
                </c:pt>
                <c:pt idx="131">
                  <c:v>66.325371</c:v>
                </c:pt>
                <c:pt idx="132">
                  <c:v>66.77417</c:v>
                </c:pt>
                <c:pt idx="133">
                  <c:v>66.624565</c:v>
                </c:pt>
                <c:pt idx="134">
                  <c:v>66.998581</c:v>
                </c:pt>
                <c:pt idx="135">
                  <c:v>66.624565</c:v>
                </c:pt>
                <c:pt idx="136">
                  <c:v>66.699364</c:v>
                </c:pt>
                <c:pt idx="137">
                  <c:v>66.47496</c:v>
                </c:pt>
                <c:pt idx="138">
                  <c:v>66.100983</c:v>
                </c:pt>
                <c:pt idx="139">
                  <c:v>66.325371</c:v>
                </c:pt>
                <c:pt idx="140">
                  <c:v>66.848969</c:v>
                </c:pt>
                <c:pt idx="141">
                  <c:v>66.998581</c:v>
                </c:pt>
                <c:pt idx="142">
                  <c:v>67.148193</c:v>
                </c:pt>
                <c:pt idx="143">
                  <c:v>66.549767</c:v>
                </c:pt>
                <c:pt idx="144">
                  <c:v>66.923782</c:v>
                </c:pt>
                <c:pt idx="145">
                  <c:v>66.923782</c:v>
                </c:pt>
                <c:pt idx="146">
                  <c:v>66.848969</c:v>
                </c:pt>
                <c:pt idx="147">
                  <c:v>66.699364</c:v>
                </c:pt>
                <c:pt idx="148">
                  <c:v>66.325371</c:v>
                </c:pt>
                <c:pt idx="149">
                  <c:v>66.848969</c:v>
                </c:pt>
                <c:pt idx="150">
                  <c:v>67.148193</c:v>
                </c:pt>
                <c:pt idx="151">
                  <c:v>66.175781</c:v>
                </c:pt>
                <c:pt idx="152">
                  <c:v>66.848969</c:v>
                </c:pt>
                <c:pt idx="153">
                  <c:v>66.400169</c:v>
                </c:pt>
                <c:pt idx="154">
                  <c:v>66.77417</c:v>
                </c:pt>
                <c:pt idx="155">
                  <c:v>66.624565</c:v>
                </c:pt>
                <c:pt idx="156">
                  <c:v>66.699364</c:v>
                </c:pt>
                <c:pt idx="157">
                  <c:v>66.77417</c:v>
                </c:pt>
                <c:pt idx="158">
                  <c:v>66.998581</c:v>
                </c:pt>
                <c:pt idx="159">
                  <c:v>66.624565</c:v>
                </c:pt>
                <c:pt idx="160">
                  <c:v>66.400169</c:v>
                </c:pt>
                <c:pt idx="161">
                  <c:v>66.400169</c:v>
                </c:pt>
                <c:pt idx="162">
                  <c:v>66.100983</c:v>
                </c:pt>
                <c:pt idx="163">
                  <c:v>65.951401</c:v>
                </c:pt>
                <c:pt idx="164">
                  <c:v>66.47496</c:v>
                </c:pt>
                <c:pt idx="165">
                  <c:v>66.325371</c:v>
                </c:pt>
                <c:pt idx="166">
                  <c:v>66.325371</c:v>
                </c:pt>
                <c:pt idx="167">
                  <c:v>67.148193</c:v>
                </c:pt>
                <c:pt idx="168">
                  <c:v>66.100983</c:v>
                </c:pt>
                <c:pt idx="169">
                  <c:v>66.624565</c:v>
                </c:pt>
                <c:pt idx="170">
                  <c:v>66.923782</c:v>
                </c:pt>
                <c:pt idx="171">
                  <c:v>66.848969</c:v>
                </c:pt>
                <c:pt idx="172">
                  <c:v>66.77417</c:v>
                </c:pt>
                <c:pt idx="173">
                  <c:v>66.47496</c:v>
                </c:pt>
                <c:pt idx="174">
                  <c:v>66.47496</c:v>
                </c:pt>
                <c:pt idx="175">
                  <c:v>66.848969</c:v>
                </c:pt>
                <c:pt idx="176">
                  <c:v>65.951401</c:v>
                </c:pt>
                <c:pt idx="177">
                  <c:v>66.25057200000001</c:v>
                </c:pt>
                <c:pt idx="178">
                  <c:v>66.77417</c:v>
                </c:pt>
                <c:pt idx="179">
                  <c:v>66.549767</c:v>
                </c:pt>
                <c:pt idx="180">
                  <c:v>66.175781</c:v>
                </c:pt>
                <c:pt idx="181">
                  <c:v>66.100983</c:v>
                </c:pt>
                <c:pt idx="182">
                  <c:v>66.100983</c:v>
                </c:pt>
                <c:pt idx="183">
                  <c:v>66.549767</c:v>
                </c:pt>
                <c:pt idx="184">
                  <c:v>66.77417</c:v>
                </c:pt>
                <c:pt idx="185">
                  <c:v>66.848969</c:v>
                </c:pt>
                <c:pt idx="186">
                  <c:v>66.77417</c:v>
                </c:pt>
                <c:pt idx="187">
                  <c:v>66.624565</c:v>
                </c:pt>
                <c:pt idx="188">
                  <c:v>66.400169</c:v>
                </c:pt>
                <c:pt idx="189">
                  <c:v>66.77417</c:v>
                </c:pt>
                <c:pt idx="190">
                  <c:v>66.549767</c:v>
                </c:pt>
                <c:pt idx="191">
                  <c:v>67.148193</c:v>
                </c:pt>
                <c:pt idx="192">
                  <c:v>66.998581</c:v>
                </c:pt>
                <c:pt idx="193">
                  <c:v>66.02619199999999</c:v>
                </c:pt>
                <c:pt idx="194">
                  <c:v>66.25057200000001</c:v>
                </c:pt>
                <c:pt idx="195">
                  <c:v>66.400169</c:v>
                </c:pt>
                <c:pt idx="196">
                  <c:v>66.25057200000001</c:v>
                </c:pt>
                <c:pt idx="197">
                  <c:v>66.923782</c:v>
                </c:pt>
                <c:pt idx="198">
                  <c:v>66.25057200000001</c:v>
                </c:pt>
                <c:pt idx="199">
                  <c:v>66.175781</c:v>
                </c:pt>
                <c:pt idx="200">
                  <c:v>66.325371</c:v>
                </c:pt>
                <c:pt idx="201">
                  <c:v>66.25057200000001</c:v>
                </c:pt>
                <c:pt idx="202">
                  <c:v>65.951401</c:v>
                </c:pt>
                <c:pt idx="203">
                  <c:v>66.699364</c:v>
                </c:pt>
                <c:pt idx="204">
                  <c:v>66.848969</c:v>
                </c:pt>
                <c:pt idx="205">
                  <c:v>66.47496</c:v>
                </c:pt>
                <c:pt idx="206">
                  <c:v>66.100983</c:v>
                </c:pt>
                <c:pt idx="207">
                  <c:v>66.848969</c:v>
                </c:pt>
                <c:pt idx="208">
                  <c:v>66.549767</c:v>
                </c:pt>
                <c:pt idx="209">
                  <c:v>66.624565</c:v>
                </c:pt>
                <c:pt idx="210">
                  <c:v>66.998581</c:v>
                </c:pt>
                <c:pt idx="211">
                  <c:v>66.699364</c:v>
                </c:pt>
                <c:pt idx="212">
                  <c:v>66.02619199999999</c:v>
                </c:pt>
                <c:pt idx="213">
                  <c:v>66.400169</c:v>
                </c:pt>
                <c:pt idx="214">
                  <c:v>65.87661</c:v>
                </c:pt>
                <c:pt idx="215">
                  <c:v>66.325371</c:v>
                </c:pt>
                <c:pt idx="216">
                  <c:v>66.47496</c:v>
                </c:pt>
                <c:pt idx="217">
                  <c:v>66.624565</c:v>
                </c:pt>
                <c:pt idx="218">
                  <c:v>66.998581</c:v>
                </c:pt>
                <c:pt idx="219">
                  <c:v>66.998581</c:v>
                </c:pt>
                <c:pt idx="220">
                  <c:v>66.624565</c:v>
                </c:pt>
                <c:pt idx="221">
                  <c:v>66.47496</c:v>
                </c:pt>
                <c:pt idx="222">
                  <c:v>66.77417</c:v>
                </c:pt>
                <c:pt idx="223">
                  <c:v>66.175781</c:v>
                </c:pt>
                <c:pt idx="224">
                  <c:v>66.549767</c:v>
                </c:pt>
                <c:pt idx="225">
                  <c:v>66.325371</c:v>
                </c:pt>
                <c:pt idx="226">
                  <c:v>66.624565</c:v>
                </c:pt>
                <c:pt idx="227">
                  <c:v>65.951401</c:v>
                </c:pt>
                <c:pt idx="228">
                  <c:v>65.87661</c:v>
                </c:pt>
                <c:pt idx="229">
                  <c:v>67.148193</c:v>
                </c:pt>
                <c:pt idx="230">
                  <c:v>66.624565</c:v>
                </c:pt>
                <c:pt idx="231">
                  <c:v>66.699364</c:v>
                </c:pt>
                <c:pt idx="232">
                  <c:v>66.549767</c:v>
                </c:pt>
                <c:pt idx="233">
                  <c:v>66.699364</c:v>
                </c:pt>
                <c:pt idx="234">
                  <c:v>66.77417</c:v>
                </c:pt>
                <c:pt idx="235">
                  <c:v>65.951401</c:v>
                </c:pt>
                <c:pt idx="236">
                  <c:v>66.624565</c:v>
                </c:pt>
                <c:pt idx="237">
                  <c:v>65.951401</c:v>
                </c:pt>
                <c:pt idx="238">
                  <c:v>66.25057200000001</c:v>
                </c:pt>
                <c:pt idx="239">
                  <c:v>66.100983</c:v>
                </c:pt>
                <c:pt idx="240">
                  <c:v>66.77417</c:v>
                </c:pt>
                <c:pt idx="241">
                  <c:v>66.624565</c:v>
                </c:pt>
                <c:pt idx="242">
                  <c:v>66.400169</c:v>
                </c:pt>
                <c:pt idx="243">
                  <c:v>66.02619199999999</c:v>
                </c:pt>
                <c:pt idx="244">
                  <c:v>65.951401</c:v>
                </c:pt>
                <c:pt idx="245">
                  <c:v>66.47496</c:v>
                </c:pt>
                <c:pt idx="246">
                  <c:v>66.77417</c:v>
                </c:pt>
                <c:pt idx="247">
                  <c:v>66.699364</c:v>
                </c:pt>
                <c:pt idx="248">
                  <c:v>66.77417</c:v>
                </c:pt>
                <c:pt idx="249">
                  <c:v>66.624565</c:v>
                </c:pt>
                <c:pt idx="250">
                  <c:v>66.25057200000001</c:v>
                </c:pt>
                <c:pt idx="251">
                  <c:v>66.325371</c:v>
                </c:pt>
                <c:pt idx="252">
                  <c:v>65.80181899999999</c:v>
                </c:pt>
                <c:pt idx="253">
                  <c:v>66.400169</c:v>
                </c:pt>
                <c:pt idx="254">
                  <c:v>66.549767</c:v>
                </c:pt>
                <c:pt idx="255">
                  <c:v>66.47496</c:v>
                </c:pt>
                <c:pt idx="256">
                  <c:v>66.400169</c:v>
                </c:pt>
                <c:pt idx="257">
                  <c:v>66.400169</c:v>
                </c:pt>
                <c:pt idx="258">
                  <c:v>66.325371</c:v>
                </c:pt>
                <c:pt idx="259">
                  <c:v>66.100983</c:v>
                </c:pt>
                <c:pt idx="260">
                  <c:v>66.25057200000001</c:v>
                </c:pt>
                <c:pt idx="261">
                  <c:v>66.25057200000001</c:v>
                </c:pt>
                <c:pt idx="262">
                  <c:v>65.80181899999999</c:v>
                </c:pt>
                <c:pt idx="263">
                  <c:v>66.325371</c:v>
                </c:pt>
                <c:pt idx="264">
                  <c:v>66.325371</c:v>
                </c:pt>
                <c:pt idx="265">
                  <c:v>66.325371</c:v>
                </c:pt>
                <c:pt idx="266">
                  <c:v>66.77417</c:v>
                </c:pt>
                <c:pt idx="267">
                  <c:v>66.47496</c:v>
                </c:pt>
                <c:pt idx="268">
                  <c:v>66.25057200000001</c:v>
                </c:pt>
                <c:pt idx="269">
                  <c:v>66.699364</c:v>
                </c:pt>
                <c:pt idx="270">
                  <c:v>65.951401</c:v>
                </c:pt>
                <c:pt idx="271">
                  <c:v>66.02619199999999</c:v>
                </c:pt>
                <c:pt idx="272">
                  <c:v>66.400169</c:v>
                </c:pt>
                <c:pt idx="273">
                  <c:v>66.25057200000001</c:v>
                </c:pt>
                <c:pt idx="274">
                  <c:v>66.400169</c:v>
                </c:pt>
                <c:pt idx="275">
                  <c:v>66.400169</c:v>
                </c:pt>
                <c:pt idx="276">
                  <c:v>66.25057200000001</c:v>
                </c:pt>
                <c:pt idx="277">
                  <c:v>66.848969</c:v>
                </c:pt>
                <c:pt idx="278">
                  <c:v>66.624565</c:v>
                </c:pt>
                <c:pt idx="279">
                  <c:v>66.02619199999999</c:v>
                </c:pt>
                <c:pt idx="280">
                  <c:v>66.624565</c:v>
                </c:pt>
                <c:pt idx="281">
                  <c:v>66.77417</c:v>
                </c:pt>
                <c:pt idx="282">
                  <c:v>65.577454</c:v>
                </c:pt>
                <c:pt idx="283">
                  <c:v>66.25057200000001</c:v>
                </c:pt>
                <c:pt idx="284">
                  <c:v>65.951401</c:v>
                </c:pt>
                <c:pt idx="285">
                  <c:v>66.100983</c:v>
                </c:pt>
                <c:pt idx="286">
                  <c:v>66.624565</c:v>
                </c:pt>
                <c:pt idx="287">
                  <c:v>66.175781</c:v>
                </c:pt>
                <c:pt idx="288">
                  <c:v>66.77417</c:v>
                </c:pt>
                <c:pt idx="289">
                  <c:v>67.148193</c:v>
                </c:pt>
                <c:pt idx="290">
                  <c:v>66.02619199999999</c:v>
                </c:pt>
                <c:pt idx="291">
                  <c:v>66.400169</c:v>
                </c:pt>
                <c:pt idx="292">
                  <c:v>66.699364</c:v>
                </c:pt>
                <c:pt idx="293">
                  <c:v>66.25057200000001</c:v>
                </c:pt>
                <c:pt idx="294">
                  <c:v>66.549767</c:v>
                </c:pt>
                <c:pt idx="295">
                  <c:v>66.325371</c:v>
                </c:pt>
                <c:pt idx="296">
                  <c:v>65.80181899999999</c:v>
                </c:pt>
                <c:pt idx="297">
                  <c:v>66.100983</c:v>
                </c:pt>
                <c:pt idx="298">
                  <c:v>66.100983</c:v>
                </c:pt>
                <c:pt idx="299">
                  <c:v>66.47496</c:v>
                </c:pt>
                <c:pt idx="300">
                  <c:v>66.325371</c:v>
                </c:pt>
                <c:pt idx="301">
                  <c:v>66.325371</c:v>
                </c:pt>
                <c:pt idx="302">
                  <c:v>66.699364</c:v>
                </c:pt>
                <c:pt idx="303">
                  <c:v>66.175781</c:v>
                </c:pt>
                <c:pt idx="304">
                  <c:v>65.80181899999999</c:v>
                </c:pt>
                <c:pt idx="305">
                  <c:v>66.25057200000001</c:v>
                </c:pt>
                <c:pt idx="306">
                  <c:v>66.325371</c:v>
                </c:pt>
                <c:pt idx="307">
                  <c:v>65.951401</c:v>
                </c:pt>
                <c:pt idx="308">
                  <c:v>66.699364</c:v>
                </c:pt>
                <c:pt idx="309">
                  <c:v>65.87661</c:v>
                </c:pt>
                <c:pt idx="310">
                  <c:v>65.727028</c:v>
                </c:pt>
                <c:pt idx="311">
                  <c:v>65.87661</c:v>
                </c:pt>
                <c:pt idx="312">
                  <c:v>66.47496</c:v>
                </c:pt>
                <c:pt idx="313">
                  <c:v>65.951401</c:v>
                </c:pt>
                <c:pt idx="314">
                  <c:v>66.25057200000001</c:v>
                </c:pt>
                <c:pt idx="315">
                  <c:v>66.848969</c:v>
                </c:pt>
                <c:pt idx="316">
                  <c:v>66.47496</c:v>
                </c:pt>
                <c:pt idx="317">
                  <c:v>66.175781</c:v>
                </c:pt>
                <c:pt idx="318">
                  <c:v>66.325371</c:v>
                </c:pt>
                <c:pt idx="319">
                  <c:v>66.699364</c:v>
                </c:pt>
                <c:pt idx="320">
                  <c:v>65.87661</c:v>
                </c:pt>
                <c:pt idx="321">
                  <c:v>65.951401</c:v>
                </c:pt>
                <c:pt idx="322">
                  <c:v>66.549767</c:v>
                </c:pt>
                <c:pt idx="323">
                  <c:v>66.25057200000001</c:v>
                </c:pt>
                <c:pt idx="324">
                  <c:v>66.25057200000001</c:v>
                </c:pt>
                <c:pt idx="325">
                  <c:v>66.77417</c:v>
                </c:pt>
                <c:pt idx="326">
                  <c:v>66.25057200000001</c:v>
                </c:pt>
                <c:pt idx="327">
                  <c:v>66.25057200000001</c:v>
                </c:pt>
                <c:pt idx="328">
                  <c:v>66.624565</c:v>
                </c:pt>
                <c:pt idx="329">
                  <c:v>66.25057200000001</c:v>
                </c:pt>
                <c:pt idx="330">
                  <c:v>66.100983</c:v>
                </c:pt>
                <c:pt idx="331">
                  <c:v>66.400169</c:v>
                </c:pt>
                <c:pt idx="332">
                  <c:v>66.175781</c:v>
                </c:pt>
                <c:pt idx="333">
                  <c:v>66.02619199999999</c:v>
                </c:pt>
                <c:pt idx="334">
                  <c:v>66.175781</c:v>
                </c:pt>
                <c:pt idx="335">
                  <c:v>66.325371</c:v>
                </c:pt>
                <c:pt idx="336">
                  <c:v>66.400169</c:v>
                </c:pt>
                <c:pt idx="337">
                  <c:v>66.175781</c:v>
                </c:pt>
                <c:pt idx="338">
                  <c:v>66.25057200000001</c:v>
                </c:pt>
                <c:pt idx="339">
                  <c:v>66.998581</c:v>
                </c:pt>
                <c:pt idx="340">
                  <c:v>66.02619199999999</c:v>
                </c:pt>
                <c:pt idx="341">
                  <c:v>66.175781</c:v>
                </c:pt>
                <c:pt idx="342">
                  <c:v>66.25057200000001</c:v>
                </c:pt>
                <c:pt idx="343">
                  <c:v>66.998581</c:v>
                </c:pt>
                <c:pt idx="344">
                  <c:v>66.100983</c:v>
                </c:pt>
                <c:pt idx="345">
                  <c:v>66.923782</c:v>
                </c:pt>
                <c:pt idx="346">
                  <c:v>66.400169</c:v>
                </c:pt>
                <c:pt idx="347">
                  <c:v>66.175781</c:v>
                </c:pt>
                <c:pt idx="348">
                  <c:v>65.80181899999999</c:v>
                </c:pt>
                <c:pt idx="349">
                  <c:v>66.175781</c:v>
                </c:pt>
                <c:pt idx="350">
                  <c:v>65.80181899999999</c:v>
                </c:pt>
                <c:pt idx="351">
                  <c:v>66.25057200000001</c:v>
                </c:pt>
                <c:pt idx="352">
                  <c:v>66.325371</c:v>
                </c:pt>
                <c:pt idx="353">
                  <c:v>66.25057200000001</c:v>
                </c:pt>
                <c:pt idx="354">
                  <c:v>65.577454</c:v>
                </c:pt>
                <c:pt idx="355">
                  <c:v>66.699364</c:v>
                </c:pt>
                <c:pt idx="356">
                  <c:v>66.400169</c:v>
                </c:pt>
                <c:pt idx="357">
                  <c:v>66.325371</c:v>
                </c:pt>
                <c:pt idx="358">
                  <c:v>65.951401</c:v>
                </c:pt>
                <c:pt idx="359">
                  <c:v>66.175781</c:v>
                </c:pt>
                <c:pt idx="360">
                  <c:v>66.25057200000001</c:v>
                </c:pt>
                <c:pt idx="361">
                  <c:v>65.727028</c:v>
                </c:pt>
                <c:pt idx="362">
                  <c:v>65.87661</c:v>
                </c:pt>
                <c:pt idx="363">
                  <c:v>66.25057200000001</c:v>
                </c:pt>
                <c:pt idx="364">
                  <c:v>66.400169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'Brass Slab (raw)'!$A$2:$A$366</c:f>
              <c:numCache>
                <c:formatCode>General</c:formatCode>
                <c:ptCount val="36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</c:numCache>
            </c:numRef>
          </c:xVal>
          <c:yVal>
            <c:numRef>
              <c:f>'Brass Slab (raw)'!#REF!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56640"/>
        <c:axId val="1528578672"/>
      </c:scatterChart>
      <c:valAx>
        <c:axId val="15285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78672"/>
        <c:crosses val="autoZero"/>
        <c:crossBetween val="midCat"/>
      </c:valAx>
      <c:valAx>
        <c:axId val="15285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Temperature,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Brass Sphere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81280"/>
        <c:axId val="1533544880"/>
      </c:scatterChart>
      <c:valAx>
        <c:axId val="1532781280"/>
        <c:scaling>
          <c:orientation val="minMax"/>
          <c:max val="2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3544880"/>
        <c:crosses val="autoZero"/>
        <c:crossBetween val="midCat"/>
        <c:majorUnit val="60.0"/>
      </c:valAx>
      <c:valAx>
        <c:axId val="1533544880"/>
        <c:scaling>
          <c:orientation val="minMax"/>
          <c:max val="70.0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278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</a:t>
            </a:r>
            <a:r>
              <a:rPr lang="en-US" sz="1800"/>
              <a:t> Steel</a:t>
            </a:r>
            <a:r>
              <a:rPr lang="en-US" sz="1800" baseline="0"/>
              <a:t> Slab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98432"/>
        <c:axId val="1530558240"/>
      </c:scatterChart>
      <c:valAx>
        <c:axId val="1530598432"/>
        <c:scaling>
          <c:orientation val="minMax"/>
          <c:max val="2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558240"/>
        <c:crosses val="autoZero"/>
        <c:crossBetween val="midCat"/>
        <c:majorUnit val="60.0"/>
      </c:valAx>
      <c:valAx>
        <c:axId val="1530558240"/>
        <c:scaling>
          <c:orientation val="minMax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59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</a:t>
            </a:r>
            <a:r>
              <a:rPr lang="en-US" sz="1800"/>
              <a:t> Steel</a:t>
            </a:r>
            <a:r>
              <a:rPr lang="en-US" sz="1800" baseline="0"/>
              <a:t> Cylinder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22672"/>
        <c:axId val="1530626064"/>
      </c:scatterChart>
      <c:valAx>
        <c:axId val="1530622672"/>
        <c:scaling>
          <c:orientation val="minMax"/>
          <c:max val="2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626064"/>
        <c:crosses val="autoZero"/>
        <c:crossBetween val="midCat"/>
        <c:majorUnit val="60.0"/>
      </c:valAx>
      <c:valAx>
        <c:axId val="1530626064"/>
        <c:scaling>
          <c:orientation val="minMax"/>
          <c:max val="75.0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622672"/>
        <c:crosses val="autoZero"/>
        <c:crossBetween val="midCat"/>
        <c:majorUnit val="5.0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</a:t>
            </a:r>
            <a:r>
              <a:rPr lang="en-US" sz="1800"/>
              <a:t> Steel</a:t>
            </a:r>
            <a:r>
              <a:rPr lang="en-US" sz="1800" baseline="0"/>
              <a:t> Sphere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87696"/>
        <c:axId val="1532745264"/>
      </c:scatterChart>
      <c:valAx>
        <c:axId val="1509187696"/>
        <c:scaling>
          <c:orientation val="minMax"/>
          <c:max val="2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2745264"/>
        <c:crosses val="autoZero"/>
        <c:crossBetween val="midCat"/>
        <c:majorUnit val="60.0"/>
      </c:valAx>
      <c:valAx>
        <c:axId val="1532745264"/>
        <c:scaling>
          <c:orientation val="minMax"/>
          <c:max val="70.0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0918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Brass Slab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Lines'!$B$3:$C$3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Lines'!$B$4:$B$100</c:f>
              <c:numCache>
                <c:formatCode>General</c:formatCode>
                <c:ptCount val="97"/>
                <c:pt idx="0">
                  <c:v>4.0</c:v>
                </c:pt>
                <c:pt idx="1">
                  <c:v>4.0</c:v>
                </c:pt>
                <c:pt idx="2">
                  <c:v>30.0</c:v>
                </c:pt>
                <c:pt idx="3">
                  <c:v>30.0</c:v>
                </c:pt>
                <c:pt idx="4">
                  <c:v>4.0</c:v>
                </c:pt>
                <c:pt idx="5">
                  <c:v>4.0</c:v>
                </c:pt>
                <c:pt idx="6">
                  <c:v>4.4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6.7</c:v>
                </c:pt>
                <c:pt idx="12">
                  <c:v>4.0</c:v>
                </c:pt>
                <c:pt idx="13">
                  <c:v>4.0</c:v>
                </c:pt>
                <c:pt idx="14">
                  <c:v>7.3</c:v>
                </c:pt>
                <c:pt idx="15">
                  <c:v>8.0</c:v>
                </c:pt>
                <c:pt idx="16">
                  <c:v>4.0</c:v>
                </c:pt>
                <c:pt idx="17">
                  <c:v>4.0</c:v>
                </c:pt>
                <c:pt idx="18">
                  <c:v>9.0</c:v>
                </c:pt>
                <c:pt idx="19">
                  <c:v>10.5</c:v>
                </c:pt>
                <c:pt idx="20">
                  <c:v>4.0</c:v>
                </c:pt>
                <c:pt idx="21">
                  <c:v>4.0</c:v>
                </c:pt>
                <c:pt idx="22">
                  <c:v>12.0</c:v>
                </c:pt>
                <c:pt idx="23">
                  <c:v>13.3</c:v>
                </c:pt>
                <c:pt idx="24">
                  <c:v>4.5</c:v>
                </c:pt>
                <c:pt idx="25">
                  <c:v>4.8</c:v>
                </c:pt>
                <c:pt idx="26">
                  <c:v>14.5</c:v>
                </c:pt>
                <c:pt idx="27">
                  <c:v>16.0</c:v>
                </c:pt>
                <c:pt idx="28">
                  <c:v>5.4</c:v>
                </c:pt>
                <c:pt idx="29">
                  <c:v>6.4</c:v>
                </c:pt>
                <c:pt idx="30">
                  <c:v>19.6</c:v>
                </c:pt>
                <c:pt idx="31">
                  <c:v>23.2</c:v>
                </c:pt>
                <c:pt idx="32">
                  <c:v>7.7</c:v>
                </c:pt>
                <c:pt idx="33">
                  <c:v>10.0</c:v>
                </c:pt>
                <c:pt idx="34">
                  <c:v>29.5</c:v>
                </c:pt>
                <c:pt idx="35">
                  <c:v>30.0</c:v>
                </c:pt>
                <c:pt idx="36">
                  <c:v>30.0</c:v>
                </c:pt>
                <c:pt idx="37">
                  <c:v>12.2</c:v>
                </c:pt>
                <c:pt idx="38">
                  <c:v>14.5</c:v>
                </c:pt>
                <c:pt idx="39">
                  <c:v>30.0</c:v>
                </c:pt>
                <c:pt idx="40">
                  <c:v>30.0</c:v>
                </c:pt>
                <c:pt idx="41">
                  <c:v>17.0</c:v>
                </c:pt>
                <c:pt idx="42">
                  <c:v>19.1</c:v>
                </c:pt>
                <c:pt idx="43">
                  <c:v>30.0</c:v>
                </c:pt>
                <c:pt idx="44">
                  <c:v>30.0</c:v>
                </c:pt>
                <c:pt idx="45">
                  <c:v>22.1</c:v>
                </c:pt>
                <c:pt idx="46">
                  <c:v>23.6</c:v>
                </c:pt>
                <c:pt idx="47">
                  <c:v>30.0</c:v>
                </c:pt>
                <c:pt idx="48">
                  <c:v>30.0</c:v>
                </c:pt>
                <c:pt idx="49">
                  <c:v>28.1</c:v>
                </c:pt>
              </c:numCache>
            </c:numRef>
          </c:xVal>
          <c:yVal>
            <c:numRef>
              <c:f>'Heisler Lines'!$C$4:$C$100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0.0032</c:v>
                </c:pt>
                <c:pt idx="6">
                  <c:v>0.001</c:v>
                </c:pt>
                <c:pt idx="7">
                  <c:v>0.001</c:v>
                </c:pt>
                <c:pt idx="8">
                  <c:v>0.006</c:v>
                </c:pt>
                <c:pt idx="9">
                  <c:v>0.0105</c:v>
                </c:pt>
                <c:pt idx="10">
                  <c:v>0.001</c:v>
                </c:pt>
                <c:pt idx="11">
                  <c:v>0.001</c:v>
                </c:pt>
                <c:pt idx="12">
                  <c:v>0.017</c:v>
                </c:pt>
                <c:pt idx="13">
                  <c:v>0.022</c:v>
                </c:pt>
                <c:pt idx="14">
                  <c:v>0.001</c:v>
                </c:pt>
                <c:pt idx="15">
                  <c:v>0.001</c:v>
                </c:pt>
                <c:pt idx="16">
                  <c:v>0.0305</c:v>
                </c:pt>
                <c:pt idx="17">
                  <c:v>0.058</c:v>
                </c:pt>
                <c:pt idx="18">
                  <c:v>0.001</c:v>
                </c:pt>
                <c:pt idx="19">
                  <c:v>0.001</c:v>
                </c:pt>
                <c:pt idx="20">
                  <c:v>0.08</c:v>
                </c:pt>
                <c:pt idx="21">
                  <c:v>0.099</c:v>
                </c:pt>
                <c:pt idx="22">
                  <c:v>0.001</c:v>
                </c:pt>
                <c:pt idx="23">
                  <c:v>0.001</c:v>
                </c:pt>
                <c:pt idx="24">
                  <c:v>0.1</c:v>
                </c:pt>
                <c:pt idx="25">
                  <c:v>0.1</c:v>
                </c:pt>
                <c:pt idx="26">
                  <c:v>0.001</c:v>
                </c:pt>
                <c:pt idx="27">
                  <c:v>0.001</c:v>
                </c:pt>
                <c:pt idx="28">
                  <c:v>0.1</c:v>
                </c:pt>
                <c:pt idx="29">
                  <c:v>0.1</c:v>
                </c:pt>
                <c:pt idx="30">
                  <c:v>0.001</c:v>
                </c:pt>
                <c:pt idx="31">
                  <c:v>0.001</c:v>
                </c:pt>
                <c:pt idx="32">
                  <c:v>0.1</c:v>
                </c:pt>
                <c:pt idx="33">
                  <c:v>0.1</c:v>
                </c:pt>
                <c:pt idx="34">
                  <c:v>0.001</c:v>
                </c:pt>
                <c:pt idx="35">
                  <c:v>0.001</c:v>
                </c:pt>
                <c:pt idx="36">
                  <c:v>0.0036</c:v>
                </c:pt>
                <c:pt idx="37">
                  <c:v>0.1</c:v>
                </c:pt>
                <c:pt idx="38">
                  <c:v>0.1</c:v>
                </c:pt>
                <c:pt idx="39">
                  <c:v>0.0091</c:v>
                </c:pt>
                <c:pt idx="40">
                  <c:v>0.017</c:v>
                </c:pt>
                <c:pt idx="41">
                  <c:v>0.1</c:v>
                </c:pt>
                <c:pt idx="42">
                  <c:v>0.1</c:v>
                </c:pt>
                <c:pt idx="43">
                  <c:v>0.027</c:v>
                </c:pt>
                <c:pt idx="44">
                  <c:v>0.04</c:v>
                </c:pt>
                <c:pt idx="45">
                  <c:v>0.1</c:v>
                </c:pt>
                <c:pt idx="46">
                  <c:v>0.1</c:v>
                </c:pt>
                <c:pt idx="47">
                  <c:v>0.053</c:v>
                </c:pt>
                <c:pt idx="48">
                  <c:v>0.084</c:v>
                </c:pt>
                <c:pt idx="49">
                  <c:v>0.1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Points'!$J$3:$K$3</c:f>
              <c:strCache>
                <c:ptCount val="1"/>
                <c:pt idx="0">
                  <c:v>Steel Slab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Points'!$B$5:$B$100</c:f>
              <c:numCache>
                <c:formatCode>0.000</c:formatCode>
                <c:ptCount val="96"/>
              </c:numCache>
            </c:numRef>
          </c:xVal>
          <c:yVal>
            <c:numRef>
              <c:f>'Selected Points'!$C$5:$C$100</c:f>
              <c:numCache>
                <c:formatCode>General</c:formatCode>
                <c:ptCount val="9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07616"/>
        <c:axId val="1530311008"/>
      </c:scatterChart>
      <c:valAx>
        <c:axId val="1530307616"/>
        <c:scaling>
          <c:orientation val="minMax"/>
          <c:max val="30.0"/>
          <c:min val="4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latin typeface="GreekC" pitchFamily="2" charset="0"/>
                    <a:cs typeface="GreekC" pitchFamily="2" charset="0"/>
                  </a:rPr>
                  <a:t>τ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11008"/>
        <c:crossesAt val="0.001"/>
        <c:crossBetween val="midCat"/>
        <c:majorUnit val="4.0"/>
        <c:minorUnit val="2.0"/>
      </c:valAx>
      <c:valAx>
        <c:axId val="1530311008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0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Lines'!$D$3:$E$3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Lines'!$D$4:$D$100</c:f>
              <c:numCache>
                <c:formatCode>General</c:formatCode>
                <c:ptCount val="97"/>
                <c:pt idx="0">
                  <c:v>30.0</c:v>
                </c:pt>
                <c:pt idx="1">
                  <c:v>30.0</c:v>
                </c:pt>
                <c:pt idx="2">
                  <c:v>100.0</c:v>
                </c:pt>
                <c:pt idx="3">
                  <c:v>100.0</c:v>
                </c:pt>
                <c:pt idx="4">
                  <c:v>30.0</c:v>
                </c:pt>
                <c:pt idx="5">
                  <c:v>30.0</c:v>
                </c:pt>
                <c:pt idx="6">
                  <c:v>37.0</c:v>
                </c:pt>
                <c:pt idx="7">
                  <c:v>44.0</c:v>
                </c:pt>
                <c:pt idx="8">
                  <c:v>30.0</c:v>
                </c:pt>
                <c:pt idx="9">
                  <c:v>30.0</c:v>
                </c:pt>
                <c:pt idx="10">
                  <c:v>51.0</c:v>
                </c:pt>
                <c:pt idx="11">
                  <c:v>58.0</c:v>
                </c:pt>
                <c:pt idx="12">
                  <c:v>30.0</c:v>
                </c:pt>
                <c:pt idx="13">
                  <c:v>30.0</c:v>
                </c:pt>
                <c:pt idx="14">
                  <c:v>64.0</c:v>
                </c:pt>
                <c:pt idx="15">
                  <c:v>72.0</c:v>
                </c:pt>
                <c:pt idx="16">
                  <c:v>30.0</c:v>
                </c:pt>
                <c:pt idx="17">
                  <c:v>30.0</c:v>
                </c:pt>
                <c:pt idx="18">
                  <c:v>84.0</c:v>
                </c:pt>
                <c:pt idx="19">
                  <c:v>97.0</c:v>
                </c:pt>
                <c:pt idx="20">
                  <c:v>32.0</c:v>
                </c:pt>
                <c:pt idx="21">
                  <c:v>37.0</c:v>
                </c:pt>
                <c:pt idx="22">
                  <c:v>100.0</c:v>
                </c:pt>
                <c:pt idx="23">
                  <c:v>100.0</c:v>
                </c:pt>
                <c:pt idx="24">
                  <c:v>43.0</c:v>
                </c:pt>
                <c:pt idx="25">
                  <c:v>48.0</c:v>
                </c:pt>
                <c:pt idx="26">
                  <c:v>100.0</c:v>
                </c:pt>
                <c:pt idx="27">
                  <c:v>100.0</c:v>
                </c:pt>
                <c:pt idx="28">
                  <c:v>58.0</c:v>
                </c:pt>
                <c:pt idx="29">
                  <c:v>69.0</c:v>
                </c:pt>
                <c:pt idx="30">
                  <c:v>100.0</c:v>
                </c:pt>
                <c:pt idx="31">
                  <c:v>100.0</c:v>
                </c:pt>
                <c:pt idx="32">
                  <c:v>80.0</c:v>
                </c:pt>
              </c:numCache>
            </c:numRef>
          </c:xVal>
          <c:yVal>
            <c:numRef>
              <c:f>'Heisler Lines'!$E$4:$E$100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0.0035</c:v>
                </c:pt>
                <c:pt idx="6">
                  <c:v>0.001</c:v>
                </c:pt>
                <c:pt idx="7">
                  <c:v>0.001</c:v>
                </c:pt>
                <c:pt idx="8">
                  <c:v>0.009</c:v>
                </c:pt>
                <c:pt idx="9">
                  <c:v>0.016</c:v>
                </c:pt>
                <c:pt idx="10">
                  <c:v>0.001</c:v>
                </c:pt>
                <c:pt idx="11">
                  <c:v>0.001</c:v>
                </c:pt>
                <c:pt idx="12">
                  <c:v>0.026</c:v>
                </c:pt>
                <c:pt idx="13">
                  <c:v>0.04</c:v>
                </c:pt>
                <c:pt idx="14">
                  <c:v>0.001</c:v>
                </c:pt>
                <c:pt idx="15">
                  <c:v>0.001</c:v>
                </c:pt>
                <c:pt idx="16">
                  <c:v>0.054</c:v>
                </c:pt>
                <c:pt idx="17">
                  <c:v>0.084</c:v>
                </c:pt>
                <c:pt idx="18">
                  <c:v>0.001</c:v>
                </c:pt>
                <c:pt idx="19">
                  <c:v>0.001</c:v>
                </c:pt>
                <c:pt idx="20">
                  <c:v>0.1</c:v>
                </c:pt>
                <c:pt idx="21">
                  <c:v>0.1</c:v>
                </c:pt>
                <c:pt idx="22">
                  <c:v>0.0021</c:v>
                </c:pt>
                <c:pt idx="23">
                  <c:v>0.0041</c:v>
                </c:pt>
                <c:pt idx="24">
                  <c:v>0.1</c:v>
                </c:pt>
                <c:pt idx="25">
                  <c:v>0.1</c:v>
                </c:pt>
                <c:pt idx="26">
                  <c:v>0.0071</c:v>
                </c:pt>
                <c:pt idx="27">
                  <c:v>0.019</c:v>
                </c:pt>
                <c:pt idx="28">
                  <c:v>0.1</c:v>
                </c:pt>
                <c:pt idx="29">
                  <c:v>0.1</c:v>
                </c:pt>
                <c:pt idx="30">
                  <c:v>0.038</c:v>
                </c:pt>
                <c:pt idx="31">
                  <c:v>0.06</c:v>
                </c:pt>
                <c:pt idx="32">
                  <c:v>0.1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Points'!$B$3:$C$3</c:f>
              <c:strCache>
                <c:ptCount val="1"/>
                <c:pt idx="0">
                  <c:v>Brass Slab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Points'!$D$5:$D$100</c:f>
              <c:numCache>
                <c:formatCode>0.000</c:formatCode>
                <c:ptCount val="96"/>
              </c:numCache>
            </c:numRef>
          </c:xVal>
          <c:yVal>
            <c:numRef>
              <c:f>'Selected Points'!$E$5:$E$100</c:f>
              <c:numCache>
                <c:formatCode>General</c:formatCode>
                <c:ptCount val="9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11568"/>
        <c:axId val="1591114960"/>
      </c:scatterChart>
      <c:valAx>
        <c:axId val="1591111568"/>
        <c:scaling>
          <c:orientation val="minMax"/>
          <c:max val="100.0"/>
          <c:min val="30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GreekC" pitchFamily="2" charset="0"/>
                    <a:cs typeface="GreekC" pitchFamily="2" charset="0"/>
                  </a:rPr>
                  <a:t> 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91114960"/>
        <c:crossesAt val="0.001"/>
        <c:crossBetween val="midCat"/>
        <c:majorUnit val="20.0"/>
        <c:minorUnit val="10.0"/>
      </c:valAx>
      <c:valAx>
        <c:axId val="1591114960"/>
        <c:scaling>
          <c:logBase val="10.0"/>
          <c:orientation val="minMax"/>
          <c:max val="0.1"/>
          <c:min val="0.001"/>
        </c:scaling>
        <c:delete val="1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crossAx val="159111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/>
              <a:t>Brass Cylinder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Lines'!$F$3:$G$3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Lines'!$F$4:$F$100</c:f>
              <c:numCache>
                <c:formatCode>General</c:formatCode>
                <c:ptCount val="97"/>
                <c:pt idx="0">
                  <c:v>10.0</c:v>
                </c:pt>
                <c:pt idx="1">
                  <c:v>10.0</c:v>
                </c:pt>
                <c:pt idx="2">
                  <c:v>50.0</c:v>
                </c:pt>
                <c:pt idx="3">
                  <c:v>50.0</c:v>
                </c:pt>
                <c:pt idx="4">
                  <c:v>10.0</c:v>
                </c:pt>
                <c:pt idx="5">
                  <c:v>10.0</c:v>
                </c:pt>
                <c:pt idx="6">
                  <c:v>13.0</c:v>
                </c:pt>
                <c:pt idx="7">
                  <c:v>15.0</c:v>
                </c:pt>
                <c:pt idx="8">
                  <c:v>10.0</c:v>
                </c:pt>
                <c:pt idx="9">
                  <c:v>10.0</c:v>
                </c:pt>
                <c:pt idx="10">
                  <c:v>17.0</c:v>
                </c:pt>
                <c:pt idx="11">
                  <c:v>20.0</c:v>
                </c:pt>
                <c:pt idx="12">
                  <c:v>10.0</c:v>
                </c:pt>
                <c:pt idx="13">
                  <c:v>10.0</c:v>
                </c:pt>
                <c:pt idx="14">
                  <c:v>22.0</c:v>
                </c:pt>
                <c:pt idx="15">
                  <c:v>24.0</c:v>
                </c:pt>
                <c:pt idx="16">
                  <c:v>10.0</c:v>
                </c:pt>
                <c:pt idx="17">
                  <c:v>10.0</c:v>
                </c:pt>
                <c:pt idx="18">
                  <c:v>29.0</c:v>
                </c:pt>
                <c:pt idx="19">
                  <c:v>33.0</c:v>
                </c:pt>
                <c:pt idx="20">
                  <c:v>11.0</c:v>
                </c:pt>
                <c:pt idx="21">
                  <c:v>12.5</c:v>
                </c:pt>
                <c:pt idx="22">
                  <c:v>37.0</c:v>
                </c:pt>
                <c:pt idx="23">
                  <c:v>42.0</c:v>
                </c:pt>
                <c:pt idx="24">
                  <c:v>14.1</c:v>
                </c:pt>
                <c:pt idx="25">
                  <c:v>15.5</c:v>
                </c:pt>
                <c:pt idx="26">
                  <c:v>46.0</c:v>
                </c:pt>
                <c:pt idx="27">
                  <c:v>50.0</c:v>
                </c:pt>
                <c:pt idx="28">
                  <c:v>50.0</c:v>
                </c:pt>
                <c:pt idx="29">
                  <c:v>20.0</c:v>
                </c:pt>
                <c:pt idx="30">
                  <c:v>24.0</c:v>
                </c:pt>
                <c:pt idx="31">
                  <c:v>50.0</c:v>
                </c:pt>
                <c:pt idx="32">
                  <c:v>50.0</c:v>
                </c:pt>
                <c:pt idx="33">
                  <c:v>28.0</c:v>
                </c:pt>
                <c:pt idx="34">
                  <c:v>31.0</c:v>
                </c:pt>
                <c:pt idx="35">
                  <c:v>50.0</c:v>
                </c:pt>
                <c:pt idx="36">
                  <c:v>50.0</c:v>
                </c:pt>
                <c:pt idx="37">
                  <c:v>35.0</c:v>
                </c:pt>
                <c:pt idx="38">
                  <c:v>39.0</c:v>
                </c:pt>
                <c:pt idx="39">
                  <c:v>50.0</c:v>
                </c:pt>
              </c:numCache>
            </c:numRef>
          </c:xVal>
          <c:yVal>
            <c:numRef>
              <c:f>'Heisler Lines'!$G$4:$G$100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0.0032</c:v>
                </c:pt>
                <c:pt idx="6">
                  <c:v>0.001</c:v>
                </c:pt>
                <c:pt idx="7">
                  <c:v>0.001</c:v>
                </c:pt>
                <c:pt idx="8">
                  <c:v>0.008</c:v>
                </c:pt>
                <c:pt idx="9">
                  <c:v>0.017</c:v>
                </c:pt>
                <c:pt idx="10">
                  <c:v>0.001</c:v>
                </c:pt>
                <c:pt idx="11">
                  <c:v>0.001</c:v>
                </c:pt>
                <c:pt idx="12">
                  <c:v>0.028</c:v>
                </c:pt>
                <c:pt idx="13">
                  <c:v>0.039</c:v>
                </c:pt>
                <c:pt idx="14">
                  <c:v>0.001</c:v>
                </c:pt>
                <c:pt idx="15">
                  <c:v>0.001</c:v>
                </c:pt>
                <c:pt idx="16">
                  <c:v>0.054</c:v>
                </c:pt>
                <c:pt idx="17">
                  <c:v>0.09</c:v>
                </c:pt>
                <c:pt idx="18">
                  <c:v>0.001</c:v>
                </c:pt>
                <c:pt idx="19">
                  <c:v>0.001</c:v>
                </c:pt>
                <c:pt idx="20">
                  <c:v>0.1</c:v>
                </c:pt>
                <c:pt idx="21">
                  <c:v>0.1</c:v>
                </c:pt>
                <c:pt idx="22">
                  <c:v>0.001</c:v>
                </c:pt>
                <c:pt idx="23">
                  <c:v>0.001</c:v>
                </c:pt>
                <c:pt idx="24">
                  <c:v>0.1</c:v>
                </c:pt>
                <c:pt idx="25">
                  <c:v>0.1</c:v>
                </c:pt>
                <c:pt idx="26">
                  <c:v>0.001</c:v>
                </c:pt>
                <c:pt idx="27">
                  <c:v>0.001</c:v>
                </c:pt>
                <c:pt idx="28">
                  <c:v>0.0028</c:v>
                </c:pt>
                <c:pt idx="29">
                  <c:v>0.1</c:v>
                </c:pt>
                <c:pt idx="30">
                  <c:v>0.1</c:v>
                </c:pt>
                <c:pt idx="31">
                  <c:v>0.007</c:v>
                </c:pt>
                <c:pt idx="32">
                  <c:v>0.015</c:v>
                </c:pt>
                <c:pt idx="33">
                  <c:v>0.1</c:v>
                </c:pt>
                <c:pt idx="34">
                  <c:v>0.1</c:v>
                </c:pt>
                <c:pt idx="35">
                  <c:v>0.024</c:v>
                </c:pt>
                <c:pt idx="36">
                  <c:v>0.035</c:v>
                </c:pt>
                <c:pt idx="37">
                  <c:v>0.1</c:v>
                </c:pt>
                <c:pt idx="38">
                  <c:v>0.1</c:v>
                </c:pt>
                <c:pt idx="39">
                  <c:v>0.05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Points'!$F$3:$G$3</c:f>
              <c:strCache>
                <c:ptCount val="1"/>
                <c:pt idx="0">
                  <c:v>Brass Cylinder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Points'!$F$5:$F$100</c:f>
              <c:numCache>
                <c:formatCode>0.000</c:formatCode>
                <c:ptCount val="96"/>
                <c:pt idx="0">
                  <c:v>9.99</c:v>
                </c:pt>
                <c:pt idx="1">
                  <c:v>10.36</c:v>
                </c:pt>
                <c:pt idx="2">
                  <c:v>10.73</c:v>
                </c:pt>
                <c:pt idx="3">
                  <c:v>11.1</c:v>
                </c:pt>
                <c:pt idx="4">
                  <c:v>11.47</c:v>
                </c:pt>
                <c:pt idx="5">
                  <c:v>11.84</c:v>
                </c:pt>
                <c:pt idx="6">
                  <c:v>12.21</c:v>
                </c:pt>
                <c:pt idx="7">
                  <c:v>12.58</c:v>
                </c:pt>
                <c:pt idx="8">
                  <c:v>12.95</c:v>
                </c:pt>
                <c:pt idx="9">
                  <c:v>13.32</c:v>
                </c:pt>
                <c:pt idx="10">
                  <c:v>13.69</c:v>
                </c:pt>
                <c:pt idx="11">
                  <c:v>14.06</c:v>
                </c:pt>
                <c:pt idx="12">
                  <c:v>14.43</c:v>
                </c:pt>
                <c:pt idx="13">
                  <c:v>14.8</c:v>
                </c:pt>
                <c:pt idx="14">
                  <c:v>15.17</c:v>
                </c:pt>
              </c:numCache>
            </c:numRef>
          </c:xVal>
          <c:yVal>
            <c:numRef>
              <c:f>'Selected Points'!$G$5:$G$100</c:f>
              <c:numCache>
                <c:formatCode>General</c:formatCode>
                <c:ptCount val="96"/>
                <c:pt idx="0">
                  <c:v>0.0142497904442583</c:v>
                </c:pt>
                <c:pt idx="1">
                  <c:v>0.0106174909192513</c:v>
                </c:pt>
                <c:pt idx="2">
                  <c:v>0.00782341436155353</c:v>
                </c:pt>
                <c:pt idx="3">
                  <c:v>0.0069851913942442</c:v>
                </c:pt>
                <c:pt idx="4">
                  <c:v>0.00502933780385582</c:v>
                </c:pt>
                <c:pt idx="5">
                  <c:v>0.00502933780385582</c:v>
                </c:pt>
                <c:pt idx="6">
                  <c:v>0.00335289186923734</c:v>
                </c:pt>
                <c:pt idx="7">
                  <c:v>0.00251466890192801</c:v>
                </c:pt>
                <c:pt idx="8">
                  <c:v>0.00139703827884896</c:v>
                </c:pt>
                <c:pt idx="9">
                  <c:v>0.00139703827884896</c:v>
                </c:pt>
                <c:pt idx="10">
                  <c:v>0.00139703827884896</c:v>
                </c:pt>
                <c:pt idx="11">
                  <c:v>0.000558815311539623</c:v>
                </c:pt>
                <c:pt idx="12">
                  <c:v>0.000558815311539623</c:v>
                </c:pt>
                <c:pt idx="13">
                  <c:v>0.000558815311539623</c:v>
                </c:pt>
                <c:pt idx="14">
                  <c:v>0.000558815311539623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31680"/>
        <c:axId val="1530335072"/>
      </c:scatterChart>
      <c:valAx>
        <c:axId val="1530331680"/>
        <c:scaling>
          <c:orientation val="minMax"/>
          <c:max val="50.0"/>
          <c:min val="10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GreekC" pitchFamily="2" charset="0"/>
                    <a:cs typeface="GreekC" pitchFamily="2" charset="0"/>
                  </a:rPr>
                  <a:t>t</a:t>
                </a:r>
                <a:endParaRPr lang="en-US">
                  <a:latin typeface="GreekC" pitchFamily="2" charset="0"/>
                  <a:cs typeface="GreekC" pitchFamily="2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35072"/>
        <c:crossesAt val="0.001"/>
        <c:crossBetween val="midCat"/>
        <c:majorUnit val="10.0"/>
        <c:minorUnit val="5.0"/>
      </c:valAx>
      <c:valAx>
        <c:axId val="1530335072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3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Brass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Lines'!$H$3:$I$3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Lines'!$H$4:$H$46</c:f>
              <c:numCache>
                <c:formatCode>General</c:formatCode>
                <c:ptCount val="43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3.0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4.4</c:v>
                </c:pt>
                <c:pt idx="11">
                  <c:v>4.8</c:v>
                </c:pt>
                <c:pt idx="12">
                  <c:v>3.0</c:v>
                </c:pt>
                <c:pt idx="13">
                  <c:v>3.0</c:v>
                </c:pt>
                <c:pt idx="14">
                  <c:v>5.3</c:v>
                </c:pt>
                <c:pt idx="15">
                  <c:v>5.7</c:v>
                </c:pt>
                <c:pt idx="16">
                  <c:v>3.0</c:v>
                </c:pt>
                <c:pt idx="17">
                  <c:v>3.0</c:v>
                </c:pt>
                <c:pt idx="18">
                  <c:v>6.2</c:v>
                </c:pt>
                <c:pt idx="19">
                  <c:v>6.6</c:v>
                </c:pt>
                <c:pt idx="20">
                  <c:v>3.0</c:v>
                </c:pt>
                <c:pt idx="21">
                  <c:v>3.0</c:v>
                </c:pt>
                <c:pt idx="22">
                  <c:v>7.1</c:v>
                </c:pt>
                <c:pt idx="23">
                  <c:v>7.6</c:v>
                </c:pt>
                <c:pt idx="24">
                  <c:v>3.0</c:v>
                </c:pt>
                <c:pt idx="25">
                  <c:v>3.0</c:v>
                </c:pt>
                <c:pt idx="26">
                  <c:v>8.6</c:v>
                </c:pt>
                <c:pt idx="27">
                  <c:v>9.7</c:v>
                </c:pt>
                <c:pt idx="28">
                  <c:v>3.3</c:v>
                </c:pt>
                <c:pt idx="29">
                  <c:v>4.2</c:v>
                </c:pt>
                <c:pt idx="30">
                  <c:v>10.0</c:v>
                </c:pt>
                <c:pt idx="31">
                  <c:v>10.0</c:v>
                </c:pt>
                <c:pt idx="32">
                  <c:v>5.0</c:v>
                </c:pt>
                <c:pt idx="33">
                  <c:v>5.8</c:v>
                </c:pt>
                <c:pt idx="34">
                  <c:v>10.0</c:v>
                </c:pt>
                <c:pt idx="35">
                  <c:v>10.0</c:v>
                </c:pt>
                <c:pt idx="36">
                  <c:v>6.6</c:v>
                </c:pt>
                <c:pt idx="37">
                  <c:v>7.3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9.6</c:v>
                </c:pt>
                <c:pt idx="42">
                  <c:v>10.0</c:v>
                </c:pt>
              </c:numCache>
            </c:numRef>
          </c:xVal>
          <c:yVal>
            <c:numRef>
              <c:f>'Heisler Lines'!$I$4:$I$46</c:f>
              <c:numCache>
                <c:formatCode>General</c:formatCode>
                <c:ptCount val="43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0.0023</c:v>
                </c:pt>
                <c:pt idx="6">
                  <c:v>0.001</c:v>
                </c:pt>
                <c:pt idx="7">
                  <c:v>0.001</c:v>
                </c:pt>
                <c:pt idx="8">
                  <c:v>0.005</c:v>
                </c:pt>
                <c:pt idx="9">
                  <c:v>0.009</c:v>
                </c:pt>
                <c:pt idx="10">
                  <c:v>0.001</c:v>
                </c:pt>
                <c:pt idx="11">
                  <c:v>0.001</c:v>
                </c:pt>
                <c:pt idx="12">
                  <c:v>0.013</c:v>
                </c:pt>
                <c:pt idx="13">
                  <c:v>0.02</c:v>
                </c:pt>
                <c:pt idx="14">
                  <c:v>0.001</c:v>
                </c:pt>
                <c:pt idx="15">
                  <c:v>0.001</c:v>
                </c:pt>
                <c:pt idx="16">
                  <c:v>0.026</c:v>
                </c:pt>
                <c:pt idx="17">
                  <c:v>0.035</c:v>
                </c:pt>
                <c:pt idx="18">
                  <c:v>0.001</c:v>
                </c:pt>
                <c:pt idx="19">
                  <c:v>0.001</c:v>
                </c:pt>
                <c:pt idx="20">
                  <c:v>0.046</c:v>
                </c:pt>
                <c:pt idx="21">
                  <c:v>0.055</c:v>
                </c:pt>
                <c:pt idx="22">
                  <c:v>0.001</c:v>
                </c:pt>
                <c:pt idx="23">
                  <c:v>0.001</c:v>
                </c:pt>
                <c:pt idx="24">
                  <c:v>0.07</c:v>
                </c:pt>
                <c:pt idx="25">
                  <c:v>0.098</c:v>
                </c:pt>
                <c:pt idx="26">
                  <c:v>0.001</c:v>
                </c:pt>
                <c:pt idx="27">
                  <c:v>0.001</c:v>
                </c:pt>
                <c:pt idx="28">
                  <c:v>0.1</c:v>
                </c:pt>
                <c:pt idx="29">
                  <c:v>0.1</c:v>
                </c:pt>
                <c:pt idx="30">
                  <c:v>0.0032</c:v>
                </c:pt>
                <c:pt idx="31">
                  <c:v>0.0079</c:v>
                </c:pt>
                <c:pt idx="32">
                  <c:v>0.1</c:v>
                </c:pt>
                <c:pt idx="33">
                  <c:v>0.1</c:v>
                </c:pt>
                <c:pt idx="34">
                  <c:v>0.017</c:v>
                </c:pt>
                <c:pt idx="35">
                  <c:v>0.029</c:v>
                </c:pt>
                <c:pt idx="36">
                  <c:v>0.1</c:v>
                </c:pt>
                <c:pt idx="37">
                  <c:v>0.1</c:v>
                </c:pt>
                <c:pt idx="38">
                  <c:v>0.04</c:v>
                </c:pt>
                <c:pt idx="39">
                  <c:v>0.054</c:v>
                </c:pt>
                <c:pt idx="40">
                  <c:v>0.1</c:v>
                </c:pt>
                <c:pt idx="41">
                  <c:v>0.1</c:v>
                </c:pt>
                <c:pt idx="42">
                  <c:v>0.092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Points'!$H$3:$I$3</c:f>
              <c:strCache>
                <c:ptCount val="1"/>
                <c:pt idx="0">
                  <c:v>Brass Sphere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Points'!$H$5:$H$75</c:f>
              <c:numCache>
                <c:formatCode>0.000</c:formatCode>
                <c:ptCount val="71"/>
              </c:numCache>
            </c:numRef>
          </c:xVal>
          <c:yVal>
            <c:numRef>
              <c:f>'Selected Points'!$I$5:$I$75</c:f>
              <c:numCache>
                <c:formatCode>General</c:formatCode>
                <c:ptCount val="7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351120"/>
        <c:axId val="1530354240"/>
      </c:scatterChart>
      <c:valAx>
        <c:axId val="1530351120"/>
        <c:scaling>
          <c:orientation val="minMax"/>
          <c:max val="10.0"/>
          <c:min val="3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GreekC" pitchFamily="2" charset="0"/>
                    <a:cs typeface="GreekC" pitchFamily="2" charset="0"/>
                  </a:rPr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54240"/>
        <c:crossesAt val="0.001"/>
        <c:crossBetween val="midCat"/>
        <c:majorUnit val="1.0"/>
      </c:valAx>
      <c:valAx>
        <c:axId val="1530354240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035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Lines'!$N$3:$O$3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Lines'!$N$4:$N$100</c:f>
              <c:numCache>
                <c:formatCode>General</c:formatCode>
                <c:ptCount val="97"/>
                <c:pt idx="0">
                  <c:v>3.0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3.0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4.4</c:v>
                </c:pt>
                <c:pt idx="11">
                  <c:v>4.8</c:v>
                </c:pt>
                <c:pt idx="12">
                  <c:v>3.0</c:v>
                </c:pt>
                <c:pt idx="13">
                  <c:v>3.0</c:v>
                </c:pt>
                <c:pt idx="14">
                  <c:v>5.3</c:v>
                </c:pt>
                <c:pt idx="15">
                  <c:v>5.7</c:v>
                </c:pt>
                <c:pt idx="16">
                  <c:v>3.0</c:v>
                </c:pt>
                <c:pt idx="17">
                  <c:v>3.0</c:v>
                </c:pt>
                <c:pt idx="18">
                  <c:v>6.2</c:v>
                </c:pt>
                <c:pt idx="19">
                  <c:v>6.6</c:v>
                </c:pt>
                <c:pt idx="20">
                  <c:v>3.0</c:v>
                </c:pt>
                <c:pt idx="21">
                  <c:v>3.0</c:v>
                </c:pt>
                <c:pt idx="22">
                  <c:v>7.1</c:v>
                </c:pt>
                <c:pt idx="23">
                  <c:v>7.6</c:v>
                </c:pt>
                <c:pt idx="24">
                  <c:v>3.0</c:v>
                </c:pt>
                <c:pt idx="25">
                  <c:v>3.0</c:v>
                </c:pt>
                <c:pt idx="26">
                  <c:v>8.6</c:v>
                </c:pt>
                <c:pt idx="27">
                  <c:v>9.7</c:v>
                </c:pt>
                <c:pt idx="28">
                  <c:v>3.3</c:v>
                </c:pt>
                <c:pt idx="29">
                  <c:v>4.2</c:v>
                </c:pt>
                <c:pt idx="30">
                  <c:v>10.0</c:v>
                </c:pt>
                <c:pt idx="31">
                  <c:v>10.0</c:v>
                </c:pt>
                <c:pt idx="32">
                  <c:v>5.0</c:v>
                </c:pt>
                <c:pt idx="33">
                  <c:v>5.8</c:v>
                </c:pt>
                <c:pt idx="34">
                  <c:v>10.0</c:v>
                </c:pt>
                <c:pt idx="35">
                  <c:v>10.0</c:v>
                </c:pt>
                <c:pt idx="36">
                  <c:v>6.6</c:v>
                </c:pt>
                <c:pt idx="37">
                  <c:v>7.3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9.6</c:v>
                </c:pt>
                <c:pt idx="42">
                  <c:v>10.0</c:v>
                </c:pt>
              </c:numCache>
            </c:numRef>
          </c:xVal>
          <c:yVal>
            <c:numRef>
              <c:f>'Heisler Lines'!$O$4:$O$100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0.0021</c:v>
                </c:pt>
                <c:pt idx="6">
                  <c:v>0.001</c:v>
                </c:pt>
                <c:pt idx="7">
                  <c:v>0.001</c:v>
                </c:pt>
                <c:pt idx="8">
                  <c:v>0.005</c:v>
                </c:pt>
                <c:pt idx="9">
                  <c:v>0.009</c:v>
                </c:pt>
                <c:pt idx="10">
                  <c:v>0.001</c:v>
                </c:pt>
                <c:pt idx="11">
                  <c:v>0.001</c:v>
                </c:pt>
                <c:pt idx="12">
                  <c:v>0.013</c:v>
                </c:pt>
                <c:pt idx="13">
                  <c:v>0.02</c:v>
                </c:pt>
                <c:pt idx="14">
                  <c:v>0.001</c:v>
                </c:pt>
                <c:pt idx="15">
                  <c:v>0.001</c:v>
                </c:pt>
                <c:pt idx="16">
                  <c:v>0.026</c:v>
                </c:pt>
                <c:pt idx="17">
                  <c:v>0.035</c:v>
                </c:pt>
                <c:pt idx="18">
                  <c:v>0.001</c:v>
                </c:pt>
                <c:pt idx="19">
                  <c:v>0.001</c:v>
                </c:pt>
                <c:pt idx="20">
                  <c:v>0.046</c:v>
                </c:pt>
                <c:pt idx="21">
                  <c:v>0.055</c:v>
                </c:pt>
                <c:pt idx="22">
                  <c:v>0.001</c:v>
                </c:pt>
                <c:pt idx="23">
                  <c:v>0.001</c:v>
                </c:pt>
                <c:pt idx="24">
                  <c:v>0.07</c:v>
                </c:pt>
                <c:pt idx="25">
                  <c:v>0.098</c:v>
                </c:pt>
                <c:pt idx="26">
                  <c:v>0.001</c:v>
                </c:pt>
                <c:pt idx="27">
                  <c:v>0.001</c:v>
                </c:pt>
                <c:pt idx="28">
                  <c:v>0.1</c:v>
                </c:pt>
                <c:pt idx="29">
                  <c:v>0.1</c:v>
                </c:pt>
                <c:pt idx="30">
                  <c:v>0.0032</c:v>
                </c:pt>
                <c:pt idx="31">
                  <c:v>0.0079</c:v>
                </c:pt>
                <c:pt idx="32">
                  <c:v>0.1</c:v>
                </c:pt>
                <c:pt idx="33">
                  <c:v>0.1</c:v>
                </c:pt>
                <c:pt idx="34">
                  <c:v>0.017</c:v>
                </c:pt>
                <c:pt idx="35">
                  <c:v>0.029</c:v>
                </c:pt>
                <c:pt idx="36">
                  <c:v>0.1</c:v>
                </c:pt>
                <c:pt idx="37">
                  <c:v>0.1</c:v>
                </c:pt>
                <c:pt idx="38">
                  <c:v>0.04</c:v>
                </c:pt>
                <c:pt idx="39">
                  <c:v>0.054</c:v>
                </c:pt>
                <c:pt idx="40">
                  <c:v>0.1</c:v>
                </c:pt>
                <c:pt idx="41">
                  <c:v>0.1</c:v>
                </c:pt>
                <c:pt idx="42">
                  <c:v>0.092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Points'!$L$3:$M$3</c:f>
              <c:strCache>
                <c:ptCount val="1"/>
                <c:pt idx="0">
                  <c:v>Steel Cylinder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Points'!$N$5:$N$100</c:f>
              <c:numCache>
                <c:formatCode>0.000</c:formatCode>
                <c:ptCount val="96"/>
              </c:numCache>
            </c:numRef>
          </c:xVal>
          <c:yVal>
            <c:numRef>
              <c:f>'Selected Points'!$O$5:$O$100</c:f>
              <c:numCache>
                <c:formatCode>General</c:formatCode>
                <c:ptCount val="9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05216"/>
        <c:axId val="1534008608"/>
      </c:scatterChart>
      <c:valAx>
        <c:axId val="1534005216"/>
        <c:scaling>
          <c:orientation val="minMax"/>
          <c:max val="10.0"/>
          <c:min val="3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>
                    <a:latin typeface="GreekC" pitchFamily="2" charset="0"/>
                    <a:cs typeface="GreekC" pitchFamily="2" charset="0"/>
                  </a:rPr>
                  <a:t> </a:t>
                </a:r>
                <a:endParaRPr lang="en-US">
                  <a:latin typeface="GreekC" pitchFamily="2" charset="0"/>
                  <a:cs typeface="GreekC" pitchFamily="2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34008608"/>
        <c:crossesAt val="0.001"/>
        <c:crossBetween val="midCat"/>
        <c:majorUnit val="1.0"/>
      </c:valAx>
      <c:valAx>
        <c:axId val="1534008608"/>
        <c:scaling>
          <c:logBase val="10.0"/>
          <c:orientation val="minMax"/>
          <c:max val="0.1"/>
          <c:min val="0.001"/>
        </c:scaling>
        <c:delete val="1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crossAx val="153400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Steel</a:t>
            </a:r>
            <a:r>
              <a:rPr lang="en-US" sz="1600" baseline="0"/>
              <a:t> Cylinder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Lines'!$L$3:$M$3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Lines'!$L$4:$L$100</c:f>
              <c:numCache>
                <c:formatCode>General</c:formatCode>
                <c:ptCount val="9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1.2</c:v>
                </c:pt>
                <c:pt idx="7">
                  <c:v>1.5</c:v>
                </c:pt>
                <c:pt idx="8">
                  <c:v>1.0</c:v>
                </c:pt>
                <c:pt idx="9">
                  <c:v>1.0</c:v>
                </c:pt>
                <c:pt idx="10">
                  <c:v>1.8</c:v>
                </c:pt>
                <c:pt idx="11">
                  <c:v>2.35</c:v>
                </c:pt>
                <c:pt idx="12">
                  <c:v>1.0</c:v>
                </c:pt>
                <c:pt idx="13">
                  <c:v>1.0</c:v>
                </c:pt>
                <c:pt idx="14">
                  <c:v>1.2</c:v>
                </c:pt>
                <c:pt idx="15">
                  <c:v>2.9</c:v>
                </c:pt>
                <c:pt idx="16">
                  <c:v>3.0</c:v>
                </c:pt>
                <c:pt idx="17">
                  <c:v>3.0</c:v>
                </c:pt>
                <c:pt idx="18">
                  <c:v>1.3</c:v>
                </c:pt>
                <c:pt idx="19">
                  <c:v>1.4</c:v>
                </c:pt>
                <c:pt idx="20">
                  <c:v>3.0</c:v>
                </c:pt>
                <c:pt idx="21">
                  <c:v>3.0</c:v>
                </c:pt>
                <c:pt idx="22">
                  <c:v>1.6</c:v>
                </c:pt>
                <c:pt idx="23">
                  <c:v>1.73</c:v>
                </c:pt>
                <c:pt idx="24">
                  <c:v>3.0</c:v>
                </c:pt>
                <c:pt idx="25">
                  <c:v>3.0</c:v>
                </c:pt>
                <c:pt idx="26">
                  <c:v>1.86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2.12</c:v>
                </c:pt>
                <c:pt idx="31">
                  <c:v>2.25</c:v>
                </c:pt>
                <c:pt idx="32">
                  <c:v>3.0</c:v>
                </c:pt>
                <c:pt idx="33">
                  <c:v>3.0</c:v>
                </c:pt>
                <c:pt idx="34">
                  <c:v>2.43</c:v>
                </c:pt>
                <c:pt idx="35">
                  <c:v>2.6</c:v>
                </c:pt>
                <c:pt idx="36">
                  <c:v>3.0</c:v>
                </c:pt>
              </c:numCache>
            </c:numRef>
          </c:xVal>
          <c:yVal>
            <c:numRef>
              <c:f>'Heisler Lines'!$M$4:$M$100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0.0032</c:v>
                </c:pt>
                <c:pt idx="6">
                  <c:v>0.001</c:v>
                </c:pt>
                <c:pt idx="7">
                  <c:v>0.001</c:v>
                </c:pt>
                <c:pt idx="8">
                  <c:v>0.013</c:v>
                </c:pt>
                <c:pt idx="9">
                  <c:v>0.029</c:v>
                </c:pt>
                <c:pt idx="10">
                  <c:v>0.001</c:v>
                </c:pt>
                <c:pt idx="11">
                  <c:v>0.001</c:v>
                </c:pt>
                <c:pt idx="12">
                  <c:v>0.079</c:v>
                </c:pt>
                <c:pt idx="13">
                  <c:v>0.1</c:v>
                </c:pt>
                <c:pt idx="14">
                  <c:v>0.1</c:v>
                </c:pt>
                <c:pt idx="15">
                  <c:v>0.001</c:v>
                </c:pt>
                <c:pt idx="16">
                  <c:v>0.001</c:v>
                </c:pt>
                <c:pt idx="17">
                  <c:v>0.0022</c:v>
                </c:pt>
                <c:pt idx="18">
                  <c:v>0.1</c:v>
                </c:pt>
                <c:pt idx="19">
                  <c:v>0.1</c:v>
                </c:pt>
                <c:pt idx="20">
                  <c:v>0.0049</c:v>
                </c:pt>
                <c:pt idx="21">
                  <c:v>0.009</c:v>
                </c:pt>
                <c:pt idx="22">
                  <c:v>0.1</c:v>
                </c:pt>
                <c:pt idx="23">
                  <c:v>0.1</c:v>
                </c:pt>
                <c:pt idx="24">
                  <c:v>0.014</c:v>
                </c:pt>
                <c:pt idx="25">
                  <c:v>0.02</c:v>
                </c:pt>
                <c:pt idx="26">
                  <c:v>0.1</c:v>
                </c:pt>
                <c:pt idx="27">
                  <c:v>0.1</c:v>
                </c:pt>
                <c:pt idx="28">
                  <c:v>0.028</c:v>
                </c:pt>
                <c:pt idx="29">
                  <c:v>0.038</c:v>
                </c:pt>
                <c:pt idx="30">
                  <c:v>0.1</c:v>
                </c:pt>
                <c:pt idx="31">
                  <c:v>0.1</c:v>
                </c:pt>
                <c:pt idx="32">
                  <c:v>0.048</c:v>
                </c:pt>
                <c:pt idx="33">
                  <c:v>0.059</c:v>
                </c:pt>
                <c:pt idx="34">
                  <c:v>0.1</c:v>
                </c:pt>
                <c:pt idx="35">
                  <c:v>0.1</c:v>
                </c:pt>
                <c:pt idx="36">
                  <c:v>0.07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Points'!$L$3:$O$3</c:f>
              <c:strCache>
                <c:ptCount val="1"/>
                <c:pt idx="0">
                  <c:v>Steel Cylinder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Points'!$L$5:$L$100</c:f>
              <c:numCache>
                <c:formatCode>0.000</c:formatCode>
                <c:ptCount val="96"/>
              </c:numCache>
            </c:numRef>
          </c:xVal>
          <c:yVal>
            <c:numRef>
              <c:f>'Selected Points'!$M$5:$M$100</c:f>
              <c:numCache>
                <c:formatCode>General</c:formatCode>
                <c:ptCount val="9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79680"/>
        <c:axId val="1591250912"/>
      </c:scatterChart>
      <c:valAx>
        <c:axId val="1508879680"/>
        <c:scaling>
          <c:orientation val="minMax"/>
          <c:max val="3.0"/>
          <c:min val="1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GreekC" pitchFamily="2" charset="0"/>
                    <a:cs typeface="GreekC" pitchFamily="2" charset="0"/>
                  </a:rPr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91250912"/>
        <c:crossesAt val="0.001"/>
        <c:crossBetween val="midCat"/>
        <c:majorUnit val="0.5"/>
      </c:valAx>
      <c:valAx>
        <c:axId val="1591250912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0887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Thermal</a:t>
            </a:r>
            <a:r>
              <a:rPr lang="en-US" sz="1800" baseline="0"/>
              <a:t> Response of </a:t>
            </a:r>
            <a:r>
              <a:rPr lang="en-US" sz="1800"/>
              <a:t>Brass Slab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Table!$D$6:$D$246</c:f>
              <c:numCache>
                <c:formatCode>0.000</c:formatCode>
                <c:ptCount val="241"/>
                <c:pt idx="0">
                  <c:v>0.0</c:v>
                </c:pt>
                <c:pt idx="1">
                  <c:v>0.657777777777778</c:v>
                </c:pt>
                <c:pt idx="2">
                  <c:v>1.315555555555556</c:v>
                </c:pt>
                <c:pt idx="3">
                  <c:v>1.973333333333334</c:v>
                </c:pt>
                <c:pt idx="4">
                  <c:v>2.631111111111112</c:v>
                </c:pt>
                <c:pt idx="5">
                  <c:v>3.288888888888889</c:v>
                </c:pt>
                <c:pt idx="6">
                  <c:v>3.946666666666667</c:v>
                </c:pt>
                <c:pt idx="7">
                  <c:v>4.604444444444445</c:v>
                </c:pt>
                <c:pt idx="8">
                  <c:v>5.262222222222223</c:v>
                </c:pt>
                <c:pt idx="9">
                  <c:v>5.920000000000002</c:v>
                </c:pt>
                <c:pt idx="10">
                  <c:v>6.577777777777778</c:v>
                </c:pt>
                <c:pt idx="11">
                  <c:v>7.235555555555556</c:v>
                </c:pt>
                <c:pt idx="12">
                  <c:v>7.893333333333334</c:v>
                </c:pt>
                <c:pt idx="13">
                  <c:v>8.551111111111114</c:v>
                </c:pt>
                <c:pt idx="14">
                  <c:v>9.20888888888889</c:v>
                </c:pt>
                <c:pt idx="15">
                  <c:v>9.866666666666667</c:v>
                </c:pt>
                <c:pt idx="16">
                  <c:v>10.52444444444445</c:v>
                </c:pt>
                <c:pt idx="17">
                  <c:v>11.18222222222222</c:v>
                </c:pt>
                <c:pt idx="18">
                  <c:v>11.84</c:v>
                </c:pt>
                <c:pt idx="19">
                  <c:v>12.49777777777778</c:v>
                </c:pt>
                <c:pt idx="20">
                  <c:v>13.15555555555556</c:v>
                </c:pt>
                <c:pt idx="21">
                  <c:v>13.81333333333334</c:v>
                </c:pt>
                <c:pt idx="22">
                  <c:v>14.47111111111111</c:v>
                </c:pt>
                <c:pt idx="23">
                  <c:v>15.12888888888889</c:v>
                </c:pt>
                <c:pt idx="24">
                  <c:v>15.78666666666667</c:v>
                </c:pt>
                <c:pt idx="25">
                  <c:v>16.44444444444445</c:v>
                </c:pt>
                <c:pt idx="26">
                  <c:v>17.10222222222223</c:v>
                </c:pt>
                <c:pt idx="27">
                  <c:v>17.76</c:v>
                </c:pt>
                <c:pt idx="28">
                  <c:v>18.41777777777778</c:v>
                </c:pt>
                <c:pt idx="29">
                  <c:v>19.07555555555556</c:v>
                </c:pt>
                <c:pt idx="30">
                  <c:v>19.73333333333333</c:v>
                </c:pt>
                <c:pt idx="31">
                  <c:v>20.39111111111112</c:v>
                </c:pt>
                <c:pt idx="32">
                  <c:v>21.04888888888889</c:v>
                </c:pt>
                <c:pt idx="33">
                  <c:v>21.70666666666667</c:v>
                </c:pt>
                <c:pt idx="34">
                  <c:v>22.36444444444445</c:v>
                </c:pt>
                <c:pt idx="35">
                  <c:v>23.02222222222223</c:v>
                </c:pt>
                <c:pt idx="36">
                  <c:v>23.68000000000001</c:v>
                </c:pt>
                <c:pt idx="37">
                  <c:v>24.33777777777778</c:v>
                </c:pt>
                <c:pt idx="38">
                  <c:v>24.99555555555556</c:v>
                </c:pt>
                <c:pt idx="39">
                  <c:v>25.65333333333334</c:v>
                </c:pt>
                <c:pt idx="40">
                  <c:v>26.31111111111111</c:v>
                </c:pt>
                <c:pt idx="41">
                  <c:v>26.96888888888889</c:v>
                </c:pt>
                <c:pt idx="42">
                  <c:v>27.62666666666667</c:v>
                </c:pt>
                <c:pt idx="43">
                  <c:v>28.28444444444445</c:v>
                </c:pt>
                <c:pt idx="44">
                  <c:v>28.94222222222222</c:v>
                </c:pt>
                <c:pt idx="45">
                  <c:v>29.6</c:v>
                </c:pt>
                <c:pt idx="46">
                  <c:v>30.25777777777778</c:v>
                </c:pt>
                <c:pt idx="47">
                  <c:v>30.91555555555556</c:v>
                </c:pt>
                <c:pt idx="48">
                  <c:v>31.57333333333334</c:v>
                </c:pt>
                <c:pt idx="49">
                  <c:v>32.23111111111111</c:v>
                </c:pt>
                <c:pt idx="50">
                  <c:v>32.8888888888889</c:v>
                </c:pt>
                <c:pt idx="51">
                  <c:v>33.54666666666667</c:v>
                </c:pt>
                <c:pt idx="52">
                  <c:v>34.20444444444446</c:v>
                </c:pt>
                <c:pt idx="53">
                  <c:v>34.86222222222222</c:v>
                </c:pt>
                <c:pt idx="54">
                  <c:v>35.52</c:v>
                </c:pt>
                <c:pt idx="55">
                  <c:v>36.17777777777778</c:v>
                </c:pt>
                <c:pt idx="56">
                  <c:v>36.83555555555556</c:v>
                </c:pt>
                <c:pt idx="57">
                  <c:v>37.49333333333334</c:v>
                </c:pt>
                <c:pt idx="58">
                  <c:v>38.15111111111112</c:v>
                </c:pt>
                <c:pt idx="59">
                  <c:v>38.8088888888889</c:v>
                </c:pt>
                <c:pt idx="60">
                  <c:v>39.46666666666667</c:v>
                </c:pt>
                <c:pt idx="61">
                  <c:v>40.12444444444445</c:v>
                </c:pt>
                <c:pt idx="62">
                  <c:v>40.78222222222223</c:v>
                </c:pt>
                <c:pt idx="63">
                  <c:v>41.44</c:v>
                </c:pt>
                <c:pt idx="64">
                  <c:v>42.09777777777779</c:v>
                </c:pt>
                <c:pt idx="65">
                  <c:v>42.75555555555557</c:v>
                </c:pt>
                <c:pt idx="66">
                  <c:v>43.41333333333333</c:v>
                </c:pt>
                <c:pt idx="67">
                  <c:v>44.07111111111112</c:v>
                </c:pt>
                <c:pt idx="68">
                  <c:v>44.7288888888889</c:v>
                </c:pt>
                <c:pt idx="69">
                  <c:v>45.38666666666667</c:v>
                </c:pt>
                <c:pt idx="70">
                  <c:v>46.04444444444445</c:v>
                </c:pt>
                <c:pt idx="71">
                  <c:v>46.70222222222223</c:v>
                </c:pt>
                <c:pt idx="72">
                  <c:v>47.36000000000001</c:v>
                </c:pt>
                <c:pt idx="73">
                  <c:v>48.01777777777778</c:v>
                </c:pt>
                <c:pt idx="74">
                  <c:v>48.67555555555556</c:v>
                </c:pt>
                <c:pt idx="75">
                  <c:v>49.33333333333334</c:v>
                </c:pt>
                <c:pt idx="76">
                  <c:v>49.99111111111112</c:v>
                </c:pt>
                <c:pt idx="77">
                  <c:v>50.6488888888889</c:v>
                </c:pt>
                <c:pt idx="78">
                  <c:v>51.30666666666668</c:v>
                </c:pt>
                <c:pt idx="79">
                  <c:v>51.96444444444445</c:v>
                </c:pt>
                <c:pt idx="80">
                  <c:v>52.62222222222222</c:v>
                </c:pt>
                <c:pt idx="81">
                  <c:v>53.28000000000001</c:v>
                </c:pt>
                <c:pt idx="82">
                  <c:v>53.93777777777778</c:v>
                </c:pt>
                <c:pt idx="83">
                  <c:v>54.59555555555556</c:v>
                </c:pt>
                <c:pt idx="84">
                  <c:v>55.25333333333334</c:v>
                </c:pt>
                <c:pt idx="85">
                  <c:v>55.91111111111112</c:v>
                </c:pt>
                <c:pt idx="86">
                  <c:v>56.5688888888889</c:v>
                </c:pt>
                <c:pt idx="87">
                  <c:v>57.22666666666668</c:v>
                </c:pt>
                <c:pt idx="88">
                  <c:v>57.88444444444445</c:v>
                </c:pt>
                <c:pt idx="89">
                  <c:v>58.54222222222223</c:v>
                </c:pt>
                <c:pt idx="90">
                  <c:v>59.20000000000001</c:v>
                </c:pt>
                <c:pt idx="91">
                  <c:v>59.85777777777779</c:v>
                </c:pt>
                <c:pt idx="92">
                  <c:v>60.51555555555557</c:v>
                </c:pt>
                <c:pt idx="93">
                  <c:v>61.17333333333334</c:v>
                </c:pt>
                <c:pt idx="94">
                  <c:v>61.83111111111113</c:v>
                </c:pt>
                <c:pt idx="95">
                  <c:v>62.4888888888889</c:v>
                </c:pt>
                <c:pt idx="96">
                  <c:v>63.14666666666668</c:v>
                </c:pt>
                <c:pt idx="97">
                  <c:v>63.80444444444446</c:v>
                </c:pt>
                <c:pt idx="98">
                  <c:v>64.46222222222222</c:v>
                </c:pt>
                <c:pt idx="99">
                  <c:v>65.12</c:v>
                </c:pt>
                <c:pt idx="100">
                  <c:v>65.77777777777779</c:v>
                </c:pt>
                <c:pt idx="101">
                  <c:v>66.43555555555557</c:v>
                </c:pt>
                <c:pt idx="102">
                  <c:v>67.09333333333335</c:v>
                </c:pt>
                <c:pt idx="103">
                  <c:v>67.75111111111113</c:v>
                </c:pt>
                <c:pt idx="104">
                  <c:v>68.40888888888891</c:v>
                </c:pt>
                <c:pt idx="105">
                  <c:v>69.06666666666667</c:v>
                </c:pt>
                <c:pt idx="106">
                  <c:v>69.72444444444444</c:v>
                </c:pt>
                <c:pt idx="107">
                  <c:v>70.38222222222224</c:v>
                </c:pt>
                <c:pt idx="108">
                  <c:v>71.04</c:v>
                </c:pt>
                <c:pt idx="109">
                  <c:v>71.69777777777779</c:v>
                </c:pt>
                <c:pt idx="110">
                  <c:v>72.35555555555557</c:v>
                </c:pt>
                <c:pt idx="111">
                  <c:v>73.01333333333335</c:v>
                </c:pt>
                <c:pt idx="112">
                  <c:v>73.67111111111112</c:v>
                </c:pt>
                <c:pt idx="113">
                  <c:v>74.3288888888889</c:v>
                </c:pt>
                <c:pt idx="114">
                  <c:v>74.98666666666667</c:v>
                </c:pt>
                <c:pt idx="115">
                  <c:v>75.64444444444445</c:v>
                </c:pt>
                <c:pt idx="116">
                  <c:v>76.30222222222224</c:v>
                </c:pt>
                <c:pt idx="117">
                  <c:v>76.96</c:v>
                </c:pt>
                <c:pt idx="118">
                  <c:v>77.6177777777778</c:v>
                </c:pt>
                <c:pt idx="119">
                  <c:v>78.27555555555557</c:v>
                </c:pt>
                <c:pt idx="120">
                  <c:v>78.93333333333334</c:v>
                </c:pt>
                <c:pt idx="121">
                  <c:v>79.59111111111113</c:v>
                </c:pt>
                <c:pt idx="122">
                  <c:v>80.2488888888889</c:v>
                </c:pt>
                <c:pt idx="123">
                  <c:v>80.90666666666668</c:v>
                </c:pt>
                <c:pt idx="124">
                  <c:v>81.56444444444446</c:v>
                </c:pt>
                <c:pt idx="125">
                  <c:v>82.22222222222224</c:v>
                </c:pt>
                <c:pt idx="126">
                  <c:v>82.88000000000001</c:v>
                </c:pt>
                <c:pt idx="127">
                  <c:v>83.53777777777779</c:v>
                </c:pt>
                <c:pt idx="128">
                  <c:v>84.19555555555557</c:v>
                </c:pt>
                <c:pt idx="129">
                  <c:v>84.85333333333334</c:v>
                </c:pt>
                <c:pt idx="130">
                  <c:v>85.51111111111113</c:v>
                </c:pt>
                <c:pt idx="131">
                  <c:v>86.1688888888889</c:v>
                </c:pt>
                <c:pt idx="132">
                  <c:v>86.82666666666667</c:v>
                </c:pt>
                <c:pt idx="133">
                  <c:v>87.48444444444446</c:v>
                </c:pt>
                <c:pt idx="134">
                  <c:v>88.14222222222223</c:v>
                </c:pt>
                <c:pt idx="135">
                  <c:v>88.80000000000001</c:v>
                </c:pt>
                <c:pt idx="136">
                  <c:v>89.45777777777779</c:v>
                </c:pt>
                <c:pt idx="137">
                  <c:v>90.11555555555557</c:v>
                </c:pt>
                <c:pt idx="138">
                  <c:v>90.77333333333334</c:v>
                </c:pt>
                <c:pt idx="139">
                  <c:v>91.43111111111113</c:v>
                </c:pt>
                <c:pt idx="140">
                  <c:v>92.0888888888889</c:v>
                </c:pt>
                <c:pt idx="141">
                  <c:v>92.74666666666666</c:v>
                </c:pt>
                <c:pt idx="142">
                  <c:v>93.40444444444446</c:v>
                </c:pt>
                <c:pt idx="143">
                  <c:v>94.06222222222223</c:v>
                </c:pt>
                <c:pt idx="144">
                  <c:v>94.72000000000003</c:v>
                </c:pt>
                <c:pt idx="145">
                  <c:v>95.37777777777779</c:v>
                </c:pt>
                <c:pt idx="146">
                  <c:v>96.03555555555556</c:v>
                </c:pt>
                <c:pt idx="147">
                  <c:v>96.69333333333336</c:v>
                </c:pt>
                <c:pt idx="148">
                  <c:v>97.35111111111112</c:v>
                </c:pt>
                <c:pt idx="149">
                  <c:v>98.0088888888889</c:v>
                </c:pt>
                <c:pt idx="150">
                  <c:v>98.66666666666668</c:v>
                </c:pt>
                <c:pt idx="151">
                  <c:v>99.32444444444447</c:v>
                </c:pt>
                <c:pt idx="152">
                  <c:v>99.98222222222223</c:v>
                </c:pt>
                <c:pt idx="153">
                  <c:v>100.64</c:v>
                </c:pt>
                <c:pt idx="154">
                  <c:v>101.2977777777778</c:v>
                </c:pt>
                <c:pt idx="155">
                  <c:v>101.9555555555556</c:v>
                </c:pt>
                <c:pt idx="156">
                  <c:v>102.6133333333334</c:v>
                </c:pt>
                <c:pt idx="157">
                  <c:v>103.2711111111111</c:v>
                </c:pt>
                <c:pt idx="158">
                  <c:v>103.9288888888889</c:v>
                </c:pt>
                <c:pt idx="159">
                  <c:v>104.5866666666667</c:v>
                </c:pt>
                <c:pt idx="160">
                  <c:v>105.2444444444445</c:v>
                </c:pt>
                <c:pt idx="161">
                  <c:v>105.9022222222222</c:v>
                </c:pt>
                <c:pt idx="162">
                  <c:v>106.56</c:v>
                </c:pt>
                <c:pt idx="163">
                  <c:v>107.2177777777778</c:v>
                </c:pt>
                <c:pt idx="164">
                  <c:v>107.8755555555556</c:v>
                </c:pt>
                <c:pt idx="165">
                  <c:v>108.5333333333334</c:v>
                </c:pt>
                <c:pt idx="166">
                  <c:v>109.1911111111111</c:v>
                </c:pt>
                <c:pt idx="167">
                  <c:v>109.8488888888889</c:v>
                </c:pt>
                <c:pt idx="168">
                  <c:v>110.5066666666667</c:v>
                </c:pt>
                <c:pt idx="169">
                  <c:v>111.1644444444445</c:v>
                </c:pt>
                <c:pt idx="170">
                  <c:v>111.8222222222222</c:v>
                </c:pt>
                <c:pt idx="171">
                  <c:v>112.48</c:v>
                </c:pt>
                <c:pt idx="172">
                  <c:v>113.1377777777778</c:v>
                </c:pt>
                <c:pt idx="173">
                  <c:v>113.7955555555556</c:v>
                </c:pt>
                <c:pt idx="174">
                  <c:v>114.4533333333334</c:v>
                </c:pt>
                <c:pt idx="175">
                  <c:v>115.1111111111111</c:v>
                </c:pt>
                <c:pt idx="176">
                  <c:v>115.7688888888889</c:v>
                </c:pt>
                <c:pt idx="177">
                  <c:v>116.4266666666667</c:v>
                </c:pt>
                <c:pt idx="178">
                  <c:v>117.0844444444445</c:v>
                </c:pt>
                <c:pt idx="179">
                  <c:v>117.7422222222223</c:v>
                </c:pt>
                <c:pt idx="180">
                  <c:v>118.4</c:v>
                </c:pt>
                <c:pt idx="181">
                  <c:v>119.0577777777778</c:v>
                </c:pt>
                <c:pt idx="182">
                  <c:v>119.7155555555556</c:v>
                </c:pt>
                <c:pt idx="183">
                  <c:v>120.3733333333333</c:v>
                </c:pt>
                <c:pt idx="184">
                  <c:v>121.0311111111111</c:v>
                </c:pt>
                <c:pt idx="185">
                  <c:v>121.6888888888889</c:v>
                </c:pt>
                <c:pt idx="186">
                  <c:v>122.3466666666667</c:v>
                </c:pt>
                <c:pt idx="187">
                  <c:v>123.0044444444445</c:v>
                </c:pt>
                <c:pt idx="188">
                  <c:v>123.6622222222223</c:v>
                </c:pt>
                <c:pt idx="189">
                  <c:v>124.32</c:v>
                </c:pt>
                <c:pt idx="190">
                  <c:v>124.9777777777778</c:v>
                </c:pt>
                <c:pt idx="191">
                  <c:v>125.6355555555556</c:v>
                </c:pt>
                <c:pt idx="192">
                  <c:v>126.2933333333334</c:v>
                </c:pt>
                <c:pt idx="193">
                  <c:v>126.9511111111111</c:v>
                </c:pt>
                <c:pt idx="194">
                  <c:v>127.6088888888889</c:v>
                </c:pt>
                <c:pt idx="195">
                  <c:v>128.2666666666667</c:v>
                </c:pt>
                <c:pt idx="196">
                  <c:v>128.9244444444444</c:v>
                </c:pt>
                <c:pt idx="197">
                  <c:v>129.5822222222222</c:v>
                </c:pt>
                <c:pt idx="198">
                  <c:v>130.24</c:v>
                </c:pt>
                <c:pt idx="199">
                  <c:v>130.8977777777778</c:v>
                </c:pt>
                <c:pt idx="200">
                  <c:v>131.5555555555556</c:v>
                </c:pt>
                <c:pt idx="201">
                  <c:v>132.2133333333334</c:v>
                </c:pt>
                <c:pt idx="202">
                  <c:v>132.8711111111111</c:v>
                </c:pt>
                <c:pt idx="203">
                  <c:v>133.528888888889</c:v>
                </c:pt>
                <c:pt idx="204">
                  <c:v>134.1866666666667</c:v>
                </c:pt>
                <c:pt idx="205">
                  <c:v>134.8444444444445</c:v>
                </c:pt>
                <c:pt idx="206">
                  <c:v>135.5022222222223</c:v>
                </c:pt>
                <c:pt idx="207">
                  <c:v>136.16</c:v>
                </c:pt>
                <c:pt idx="208">
                  <c:v>136.8177777777778</c:v>
                </c:pt>
                <c:pt idx="209">
                  <c:v>137.4755555555556</c:v>
                </c:pt>
                <c:pt idx="210">
                  <c:v>138.1333333333334</c:v>
                </c:pt>
                <c:pt idx="211">
                  <c:v>138.7911111111111</c:v>
                </c:pt>
                <c:pt idx="212">
                  <c:v>139.4488888888889</c:v>
                </c:pt>
                <c:pt idx="213">
                  <c:v>140.1066666666667</c:v>
                </c:pt>
                <c:pt idx="214">
                  <c:v>140.7644444444445</c:v>
                </c:pt>
                <c:pt idx="215">
                  <c:v>141.4222222222222</c:v>
                </c:pt>
                <c:pt idx="216">
                  <c:v>142.08</c:v>
                </c:pt>
                <c:pt idx="217">
                  <c:v>142.7377777777778</c:v>
                </c:pt>
                <c:pt idx="218">
                  <c:v>143.3955555555556</c:v>
                </c:pt>
                <c:pt idx="219">
                  <c:v>144.0533333333333</c:v>
                </c:pt>
                <c:pt idx="220">
                  <c:v>144.7111111111111</c:v>
                </c:pt>
                <c:pt idx="221">
                  <c:v>145.368888888889</c:v>
                </c:pt>
                <c:pt idx="222">
                  <c:v>146.0266666666667</c:v>
                </c:pt>
                <c:pt idx="223">
                  <c:v>146.6844444444445</c:v>
                </c:pt>
                <c:pt idx="224">
                  <c:v>147.3422222222222</c:v>
                </c:pt>
                <c:pt idx="225">
                  <c:v>148.0</c:v>
                </c:pt>
                <c:pt idx="226">
                  <c:v>148.6577777777778</c:v>
                </c:pt>
                <c:pt idx="227">
                  <c:v>149.3155555555556</c:v>
                </c:pt>
                <c:pt idx="228">
                  <c:v>149.9733333333334</c:v>
                </c:pt>
                <c:pt idx="229">
                  <c:v>150.6311111111112</c:v>
                </c:pt>
                <c:pt idx="230">
                  <c:v>151.288888888889</c:v>
                </c:pt>
                <c:pt idx="231">
                  <c:v>151.9466666666667</c:v>
                </c:pt>
              </c:numCache>
            </c:numRef>
          </c:xVal>
          <c:yVal>
            <c:numRef>
              <c:f>Table!$E$6:$E$246</c:f>
              <c:numCache>
                <c:formatCode>0.000</c:formatCode>
                <c:ptCount val="241"/>
                <c:pt idx="0">
                  <c:v>0.996613701484762</c:v>
                </c:pt>
                <c:pt idx="1">
                  <c:v>0.994269340974212</c:v>
                </c:pt>
                <c:pt idx="2">
                  <c:v>0.94503777025267</c:v>
                </c:pt>
                <c:pt idx="3">
                  <c:v>0.867152904402188</c:v>
                </c:pt>
                <c:pt idx="4">
                  <c:v>0.78614222453764</c:v>
                </c:pt>
                <c:pt idx="5">
                  <c:v>0.709038812190675</c:v>
                </c:pt>
                <c:pt idx="6">
                  <c:v>0.635321698358948</c:v>
                </c:pt>
                <c:pt idx="7">
                  <c:v>0.570200573065903</c:v>
                </c:pt>
                <c:pt idx="8">
                  <c:v>0.508465746288096</c:v>
                </c:pt>
                <c:pt idx="9">
                  <c:v>0.450117218025527</c:v>
                </c:pt>
                <c:pt idx="10">
                  <c:v>0.397499348788747</c:v>
                </c:pt>
                <c:pt idx="11">
                  <c:v>0.351133107580099</c:v>
                </c:pt>
                <c:pt idx="12">
                  <c:v>0.307892680385517</c:v>
                </c:pt>
                <c:pt idx="13">
                  <c:v>0.267257098202657</c:v>
                </c:pt>
                <c:pt idx="14">
                  <c:v>0.229226361031519</c:v>
                </c:pt>
                <c:pt idx="15">
                  <c:v>0.197968220890857</c:v>
                </c:pt>
                <c:pt idx="16">
                  <c:v>0.168272987757228</c:v>
                </c:pt>
                <c:pt idx="17">
                  <c:v>0.141964053138838</c:v>
                </c:pt>
                <c:pt idx="18">
                  <c:v>0.116697056525137</c:v>
                </c:pt>
                <c:pt idx="19">
                  <c:v>0.0945558739255015</c:v>
                </c:pt>
                <c:pt idx="20">
                  <c:v>0.0760614743422767</c:v>
                </c:pt>
                <c:pt idx="21">
                  <c:v>0.0609533732742903</c:v>
                </c:pt>
                <c:pt idx="22">
                  <c:v>0.0455847877051315</c:v>
                </c:pt>
                <c:pt idx="23">
                  <c:v>0.0312581401406617</c:v>
                </c:pt>
                <c:pt idx="24">
                  <c:v>0.0184943995832248</c:v>
                </c:pt>
                <c:pt idx="25">
                  <c:v>0.00833550403750977</c:v>
                </c:pt>
                <c:pt idx="26">
                  <c:v>-0.00182339150820527</c:v>
                </c:pt>
                <c:pt idx="27">
                  <c:v>-0.0112008335504037</c:v>
                </c:pt>
                <c:pt idx="28">
                  <c:v>-0.0195363375879135</c:v>
                </c:pt>
                <c:pt idx="29">
                  <c:v>-0.0263089346183901</c:v>
                </c:pt>
                <c:pt idx="30">
                  <c:v>-0.0323000781453504</c:v>
                </c:pt>
                <c:pt idx="31">
                  <c:v>-0.0382912216723105</c:v>
                </c:pt>
                <c:pt idx="32">
                  <c:v>-0.0424589736910654</c:v>
                </c:pt>
                <c:pt idx="33">
                  <c:v>-0.0458452722063037</c:v>
                </c:pt>
                <c:pt idx="34">
                  <c:v>-0.0492315707215421</c:v>
                </c:pt>
                <c:pt idx="35">
                  <c:v>-0.0533993227402969</c:v>
                </c:pt>
                <c:pt idx="36">
                  <c:v>-0.0567856212555353</c:v>
                </c:pt>
                <c:pt idx="37">
                  <c:v>-0.0609533732742901</c:v>
                </c:pt>
                <c:pt idx="38">
                  <c:v>-0.0643396717895285</c:v>
                </c:pt>
                <c:pt idx="39">
                  <c:v>-0.0669445168012503</c:v>
                </c:pt>
                <c:pt idx="40">
                  <c:v>-0.0685074238082835</c:v>
                </c:pt>
                <c:pt idx="41">
                  <c:v>-0.0711122688200051</c:v>
                </c:pt>
                <c:pt idx="42">
                  <c:v>-0.0729356603282104</c:v>
                </c:pt>
                <c:pt idx="43">
                  <c:v>-0.0752800208387601</c:v>
                </c:pt>
                <c:pt idx="44">
                  <c:v>-0.0752800208387601</c:v>
                </c:pt>
                <c:pt idx="45">
                  <c:v>-0.0771034123469654</c:v>
                </c:pt>
                <c:pt idx="46">
                  <c:v>-0.0771034123469654</c:v>
                </c:pt>
                <c:pt idx="47">
                  <c:v>-0.0786663193539985</c:v>
                </c:pt>
                <c:pt idx="48">
                  <c:v>-0.0786663193539985</c:v>
                </c:pt>
                <c:pt idx="49">
                  <c:v>-0.0797082573586872</c:v>
                </c:pt>
                <c:pt idx="50">
                  <c:v>-0.0797082573586872</c:v>
                </c:pt>
                <c:pt idx="51">
                  <c:v>-0.0812711643657202</c:v>
                </c:pt>
                <c:pt idx="52">
                  <c:v>-0.0812711643657202</c:v>
                </c:pt>
                <c:pt idx="53">
                  <c:v>-0.0812711643657202</c:v>
                </c:pt>
                <c:pt idx="54">
                  <c:v>-0.0820526178692367</c:v>
                </c:pt>
                <c:pt idx="55">
                  <c:v>-0.0830945558739254</c:v>
                </c:pt>
                <c:pt idx="56">
                  <c:v>-0.083876009377442</c:v>
                </c:pt>
                <c:pt idx="57">
                  <c:v>-0.083876009377442</c:v>
                </c:pt>
                <c:pt idx="58">
                  <c:v>-0.0846574628809586</c:v>
                </c:pt>
                <c:pt idx="59">
                  <c:v>-0.0846574628809586</c:v>
                </c:pt>
                <c:pt idx="60">
                  <c:v>-0.0846574628809586</c:v>
                </c:pt>
                <c:pt idx="61">
                  <c:v>-0.0846574628809586</c:v>
                </c:pt>
                <c:pt idx="62">
                  <c:v>-0.0854389163844751</c:v>
                </c:pt>
                <c:pt idx="63">
                  <c:v>-0.0864808543891638</c:v>
                </c:pt>
                <c:pt idx="64">
                  <c:v>-0.0864808543891638</c:v>
                </c:pt>
                <c:pt idx="65">
                  <c:v>-0.0854389163844751</c:v>
                </c:pt>
                <c:pt idx="66">
                  <c:v>-0.0864808543891638</c:v>
                </c:pt>
                <c:pt idx="67">
                  <c:v>-0.0864808543891638</c:v>
                </c:pt>
                <c:pt idx="68">
                  <c:v>-0.0864808543891638</c:v>
                </c:pt>
                <c:pt idx="69">
                  <c:v>-0.0864808543891638</c:v>
                </c:pt>
                <c:pt idx="70">
                  <c:v>-0.0872623078926804</c:v>
                </c:pt>
                <c:pt idx="71">
                  <c:v>-0.0864808543891638</c:v>
                </c:pt>
                <c:pt idx="72">
                  <c:v>-0.0864808543891638</c:v>
                </c:pt>
                <c:pt idx="73">
                  <c:v>-0.0864808543891638</c:v>
                </c:pt>
                <c:pt idx="74">
                  <c:v>-0.0864808543891638</c:v>
                </c:pt>
                <c:pt idx="75">
                  <c:v>-0.0864808543891638</c:v>
                </c:pt>
                <c:pt idx="76">
                  <c:v>-0.0864808543891638</c:v>
                </c:pt>
                <c:pt idx="77">
                  <c:v>-0.0864808543891638</c:v>
                </c:pt>
                <c:pt idx="78">
                  <c:v>-0.0864808543891638</c:v>
                </c:pt>
                <c:pt idx="79">
                  <c:v>-0.0864808543891638</c:v>
                </c:pt>
                <c:pt idx="80">
                  <c:v>-0.0864808543891638</c:v>
                </c:pt>
                <c:pt idx="81">
                  <c:v>-0.0864808543891638</c:v>
                </c:pt>
                <c:pt idx="82">
                  <c:v>-0.0864808543891638</c:v>
                </c:pt>
                <c:pt idx="83">
                  <c:v>-0.0864808543891638</c:v>
                </c:pt>
                <c:pt idx="84">
                  <c:v>-0.0864808543891638</c:v>
                </c:pt>
                <c:pt idx="85">
                  <c:v>-0.0864808543891638</c:v>
                </c:pt>
                <c:pt idx="86">
                  <c:v>-0.0864808543891638</c:v>
                </c:pt>
                <c:pt idx="87">
                  <c:v>-0.0854389163844751</c:v>
                </c:pt>
                <c:pt idx="88">
                  <c:v>-0.0864808543891638</c:v>
                </c:pt>
                <c:pt idx="89">
                  <c:v>-0.0864808543891638</c:v>
                </c:pt>
                <c:pt idx="90">
                  <c:v>-0.0864808543891638</c:v>
                </c:pt>
                <c:pt idx="91">
                  <c:v>-0.0864808543891638</c:v>
                </c:pt>
                <c:pt idx="92">
                  <c:v>-0.0872623078926804</c:v>
                </c:pt>
                <c:pt idx="93">
                  <c:v>-0.0872623078926804</c:v>
                </c:pt>
                <c:pt idx="94">
                  <c:v>-0.0864808543891638</c:v>
                </c:pt>
                <c:pt idx="95">
                  <c:v>-0.0864808543891638</c:v>
                </c:pt>
                <c:pt idx="96">
                  <c:v>-0.0864808543891638</c:v>
                </c:pt>
                <c:pt idx="97">
                  <c:v>-0.0864808543891638</c:v>
                </c:pt>
                <c:pt idx="98">
                  <c:v>-0.0864808543891638</c:v>
                </c:pt>
                <c:pt idx="99">
                  <c:v>-0.0864808543891638</c:v>
                </c:pt>
                <c:pt idx="100">
                  <c:v>-0.0864808543891638</c:v>
                </c:pt>
                <c:pt idx="101">
                  <c:v>-0.0864808543891638</c:v>
                </c:pt>
                <c:pt idx="102">
                  <c:v>-0.0864808543891638</c:v>
                </c:pt>
                <c:pt idx="103">
                  <c:v>-0.0864808543891638</c:v>
                </c:pt>
                <c:pt idx="104">
                  <c:v>-0.0864808543891638</c:v>
                </c:pt>
                <c:pt idx="105">
                  <c:v>-0.0864808543891638</c:v>
                </c:pt>
                <c:pt idx="106">
                  <c:v>-0.0864808543891638</c:v>
                </c:pt>
                <c:pt idx="107">
                  <c:v>-0.0872623078926804</c:v>
                </c:pt>
                <c:pt idx="108">
                  <c:v>-0.0872623078926804</c:v>
                </c:pt>
                <c:pt idx="109">
                  <c:v>-0.0872623078926804</c:v>
                </c:pt>
                <c:pt idx="110">
                  <c:v>-0.0872623078926804</c:v>
                </c:pt>
                <c:pt idx="111">
                  <c:v>-0.0864808543891638</c:v>
                </c:pt>
                <c:pt idx="112">
                  <c:v>-0.0872623078926804</c:v>
                </c:pt>
                <c:pt idx="113">
                  <c:v>-0.0864808543891638</c:v>
                </c:pt>
                <c:pt idx="114">
                  <c:v>-0.0864808543891638</c:v>
                </c:pt>
                <c:pt idx="115">
                  <c:v>-0.0864808543891638</c:v>
                </c:pt>
                <c:pt idx="116">
                  <c:v>-0.0854389163844751</c:v>
                </c:pt>
                <c:pt idx="117">
                  <c:v>-0.0864808543891638</c:v>
                </c:pt>
                <c:pt idx="118">
                  <c:v>-0.0864808543891638</c:v>
                </c:pt>
                <c:pt idx="119">
                  <c:v>-0.0864808543891638</c:v>
                </c:pt>
                <c:pt idx="120">
                  <c:v>-0.0864808543891638</c:v>
                </c:pt>
                <c:pt idx="121">
                  <c:v>-0.0854389163844751</c:v>
                </c:pt>
                <c:pt idx="122">
                  <c:v>-0.0854389163844751</c:v>
                </c:pt>
                <c:pt idx="123">
                  <c:v>-0.0854389163844751</c:v>
                </c:pt>
                <c:pt idx="124">
                  <c:v>-0.0854389163844751</c:v>
                </c:pt>
                <c:pt idx="125">
                  <c:v>-0.0854389163844751</c:v>
                </c:pt>
                <c:pt idx="126">
                  <c:v>-0.0854389163844751</c:v>
                </c:pt>
                <c:pt idx="127">
                  <c:v>-0.0864808543891638</c:v>
                </c:pt>
                <c:pt idx="128">
                  <c:v>-0.0864808543891638</c:v>
                </c:pt>
                <c:pt idx="129">
                  <c:v>-0.0864808543891638</c:v>
                </c:pt>
                <c:pt idx="130">
                  <c:v>-0.0854389163844751</c:v>
                </c:pt>
                <c:pt idx="131">
                  <c:v>-0.0854389163844751</c:v>
                </c:pt>
                <c:pt idx="132">
                  <c:v>-0.0864808543891638</c:v>
                </c:pt>
                <c:pt idx="133">
                  <c:v>-0.0854389163844751</c:v>
                </c:pt>
                <c:pt idx="134">
                  <c:v>-0.0864808543891638</c:v>
                </c:pt>
                <c:pt idx="135">
                  <c:v>-0.0854389163844751</c:v>
                </c:pt>
                <c:pt idx="136">
                  <c:v>-0.0854389163844751</c:v>
                </c:pt>
                <c:pt idx="137">
                  <c:v>-0.0864808543891638</c:v>
                </c:pt>
                <c:pt idx="138">
                  <c:v>-0.0872623078926804</c:v>
                </c:pt>
                <c:pt idx="139">
                  <c:v>-0.0872623078926804</c:v>
                </c:pt>
                <c:pt idx="140">
                  <c:v>-0.0872623078926804</c:v>
                </c:pt>
                <c:pt idx="141">
                  <c:v>-0.088043761396197</c:v>
                </c:pt>
                <c:pt idx="142">
                  <c:v>-0.0872623078926804</c:v>
                </c:pt>
                <c:pt idx="143">
                  <c:v>-0.0872623078926804</c:v>
                </c:pt>
                <c:pt idx="144">
                  <c:v>-0.0872623078926804</c:v>
                </c:pt>
                <c:pt idx="145">
                  <c:v>-0.088043761396197</c:v>
                </c:pt>
                <c:pt idx="146">
                  <c:v>-0.0872623078926804</c:v>
                </c:pt>
                <c:pt idx="147">
                  <c:v>-0.0872623078926804</c:v>
                </c:pt>
                <c:pt idx="148">
                  <c:v>-0.0864808543891638</c:v>
                </c:pt>
                <c:pt idx="149">
                  <c:v>-0.0864808543891638</c:v>
                </c:pt>
                <c:pt idx="150">
                  <c:v>-0.0864808543891638</c:v>
                </c:pt>
                <c:pt idx="151">
                  <c:v>-0.0854389163844751</c:v>
                </c:pt>
                <c:pt idx="152">
                  <c:v>-0.0846574628809586</c:v>
                </c:pt>
                <c:pt idx="153">
                  <c:v>-0.0854389163844751</c:v>
                </c:pt>
                <c:pt idx="154">
                  <c:v>-0.0846574628809586</c:v>
                </c:pt>
                <c:pt idx="155">
                  <c:v>-0.0846574628809586</c:v>
                </c:pt>
                <c:pt idx="156">
                  <c:v>-0.0854389163844751</c:v>
                </c:pt>
                <c:pt idx="157">
                  <c:v>-0.0854389163844751</c:v>
                </c:pt>
                <c:pt idx="158">
                  <c:v>-0.0854389163844751</c:v>
                </c:pt>
                <c:pt idx="159">
                  <c:v>-0.0854389163844751</c:v>
                </c:pt>
                <c:pt idx="160">
                  <c:v>-0.0846574628809586</c:v>
                </c:pt>
                <c:pt idx="161">
                  <c:v>-0.0864808543891638</c:v>
                </c:pt>
                <c:pt idx="162">
                  <c:v>-0.0854389163844751</c:v>
                </c:pt>
                <c:pt idx="163">
                  <c:v>-0.0854389163844751</c:v>
                </c:pt>
                <c:pt idx="164">
                  <c:v>-0.0854389163844751</c:v>
                </c:pt>
                <c:pt idx="165">
                  <c:v>-0.0846574628809586</c:v>
                </c:pt>
                <c:pt idx="166">
                  <c:v>-0.0846574628809586</c:v>
                </c:pt>
                <c:pt idx="167">
                  <c:v>-0.0846574628809586</c:v>
                </c:pt>
                <c:pt idx="168">
                  <c:v>-0.0846574628809586</c:v>
                </c:pt>
                <c:pt idx="169">
                  <c:v>-0.0854389163844751</c:v>
                </c:pt>
                <c:pt idx="170">
                  <c:v>-0.0854389163844751</c:v>
                </c:pt>
                <c:pt idx="171">
                  <c:v>-0.0846574628809586</c:v>
                </c:pt>
                <c:pt idx="172">
                  <c:v>-0.0846574628809586</c:v>
                </c:pt>
                <c:pt idx="173">
                  <c:v>-0.0846574628809586</c:v>
                </c:pt>
                <c:pt idx="174">
                  <c:v>-0.0854389163844751</c:v>
                </c:pt>
                <c:pt idx="175">
                  <c:v>-0.0846574628809586</c:v>
                </c:pt>
                <c:pt idx="176">
                  <c:v>-0.0846574628809586</c:v>
                </c:pt>
                <c:pt idx="177">
                  <c:v>-0.0846574628809586</c:v>
                </c:pt>
                <c:pt idx="178">
                  <c:v>-0.0846574628809586</c:v>
                </c:pt>
                <c:pt idx="179">
                  <c:v>-0.0846574628809586</c:v>
                </c:pt>
                <c:pt idx="180">
                  <c:v>-0.0854389163844751</c:v>
                </c:pt>
                <c:pt idx="181">
                  <c:v>-0.0846574628809586</c:v>
                </c:pt>
                <c:pt idx="182">
                  <c:v>-0.0846574628809586</c:v>
                </c:pt>
                <c:pt idx="183">
                  <c:v>-0.0846574628809586</c:v>
                </c:pt>
                <c:pt idx="184">
                  <c:v>-0.0846574628809586</c:v>
                </c:pt>
                <c:pt idx="185">
                  <c:v>-0.0864808543891638</c:v>
                </c:pt>
                <c:pt idx="186">
                  <c:v>-0.0864808543891638</c:v>
                </c:pt>
                <c:pt idx="187">
                  <c:v>-0.0846574628809586</c:v>
                </c:pt>
                <c:pt idx="188">
                  <c:v>-0.0846574628809586</c:v>
                </c:pt>
                <c:pt idx="189">
                  <c:v>-0.083876009377442</c:v>
                </c:pt>
                <c:pt idx="190">
                  <c:v>-0.083876009377442</c:v>
                </c:pt>
                <c:pt idx="191">
                  <c:v>-0.083876009377442</c:v>
                </c:pt>
                <c:pt idx="192">
                  <c:v>-0.0846574628809586</c:v>
                </c:pt>
                <c:pt idx="193">
                  <c:v>-0.083876009377442</c:v>
                </c:pt>
                <c:pt idx="194">
                  <c:v>-0.0846574628809586</c:v>
                </c:pt>
                <c:pt idx="195">
                  <c:v>-0.083876009377442</c:v>
                </c:pt>
                <c:pt idx="196">
                  <c:v>-0.0846574628809586</c:v>
                </c:pt>
                <c:pt idx="197">
                  <c:v>-0.083876009377442</c:v>
                </c:pt>
                <c:pt idx="198">
                  <c:v>-0.083876009377442</c:v>
                </c:pt>
                <c:pt idx="199">
                  <c:v>-0.083876009377442</c:v>
                </c:pt>
                <c:pt idx="200">
                  <c:v>-0.083876009377442</c:v>
                </c:pt>
                <c:pt idx="201">
                  <c:v>-0.0830945558739254</c:v>
                </c:pt>
                <c:pt idx="202">
                  <c:v>-0.083876009377442</c:v>
                </c:pt>
                <c:pt idx="203">
                  <c:v>-0.0830945558739254</c:v>
                </c:pt>
                <c:pt idx="204">
                  <c:v>-0.0830945558739254</c:v>
                </c:pt>
                <c:pt idx="205">
                  <c:v>-0.0830945558739254</c:v>
                </c:pt>
                <c:pt idx="206">
                  <c:v>-0.0830945558739254</c:v>
                </c:pt>
                <c:pt idx="207">
                  <c:v>-0.083876009377442</c:v>
                </c:pt>
                <c:pt idx="208">
                  <c:v>-0.083876009377442</c:v>
                </c:pt>
                <c:pt idx="209">
                  <c:v>-0.083876009377442</c:v>
                </c:pt>
                <c:pt idx="210">
                  <c:v>-0.083876009377442</c:v>
                </c:pt>
                <c:pt idx="211">
                  <c:v>-0.083876009377442</c:v>
                </c:pt>
                <c:pt idx="212">
                  <c:v>-0.083876009377442</c:v>
                </c:pt>
                <c:pt idx="213">
                  <c:v>-0.083876009377442</c:v>
                </c:pt>
                <c:pt idx="214">
                  <c:v>-0.083876009377442</c:v>
                </c:pt>
                <c:pt idx="215">
                  <c:v>-0.083876009377442</c:v>
                </c:pt>
                <c:pt idx="216">
                  <c:v>-0.083876009377442</c:v>
                </c:pt>
                <c:pt idx="217">
                  <c:v>-0.0830945558739254</c:v>
                </c:pt>
                <c:pt idx="218">
                  <c:v>-0.083876009377442</c:v>
                </c:pt>
                <c:pt idx="219">
                  <c:v>-0.083876009377442</c:v>
                </c:pt>
                <c:pt idx="220">
                  <c:v>-0.083876009377442</c:v>
                </c:pt>
                <c:pt idx="221">
                  <c:v>-0.083876009377442</c:v>
                </c:pt>
                <c:pt idx="222">
                  <c:v>-0.083876009377442</c:v>
                </c:pt>
                <c:pt idx="223">
                  <c:v>-0.083876009377442</c:v>
                </c:pt>
                <c:pt idx="224">
                  <c:v>-0.083876009377442</c:v>
                </c:pt>
                <c:pt idx="225">
                  <c:v>-0.083876009377442</c:v>
                </c:pt>
                <c:pt idx="226">
                  <c:v>-0.0830945558739254</c:v>
                </c:pt>
                <c:pt idx="227">
                  <c:v>-0.0830945558739254</c:v>
                </c:pt>
                <c:pt idx="228">
                  <c:v>-0.083876009377442</c:v>
                </c:pt>
                <c:pt idx="229">
                  <c:v>-0.0830945558739254</c:v>
                </c:pt>
                <c:pt idx="230">
                  <c:v>-0.0830945558739254</c:v>
                </c:pt>
                <c:pt idx="231">
                  <c:v>-0.0830945558739254</c:v>
                </c:pt>
              </c:numCache>
            </c:numRef>
          </c:yVal>
          <c:smooth val="1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Table!#REF!</c:f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xVal>
            <c:numRef>
              <c:f>Table!#REF!</c:f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xVal>
            <c:numRef>
              <c:f>Table!#REF!</c:f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 w="28575">
              <a:noFill/>
            </a:ln>
          </c:spPr>
          <c:marker>
            <c:symbol val="none"/>
          </c:marker>
          <c:xVal>
            <c:numRef>
              <c:f>Table!#REF!</c:f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('Selected Points'!$B$5:$B$60,'Selected Points'!$D$5:$D$60)</c:f>
              <c:numCache>
                <c:formatCode>0.000</c:formatCode>
                <c:ptCount val="112"/>
              </c:numCache>
            </c:numRef>
          </c:xVal>
          <c:yVal>
            <c:numRef>
              <c:f>('Selected Points'!$C$5:$C$60,'Selected Points'!$E$5:$E$60)</c:f>
              <c:numCache>
                <c:formatCode>General</c:formatCode>
                <c:ptCount val="1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41632"/>
        <c:axId val="1590691040"/>
      </c:scatterChart>
      <c:valAx>
        <c:axId val="15286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90691040"/>
        <c:crosses val="autoZero"/>
        <c:crossBetween val="midCat"/>
      </c:valAx>
      <c:valAx>
        <c:axId val="159069104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2864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Steel Slab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Lines'!$J$3:$K$3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Lines'!$J$4:$J$94</c:f>
              <c:numCache>
                <c:formatCode>General</c:formatCode>
                <c:ptCount val="91"/>
                <c:pt idx="0">
                  <c:v>4.0</c:v>
                </c:pt>
                <c:pt idx="1">
                  <c:v>4.0</c:v>
                </c:pt>
                <c:pt idx="2">
                  <c:v>30.0</c:v>
                </c:pt>
                <c:pt idx="3">
                  <c:v>30.0</c:v>
                </c:pt>
                <c:pt idx="4">
                  <c:v>4.0</c:v>
                </c:pt>
                <c:pt idx="5">
                  <c:v>4.0</c:v>
                </c:pt>
                <c:pt idx="6">
                  <c:v>4.4</c:v>
                </c:pt>
                <c:pt idx="7">
                  <c:v>5.0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6.7</c:v>
                </c:pt>
                <c:pt idx="12">
                  <c:v>4.0</c:v>
                </c:pt>
                <c:pt idx="13">
                  <c:v>4.0</c:v>
                </c:pt>
                <c:pt idx="14">
                  <c:v>7.3</c:v>
                </c:pt>
                <c:pt idx="15">
                  <c:v>8.0</c:v>
                </c:pt>
                <c:pt idx="16">
                  <c:v>4.0</c:v>
                </c:pt>
                <c:pt idx="17">
                  <c:v>4.0</c:v>
                </c:pt>
                <c:pt idx="18">
                  <c:v>9.0</c:v>
                </c:pt>
                <c:pt idx="19">
                  <c:v>10.5</c:v>
                </c:pt>
                <c:pt idx="20">
                  <c:v>4.0</c:v>
                </c:pt>
                <c:pt idx="21">
                  <c:v>4.0</c:v>
                </c:pt>
                <c:pt idx="22">
                  <c:v>12.0</c:v>
                </c:pt>
                <c:pt idx="23">
                  <c:v>13.3</c:v>
                </c:pt>
                <c:pt idx="24">
                  <c:v>4.5</c:v>
                </c:pt>
                <c:pt idx="25">
                  <c:v>4.8</c:v>
                </c:pt>
                <c:pt idx="26">
                  <c:v>14.5</c:v>
                </c:pt>
                <c:pt idx="27">
                  <c:v>16.0</c:v>
                </c:pt>
                <c:pt idx="28">
                  <c:v>5.4</c:v>
                </c:pt>
                <c:pt idx="29">
                  <c:v>6.4</c:v>
                </c:pt>
                <c:pt idx="30">
                  <c:v>19.6</c:v>
                </c:pt>
                <c:pt idx="31">
                  <c:v>23.2</c:v>
                </c:pt>
                <c:pt idx="32">
                  <c:v>7.7</c:v>
                </c:pt>
                <c:pt idx="33">
                  <c:v>10.0</c:v>
                </c:pt>
                <c:pt idx="34">
                  <c:v>29.5</c:v>
                </c:pt>
                <c:pt idx="35">
                  <c:v>30.0</c:v>
                </c:pt>
                <c:pt idx="36">
                  <c:v>30.0</c:v>
                </c:pt>
                <c:pt idx="37">
                  <c:v>12.2</c:v>
                </c:pt>
                <c:pt idx="38">
                  <c:v>14.5</c:v>
                </c:pt>
                <c:pt idx="39">
                  <c:v>30.0</c:v>
                </c:pt>
                <c:pt idx="40">
                  <c:v>30.0</c:v>
                </c:pt>
                <c:pt idx="41">
                  <c:v>17.0</c:v>
                </c:pt>
                <c:pt idx="42">
                  <c:v>19.1</c:v>
                </c:pt>
                <c:pt idx="43">
                  <c:v>30.0</c:v>
                </c:pt>
                <c:pt idx="44">
                  <c:v>30.0</c:v>
                </c:pt>
                <c:pt idx="45">
                  <c:v>22.1</c:v>
                </c:pt>
                <c:pt idx="46">
                  <c:v>23.6</c:v>
                </c:pt>
                <c:pt idx="47">
                  <c:v>30.0</c:v>
                </c:pt>
                <c:pt idx="48">
                  <c:v>30.0</c:v>
                </c:pt>
                <c:pt idx="49">
                  <c:v>28.1</c:v>
                </c:pt>
              </c:numCache>
            </c:numRef>
          </c:xVal>
          <c:yVal>
            <c:numRef>
              <c:f>'Heisler Lines'!$K$4:$K$94</c:f>
              <c:numCache>
                <c:formatCode>General</c:formatCode>
                <c:ptCount val="91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0.0032</c:v>
                </c:pt>
                <c:pt idx="6">
                  <c:v>0.001</c:v>
                </c:pt>
                <c:pt idx="7">
                  <c:v>0.001</c:v>
                </c:pt>
                <c:pt idx="8">
                  <c:v>0.006</c:v>
                </c:pt>
                <c:pt idx="9">
                  <c:v>0.0105</c:v>
                </c:pt>
                <c:pt idx="10">
                  <c:v>0.001</c:v>
                </c:pt>
                <c:pt idx="11">
                  <c:v>0.001</c:v>
                </c:pt>
                <c:pt idx="12">
                  <c:v>0.017</c:v>
                </c:pt>
                <c:pt idx="13">
                  <c:v>0.022</c:v>
                </c:pt>
                <c:pt idx="14">
                  <c:v>0.001</c:v>
                </c:pt>
                <c:pt idx="15">
                  <c:v>0.001</c:v>
                </c:pt>
                <c:pt idx="16">
                  <c:v>0.0305</c:v>
                </c:pt>
                <c:pt idx="17">
                  <c:v>0.058</c:v>
                </c:pt>
                <c:pt idx="18">
                  <c:v>0.001</c:v>
                </c:pt>
                <c:pt idx="19">
                  <c:v>0.001</c:v>
                </c:pt>
                <c:pt idx="20">
                  <c:v>0.08</c:v>
                </c:pt>
                <c:pt idx="21">
                  <c:v>0.099</c:v>
                </c:pt>
                <c:pt idx="22">
                  <c:v>0.001</c:v>
                </c:pt>
                <c:pt idx="23">
                  <c:v>0.001</c:v>
                </c:pt>
                <c:pt idx="24">
                  <c:v>0.1</c:v>
                </c:pt>
                <c:pt idx="25">
                  <c:v>0.1</c:v>
                </c:pt>
                <c:pt idx="26">
                  <c:v>0.001</c:v>
                </c:pt>
                <c:pt idx="27">
                  <c:v>0.001</c:v>
                </c:pt>
                <c:pt idx="28">
                  <c:v>0.1</c:v>
                </c:pt>
                <c:pt idx="29">
                  <c:v>0.1</c:v>
                </c:pt>
                <c:pt idx="30">
                  <c:v>0.001</c:v>
                </c:pt>
                <c:pt idx="31">
                  <c:v>0.001</c:v>
                </c:pt>
                <c:pt idx="32">
                  <c:v>0.1</c:v>
                </c:pt>
                <c:pt idx="33">
                  <c:v>0.1</c:v>
                </c:pt>
                <c:pt idx="34">
                  <c:v>0.001</c:v>
                </c:pt>
                <c:pt idx="35">
                  <c:v>0.001</c:v>
                </c:pt>
                <c:pt idx="36">
                  <c:v>0.0036</c:v>
                </c:pt>
                <c:pt idx="37">
                  <c:v>0.1</c:v>
                </c:pt>
                <c:pt idx="38">
                  <c:v>0.1</c:v>
                </c:pt>
                <c:pt idx="39">
                  <c:v>0.0091</c:v>
                </c:pt>
                <c:pt idx="40">
                  <c:v>0.017</c:v>
                </c:pt>
                <c:pt idx="41">
                  <c:v>0.1</c:v>
                </c:pt>
                <c:pt idx="42">
                  <c:v>0.1</c:v>
                </c:pt>
                <c:pt idx="43">
                  <c:v>0.027</c:v>
                </c:pt>
                <c:pt idx="44">
                  <c:v>0.04</c:v>
                </c:pt>
                <c:pt idx="45">
                  <c:v>0.1</c:v>
                </c:pt>
                <c:pt idx="46">
                  <c:v>0.1</c:v>
                </c:pt>
                <c:pt idx="47">
                  <c:v>0.053</c:v>
                </c:pt>
                <c:pt idx="48">
                  <c:v>0.084</c:v>
                </c:pt>
                <c:pt idx="49">
                  <c:v>0.1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Points'!$J$5:$J$6</c:f>
              <c:strCache>
                <c:ptCount val="2"/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Points'!$J$5:$J$64</c:f>
              <c:numCache>
                <c:formatCode>0.000</c:formatCode>
                <c:ptCount val="60"/>
              </c:numCache>
            </c:numRef>
          </c:xVal>
          <c:yVal>
            <c:numRef>
              <c:f>'Selected Points'!$K$5:$K$64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85184"/>
        <c:axId val="1508688576"/>
      </c:scatterChart>
      <c:valAx>
        <c:axId val="1508685184"/>
        <c:scaling>
          <c:orientation val="minMax"/>
          <c:max val="30.0"/>
          <c:min val="4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GreekC" pitchFamily="2" charset="0"/>
                    <a:cs typeface="GreekC" pitchFamily="2" charset="0"/>
                  </a:rPr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08688576"/>
        <c:crossesAt val="0.001"/>
        <c:crossBetween val="midCat"/>
        <c:majorUnit val="4.0"/>
        <c:minorUnit val="2.0"/>
      </c:valAx>
      <c:valAx>
        <c:axId val="1508688576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086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Steel Sphere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'Heisler Lines'!$P$3:$Q$3</c:f>
              <c:strCache>
                <c:ptCount val="1"/>
                <c:pt idx="0">
                  <c:v>Heisler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'Heisler Lines'!$P$4:$P$100</c:f>
              <c:numCache>
                <c:formatCode>General</c:formatCode>
                <c:ptCount val="97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1.2</c:v>
                </c:pt>
                <c:pt idx="7">
                  <c:v>1.5</c:v>
                </c:pt>
                <c:pt idx="8">
                  <c:v>1.0</c:v>
                </c:pt>
                <c:pt idx="9">
                  <c:v>1.0</c:v>
                </c:pt>
                <c:pt idx="10">
                  <c:v>1.8</c:v>
                </c:pt>
                <c:pt idx="11">
                  <c:v>2.35</c:v>
                </c:pt>
                <c:pt idx="12">
                  <c:v>1.0</c:v>
                </c:pt>
                <c:pt idx="13">
                  <c:v>1.0</c:v>
                </c:pt>
                <c:pt idx="14">
                  <c:v>1.2</c:v>
                </c:pt>
                <c:pt idx="15">
                  <c:v>2.9</c:v>
                </c:pt>
                <c:pt idx="16">
                  <c:v>3.0</c:v>
                </c:pt>
                <c:pt idx="17">
                  <c:v>3.0</c:v>
                </c:pt>
                <c:pt idx="18">
                  <c:v>1.3</c:v>
                </c:pt>
                <c:pt idx="19">
                  <c:v>1.4</c:v>
                </c:pt>
                <c:pt idx="20">
                  <c:v>3.0</c:v>
                </c:pt>
                <c:pt idx="21">
                  <c:v>3.0</c:v>
                </c:pt>
                <c:pt idx="22">
                  <c:v>1.6</c:v>
                </c:pt>
                <c:pt idx="23">
                  <c:v>1.73</c:v>
                </c:pt>
                <c:pt idx="24">
                  <c:v>3.0</c:v>
                </c:pt>
                <c:pt idx="25">
                  <c:v>3.0</c:v>
                </c:pt>
                <c:pt idx="26">
                  <c:v>1.86</c:v>
                </c:pt>
                <c:pt idx="27">
                  <c:v>2.0</c:v>
                </c:pt>
                <c:pt idx="28">
                  <c:v>3.0</c:v>
                </c:pt>
                <c:pt idx="29">
                  <c:v>3.0</c:v>
                </c:pt>
                <c:pt idx="30">
                  <c:v>2.12</c:v>
                </c:pt>
                <c:pt idx="31">
                  <c:v>2.25</c:v>
                </c:pt>
                <c:pt idx="32">
                  <c:v>3.0</c:v>
                </c:pt>
                <c:pt idx="33">
                  <c:v>3.0</c:v>
                </c:pt>
                <c:pt idx="34">
                  <c:v>2.43</c:v>
                </c:pt>
                <c:pt idx="35">
                  <c:v>2.6</c:v>
                </c:pt>
                <c:pt idx="36">
                  <c:v>3.0</c:v>
                </c:pt>
              </c:numCache>
            </c:numRef>
          </c:xVal>
          <c:yVal>
            <c:numRef>
              <c:f>'Heisler Lines'!$Q$4:$Q$100</c:f>
              <c:numCache>
                <c:formatCode>General</c:formatCode>
                <c:ptCount val="97"/>
                <c:pt idx="0">
                  <c:v>0.001</c:v>
                </c:pt>
                <c:pt idx="1">
                  <c:v>0.1</c:v>
                </c:pt>
                <c:pt idx="2">
                  <c:v>0.1</c:v>
                </c:pt>
                <c:pt idx="3">
                  <c:v>0.001</c:v>
                </c:pt>
                <c:pt idx="4">
                  <c:v>0.001</c:v>
                </c:pt>
                <c:pt idx="5">
                  <c:v>0.0032</c:v>
                </c:pt>
                <c:pt idx="6">
                  <c:v>0.001</c:v>
                </c:pt>
                <c:pt idx="7">
                  <c:v>0.001</c:v>
                </c:pt>
                <c:pt idx="8">
                  <c:v>0.013</c:v>
                </c:pt>
                <c:pt idx="9">
                  <c:v>0.029</c:v>
                </c:pt>
                <c:pt idx="10">
                  <c:v>0.001</c:v>
                </c:pt>
                <c:pt idx="11">
                  <c:v>0.001</c:v>
                </c:pt>
                <c:pt idx="12">
                  <c:v>0.079</c:v>
                </c:pt>
                <c:pt idx="13">
                  <c:v>0.1</c:v>
                </c:pt>
                <c:pt idx="14">
                  <c:v>0.1</c:v>
                </c:pt>
                <c:pt idx="15">
                  <c:v>0.001</c:v>
                </c:pt>
                <c:pt idx="16">
                  <c:v>0.001</c:v>
                </c:pt>
                <c:pt idx="17">
                  <c:v>0.0022</c:v>
                </c:pt>
                <c:pt idx="18">
                  <c:v>0.1</c:v>
                </c:pt>
                <c:pt idx="19">
                  <c:v>0.1</c:v>
                </c:pt>
                <c:pt idx="20">
                  <c:v>0.0049</c:v>
                </c:pt>
                <c:pt idx="21">
                  <c:v>0.009</c:v>
                </c:pt>
                <c:pt idx="22">
                  <c:v>0.1</c:v>
                </c:pt>
                <c:pt idx="23">
                  <c:v>0.1</c:v>
                </c:pt>
                <c:pt idx="24">
                  <c:v>0.014</c:v>
                </c:pt>
                <c:pt idx="25">
                  <c:v>0.02</c:v>
                </c:pt>
                <c:pt idx="26">
                  <c:v>0.1</c:v>
                </c:pt>
                <c:pt idx="27">
                  <c:v>0.1</c:v>
                </c:pt>
                <c:pt idx="28">
                  <c:v>0.028</c:v>
                </c:pt>
                <c:pt idx="29">
                  <c:v>0.038</c:v>
                </c:pt>
                <c:pt idx="30">
                  <c:v>0.1</c:v>
                </c:pt>
                <c:pt idx="31">
                  <c:v>0.1</c:v>
                </c:pt>
                <c:pt idx="32">
                  <c:v>0.048</c:v>
                </c:pt>
                <c:pt idx="33">
                  <c:v>0.059</c:v>
                </c:pt>
                <c:pt idx="34">
                  <c:v>0.1</c:v>
                </c:pt>
                <c:pt idx="35">
                  <c:v>0.1</c:v>
                </c:pt>
                <c:pt idx="36">
                  <c:v>0.07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'Selected Points'!$P$3:$Q$3</c:f>
              <c:strCache>
                <c:ptCount val="1"/>
                <c:pt idx="0">
                  <c:v>Steel Sphere</c:v>
                </c:pt>
              </c:strCache>
            </c:strRef>
          </c:tx>
          <c:spPr>
            <a:ln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'Selected Points'!$P$5:$P$64</c:f>
              <c:numCache>
                <c:formatCode>0.000</c:formatCode>
                <c:ptCount val="60"/>
              </c:numCache>
            </c:numRef>
          </c:xVal>
          <c:yVal>
            <c:numRef>
              <c:f>'Selected Points'!$Q$5:$Q$64</c:f>
              <c:numCache>
                <c:formatCode>General</c:formatCode>
                <c:ptCount val="6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730368"/>
        <c:axId val="1508733760"/>
      </c:scatterChart>
      <c:valAx>
        <c:axId val="1508730368"/>
        <c:scaling>
          <c:orientation val="minMax"/>
          <c:max val="3.0"/>
          <c:min val="1.0"/>
        </c:scaling>
        <c:delete val="0"/>
        <c:axPos val="b"/>
        <c:majorGridlines>
          <c:spPr>
            <a:ln w="254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GreekC" pitchFamily="2" charset="0"/>
                    <a:cs typeface="GreekC" pitchFamily="2" charset="0"/>
                  </a:rPr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08733760"/>
        <c:crossesAt val="0.001"/>
        <c:crossBetween val="midCat"/>
        <c:majorUnit val="0.5"/>
      </c:valAx>
      <c:valAx>
        <c:axId val="1508733760"/>
        <c:scaling>
          <c:logBase val="10.0"/>
          <c:orientation val="minMax"/>
          <c:max val="0.1"/>
          <c:min val="0.001"/>
        </c:scaling>
        <c:delete val="0"/>
        <c:axPos val="l"/>
        <c:minorGridlines>
          <c:spPr>
            <a:ln w="25400">
              <a:solidFill>
                <a:schemeClr val="tx1"/>
              </a:solidFill>
            </a:ln>
          </c:spPr>
        </c:min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Θ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50873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Brass Cylinder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Table!$M$6:$M$88</c:f>
              <c:numCache>
                <c:formatCode>0.000</c:formatCode>
                <c:ptCount val="83"/>
                <c:pt idx="0">
                  <c:v>0.37</c:v>
                </c:pt>
                <c:pt idx="1">
                  <c:v>0.74</c:v>
                </c:pt>
                <c:pt idx="2">
                  <c:v>1.11</c:v>
                </c:pt>
                <c:pt idx="3">
                  <c:v>1.48</c:v>
                </c:pt>
                <c:pt idx="4">
                  <c:v>1.85</c:v>
                </c:pt>
                <c:pt idx="5">
                  <c:v>2.22</c:v>
                </c:pt>
                <c:pt idx="6">
                  <c:v>2.59</c:v>
                </c:pt>
                <c:pt idx="7">
                  <c:v>2.96</c:v>
                </c:pt>
                <c:pt idx="8">
                  <c:v>3.33</c:v>
                </c:pt>
                <c:pt idx="9">
                  <c:v>3.7</c:v>
                </c:pt>
                <c:pt idx="10">
                  <c:v>4.07</c:v>
                </c:pt>
                <c:pt idx="11">
                  <c:v>4.44</c:v>
                </c:pt>
                <c:pt idx="12">
                  <c:v>4.81</c:v>
                </c:pt>
                <c:pt idx="13">
                  <c:v>5.18</c:v>
                </c:pt>
                <c:pt idx="14">
                  <c:v>5.55</c:v>
                </c:pt>
                <c:pt idx="15">
                  <c:v>5.920000000000001</c:v>
                </c:pt>
                <c:pt idx="16">
                  <c:v>6.290000000000001</c:v>
                </c:pt>
                <c:pt idx="17">
                  <c:v>6.660000000000001</c:v>
                </c:pt>
                <c:pt idx="18">
                  <c:v>7.03</c:v>
                </c:pt>
                <c:pt idx="19">
                  <c:v>7.4</c:v>
                </c:pt>
                <c:pt idx="20">
                  <c:v>7.770000000000001</c:v>
                </c:pt>
                <c:pt idx="21">
                  <c:v>8.140000000000001</c:v>
                </c:pt>
                <c:pt idx="22">
                  <c:v>8.51</c:v>
                </c:pt>
                <c:pt idx="23">
                  <c:v>8.88</c:v>
                </c:pt>
                <c:pt idx="24">
                  <c:v>9.250000000000001</c:v>
                </c:pt>
                <c:pt idx="25">
                  <c:v>9.620000000000001</c:v>
                </c:pt>
                <c:pt idx="26">
                  <c:v>9.99</c:v>
                </c:pt>
                <c:pt idx="27">
                  <c:v>10.36</c:v>
                </c:pt>
                <c:pt idx="28">
                  <c:v>10.73</c:v>
                </c:pt>
                <c:pt idx="29">
                  <c:v>11.1</c:v>
                </c:pt>
                <c:pt idx="30">
                  <c:v>11.47</c:v>
                </c:pt>
                <c:pt idx="31">
                  <c:v>11.84</c:v>
                </c:pt>
                <c:pt idx="32">
                  <c:v>12.21</c:v>
                </c:pt>
                <c:pt idx="33">
                  <c:v>12.58</c:v>
                </c:pt>
                <c:pt idx="34">
                  <c:v>12.95</c:v>
                </c:pt>
                <c:pt idx="35">
                  <c:v>13.32</c:v>
                </c:pt>
                <c:pt idx="36">
                  <c:v>13.69</c:v>
                </c:pt>
                <c:pt idx="37">
                  <c:v>14.06</c:v>
                </c:pt>
                <c:pt idx="38">
                  <c:v>14.43</c:v>
                </c:pt>
                <c:pt idx="39">
                  <c:v>14.8</c:v>
                </c:pt>
                <c:pt idx="40">
                  <c:v>15.17</c:v>
                </c:pt>
                <c:pt idx="41">
                  <c:v>15.54</c:v>
                </c:pt>
                <c:pt idx="42">
                  <c:v>15.91</c:v>
                </c:pt>
                <c:pt idx="43">
                  <c:v>16.28</c:v>
                </c:pt>
                <c:pt idx="44">
                  <c:v>16.65</c:v>
                </c:pt>
                <c:pt idx="45">
                  <c:v>17.02</c:v>
                </c:pt>
                <c:pt idx="46">
                  <c:v>17.39</c:v>
                </c:pt>
                <c:pt idx="47">
                  <c:v>17.76</c:v>
                </c:pt>
                <c:pt idx="48">
                  <c:v>18.13</c:v>
                </c:pt>
                <c:pt idx="49">
                  <c:v>18.5</c:v>
                </c:pt>
                <c:pt idx="50">
                  <c:v>18.87</c:v>
                </c:pt>
                <c:pt idx="51">
                  <c:v>19.24</c:v>
                </c:pt>
                <c:pt idx="52">
                  <c:v>19.61</c:v>
                </c:pt>
                <c:pt idx="53">
                  <c:v>19.98</c:v>
                </c:pt>
                <c:pt idx="54">
                  <c:v>20.35</c:v>
                </c:pt>
                <c:pt idx="55">
                  <c:v>20.72</c:v>
                </c:pt>
                <c:pt idx="56">
                  <c:v>21.09</c:v>
                </c:pt>
                <c:pt idx="57">
                  <c:v>21.46</c:v>
                </c:pt>
                <c:pt idx="58">
                  <c:v>21.83000000000001</c:v>
                </c:pt>
                <c:pt idx="59">
                  <c:v>22.2</c:v>
                </c:pt>
                <c:pt idx="60">
                  <c:v>22.57</c:v>
                </c:pt>
                <c:pt idx="61">
                  <c:v>22.94</c:v>
                </c:pt>
                <c:pt idx="62">
                  <c:v>23.31</c:v>
                </c:pt>
                <c:pt idx="63">
                  <c:v>23.68</c:v>
                </c:pt>
                <c:pt idx="64">
                  <c:v>24.05</c:v>
                </c:pt>
                <c:pt idx="65">
                  <c:v>24.42</c:v>
                </c:pt>
                <c:pt idx="66">
                  <c:v>24.79</c:v>
                </c:pt>
                <c:pt idx="67">
                  <c:v>25.16</c:v>
                </c:pt>
                <c:pt idx="68">
                  <c:v>25.53</c:v>
                </c:pt>
                <c:pt idx="69">
                  <c:v>25.9</c:v>
                </c:pt>
                <c:pt idx="70">
                  <c:v>26.27</c:v>
                </c:pt>
                <c:pt idx="71">
                  <c:v>26.64</c:v>
                </c:pt>
                <c:pt idx="72">
                  <c:v>27.01</c:v>
                </c:pt>
                <c:pt idx="73">
                  <c:v>27.38</c:v>
                </c:pt>
                <c:pt idx="74">
                  <c:v>27.75</c:v>
                </c:pt>
                <c:pt idx="75">
                  <c:v>28.12</c:v>
                </c:pt>
                <c:pt idx="76">
                  <c:v>28.49</c:v>
                </c:pt>
                <c:pt idx="77">
                  <c:v>28.86</c:v>
                </c:pt>
                <c:pt idx="78">
                  <c:v>29.23</c:v>
                </c:pt>
                <c:pt idx="79">
                  <c:v>29.6</c:v>
                </c:pt>
                <c:pt idx="80">
                  <c:v>29.97</c:v>
                </c:pt>
                <c:pt idx="81">
                  <c:v>30.34</c:v>
                </c:pt>
                <c:pt idx="82">
                  <c:v>30.71</c:v>
                </c:pt>
              </c:numCache>
            </c:numRef>
          </c:xVal>
          <c:yVal>
            <c:numRef>
              <c:f>Table!$N$6:$N$88</c:f>
              <c:numCache>
                <c:formatCode>0.000</c:formatCode>
                <c:ptCount val="83"/>
                <c:pt idx="0">
                  <c:v>1.0</c:v>
                </c:pt>
                <c:pt idx="1">
                  <c:v>0.997205923442302</c:v>
                </c:pt>
                <c:pt idx="2">
                  <c:v>0.956412405699916</c:v>
                </c:pt>
                <c:pt idx="3">
                  <c:v>0.882928192232467</c:v>
                </c:pt>
                <c:pt idx="4">
                  <c:v>0.792958927074602</c:v>
                </c:pt>
                <c:pt idx="5">
                  <c:v>0.694048616932104</c:v>
                </c:pt>
                <c:pt idx="6">
                  <c:v>0.596814752724225</c:v>
                </c:pt>
                <c:pt idx="7">
                  <c:v>0.50628667225482</c:v>
                </c:pt>
                <c:pt idx="8">
                  <c:v>0.428052528639285</c:v>
                </c:pt>
                <c:pt idx="9">
                  <c:v>0.358200614696843</c:v>
                </c:pt>
                <c:pt idx="10">
                  <c:v>0.298407376362112</c:v>
                </c:pt>
                <c:pt idx="11">
                  <c:v>0.248393405979324</c:v>
                </c:pt>
                <c:pt idx="12">
                  <c:v>0.20480581167924</c:v>
                </c:pt>
                <c:pt idx="13">
                  <c:v>0.170438670019559</c:v>
                </c:pt>
                <c:pt idx="14">
                  <c:v>0.142218496786812</c:v>
                </c:pt>
                <c:pt idx="15">
                  <c:v>0.116792400111763</c:v>
                </c:pt>
                <c:pt idx="16">
                  <c:v>0.0958368259290304</c:v>
                </c:pt>
                <c:pt idx="17">
                  <c:v>0.0796311818943839</c:v>
                </c:pt>
                <c:pt idx="18">
                  <c:v>0.0651019837943561</c:v>
                </c:pt>
                <c:pt idx="19">
                  <c:v>0.0542050852193351</c:v>
                </c:pt>
                <c:pt idx="20">
                  <c:v>0.0441464096116235</c:v>
                </c:pt>
                <c:pt idx="21">
                  <c:v>0.0368818105616094</c:v>
                </c:pt>
                <c:pt idx="22">
                  <c:v>0.0304554344789048</c:v>
                </c:pt>
                <c:pt idx="23">
                  <c:v>0.0251466890192793</c:v>
                </c:pt>
                <c:pt idx="24">
                  <c:v>0.0195585359038838</c:v>
                </c:pt>
                <c:pt idx="25">
                  <c:v>0.0170438670019558</c:v>
                </c:pt>
                <c:pt idx="26">
                  <c:v>0.0142497904442583</c:v>
                </c:pt>
                <c:pt idx="27">
                  <c:v>0.0106174909192513</c:v>
                </c:pt>
                <c:pt idx="28">
                  <c:v>0.00782341436155353</c:v>
                </c:pt>
                <c:pt idx="29">
                  <c:v>0.0069851913942442</c:v>
                </c:pt>
                <c:pt idx="30">
                  <c:v>0.00502933780385582</c:v>
                </c:pt>
                <c:pt idx="31">
                  <c:v>0.00502933780385582</c:v>
                </c:pt>
                <c:pt idx="32">
                  <c:v>0.00335289186923734</c:v>
                </c:pt>
                <c:pt idx="33">
                  <c:v>0.00251466890192801</c:v>
                </c:pt>
                <c:pt idx="34">
                  <c:v>0.00139703827884896</c:v>
                </c:pt>
                <c:pt idx="35">
                  <c:v>0.00139703827884896</c:v>
                </c:pt>
                <c:pt idx="36">
                  <c:v>0.00139703827884896</c:v>
                </c:pt>
                <c:pt idx="37">
                  <c:v>0.000558815311539623</c:v>
                </c:pt>
                <c:pt idx="38">
                  <c:v>0.000558815311539623</c:v>
                </c:pt>
                <c:pt idx="39">
                  <c:v>0.000558815311539623</c:v>
                </c:pt>
                <c:pt idx="40">
                  <c:v>0.000558815311539623</c:v>
                </c:pt>
                <c:pt idx="41">
                  <c:v>-0.000279407655769712</c:v>
                </c:pt>
                <c:pt idx="42">
                  <c:v>-0.000279407655769712</c:v>
                </c:pt>
                <c:pt idx="43">
                  <c:v>-0.000279407655769712</c:v>
                </c:pt>
                <c:pt idx="44">
                  <c:v>-0.000279407655769712</c:v>
                </c:pt>
                <c:pt idx="45">
                  <c:v>-0.0022352612461581</c:v>
                </c:pt>
                <c:pt idx="46">
                  <c:v>-0.000279407655769712</c:v>
                </c:pt>
                <c:pt idx="47">
                  <c:v>-0.000279407655769712</c:v>
                </c:pt>
                <c:pt idx="48">
                  <c:v>-0.00111763062307905</c:v>
                </c:pt>
                <c:pt idx="49">
                  <c:v>-0.00111763062307905</c:v>
                </c:pt>
                <c:pt idx="50">
                  <c:v>-0.00111763062307905</c:v>
                </c:pt>
                <c:pt idx="51">
                  <c:v>-0.00111763062307905</c:v>
                </c:pt>
                <c:pt idx="52">
                  <c:v>-0.00111763062307905</c:v>
                </c:pt>
                <c:pt idx="53">
                  <c:v>-0.000279407655769712</c:v>
                </c:pt>
                <c:pt idx="54">
                  <c:v>-0.00111763062307905</c:v>
                </c:pt>
                <c:pt idx="55">
                  <c:v>-0.00111763062307905</c:v>
                </c:pt>
                <c:pt idx="56">
                  <c:v>-0.000279407655769712</c:v>
                </c:pt>
                <c:pt idx="57">
                  <c:v>-0.00111763062307905</c:v>
                </c:pt>
                <c:pt idx="58">
                  <c:v>-0.00111763062307905</c:v>
                </c:pt>
                <c:pt idx="59">
                  <c:v>-0.000279407655769712</c:v>
                </c:pt>
                <c:pt idx="60">
                  <c:v>-0.000279407655769712</c:v>
                </c:pt>
                <c:pt idx="61">
                  <c:v>-0.00111763062307905</c:v>
                </c:pt>
                <c:pt idx="62">
                  <c:v>-0.00111763062307905</c:v>
                </c:pt>
                <c:pt idx="63">
                  <c:v>-0.000279407655769712</c:v>
                </c:pt>
                <c:pt idx="64">
                  <c:v>-0.00111763062307905</c:v>
                </c:pt>
                <c:pt idx="65">
                  <c:v>-0.000279407655769712</c:v>
                </c:pt>
                <c:pt idx="66">
                  <c:v>-0.000279407655769712</c:v>
                </c:pt>
                <c:pt idx="67">
                  <c:v>-0.000279407655769712</c:v>
                </c:pt>
                <c:pt idx="68">
                  <c:v>-0.000279407655769712</c:v>
                </c:pt>
                <c:pt idx="69">
                  <c:v>-0.00111763062307905</c:v>
                </c:pt>
                <c:pt idx="70">
                  <c:v>-0.000279407655769712</c:v>
                </c:pt>
                <c:pt idx="71">
                  <c:v>-0.000279407655769712</c:v>
                </c:pt>
                <c:pt idx="72">
                  <c:v>0.000558815311539623</c:v>
                </c:pt>
                <c:pt idx="73">
                  <c:v>-0.000279407655769712</c:v>
                </c:pt>
                <c:pt idx="74">
                  <c:v>-0.000279407655769712</c:v>
                </c:pt>
                <c:pt idx="75">
                  <c:v>-0.000279407655769712</c:v>
                </c:pt>
                <c:pt idx="76">
                  <c:v>-0.000279407655769712</c:v>
                </c:pt>
                <c:pt idx="77">
                  <c:v>-0.000279407655769712</c:v>
                </c:pt>
                <c:pt idx="78">
                  <c:v>0.000558815311539623</c:v>
                </c:pt>
                <c:pt idx="79">
                  <c:v>-0.000279407655769712</c:v>
                </c:pt>
                <c:pt idx="80">
                  <c:v>-0.000279407655769712</c:v>
                </c:pt>
                <c:pt idx="81">
                  <c:v>-0.000279407655769712</c:v>
                </c:pt>
                <c:pt idx="82">
                  <c:v>-0.000279407655769712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'Selected Points'!$F$5:$F$100</c:f>
              <c:numCache>
                <c:formatCode>0.000</c:formatCode>
                <c:ptCount val="96"/>
                <c:pt idx="0">
                  <c:v>9.99</c:v>
                </c:pt>
                <c:pt idx="1">
                  <c:v>10.36</c:v>
                </c:pt>
                <c:pt idx="2">
                  <c:v>10.73</c:v>
                </c:pt>
                <c:pt idx="3">
                  <c:v>11.1</c:v>
                </c:pt>
                <c:pt idx="4">
                  <c:v>11.47</c:v>
                </c:pt>
                <c:pt idx="5">
                  <c:v>11.84</c:v>
                </c:pt>
                <c:pt idx="6">
                  <c:v>12.21</c:v>
                </c:pt>
                <c:pt idx="7">
                  <c:v>12.58</c:v>
                </c:pt>
                <c:pt idx="8">
                  <c:v>12.95</c:v>
                </c:pt>
                <c:pt idx="9">
                  <c:v>13.32</c:v>
                </c:pt>
                <c:pt idx="10">
                  <c:v>13.69</c:v>
                </c:pt>
                <c:pt idx="11">
                  <c:v>14.06</c:v>
                </c:pt>
                <c:pt idx="12">
                  <c:v>14.43</c:v>
                </c:pt>
                <c:pt idx="13">
                  <c:v>14.8</c:v>
                </c:pt>
                <c:pt idx="14">
                  <c:v>15.17</c:v>
                </c:pt>
              </c:numCache>
            </c:numRef>
          </c:xVal>
          <c:yVal>
            <c:numRef>
              <c:f>'Selected Points'!$G$5:$G$100</c:f>
              <c:numCache>
                <c:formatCode>General</c:formatCode>
                <c:ptCount val="96"/>
                <c:pt idx="0">
                  <c:v>0.0142497904442583</c:v>
                </c:pt>
                <c:pt idx="1">
                  <c:v>0.0106174909192513</c:v>
                </c:pt>
                <c:pt idx="2">
                  <c:v>0.00782341436155353</c:v>
                </c:pt>
                <c:pt idx="3">
                  <c:v>0.0069851913942442</c:v>
                </c:pt>
                <c:pt idx="4">
                  <c:v>0.00502933780385582</c:v>
                </c:pt>
                <c:pt idx="5">
                  <c:v>0.00502933780385582</c:v>
                </c:pt>
                <c:pt idx="6">
                  <c:v>0.00335289186923734</c:v>
                </c:pt>
                <c:pt idx="7">
                  <c:v>0.00251466890192801</c:v>
                </c:pt>
                <c:pt idx="8">
                  <c:v>0.00139703827884896</c:v>
                </c:pt>
                <c:pt idx="9">
                  <c:v>0.00139703827884896</c:v>
                </c:pt>
                <c:pt idx="10">
                  <c:v>0.00139703827884896</c:v>
                </c:pt>
                <c:pt idx="11">
                  <c:v>0.000558815311539623</c:v>
                </c:pt>
                <c:pt idx="12">
                  <c:v>0.000558815311539623</c:v>
                </c:pt>
                <c:pt idx="13">
                  <c:v>0.000558815311539623</c:v>
                </c:pt>
                <c:pt idx="14">
                  <c:v>0.000558815311539623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544592"/>
        <c:axId val="1530547712"/>
      </c:scatterChart>
      <c:valAx>
        <c:axId val="15305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547712"/>
        <c:crosses val="autoZero"/>
        <c:crossBetween val="midCat"/>
      </c:valAx>
      <c:valAx>
        <c:axId val="153054771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54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Brass Sphere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'Selected Points'!$H$5:$H$60</c:f>
              <c:numCache>
                <c:formatCode>0.000</c:formatCode>
                <c:ptCount val="56"/>
              </c:numCache>
            </c:numRef>
          </c:xVal>
          <c:yVal>
            <c:numRef>
              <c:f>'Selected Points'!$I$5:$I$60</c:f>
              <c:numCache>
                <c:formatCode>General</c:formatCode>
                <c:ptCount val="5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44896"/>
        <c:axId val="1533063360"/>
      </c:scatterChart>
      <c:valAx>
        <c:axId val="15685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3063360"/>
        <c:crosses val="autoZero"/>
        <c:crossBetween val="midCat"/>
      </c:valAx>
      <c:valAx>
        <c:axId val="15330633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685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</a:t>
            </a:r>
            <a:r>
              <a:rPr lang="en-US" sz="1800"/>
              <a:t> Steel Slab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'Selected Points'!$J$5:$J$60</c:f>
              <c:numCache>
                <c:formatCode>0.000</c:formatCode>
                <c:ptCount val="56"/>
              </c:numCache>
            </c:numRef>
          </c:xVal>
          <c:yVal>
            <c:numRef>
              <c:f>'Selected Points'!$K$5:$K$60</c:f>
              <c:numCache>
                <c:formatCode>General</c:formatCode>
                <c:ptCount val="5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43184"/>
        <c:axId val="1568370288"/>
      </c:scatterChart>
      <c:valAx>
        <c:axId val="156814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68370288"/>
        <c:crosses val="autoZero"/>
        <c:crossBetween val="midCat"/>
      </c:valAx>
      <c:valAx>
        <c:axId val="156837028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6814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</a:t>
            </a:r>
            <a:r>
              <a:rPr lang="en-US" sz="1800" baseline="0"/>
              <a:t> Steel Cylinder</a:t>
            </a:r>
            <a:endParaRPr lang="en-US" sz="18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('Selected Points'!$L$5:$L$60,'Selected Points'!$N$5:$N$60)</c:f>
              <c:numCache>
                <c:formatCode>0.000</c:formatCode>
                <c:ptCount val="112"/>
              </c:numCache>
            </c:numRef>
          </c:xVal>
          <c:yVal>
            <c:numRef>
              <c:f>('Selected Points'!$M$5:$M$60,'Selected Points'!$O$5:$O$60)</c:f>
              <c:numCache>
                <c:formatCode>General</c:formatCode>
                <c:ptCount val="1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40176"/>
        <c:axId val="1566641952"/>
      </c:scatterChart>
      <c:valAx>
        <c:axId val="156664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66641952"/>
        <c:crosses val="autoZero"/>
        <c:crossBetween val="midCat"/>
      </c:valAx>
      <c:valAx>
        <c:axId val="156664195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6664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Steel Sphere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5"/>
          <c:order val="5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'Selected Points'!$P$5:$P$60</c:f>
              <c:numCache>
                <c:formatCode>0.000</c:formatCode>
                <c:ptCount val="56"/>
              </c:numCache>
            </c:numRef>
          </c:xVal>
          <c:yVal>
            <c:numRef>
              <c:f>'Selected Points'!$Q$5:$Q$60</c:f>
              <c:numCache>
                <c:formatCode>General</c:formatCode>
                <c:ptCount val="5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67440"/>
        <c:axId val="1530270144"/>
      </c:scatterChart>
      <c:valAx>
        <c:axId val="153026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Time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270144"/>
        <c:crosses val="autoZero"/>
        <c:crossBetween val="midCat"/>
      </c:valAx>
      <c:valAx>
        <c:axId val="15302701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Dimensionless Centerline Temperature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3026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Brass Slab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Table!$C$6:$C$246</c:f>
              <c:numCache>
                <c:formatCode>0.000</c:formatCode>
                <c:ptCount val="241"/>
                <c:pt idx="0">
                  <c:v>20.31</c:v>
                </c:pt>
                <c:pt idx="1">
                  <c:v>20.4</c:v>
                </c:pt>
                <c:pt idx="2">
                  <c:v>22.29</c:v>
                </c:pt>
                <c:pt idx="3">
                  <c:v>25.28</c:v>
                </c:pt>
                <c:pt idx="4">
                  <c:v>28.39</c:v>
                </c:pt>
                <c:pt idx="5">
                  <c:v>31.35</c:v>
                </c:pt>
                <c:pt idx="6">
                  <c:v>34.18</c:v>
                </c:pt>
                <c:pt idx="7">
                  <c:v>36.68</c:v>
                </c:pt>
                <c:pt idx="8">
                  <c:v>39.05</c:v>
                </c:pt>
                <c:pt idx="9">
                  <c:v>41.29</c:v>
                </c:pt>
                <c:pt idx="10">
                  <c:v>43.31</c:v>
                </c:pt>
                <c:pt idx="11">
                  <c:v>45.09</c:v>
                </c:pt>
                <c:pt idx="12">
                  <c:v>46.75</c:v>
                </c:pt>
                <c:pt idx="13">
                  <c:v>48.31</c:v>
                </c:pt>
                <c:pt idx="14">
                  <c:v>49.77</c:v>
                </c:pt>
                <c:pt idx="15">
                  <c:v>50.97</c:v>
                </c:pt>
                <c:pt idx="16">
                  <c:v>52.11</c:v>
                </c:pt>
                <c:pt idx="17">
                  <c:v>53.12</c:v>
                </c:pt>
                <c:pt idx="18">
                  <c:v>54.09</c:v>
                </c:pt>
                <c:pt idx="19">
                  <c:v>54.94</c:v>
                </c:pt>
                <c:pt idx="20">
                  <c:v>55.65</c:v>
                </c:pt>
                <c:pt idx="21">
                  <c:v>56.23</c:v>
                </c:pt>
                <c:pt idx="22">
                  <c:v>56.82</c:v>
                </c:pt>
                <c:pt idx="23">
                  <c:v>57.37</c:v>
                </c:pt>
                <c:pt idx="24">
                  <c:v>57.86</c:v>
                </c:pt>
                <c:pt idx="25">
                  <c:v>58.25</c:v>
                </c:pt>
                <c:pt idx="26">
                  <c:v>58.64</c:v>
                </c:pt>
                <c:pt idx="27">
                  <c:v>59.0</c:v>
                </c:pt>
                <c:pt idx="28">
                  <c:v>59.32</c:v>
                </c:pt>
                <c:pt idx="29">
                  <c:v>59.58</c:v>
                </c:pt>
                <c:pt idx="30">
                  <c:v>59.81</c:v>
                </c:pt>
                <c:pt idx="31">
                  <c:v>60.04</c:v>
                </c:pt>
                <c:pt idx="32">
                  <c:v>60.2</c:v>
                </c:pt>
                <c:pt idx="33">
                  <c:v>60.33</c:v>
                </c:pt>
                <c:pt idx="34">
                  <c:v>60.46</c:v>
                </c:pt>
                <c:pt idx="35">
                  <c:v>60.62</c:v>
                </c:pt>
                <c:pt idx="36">
                  <c:v>60.75</c:v>
                </c:pt>
                <c:pt idx="37">
                  <c:v>60.91</c:v>
                </c:pt>
                <c:pt idx="38">
                  <c:v>61.04</c:v>
                </c:pt>
                <c:pt idx="39">
                  <c:v>61.14</c:v>
                </c:pt>
                <c:pt idx="40">
                  <c:v>61.2</c:v>
                </c:pt>
                <c:pt idx="41">
                  <c:v>61.3</c:v>
                </c:pt>
                <c:pt idx="42">
                  <c:v>61.37</c:v>
                </c:pt>
                <c:pt idx="43">
                  <c:v>61.46</c:v>
                </c:pt>
                <c:pt idx="44">
                  <c:v>61.46</c:v>
                </c:pt>
                <c:pt idx="45">
                  <c:v>61.53</c:v>
                </c:pt>
                <c:pt idx="46">
                  <c:v>61.53</c:v>
                </c:pt>
                <c:pt idx="47">
                  <c:v>61.59</c:v>
                </c:pt>
                <c:pt idx="48">
                  <c:v>61.59</c:v>
                </c:pt>
                <c:pt idx="49">
                  <c:v>61.63</c:v>
                </c:pt>
                <c:pt idx="50">
                  <c:v>61.63</c:v>
                </c:pt>
                <c:pt idx="51">
                  <c:v>61.69</c:v>
                </c:pt>
                <c:pt idx="52">
                  <c:v>61.69</c:v>
                </c:pt>
                <c:pt idx="53">
                  <c:v>61.69</c:v>
                </c:pt>
                <c:pt idx="54">
                  <c:v>61.72</c:v>
                </c:pt>
                <c:pt idx="55">
                  <c:v>61.76</c:v>
                </c:pt>
                <c:pt idx="56">
                  <c:v>61.79</c:v>
                </c:pt>
                <c:pt idx="57">
                  <c:v>61.79</c:v>
                </c:pt>
                <c:pt idx="58">
                  <c:v>61.82</c:v>
                </c:pt>
                <c:pt idx="59">
                  <c:v>61.82</c:v>
                </c:pt>
                <c:pt idx="60">
                  <c:v>61.82</c:v>
                </c:pt>
                <c:pt idx="61">
                  <c:v>61.82</c:v>
                </c:pt>
                <c:pt idx="62">
                  <c:v>61.85</c:v>
                </c:pt>
                <c:pt idx="63">
                  <c:v>61.89</c:v>
                </c:pt>
                <c:pt idx="64">
                  <c:v>61.89</c:v>
                </c:pt>
                <c:pt idx="65">
                  <c:v>61.85</c:v>
                </c:pt>
                <c:pt idx="66">
                  <c:v>61.89</c:v>
                </c:pt>
                <c:pt idx="67">
                  <c:v>61.89</c:v>
                </c:pt>
                <c:pt idx="68">
                  <c:v>61.89</c:v>
                </c:pt>
                <c:pt idx="69">
                  <c:v>61.89</c:v>
                </c:pt>
                <c:pt idx="70">
                  <c:v>61.92</c:v>
                </c:pt>
                <c:pt idx="71">
                  <c:v>61.89</c:v>
                </c:pt>
                <c:pt idx="72">
                  <c:v>61.89</c:v>
                </c:pt>
                <c:pt idx="73">
                  <c:v>61.89</c:v>
                </c:pt>
                <c:pt idx="74">
                  <c:v>61.89</c:v>
                </c:pt>
                <c:pt idx="75">
                  <c:v>61.89</c:v>
                </c:pt>
                <c:pt idx="76">
                  <c:v>61.89</c:v>
                </c:pt>
                <c:pt idx="77">
                  <c:v>61.89</c:v>
                </c:pt>
                <c:pt idx="78">
                  <c:v>61.89</c:v>
                </c:pt>
                <c:pt idx="79">
                  <c:v>61.89</c:v>
                </c:pt>
                <c:pt idx="80">
                  <c:v>61.89</c:v>
                </c:pt>
                <c:pt idx="81">
                  <c:v>61.89</c:v>
                </c:pt>
                <c:pt idx="82">
                  <c:v>61.89</c:v>
                </c:pt>
                <c:pt idx="83">
                  <c:v>61.89</c:v>
                </c:pt>
                <c:pt idx="84">
                  <c:v>61.89</c:v>
                </c:pt>
                <c:pt idx="85">
                  <c:v>61.89</c:v>
                </c:pt>
                <c:pt idx="86">
                  <c:v>61.89</c:v>
                </c:pt>
                <c:pt idx="87">
                  <c:v>61.85</c:v>
                </c:pt>
                <c:pt idx="88">
                  <c:v>61.89</c:v>
                </c:pt>
                <c:pt idx="89">
                  <c:v>61.89</c:v>
                </c:pt>
                <c:pt idx="90">
                  <c:v>61.89</c:v>
                </c:pt>
                <c:pt idx="91">
                  <c:v>61.89</c:v>
                </c:pt>
                <c:pt idx="92">
                  <c:v>61.92</c:v>
                </c:pt>
                <c:pt idx="93">
                  <c:v>61.92</c:v>
                </c:pt>
                <c:pt idx="94">
                  <c:v>61.89</c:v>
                </c:pt>
                <c:pt idx="95">
                  <c:v>61.89</c:v>
                </c:pt>
                <c:pt idx="96">
                  <c:v>61.89</c:v>
                </c:pt>
                <c:pt idx="97">
                  <c:v>61.89</c:v>
                </c:pt>
                <c:pt idx="98">
                  <c:v>61.89</c:v>
                </c:pt>
                <c:pt idx="99">
                  <c:v>61.89</c:v>
                </c:pt>
                <c:pt idx="100">
                  <c:v>61.89</c:v>
                </c:pt>
                <c:pt idx="101">
                  <c:v>61.89</c:v>
                </c:pt>
                <c:pt idx="102">
                  <c:v>61.89</c:v>
                </c:pt>
                <c:pt idx="103">
                  <c:v>61.89</c:v>
                </c:pt>
                <c:pt idx="104">
                  <c:v>61.89</c:v>
                </c:pt>
                <c:pt idx="105">
                  <c:v>61.89</c:v>
                </c:pt>
                <c:pt idx="106">
                  <c:v>61.89</c:v>
                </c:pt>
                <c:pt idx="107">
                  <c:v>61.92</c:v>
                </c:pt>
                <c:pt idx="108">
                  <c:v>61.92</c:v>
                </c:pt>
                <c:pt idx="109">
                  <c:v>61.92</c:v>
                </c:pt>
                <c:pt idx="110">
                  <c:v>61.92</c:v>
                </c:pt>
                <c:pt idx="111">
                  <c:v>61.89</c:v>
                </c:pt>
                <c:pt idx="112">
                  <c:v>61.92</c:v>
                </c:pt>
                <c:pt idx="113">
                  <c:v>61.89</c:v>
                </c:pt>
                <c:pt idx="114">
                  <c:v>61.89</c:v>
                </c:pt>
                <c:pt idx="115">
                  <c:v>61.89</c:v>
                </c:pt>
                <c:pt idx="116">
                  <c:v>61.85</c:v>
                </c:pt>
                <c:pt idx="117">
                  <c:v>61.89</c:v>
                </c:pt>
                <c:pt idx="118">
                  <c:v>61.89</c:v>
                </c:pt>
                <c:pt idx="119">
                  <c:v>61.89</c:v>
                </c:pt>
                <c:pt idx="120">
                  <c:v>61.89</c:v>
                </c:pt>
                <c:pt idx="121">
                  <c:v>61.85</c:v>
                </c:pt>
                <c:pt idx="122">
                  <c:v>61.85</c:v>
                </c:pt>
                <c:pt idx="123">
                  <c:v>61.85</c:v>
                </c:pt>
                <c:pt idx="124">
                  <c:v>61.85</c:v>
                </c:pt>
                <c:pt idx="125">
                  <c:v>61.85</c:v>
                </c:pt>
                <c:pt idx="126">
                  <c:v>61.85</c:v>
                </c:pt>
                <c:pt idx="127">
                  <c:v>61.89</c:v>
                </c:pt>
                <c:pt idx="128">
                  <c:v>61.89</c:v>
                </c:pt>
                <c:pt idx="129">
                  <c:v>61.89</c:v>
                </c:pt>
                <c:pt idx="130">
                  <c:v>61.85</c:v>
                </c:pt>
                <c:pt idx="131">
                  <c:v>61.85</c:v>
                </c:pt>
                <c:pt idx="132">
                  <c:v>61.89</c:v>
                </c:pt>
                <c:pt idx="133">
                  <c:v>61.85</c:v>
                </c:pt>
                <c:pt idx="134">
                  <c:v>61.89</c:v>
                </c:pt>
                <c:pt idx="135">
                  <c:v>61.85</c:v>
                </c:pt>
                <c:pt idx="136">
                  <c:v>61.85</c:v>
                </c:pt>
                <c:pt idx="137">
                  <c:v>61.89</c:v>
                </c:pt>
                <c:pt idx="138">
                  <c:v>61.92</c:v>
                </c:pt>
                <c:pt idx="139">
                  <c:v>61.92</c:v>
                </c:pt>
                <c:pt idx="140">
                  <c:v>61.92</c:v>
                </c:pt>
                <c:pt idx="141">
                  <c:v>61.95</c:v>
                </c:pt>
                <c:pt idx="142">
                  <c:v>61.92</c:v>
                </c:pt>
                <c:pt idx="143">
                  <c:v>61.92</c:v>
                </c:pt>
                <c:pt idx="144">
                  <c:v>61.92</c:v>
                </c:pt>
                <c:pt idx="145">
                  <c:v>61.95</c:v>
                </c:pt>
                <c:pt idx="146">
                  <c:v>61.92</c:v>
                </c:pt>
                <c:pt idx="147">
                  <c:v>61.92</c:v>
                </c:pt>
                <c:pt idx="148">
                  <c:v>61.89</c:v>
                </c:pt>
                <c:pt idx="149">
                  <c:v>61.89</c:v>
                </c:pt>
                <c:pt idx="150">
                  <c:v>61.89</c:v>
                </c:pt>
                <c:pt idx="151">
                  <c:v>61.85</c:v>
                </c:pt>
                <c:pt idx="152">
                  <c:v>61.82</c:v>
                </c:pt>
                <c:pt idx="153">
                  <c:v>61.85</c:v>
                </c:pt>
                <c:pt idx="154">
                  <c:v>61.82</c:v>
                </c:pt>
                <c:pt idx="155">
                  <c:v>61.82</c:v>
                </c:pt>
                <c:pt idx="156">
                  <c:v>61.85</c:v>
                </c:pt>
                <c:pt idx="157">
                  <c:v>61.85</c:v>
                </c:pt>
                <c:pt idx="158">
                  <c:v>61.85</c:v>
                </c:pt>
                <c:pt idx="159">
                  <c:v>61.85</c:v>
                </c:pt>
                <c:pt idx="160">
                  <c:v>61.82</c:v>
                </c:pt>
                <c:pt idx="161">
                  <c:v>61.89</c:v>
                </c:pt>
                <c:pt idx="162">
                  <c:v>61.85</c:v>
                </c:pt>
                <c:pt idx="163">
                  <c:v>61.85</c:v>
                </c:pt>
                <c:pt idx="164">
                  <c:v>61.85</c:v>
                </c:pt>
                <c:pt idx="165">
                  <c:v>61.82</c:v>
                </c:pt>
                <c:pt idx="166">
                  <c:v>61.82</c:v>
                </c:pt>
                <c:pt idx="167">
                  <c:v>61.82</c:v>
                </c:pt>
                <c:pt idx="168">
                  <c:v>61.82</c:v>
                </c:pt>
                <c:pt idx="169">
                  <c:v>61.85</c:v>
                </c:pt>
                <c:pt idx="170">
                  <c:v>61.85</c:v>
                </c:pt>
                <c:pt idx="171">
                  <c:v>61.82</c:v>
                </c:pt>
                <c:pt idx="172">
                  <c:v>61.82</c:v>
                </c:pt>
                <c:pt idx="173">
                  <c:v>61.82</c:v>
                </c:pt>
                <c:pt idx="174">
                  <c:v>61.85</c:v>
                </c:pt>
                <c:pt idx="175">
                  <c:v>61.82</c:v>
                </c:pt>
                <c:pt idx="176">
                  <c:v>61.82</c:v>
                </c:pt>
                <c:pt idx="177">
                  <c:v>61.82</c:v>
                </c:pt>
                <c:pt idx="178">
                  <c:v>61.82</c:v>
                </c:pt>
                <c:pt idx="179">
                  <c:v>61.82</c:v>
                </c:pt>
                <c:pt idx="180">
                  <c:v>61.85</c:v>
                </c:pt>
                <c:pt idx="181">
                  <c:v>61.82</c:v>
                </c:pt>
                <c:pt idx="182">
                  <c:v>61.82</c:v>
                </c:pt>
                <c:pt idx="183">
                  <c:v>61.82</c:v>
                </c:pt>
                <c:pt idx="184">
                  <c:v>61.82</c:v>
                </c:pt>
                <c:pt idx="185">
                  <c:v>61.89</c:v>
                </c:pt>
                <c:pt idx="186">
                  <c:v>61.89</c:v>
                </c:pt>
                <c:pt idx="187">
                  <c:v>61.82</c:v>
                </c:pt>
                <c:pt idx="188">
                  <c:v>61.82</c:v>
                </c:pt>
                <c:pt idx="189">
                  <c:v>61.79</c:v>
                </c:pt>
                <c:pt idx="190">
                  <c:v>61.79</c:v>
                </c:pt>
                <c:pt idx="191">
                  <c:v>61.79</c:v>
                </c:pt>
                <c:pt idx="192">
                  <c:v>61.82</c:v>
                </c:pt>
                <c:pt idx="193">
                  <c:v>61.79</c:v>
                </c:pt>
                <c:pt idx="194">
                  <c:v>61.82</c:v>
                </c:pt>
                <c:pt idx="195">
                  <c:v>61.79</c:v>
                </c:pt>
                <c:pt idx="196">
                  <c:v>61.82</c:v>
                </c:pt>
                <c:pt idx="197">
                  <c:v>61.79</c:v>
                </c:pt>
                <c:pt idx="198">
                  <c:v>61.79</c:v>
                </c:pt>
                <c:pt idx="199">
                  <c:v>61.79</c:v>
                </c:pt>
                <c:pt idx="200">
                  <c:v>61.79</c:v>
                </c:pt>
                <c:pt idx="201">
                  <c:v>61.76</c:v>
                </c:pt>
                <c:pt idx="202">
                  <c:v>61.79</c:v>
                </c:pt>
                <c:pt idx="203">
                  <c:v>61.76</c:v>
                </c:pt>
                <c:pt idx="204">
                  <c:v>61.76</c:v>
                </c:pt>
                <c:pt idx="205">
                  <c:v>61.76</c:v>
                </c:pt>
                <c:pt idx="206">
                  <c:v>61.76</c:v>
                </c:pt>
                <c:pt idx="207">
                  <c:v>61.79</c:v>
                </c:pt>
                <c:pt idx="208">
                  <c:v>61.79</c:v>
                </c:pt>
                <c:pt idx="209">
                  <c:v>61.79</c:v>
                </c:pt>
                <c:pt idx="210">
                  <c:v>61.79</c:v>
                </c:pt>
                <c:pt idx="211">
                  <c:v>61.79</c:v>
                </c:pt>
                <c:pt idx="212">
                  <c:v>61.79</c:v>
                </c:pt>
                <c:pt idx="213">
                  <c:v>61.79</c:v>
                </c:pt>
                <c:pt idx="214">
                  <c:v>61.79</c:v>
                </c:pt>
                <c:pt idx="215">
                  <c:v>61.79</c:v>
                </c:pt>
                <c:pt idx="216">
                  <c:v>61.79</c:v>
                </c:pt>
                <c:pt idx="217">
                  <c:v>61.76</c:v>
                </c:pt>
                <c:pt idx="218">
                  <c:v>61.79</c:v>
                </c:pt>
                <c:pt idx="219">
                  <c:v>61.79</c:v>
                </c:pt>
                <c:pt idx="220">
                  <c:v>61.79</c:v>
                </c:pt>
                <c:pt idx="221">
                  <c:v>61.79</c:v>
                </c:pt>
                <c:pt idx="222">
                  <c:v>61.79</c:v>
                </c:pt>
                <c:pt idx="223">
                  <c:v>61.79</c:v>
                </c:pt>
                <c:pt idx="224">
                  <c:v>61.79</c:v>
                </c:pt>
                <c:pt idx="225">
                  <c:v>61.79</c:v>
                </c:pt>
                <c:pt idx="226">
                  <c:v>61.76</c:v>
                </c:pt>
                <c:pt idx="227">
                  <c:v>61.76</c:v>
                </c:pt>
                <c:pt idx="228">
                  <c:v>61.79</c:v>
                </c:pt>
                <c:pt idx="229">
                  <c:v>61.76</c:v>
                </c:pt>
                <c:pt idx="230">
                  <c:v>61.76</c:v>
                </c:pt>
                <c:pt idx="231">
                  <c:v>61.76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Table!$G$3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Table!$G$6:$G$246</c:f>
              <c:numCache>
                <c:formatCode>0.000</c:formatCode>
                <c:ptCount val="241"/>
                <c:pt idx="0">
                  <c:v>20.18</c:v>
                </c:pt>
                <c:pt idx="1">
                  <c:v>23.73886482647175</c:v>
                </c:pt>
                <c:pt idx="2">
                  <c:v>26.96781251688989</c:v>
                </c:pt>
                <c:pt idx="3">
                  <c:v>29.8974273507843</c:v>
                </c:pt>
                <c:pt idx="4">
                  <c:v>32.55545835588327</c:v>
                </c:pt>
                <c:pt idx="5">
                  <c:v>34.96708214421439</c:v>
                </c:pt>
                <c:pt idx="6">
                  <c:v>37.15514138253315</c:v>
                </c:pt>
                <c:pt idx="7">
                  <c:v>39.1403611558483</c:v>
                </c:pt>
                <c:pt idx="8">
                  <c:v>40.94154527341799</c:v>
                </c:pt>
                <c:pt idx="9">
                  <c:v>42.57575437660847</c:v>
                </c:pt>
                <c:pt idx="10">
                  <c:v>44.05846753563523</c:v>
                </c:pt>
                <c:pt idx="11">
                  <c:v>45.40372886581576</c:v>
                </c:pt>
                <c:pt idx="12">
                  <c:v>46.6242805520684</c:v>
                </c:pt>
                <c:pt idx="13">
                  <c:v>47.73168354165276</c:v>
                </c:pt>
                <c:pt idx="14">
                  <c:v>48.73642704834153</c:v>
                </c:pt>
                <c:pt idx="15">
                  <c:v>49.64802790523658</c:v>
                </c:pt>
                <c:pt idx="16">
                  <c:v>50.47512070728961</c:v>
                </c:pt>
                <c:pt idx="17">
                  <c:v>51.22553959734852</c:v>
                </c:pt>
                <c:pt idx="18">
                  <c:v>51.90639247039908</c:v>
                </c:pt>
                <c:pt idx="19">
                  <c:v>52.52412829885724</c:v>
                </c:pt>
                <c:pt idx="20">
                  <c:v>53.08459821661077</c:v>
                </c:pt>
                <c:pt idx="21">
                  <c:v>53.5931109403922</c:v>
                </c:pt>
                <c:pt idx="22">
                  <c:v>54.0544830534292</c:v>
                </c:pt>
                <c:pt idx="23">
                  <c:v>54.47308462765395</c:v>
                </c:pt>
                <c:pt idx="24">
                  <c:v>54.85288061660091</c:v>
                </c:pt>
                <c:pt idx="25">
                  <c:v>55.19746841106237</c:v>
                </c:pt>
                <c:pt idx="26">
                  <c:v>55.5101119132253</c:v>
                </c:pt>
                <c:pt idx="27">
                  <c:v>55.79377245203651</c:v>
                </c:pt>
                <c:pt idx="28">
                  <c:v>56.05113683262336</c:v>
                </c:pt>
                <c:pt idx="29">
                  <c:v>56.28464278545149</c:v>
                </c:pt>
                <c:pt idx="30">
                  <c:v>56.4965020562715</c:v>
                </c:pt>
                <c:pt idx="31">
                  <c:v>56.6887213555603</c:v>
                </c:pt>
                <c:pt idx="32">
                  <c:v>56.86312136588822</c:v>
                </c:pt>
                <c:pt idx="33">
                  <c:v>57.02135398724786</c:v>
                </c:pt>
                <c:pt idx="34">
                  <c:v>57.16491798369066</c:v>
                </c:pt>
                <c:pt idx="35">
                  <c:v>57.29517317947475</c:v>
                </c:pt>
                <c:pt idx="36">
                  <c:v>57.41335333918848</c:v>
                </c:pt>
                <c:pt idx="37">
                  <c:v>57.52057785384903</c:v>
                </c:pt>
                <c:pt idx="38">
                  <c:v>57.61786234366557</c:v>
                </c:pt>
                <c:pt idx="39">
                  <c:v>57.70612827789552</c:v>
                </c:pt>
                <c:pt idx="40">
                  <c:v>57.78621170291196</c:v>
                </c:pt>
                <c:pt idx="41">
                  <c:v>57.85887116115387</c:v>
                </c:pt>
                <c:pt idx="42">
                  <c:v>57.92479487596656</c:v>
                </c:pt>
                <c:pt idx="43">
                  <c:v>57.98460727038651</c:v>
                </c:pt>
                <c:pt idx="44">
                  <c:v>58.03887488161583</c:v>
                </c:pt>
                <c:pt idx="45">
                  <c:v>58.08811172720774</c:v>
                </c:pt>
                <c:pt idx="46">
                  <c:v>58.13278417379095</c:v>
                </c:pt>
                <c:pt idx="47">
                  <c:v>58.17331535444925</c:v>
                </c:pt>
                <c:pt idx="48">
                  <c:v>58.21008917659699</c:v>
                </c:pt>
                <c:pt idx="49">
                  <c:v>58.24345395831295</c:v>
                </c:pt>
                <c:pt idx="50">
                  <c:v>58.27372572757535</c:v>
                </c:pt>
                <c:pt idx="51">
                  <c:v>58.3011912156483</c:v>
                </c:pt>
                <c:pt idx="52">
                  <c:v>58.3261105729725</c:v>
                </c:pt>
                <c:pt idx="53">
                  <c:v>58.34871983328499</c:v>
                </c:pt>
                <c:pt idx="54">
                  <c:v>58.36923314930786</c:v>
                </c:pt>
                <c:pt idx="55">
                  <c:v>58.38784482118204</c:v>
                </c:pt>
                <c:pt idx="56">
                  <c:v>58.40473113685942</c:v>
                </c:pt>
                <c:pt idx="57">
                  <c:v>58.42005204188526</c:v>
                </c:pt>
                <c:pt idx="58">
                  <c:v>58.43395265438685</c:v>
                </c:pt>
                <c:pt idx="59">
                  <c:v>58.44656463961835</c:v>
                </c:pt>
                <c:pt idx="60">
                  <c:v>58.45800745708136</c:v>
                </c:pt>
                <c:pt idx="61">
                  <c:v>58.46838949203371</c:v>
                </c:pt>
                <c:pt idx="62">
                  <c:v>58.47780908210407</c:v>
                </c:pt>
                <c:pt idx="63">
                  <c:v>58.48635544873652</c:v>
                </c:pt>
                <c:pt idx="64">
                  <c:v>58.49410954228738</c:v>
                </c:pt>
                <c:pt idx="65">
                  <c:v>58.50114480877914</c:v>
                </c:pt>
                <c:pt idx="66">
                  <c:v>58.50752788557403</c:v>
                </c:pt>
                <c:pt idx="67">
                  <c:v>58.51331923255672</c:v>
                </c:pt>
                <c:pt idx="68">
                  <c:v>58.51857370480448</c:v>
                </c:pt>
                <c:pt idx="69">
                  <c:v>58.52334107216908</c:v>
                </c:pt>
                <c:pt idx="70">
                  <c:v>58.52766649069209</c:v>
                </c:pt>
                <c:pt idx="71">
                  <c:v>58.53159093031848</c:v>
                </c:pt>
                <c:pt idx="72">
                  <c:v>58.53515156295998</c:v>
                </c:pt>
                <c:pt idx="73">
                  <c:v>58.53838211458381</c:v>
                </c:pt>
                <c:pt idx="74">
                  <c:v>58.54131318466184</c:v>
                </c:pt>
                <c:pt idx="75">
                  <c:v>58.54397253600569</c:v>
                </c:pt>
                <c:pt idx="76">
                  <c:v>58.54638535773353</c:v>
                </c:pt>
                <c:pt idx="77">
                  <c:v>58.54857450385887</c:v>
                </c:pt>
                <c:pt idx="78">
                  <c:v>58.55056070976161</c:v>
                </c:pt>
                <c:pt idx="79">
                  <c:v>58.55236278859154</c:v>
                </c:pt>
                <c:pt idx="80">
                  <c:v>58.55399780946465</c:v>
                </c:pt>
                <c:pt idx="81">
                  <c:v>58.55548125914016</c:v>
                </c:pt>
                <c:pt idx="82">
                  <c:v>58.5568271887096</c:v>
                </c:pt>
                <c:pt idx="83">
                  <c:v>58.55804834668738</c:v>
                </c:pt>
                <c:pt idx="84">
                  <c:v>58.55915629976351</c:v>
                </c:pt>
                <c:pt idx="85">
                  <c:v>58.56016154236211</c:v>
                </c:pt>
                <c:pt idx="86">
                  <c:v>58.56107359604365</c:v>
                </c:pt>
                <c:pt idx="87">
                  <c:v>58.56190109969218</c:v>
                </c:pt>
                <c:pt idx="88">
                  <c:v>58.56265189134205</c:v>
                </c:pt>
                <c:pt idx="89">
                  <c:v>58.563333082419</c:v>
                </c:pt>
                <c:pt idx="90">
                  <c:v>58.56395112509886</c:v>
                </c:pt>
                <c:pt idx="91">
                  <c:v>58.56451187342201</c:v>
                </c:pt>
                <c:pt idx="92">
                  <c:v>58.56502063874218</c:v>
                </c:pt>
                <c:pt idx="93">
                  <c:v>58.5654822400352</c:v>
                </c:pt>
                <c:pt idx="94">
                  <c:v>58.56590104954374</c:v>
                </c:pt>
                <c:pt idx="95">
                  <c:v>58.5662810341909</c:v>
                </c:pt>
                <c:pt idx="96">
                  <c:v>58.5666257931544</c:v>
                </c:pt>
                <c:pt idx="97">
                  <c:v>58.56693859195773</c:v>
                </c:pt>
                <c:pt idx="98">
                  <c:v>58.56722239340084</c:v>
                </c:pt>
                <c:pt idx="99">
                  <c:v>58.5674798856235</c:v>
                </c:pt>
                <c:pt idx="100">
                  <c:v>58.56771350756706</c:v>
                </c:pt>
                <c:pt idx="101">
                  <c:v>58.56792547207592</c:v>
                </c:pt>
                <c:pt idx="102">
                  <c:v>58.5681177868574</c:v>
                </c:pt>
                <c:pt idx="103">
                  <c:v>58.56829227349842</c:v>
                </c:pt>
                <c:pt idx="104">
                  <c:v>58.56845058471957</c:v>
                </c:pt>
                <c:pt idx="105">
                  <c:v>58.56859422002936</c:v>
                </c:pt>
                <c:pt idx="106">
                  <c:v>58.56872453992755</c:v>
                </c:pt>
                <c:pt idx="107">
                  <c:v>58.56884277879156</c:v>
                </c:pt>
                <c:pt idx="108">
                  <c:v>58.56895005656846</c:v>
                </c:pt>
                <c:pt idx="109">
                  <c:v>58.56904738938295</c:v>
                </c:pt>
                <c:pt idx="110">
                  <c:v>58.56913569916202</c:v>
                </c:pt>
                <c:pt idx="111">
                  <c:v>58.56921582236732</c:v>
                </c:pt>
                <c:pt idx="112">
                  <c:v>58.56928851791811</c:v>
                </c:pt>
                <c:pt idx="113">
                  <c:v>58.56935447437958</c:v>
                </c:pt>
                <c:pt idx="114">
                  <c:v>58.56941431648495</c:v>
                </c:pt>
                <c:pt idx="115">
                  <c:v>58.56946861105283</c:v>
                </c:pt>
                <c:pt idx="116">
                  <c:v>58.56951787235612</c:v>
                </c:pt>
                <c:pt idx="117">
                  <c:v>58.56956256699311</c:v>
                </c:pt>
                <c:pt idx="118">
                  <c:v>58.56960311830704</c:v>
                </c:pt>
                <c:pt idx="119">
                  <c:v>58.56963991039606</c:v>
                </c:pt>
                <c:pt idx="120">
                  <c:v>58.56967329175125</c:v>
                </c:pt>
                <c:pt idx="121">
                  <c:v>58.56970357855759</c:v>
                </c:pt>
                <c:pt idx="122">
                  <c:v>58.56973105768874</c:v>
                </c:pt>
                <c:pt idx="123">
                  <c:v>58.5697559894244</c:v>
                </c:pt>
                <c:pt idx="124">
                  <c:v>58.56977860991554</c:v>
                </c:pt>
                <c:pt idx="125">
                  <c:v>58.56979913342125</c:v>
                </c:pt>
                <c:pt idx="126">
                  <c:v>58.56981775433821</c:v>
                </c:pt>
                <c:pt idx="127">
                  <c:v>58.56983464904192</c:v>
                </c:pt>
                <c:pt idx="128">
                  <c:v>58.56984997755739</c:v>
                </c:pt>
                <c:pt idx="129">
                  <c:v>58.56986388507482</c:v>
                </c:pt>
                <c:pt idx="130">
                  <c:v>58.56987650332488</c:v>
                </c:pt>
                <c:pt idx="131">
                  <c:v>58.5698879518264</c:v>
                </c:pt>
                <c:pt idx="132">
                  <c:v>58.56989833901847</c:v>
                </c:pt>
                <c:pt idx="133">
                  <c:v>58.56990776328759</c:v>
                </c:pt>
                <c:pt idx="134">
                  <c:v>58.5699163138995</c:v>
                </c:pt>
                <c:pt idx="135">
                  <c:v>58.5699240718448</c:v>
                </c:pt>
                <c:pt idx="136">
                  <c:v>58.56993111060594</c:v>
                </c:pt>
                <c:pt idx="137">
                  <c:v>58.56993749685345</c:v>
                </c:pt>
                <c:pt idx="138">
                  <c:v>58.5699432910772</c:v>
                </c:pt>
                <c:pt idx="139">
                  <c:v>58.56994854815953</c:v>
                </c:pt>
                <c:pt idx="140">
                  <c:v>58.56995331789501</c:v>
                </c:pt>
                <c:pt idx="141">
                  <c:v>58.56995764546213</c:v>
                </c:pt>
                <c:pt idx="142">
                  <c:v>58.56996157185117</c:v>
                </c:pt>
                <c:pt idx="143">
                  <c:v>58.5699651342525</c:v>
                </c:pt>
                <c:pt idx="144">
                  <c:v>58.56996836640885</c:v>
                </c:pt>
                <c:pt idx="145">
                  <c:v>58.5699712989349</c:v>
                </c:pt>
                <c:pt idx="146">
                  <c:v>58.56997395960724</c:v>
                </c:pt>
                <c:pt idx="147">
                  <c:v>58.5699763736275</c:v>
                </c:pt>
                <c:pt idx="148">
                  <c:v>58.56997856386105</c:v>
                </c:pt>
                <c:pt idx="149">
                  <c:v>58.56998055105358</c:v>
                </c:pt>
                <c:pt idx="150">
                  <c:v>58.56998235402756</c:v>
                </c:pt>
                <c:pt idx="151">
                  <c:v>58.5699839898606</c:v>
                </c:pt>
                <c:pt idx="152">
                  <c:v>58.56998547404717</c:v>
                </c:pt>
                <c:pt idx="153">
                  <c:v>58.5699868206453</c:v>
                </c:pt>
                <c:pt idx="154">
                  <c:v>58.56998804240987</c:v>
                </c:pt>
                <c:pt idx="155">
                  <c:v>58.56998915091331</c:v>
                </c:pt>
                <c:pt idx="156">
                  <c:v>58.56999015665525</c:v>
                </c:pt>
                <c:pt idx="157">
                  <c:v>58.56999106916198</c:v>
                </c:pt>
                <c:pt idx="158">
                  <c:v>58.56999189707668</c:v>
                </c:pt>
                <c:pt idx="159">
                  <c:v>58.56999264824127</c:v>
                </c:pt>
                <c:pt idx="160">
                  <c:v>58.56999332977072</c:v>
                </c:pt>
                <c:pt idx="161">
                  <c:v>58.5699939481204</c:v>
                </c:pt>
                <c:pt idx="162">
                  <c:v>58.56999450914727</c:v>
                </c:pt>
                <c:pt idx="163">
                  <c:v>58.56999501816531</c:v>
                </c:pt>
                <c:pt idx="164">
                  <c:v>58.5699954799959</c:v>
                </c:pt>
                <c:pt idx="165">
                  <c:v>58.56999589901345</c:v>
                </c:pt>
                <c:pt idx="166">
                  <c:v>58.56999627918684</c:v>
                </c:pt>
                <c:pt idx="167">
                  <c:v>58.56999662411707</c:v>
                </c:pt>
                <c:pt idx="168">
                  <c:v>58.56999693707124</c:v>
                </c:pt>
                <c:pt idx="169">
                  <c:v>58.56999722101366</c:v>
                </c:pt>
                <c:pt idx="170">
                  <c:v>58.56999747863379</c:v>
                </c:pt>
                <c:pt idx="171">
                  <c:v>58.56999771237178</c:v>
                </c:pt>
                <c:pt idx="172">
                  <c:v>58.56999792444159</c:v>
                </c:pt>
                <c:pt idx="173">
                  <c:v>58.5699981168519</c:v>
                </c:pt>
                <c:pt idx="174">
                  <c:v>58.5699982914252</c:v>
                </c:pt>
                <c:pt idx="175">
                  <c:v>58.56999844981507</c:v>
                </c:pt>
                <c:pt idx="176">
                  <c:v>58.56999859352173</c:v>
                </c:pt>
                <c:pt idx="177">
                  <c:v>58.56999872390636</c:v>
                </c:pt>
                <c:pt idx="178">
                  <c:v>58.56999884220395</c:v>
                </c:pt>
                <c:pt idx="179">
                  <c:v>58.56999894953502</c:v>
                </c:pt>
                <c:pt idx="180">
                  <c:v>58.56999904691619</c:v>
                </c:pt>
                <c:pt idx="181">
                  <c:v>58.56999913526983</c:v>
                </c:pt>
                <c:pt idx="182">
                  <c:v>58.56999921543284</c:v>
                </c:pt>
                <c:pt idx="183">
                  <c:v>58.5699992881645</c:v>
                </c:pt>
                <c:pt idx="184">
                  <c:v>58.56999935415372</c:v>
                </c:pt>
                <c:pt idx="185">
                  <c:v>58.56999941402555</c:v>
                </c:pt>
                <c:pt idx="186">
                  <c:v>58.56999946834709</c:v>
                </c:pt>
                <c:pt idx="187">
                  <c:v>58.56999951763287</c:v>
                </c:pt>
                <c:pt idx="188">
                  <c:v>58.56999956234971</c:v>
                </c:pt>
                <c:pt idx="189">
                  <c:v>58.56999960292116</c:v>
                </c:pt>
                <c:pt idx="190">
                  <c:v>58.56999963973153</c:v>
                </c:pt>
                <c:pt idx="191">
                  <c:v>58.56999967312947</c:v>
                </c:pt>
                <c:pt idx="192">
                  <c:v>58.56999970343131</c:v>
                </c:pt>
                <c:pt idx="193">
                  <c:v>58.5699997309241</c:v>
                </c:pt>
                <c:pt idx="194">
                  <c:v>58.56999975586822</c:v>
                </c:pt>
                <c:pt idx="195">
                  <c:v>58.56999977849994</c:v>
                </c:pt>
                <c:pt idx="196">
                  <c:v>58.56999979903365</c:v>
                </c:pt>
                <c:pt idx="197">
                  <c:v>58.56999981766381</c:v>
                </c:pt>
                <c:pt idx="198">
                  <c:v>58.5699998345669</c:v>
                </c:pt>
                <c:pt idx="199">
                  <c:v>58.56999984990303</c:v>
                </c:pt>
                <c:pt idx="200">
                  <c:v>58.56999986381746</c:v>
                </c:pt>
                <c:pt idx="201">
                  <c:v>58.56999987644198</c:v>
                </c:pt>
                <c:pt idx="202">
                  <c:v>58.56999988789617</c:v>
                </c:pt>
                <c:pt idx="203">
                  <c:v>58.56999989828852</c:v>
                </c:pt>
                <c:pt idx="204">
                  <c:v>58.56999990771747</c:v>
                </c:pt>
                <c:pt idx="205">
                  <c:v>58.56999991627233</c:v>
                </c:pt>
                <c:pt idx="206">
                  <c:v>58.56999992403412</c:v>
                </c:pt>
                <c:pt idx="207">
                  <c:v>58.56999993107639</c:v>
                </c:pt>
                <c:pt idx="208">
                  <c:v>58.5699999374658</c:v>
                </c:pt>
                <c:pt idx="209">
                  <c:v>58.56999994326291</c:v>
                </c:pt>
                <c:pt idx="210">
                  <c:v>58.5699999485226</c:v>
                </c:pt>
                <c:pt idx="211">
                  <c:v>58.5699999532947</c:v>
                </c:pt>
                <c:pt idx="212">
                  <c:v>58.56999995762443</c:v>
                </c:pt>
                <c:pt idx="213">
                  <c:v>58.56999996155276</c:v>
                </c:pt>
                <c:pt idx="214">
                  <c:v>58.56999996511693</c:v>
                </c:pt>
                <c:pt idx="215">
                  <c:v>58.5699999683507</c:v>
                </c:pt>
                <c:pt idx="216">
                  <c:v>58.56999997128468</c:v>
                </c:pt>
                <c:pt idx="217">
                  <c:v>58.56999997394667</c:v>
                </c:pt>
                <c:pt idx="218">
                  <c:v>58.5699999763619</c:v>
                </c:pt>
                <c:pt idx="219">
                  <c:v>58.56999997855321</c:v>
                </c:pt>
                <c:pt idx="220">
                  <c:v>58.56999998054139</c:v>
                </c:pt>
                <c:pt idx="221">
                  <c:v>58.56999998234527</c:v>
                </c:pt>
                <c:pt idx="222">
                  <c:v>58.5699999839819</c:v>
                </c:pt>
                <c:pt idx="223">
                  <c:v>58.56999998546683</c:v>
                </c:pt>
                <c:pt idx="224">
                  <c:v>58.5699999868141</c:v>
                </c:pt>
                <c:pt idx="225">
                  <c:v>58.56999998803647</c:v>
                </c:pt>
                <c:pt idx="226">
                  <c:v>58.56999998914552</c:v>
                </c:pt>
                <c:pt idx="227">
                  <c:v>58.56999999015176</c:v>
                </c:pt>
                <c:pt idx="228">
                  <c:v>58.56999999106472</c:v>
                </c:pt>
                <c:pt idx="229">
                  <c:v>58.56999999189305</c:v>
                </c:pt>
                <c:pt idx="230">
                  <c:v>58.56999999264459</c:v>
                </c:pt>
                <c:pt idx="231">
                  <c:v>58.56999999332645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Table!$H$3</c:f>
              <c:strCache>
                <c:ptCount val="1"/>
                <c:pt idx="0">
                  <c:v>One-Term</c:v>
                </c:pt>
              </c:strCache>
            </c:strRef>
          </c:tx>
          <c:marker>
            <c:symbol val="none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Table!$H$6:$H$246</c:f>
              <c:numCache>
                <c:formatCode>0.000</c:formatCode>
                <c:ptCount val="241"/>
                <c:pt idx="0">
                  <c:v>19.28551299999999</c:v>
                </c:pt>
                <c:pt idx="1">
                  <c:v>22.75809542308633</c:v>
                </c:pt>
                <c:pt idx="2">
                  <c:v>25.92371625379835</c:v>
                </c:pt>
                <c:pt idx="3">
                  <c:v>28.80950959802986</c:v>
                </c:pt>
                <c:pt idx="4">
                  <c:v>31.44021102152843</c:v>
                </c:pt>
                <c:pt idx="5">
                  <c:v>33.83836957069522</c:v>
                </c:pt>
                <c:pt idx="6">
                  <c:v>36.02454105164319</c:v>
                </c:pt>
                <c:pt idx="7">
                  <c:v>38.01746422420437</c:v>
                </c:pt>
                <c:pt idx="8">
                  <c:v>39.83422142113254</c:v>
                </c:pt>
                <c:pt idx="9">
                  <c:v>41.49038496924792</c:v>
                </c:pt>
                <c:pt idx="10">
                  <c:v>43.00015066757232</c:v>
                </c:pt>
                <c:pt idx="11">
                  <c:v>44.37645946656188</c:v>
                </c:pt>
                <c:pt idx="12">
                  <c:v>45.63110839141053</c:v>
                </c:pt>
                <c:pt idx="13">
                  <c:v>46.77485166020279</c:v>
                </c:pt>
                <c:pt idx="14">
                  <c:v>47.81749286364973</c:v>
                </c:pt>
                <c:pt idx="15">
                  <c:v>48.76796899652631</c:v>
                </c:pt>
                <c:pt idx="16">
                  <c:v>49.63442706108523</c:v>
                </c:pt>
                <c:pt idx="17">
                  <c:v>50.42429389905314</c:v>
                </c:pt>
                <c:pt idx="18">
                  <c:v>51.14433985077386</c:v>
                </c:pt>
                <c:pt idx="19">
                  <c:v>51.80073678715273</c:v>
                </c:pt>
                <c:pt idx="20">
                  <c:v>52.3991110118226</c:v>
                </c:pt>
                <c:pt idx="21">
                  <c:v>52.94459148698221</c:v>
                </c:pt>
                <c:pt idx="22">
                  <c:v>53.44185379627457</c:v>
                </c:pt>
                <c:pt idx="23">
                  <c:v>53.89516022153281</c:v>
                </c:pt>
                <c:pt idx="24">
                  <c:v>54.30839627691137</c:v>
                </c:pt>
                <c:pt idx="25">
                  <c:v>54.68510401355451</c:v>
                </c:pt>
                <c:pt idx="26">
                  <c:v>55.02851238027314</c:v>
                </c:pt>
                <c:pt idx="27">
                  <c:v>55.3415649004662</c:v>
                </c:pt>
                <c:pt idx="28">
                  <c:v>55.62694490251932</c:v>
                </c:pt>
                <c:pt idx="29">
                  <c:v>55.88709851994307</c:v>
                </c:pt>
                <c:pt idx="30">
                  <c:v>56.12425565839617</c:v>
                </c:pt>
                <c:pt idx="31">
                  <c:v>56.34044910931271</c:v>
                </c:pt>
                <c:pt idx="32">
                  <c:v>56.53753197396556</c:v>
                </c:pt>
                <c:pt idx="33">
                  <c:v>56.71719354731618</c:v>
                </c:pt>
                <c:pt idx="34">
                  <c:v>56.88097379779956</c:v>
                </c:pt>
                <c:pt idx="35">
                  <c:v>57.03027656715717</c:v>
                </c:pt>
                <c:pt idx="36">
                  <c:v>57.1663816034608</c:v>
                </c:pt>
                <c:pt idx="37">
                  <c:v>57.29045553046772</c:v>
                </c:pt>
                <c:pt idx="38">
                  <c:v>57.40356184733156</c:v>
                </c:pt>
                <c:pt idx="39">
                  <c:v>57.50667004438078</c:v>
                </c:pt>
                <c:pt idx="40">
                  <c:v>57.60066391310114</c:v>
                </c:pt>
                <c:pt idx="41">
                  <c:v>57.68634912155068</c:v>
                </c:pt>
                <c:pt idx="42">
                  <c:v>57.76446012014022</c:v>
                </c:pt>
                <c:pt idx="43">
                  <c:v>57.835666436972</c:v>
                </c:pt>
                <c:pt idx="44">
                  <c:v>57.90057841669707</c:v>
                </c:pt>
                <c:pt idx="45">
                  <c:v>57.95975245208189</c:v>
                </c:pt>
                <c:pt idx="46">
                  <c:v>58.0136957531267</c:v>
                </c:pt>
                <c:pt idx="47">
                  <c:v>58.06287069461392</c:v>
                </c:pt>
                <c:pt idx="48">
                  <c:v>58.10769877935169</c:v>
                </c:pt>
                <c:pt idx="49">
                  <c:v>58.14856425108343</c:v>
                </c:pt>
                <c:pt idx="50">
                  <c:v>58.18581738803156</c:v>
                </c:pt>
                <c:pt idx="51">
                  <c:v>58.21977750530576</c:v>
                </c:pt>
                <c:pt idx="52">
                  <c:v>58.2507356919112</c:v>
                </c:pt>
                <c:pt idx="53">
                  <c:v>58.27895730581665</c:v>
                </c:pt>
                <c:pt idx="54">
                  <c:v>58.30468424846933</c:v>
                </c:pt>
                <c:pt idx="55">
                  <c:v>58.32813703825206</c:v>
                </c:pt>
                <c:pt idx="56">
                  <c:v>58.34951670065573</c:v>
                </c:pt>
                <c:pt idx="57">
                  <c:v>58.36900649136847</c:v>
                </c:pt>
                <c:pt idx="58">
                  <c:v>58.38677346705096</c:v>
                </c:pt>
                <c:pt idx="59">
                  <c:v>58.40296991726201</c:v>
                </c:pt>
                <c:pt idx="60">
                  <c:v>58.41773466980778</c:v>
                </c:pt>
                <c:pt idx="61">
                  <c:v>58.43119428070383</c:v>
                </c:pt>
                <c:pt idx="62">
                  <c:v>58.44346411894944</c:v>
                </c:pt>
                <c:pt idx="63">
                  <c:v>58.45464935541252</c:v>
                </c:pt>
                <c:pt idx="64">
                  <c:v>58.46484586430129</c:v>
                </c:pt>
                <c:pt idx="65">
                  <c:v>58.47414104494962</c:v>
                </c:pt>
                <c:pt idx="66">
                  <c:v>58.48261457096012</c:v>
                </c:pt>
                <c:pt idx="67">
                  <c:v>58.49033907312602</c:v>
                </c:pt>
                <c:pt idx="68">
                  <c:v>58.49738076198577</c:v>
                </c:pt>
                <c:pt idx="69">
                  <c:v>58.50379999534642</c:v>
                </c:pt>
                <c:pt idx="70">
                  <c:v>58.50965179564022</c:v>
                </c:pt>
                <c:pt idx="71">
                  <c:v>58.51498632154925</c:v>
                </c:pt>
                <c:pt idx="72">
                  <c:v>58.51984929794035</c:v>
                </c:pt>
                <c:pt idx="73">
                  <c:v>58.52428240779559</c:v>
                </c:pt>
                <c:pt idx="74">
                  <c:v>58.52832364949781</c:v>
                </c:pt>
                <c:pt idx="75">
                  <c:v>58.5320076625336</c:v>
                </c:pt>
                <c:pt idx="76">
                  <c:v>58.5353660244055</c:v>
                </c:pt>
                <c:pt idx="77">
                  <c:v>58.53842752129843</c:v>
                </c:pt>
                <c:pt idx="78">
                  <c:v>58.5412183948204</c:v>
                </c:pt>
                <c:pt idx="79">
                  <c:v>58.54376256693228</c:v>
                </c:pt>
                <c:pt idx="80">
                  <c:v>58.54608184499484</c:v>
                </c:pt>
                <c:pt idx="81">
                  <c:v>58.54819610869041</c:v>
                </c:pt>
                <c:pt idx="82">
                  <c:v>58.55012348042157</c:v>
                </c:pt>
                <c:pt idx="83">
                  <c:v>58.55188048064713</c:v>
                </c:pt>
                <c:pt idx="84">
                  <c:v>58.5534821694873</c:v>
                </c:pt>
                <c:pt idx="85">
                  <c:v>58.55494227581135</c:v>
                </c:pt>
                <c:pt idx="86">
                  <c:v>58.55627331491463</c:v>
                </c:pt>
                <c:pt idx="87">
                  <c:v>58.55748669579332</c:v>
                </c:pt>
                <c:pt idx="88">
                  <c:v>58.5585928189366</c:v>
                </c:pt>
                <c:pt idx="89">
                  <c:v>58.55960116547445</c:v>
                </c:pt>
                <c:pt idx="90">
                  <c:v>58.56052037844505</c:v>
                </c:pt>
                <c:pt idx="91">
                  <c:v>58.5613583368786</c:v>
                </c:pt>
                <c:pt idx="92">
                  <c:v>58.56212222333234</c:v>
                </c:pt>
                <c:pt idx="93">
                  <c:v>58.56281858545587</c:v>
                </c:pt>
                <c:pt idx="94">
                  <c:v>58.56345339211426</c:v>
                </c:pt>
                <c:pt idx="95">
                  <c:v>58.56403208455015</c:v>
                </c:pt>
                <c:pt idx="96">
                  <c:v>58.56455962302338</c:v>
                </c:pt>
                <c:pt idx="97">
                  <c:v>58.5650405293278</c:v>
                </c:pt>
                <c:pt idx="98">
                  <c:v>58.5654789255498</c:v>
                </c:pt>
                <c:pt idx="99">
                  <c:v>58.5658785694008</c:v>
                </c:pt>
                <c:pt idx="100">
                  <c:v>58.56624288642642</c:v>
                </c:pt>
                <c:pt idx="101">
                  <c:v>58.56657499936853</c:v>
                </c:pt>
                <c:pt idx="102">
                  <c:v>58.56687775493187</c:v>
                </c:pt>
                <c:pt idx="103">
                  <c:v>58.56715374818447</c:v>
                </c:pt>
                <c:pt idx="104">
                  <c:v>58.56740534480138</c:v>
                </c:pt>
                <c:pt idx="105">
                  <c:v>58.56763470134197</c:v>
                </c:pt>
                <c:pt idx="106">
                  <c:v>58.56784378373485</c:v>
                </c:pt>
                <c:pt idx="107">
                  <c:v>58.5680343841289</c:v>
                </c:pt>
                <c:pt idx="108">
                  <c:v>58.56820813625464</c:v>
                </c:pt>
                <c:pt idx="109">
                  <c:v>58.56836652942767</c:v>
                </c:pt>
                <c:pt idx="110">
                  <c:v>58.56851092131442</c:v>
                </c:pt>
                <c:pt idx="111">
                  <c:v>58.56864254956937</c:v>
                </c:pt>
                <c:pt idx="112">
                  <c:v>58.56876254244354</c:v>
                </c:pt>
                <c:pt idx="113">
                  <c:v>58.56887192845537</c:v>
                </c:pt>
                <c:pt idx="114">
                  <c:v>58.56897164520662</c:v>
                </c:pt>
                <c:pt idx="115">
                  <c:v>58.56906254741899</c:v>
                </c:pt>
                <c:pt idx="116">
                  <c:v>58.56914541426043</c:v>
                </c:pt>
                <c:pt idx="117">
                  <c:v>58.56922095602372</c:v>
                </c:pt>
                <c:pt idx="118">
                  <c:v>58.5692898202148</c:v>
                </c:pt>
                <c:pt idx="119">
                  <c:v>58.56935259710276</c:v>
                </c:pt>
                <c:pt idx="120">
                  <c:v>58.56940982477947</c:v>
                </c:pt>
                <c:pt idx="121">
                  <c:v>58.56946199377171</c:v>
                </c:pt>
                <c:pt idx="122">
                  <c:v>58.56950955124578</c:v>
                </c:pt>
                <c:pt idx="123">
                  <c:v>58.56955290484037</c:v>
                </c:pt>
                <c:pt idx="124">
                  <c:v>58.56959242616065</c:v>
                </c:pt>
                <c:pt idx="125">
                  <c:v>58.56962845396345</c:v>
                </c:pt>
                <c:pt idx="126">
                  <c:v>58.56966129706093</c:v>
                </c:pt>
                <c:pt idx="127">
                  <c:v>58.56969123696756</c:v>
                </c:pt>
                <c:pt idx="128">
                  <c:v>58.56971853031313</c:v>
                </c:pt>
                <c:pt idx="129">
                  <c:v>58.56974341104245</c:v>
                </c:pt>
                <c:pt idx="130">
                  <c:v>58.56976609242057</c:v>
                </c:pt>
                <c:pt idx="131">
                  <c:v>58.56978676886084</c:v>
                </c:pt>
                <c:pt idx="132">
                  <c:v>58.56980561759128</c:v>
                </c:pt>
                <c:pt idx="133">
                  <c:v>58.5698228001737</c:v>
                </c:pt>
                <c:pt idx="134">
                  <c:v>58.56983846388854</c:v>
                </c:pt>
                <c:pt idx="135">
                  <c:v>58.56985274299727</c:v>
                </c:pt>
                <c:pt idx="136">
                  <c:v>58.56986575989322</c:v>
                </c:pt>
                <c:pt idx="137">
                  <c:v>58.56987762615064</c:v>
                </c:pt>
                <c:pt idx="138">
                  <c:v>58.56988844348111</c:v>
                </c:pt>
                <c:pt idx="139">
                  <c:v>58.56989830460534</c:v>
                </c:pt>
                <c:pt idx="140">
                  <c:v>58.56990729404792</c:v>
                </c:pt>
                <c:pt idx="141">
                  <c:v>58.5699154888618</c:v>
                </c:pt>
                <c:pt idx="142">
                  <c:v>58.56992295928882</c:v>
                </c:pt>
                <c:pt idx="143">
                  <c:v>58.5699297693617</c:v>
                </c:pt>
                <c:pt idx="144">
                  <c:v>58.56993597745295</c:v>
                </c:pt>
                <c:pt idx="145">
                  <c:v>58.56994163677521</c:v>
                </c:pt>
                <c:pt idx="146">
                  <c:v>58.56994679583732</c:v>
                </c:pt>
                <c:pt idx="147">
                  <c:v>58.56995149886018</c:v>
                </c:pt>
                <c:pt idx="148">
                  <c:v>58.5699557861557</c:v>
                </c:pt>
                <c:pt idx="149">
                  <c:v>58.56995969447246</c:v>
                </c:pt>
                <c:pt idx="150">
                  <c:v>58.56996325731055</c:v>
                </c:pt>
                <c:pt idx="151">
                  <c:v>58.56996650520882</c:v>
                </c:pt>
                <c:pt idx="152">
                  <c:v>58.56996946600663</c:v>
                </c:pt>
                <c:pt idx="153">
                  <c:v>58.56997216508245</c:v>
                </c:pt>
                <c:pt idx="154">
                  <c:v>58.56997462557137</c:v>
                </c:pt>
                <c:pt idx="155">
                  <c:v>58.5699768685635</c:v>
                </c:pt>
                <c:pt idx="156">
                  <c:v>58.56997891328461</c:v>
                </c:pt>
                <c:pt idx="157">
                  <c:v>58.56998077726102</c:v>
                </c:pt>
                <c:pt idx="158">
                  <c:v>58.56998247646981</c:v>
                </c:pt>
                <c:pt idx="159">
                  <c:v>58.56998402547572</c:v>
                </c:pt>
                <c:pt idx="160">
                  <c:v>58.56998543755608</c:v>
                </c:pt>
                <c:pt idx="161">
                  <c:v>58.56998672481451</c:v>
                </c:pt>
                <c:pt idx="162">
                  <c:v>58.56998789828473</c:v>
                </c:pt>
                <c:pt idx="163">
                  <c:v>58.56998896802515</c:v>
                </c:pt>
                <c:pt idx="164">
                  <c:v>58.56998994320505</c:v>
                </c:pt>
                <c:pt idx="165">
                  <c:v>58.56999083218316</c:v>
                </c:pt>
                <c:pt idx="166">
                  <c:v>58.56999164257938</c:v>
                </c:pt>
                <c:pt idx="167">
                  <c:v>58.56999238134</c:v>
                </c:pt>
                <c:pt idx="168">
                  <c:v>58.56999305479731</c:v>
                </c:pt>
                <c:pt idx="169">
                  <c:v>58.56999366872384</c:v>
                </c:pt>
                <c:pt idx="170">
                  <c:v>58.56999422838185</c:v>
                </c:pt>
                <c:pt idx="171">
                  <c:v>58.56999473856848</c:v>
                </c:pt>
                <c:pt idx="172">
                  <c:v>58.56999520365677</c:v>
                </c:pt>
                <c:pt idx="173">
                  <c:v>58.56999562763321</c:v>
                </c:pt>
                <c:pt idx="174">
                  <c:v>58.56999601413193</c:v>
                </c:pt>
                <c:pt idx="175">
                  <c:v>58.5699963664658</c:v>
                </c:pt>
                <c:pt idx="176">
                  <c:v>58.56999668765486</c:v>
                </c:pt>
                <c:pt idx="177">
                  <c:v>58.56999698045215</c:v>
                </c:pt>
                <c:pt idx="178">
                  <c:v>58.5699972473674</c:v>
                </c:pt>
                <c:pt idx="179">
                  <c:v>58.56999749068848</c:v>
                </c:pt>
                <c:pt idx="180">
                  <c:v>58.569997712501</c:v>
                </c:pt>
                <c:pt idx="181">
                  <c:v>58.56999791470623</c:v>
                </c:pt>
                <c:pt idx="182">
                  <c:v>58.56999809903738</c:v>
                </c:pt>
                <c:pt idx="183">
                  <c:v>58.56999826707442</c:v>
                </c:pt>
                <c:pt idx="184">
                  <c:v>58.56999842025772</c:v>
                </c:pt>
                <c:pt idx="185">
                  <c:v>58.56999855990025</c:v>
                </c:pt>
                <c:pt idx="186">
                  <c:v>58.56999868719897</c:v>
                </c:pt>
                <c:pt idx="187">
                  <c:v>58.56999880324503</c:v>
                </c:pt>
                <c:pt idx="188">
                  <c:v>58.5699989090331</c:v>
                </c:pt>
                <c:pt idx="189">
                  <c:v>58.56999900546996</c:v>
                </c:pt>
                <c:pt idx="190">
                  <c:v>58.56999909338221</c:v>
                </c:pt>
                <c:pt idx="191">
                  <c:v>58.56999917352339</c:v>
                </c:pt>
                <c:pt idx="192">
                  <c:v>58.56999924658042</c:v>
                </c:pt>
                <c:pt idx="193">
                  <c:v>58.56999931317952</c:v>
                </c:pt>
                <c:pt idx="194">
                  <c:v>58.56999937389155</c:v>
                </c:pt>
                <c:pt idx="195">
                  <c:v>58.56999942923689</c:v>
                </c:pt>
                <c:pt idx="196">
                  <c:v>58.56999947968993</c:v>
                </c:pt>
                <c:pt idx="197">
                  <c:v>58.56999952568314</c:v>
                </c:pt>
                <c:pt idx="198">
                  <c:v>58.56999956761074</c:v>
                </c:pt>
                <c:pt idx="199">
                  <c:v>58.56999960583212</c:v>
                </c:pt>
                <c:pt idx="200">
                  <c:v>58.5699996406749</c:v>
                </c:pt>
                <c:pt idx="201">
                  <c:v>58.56999967243772</c:v>
                </c:pt>
                <c:pt idx="202">
                  <c:v>58.56999970139283</c:v>
                </c:pt>
                <c:pt idx="203">
                  <c:v>58.56999972778844</c:v>
                </c:pt>
                <c:pt idx="204">
                  <c:v>58.5699997518508</c:v>
                </c:pt>
                <c:pt idx="205">
                  <c:v>58.56999977378614</c:v>
                </c:pt>
                <c:pt idx="206">
                  <c:v>58.56999979378248</c:v>
                </c:pt>
                <c:pt idx="207">
                  <c:v>58.56999981201124</c:v>
                </c:pt>
                <c:pt idx="208">
                  <c:v>58.56999982862865</c:v>
                </c:pt>
                <c:pt idx="209">
                  <c:v>58.56999984377715</c:v>
                </c:pt>
                <c:pt idx="210">
                  <c:v>58.56999985758659</c:v>
                </c:pt>
                <c:pt idx="211">
                  <c:v>58.56999987017533</c:v>
                </c:pt>
                <c:pt idx="212">
                  <c:v>58.56999988165128</c:v>
                </c:pt>
                <c:pt idx="213">
                  <c:v>58.56999989211281</c:v>
                </c:pt>
                <c:pt idx="214">
                  <c:v>58.56999990164958</c:v>
                </c:pt>
                <c:pt idx="215">
                  <c:v>58.56999991034334</c:v>
                </c:pt>
                <c:pt idx="216">
                  <c:v>58.56999991826861</c:v>
                </c:pt>
                <c:pt idx="217">
                  <c:v>58.56999992549332</c:v>
                </c:pt>
                <c:pt idx="218">
                  <c:v>58.5699999320794</c:v>
                </c:pt>
                <c:pt idx="219">
                  <c:v>58.5699999380833</c:v>
                </c:pt>
                <c:pt idx="220">
                  <c:v>58.56999994355647</c:v>
                </c:pt>
                <c:pt idx="221">
                  <c:v>58.56999994854583</c:v>
                </c:pt>
                <c:pt idx="222">
                  <c:v>58.56999995309417</c:v>
                </c:pt>
                <c:pt idx="223">
                  <c:v>58.56999995724044</c:v>
                </c:pt>
                <c:pt idx="224">
                  <c:v>58.56999996102021</c:v>
                </c:pt>
                <c:pt idx="225">
                  <c:v>58.56999996446585</c:v>
                </c:pt>
                <c:pt idx="226">
                  <c:v>58.56999996760693</c:v>
                </c:pt>
                <c:pt idx="227">
                  <c:v>58.56999997047033</c:v>
                </c:pt>
                <c:pt idx="228">
                  <c:v>58.56999997308063</c:v>
                </c:pt>
                <c:pt idx="229">
                  <c:v>58.5699999754602</c:v>
                </c:pt>
                <c:pt idx="230">
                  <c:v>58.56999997762941</c:v>
                </c:pt>
                <c:pt idx="231">
                  <c:v>58.56999997960687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83680"/>
        <c:axId val="1591186112"/>
      </c:scatterChart>
      <c:valAx>
        <c:axId val="1591183680"/>
        <c:scaling>
          <c:orientation val="minMax"/>
          <c:max val="24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91186112"/>
        <c:crosses val="autoZero"/>
        <c:crossBetween val="midCat"/>
        <c:majorUnit val="60.0"/>
      </c:valAx>
      <c:valAx>
        <c:axId val="1591186112"/>
        <c:scaling>
          <c:orientation val="minMax"/>
          <c:max val="70.0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91183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Thermal Response of </a:t>
            </a:r>
            <a:r>
              <a:rPr lang="en-US" sz="1800"/>
              <a:t>Brass Cylinder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</c:v>
          </c:tx>
          <c:spPr>
            <a:ln>
              <a:noFill/>
            </a:ln>
          </c:spPr>
          <c:marker>
            <c:symbol val="circle"/>
            <c:size val="2"/>
          </c:marker>
          <c:xVal>
            <c:numRef>
              <c:f>Table!$B$6:$B$246</c:f>
              <c:numCache>
                <c:formatCode>General</c:formatCode>
                <c:ptCount val="2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</c:numCache>
            </c:numRef>
          </c:xVal>
          <c:yVal>
            <c:numRef>
              <c:f>Table!$L$6:$L$89</c:f>
              <c:numCache>
                <c:formatCode>General</c:formatCode>
                <c:ptCount val="84"/>
                <c:pt idx="0">
                  <c:v>23.91</c:v>
                </c:pt>
                <c:pt idx="1">
                  <c:v>24.01</c:v>
                </c:pt>
                <c:pt idx="2">
                  <c:v>25.47</c:v>
                </c:pt>
                <c:pt idx="3">
                  <c:v>28.1</c:v>
                </c:pt>
                <c:pt idx="4">
                  <c:v>31.32</c:v>
                </c:pt>
                <c:pt idx="5">
                  <c:v>34.86</c:v>
                </c:pt>
                <c:pt idx="6">
                  <c:v>38.34</c:v>
                </c:pt>
                <c:pt idx="7">
                  <c:v>41.58</c:v>
                </c:pt>
                <c:pt idx="8">
                  <c:v>44.38</c:v>
                </c:pt>
                <c:pt idx="9">
                  <c:v>46.88</c:v>
                </c:pt>
                <c:pt idx="10">
                  <c:v>49.02</c:v>
                </c:pt>
                <c:pt idx="11">
                  <c:v>50.81</c:v>
                </c:pt>
                <c:pt idx="12">
                  <c:v>52.37</c:v>
                </c:pt>
                <c:pt idx="13">
                  <c:v>53.6</c:v>
                </c:pt>
                <c:pt idx="14">
                  <c:v>54.61</c:v>
                </c:pt>
                <c:pt idx="15">
                  <c:v>55.52</c:v>
                </c:pt>
                <c:pt idx="16">
                  <c:v>56.27</c:v>
                </c:pt>
                <c:pt idx="17">
                  <c:v>56.85</c:v>
                </c:pt>
                <c:pt idx="18">
                  <c:v>57.37</c:v>
                </c:pt>
                <c:pt idx="19">
                  <c:v>57.76</c:v>
                </c:pt>
                <c:pt idx="20">
                  <c:v>58.12</c:v>
                </c:pt>
                <c:pt idx="21">
                  <c:v>58.38</c:v>
                </c:pt>
                <c:pt idx="22">
                  <c:v>58.61</c:v>
                </c:pt>
                <c:pt idx="23">
                  <c:v>58.8</c:v>
                </c:pt>
                <c:pt idx="24">
                  <c:v>59.0</c:v>
                </c:pt>
                <c:pt idx="25">
                  <c:v>59.09</c:v>
                </c:pt>
                <c:pt idx="26">
                  <c:v>59.19</c:v>
                </c:pt>
                <c:pt idx="27">
                  <c:v>59.32</c:v>
                </c:pt>
                <c:pt idx="28">
                  <c:v>59.42</c:v>
                </c:pt>
                <c:pt idx="29">
                  <c:v>59.45</c:v>
                </c:pt>
                <c:pt idx="30">
                  <c:v>59.52</c:v>
                </c:pt>
                <c:pt idx="31">
                  <c:v>59.52</c:v>
                </c:pt>
                <c:pt idx="32">
                  <c:v>59.58</c:v>
                </c:pt>
                <c:pt idx="33">
                  <c:v>59.61</c:v>
                </c:pt>
                <c:pt idx="34">
                  <c:v>59.65</c:v>
                </c:pt>
                <c:pt idx="35">
                  <c:v>59.65</c:v>
                </c:pt>
                <c:pt idx="36">
                  <c:v>59.65</c:v>
                </c:pt>
                <c:pt idx="37">
                  <c:v>59.68</c:v>
                </c:pt>
                <c:pt idx="38">
                  <c:v>59.68</c:v>
                </c:pt>
                <c:pt idx="39">
                  <c:v>59.68</c:v>
                </c:pt>
                <c:pt idx="40">
                  <c:v>59.68</c:v>
                </c:pt>
                <c:pt idx="41">
                  <c:v>59.71</c:v>
                </c:pt>
                <c:pt idx="42">
                  <c:v>59.71</c:v>
                </c:pt>
                <c:pt idx="43">
                  <c:v>59.71</c:v>
                </c:pt>
                <c:pt idx="44">
                  <c:v>59.71</c:v>
                </c:pt>
                <c:pt idx="45">
                  <c:v>59.78</c:v>
                </c:pt>
                <c:pt idx="46">
                  <c:v>59.71</c:v>
                </c:pt>
                <c:pt idx="47">
                  <c:v>59.71</c:v>
                </c:pt>
                <c:pt idx="48">
                  <c:v>59.74</c:v>
                </c:pt>
                <c:pt idx="49">
                  <c:v>59.74</c:v>
                </c:pt>
                <c:pt idx="50">
                  <c:v>59.74</c:v>
                </c:pt>
                <c:pt idx="51">
                  <c:v>59.74</c:v>
                </c:pt>
                <c:pt idx="52">
                  <c:v>59.74</c:v>
                </c:pt>
                <c:pt idx="53">
                  <c:v>59.71</c:v>
                </c:pt>
                <c:pt idx="54">
                  <c:v>59.74</c:v>
                </c:pt>
                <c:pt idx="55">
                  <c:v>59.74</c:v>
                </c:pt>
                <c:pt idx="56">
                  <c:v>59.71</c:v>
                </c:pt>
                <c:pt idx="57">
                  <c:v>59.74</c:v>
                </c:pt>
                <c:pt idx="58">
                  <c:v>59.74</c:v>
                </c:pt>
                <c:pt idx="59">
                  <c:v>59.71</c:v>
                </c:pt>
                <c:pt idx="60">
                  <c:v>59.71</c:v>
                </c:pt>
                <c:pt idx="61">
                  <c:v>59.74</c:v>
                </c:pt>
                <c:pt idx="62">
                  <c:v>59.74</c:v>
                </c:pt>
                <c:pt idx="63">
                  <c:v>59.71</c:v>
                </c:pt>
                <c:pt idx="64">
                  <c:v>59.74</c:v>
                </c:pt>
                <c:pt idx="65">
                  <c:v>59.71</c:v>
                </c:pt>
                <c:pt idx="66">
                  <c:v>59.71</c:v>
                </c:pt>
                <c:pt idx="67">
                  <c:v>59.71</c:v>
                </c:pt>
                <c:pt idx="68">
                  <c:v>59.71</c:v>
                </c:pt>
                <c:pt idx="69">
                  <c:v>59.74</c:v>
                </c:pt>
                <c:pt idx="70">
                  <c:v>59.71</c:v>
                </c:pt>
                <c:pt idx="71">
                  <c:v>59.71</c:v>
                </c:pt>
                <c:pt idx="72">
                  <c:v>59.68</c:v>
                </c:pt>
                <c:pt idx="73">
                  <c:v>59.71</c:v>
                </c:pt>
                <c:pt idx="74">
                  <c:v>59.71</c:v>
                </c:pt>
                <c:pt idx="75">
                  <c:v>59.71</c:v>
                </c:pt>
                <c:pt idx="76">
                  <c:v>59.71</c:v>
                </c:pt>
                <c:pt idx="77">
                  <c:v>59.71</c:v>
                </c:pt>
                <c:pt idx="78">
                  <c:v>59.68</c:v>
                </c:pt>
                <c:pt idx="79">
                  <c:v>59.71</c:v>
                </c:pt>
                <c:pt idx="80">
                  <c:v>59.71</c:v>
                </c:pt>
                <c:pt idx="81">
                  <c:v>59.71</c:v>
                </c:pt>
                <c:pt idx="82">
                  <c:v>59.71</c:v>
                </c:pt>
                <c:pt idx="83">
                  <c:v>59.71</c:v>
                </c:pt>
              </c:numCache>
            </c:numRef>
          </c:yVal>
          <c:smooth val="1"/>
          <c:extLst/>
        </c:ser>
        <c:ser>
          <c:idx val="1"/>
          <c:order val="1"/>
          <c:tx>
            <c:v>LCM</c:v>
          </c:tx>
          <c:marker>
            <c:symbol val="none"/>
          </c:marker>
          <c:xVal>
            <c:numRef>
              <c:f>Table!$P$6:$P$89</c:f>
              <c:numCache>
                <c:formatCode>0.000</c:formatCode>
                <c:ptCount val="84"/>
                <c:pt idx="0">
                  <c:v>1.48</c:v>
                </c:pt>
                <c:pt idx="1">
                  <c:v>2.96</c:v>
                </c:pt>
                <c:pt idx="2">
                  <c:v>4.44</c:v>
                </c:pt>
                <c:pt idx="3">
                  <c:v>5.920000000000001</c:v>
                </c:pt>
                <c:pt idx="4">
                  <c:v>7.4</c:v>
                </c:pt>
                <c:pt idx="5">
                  <c:v>8.88</c:v>
                </c:pt>
                <c:pt idx="6">
                  <c:v>10.36</c:v>
                </c:pt>
                <c:pt idx="7">
                  <c:v>11.84</c:v>
                </c:pt>
                <c:pt idx="8">
                  <c:v>13.32</c:v>
                </c:pt>
                <c:pt idx="9">
                  <c:v>14.8</c:v>
                </c:pt>
                <c:pt idx="10">
                  <c:v>16.28</c:v>
                </c:pt>
                <c:pt idx="11">
                  <c:v>17.76</c:v>
                </c:pt>
                <c:pt idx="12">
                  <c:v>19.24</c:v>
                </c:pt>
                <c:pt idx="13">
                  <c:v>20.72</c:v>
                </c:pt>
                <c:pt idx="14">
                  <c:v>22.2</c:v>
                </c:pt>
                <c:pt idx="15">
                  <c:v>23.68</c:v>
                </c:pt>
                <c:pt idx="16">
                  <c:v>25.16</c:v>
                </c:pt>
                <c:pt idx="17">
                  <c:v>26.64</c:v>
                </c:pt>
                <c:pt idx="18">
                  <c:v>28.12</c:v>
                </c:pt>
                <c:pt idx="19">
                  <c:v>29.6</c:v>
                </c:pt>
                <c:pt idx="20">
                  <c:v>31.08000000000001</c:v>
                </c:pt>
                <c:pt idx="21">
                  <c:v>32.56</c:v>
                </c:pt>
                <c:pt idx="22">
                  <c:v>34.04</c:v>
                </c:pt>
                <c:pt idx="23">
                  <c:v>35.52</c:v>
                </c:pt>
                <c:pt idx="24">
                  <c:v>37.00000000000001</c:v>
                </c:pt>
                <c:pt idx="25">
                  <c:v>38.48</c:v>
                </c:pt>
                <c:pt idx="26">
                  <c:v>39.96</c:v>
                </c:pt>
                <c:pt idx="27">
                  <c:v>41.44</c:v>
                </c:pt>
                <c:pt idx="28">
                  <c:v>42.92</c:v>
                </c:pt>
                <c:pt idx="29">
                  <c:v>44.4</c:v>
                </c:pt>
                <c:pt idx="30">
                  <c:v>45.88000000000001</c:v>
                </c:pt>
                <c:pt idx="31">
                  <c:v>47.36000000000001</c:v>
                </c:pt>
                <c:pt idx="32">
                  <c:v>48.84</c:v>
                </c:pt>
                <c:pt idx="33">
                  <c:v>50.32000000000001</c:v>
                </c:pt>
                <c:pt idx="34">
                  <c:v>51.8</c:v>
                </c:pt>
                <c:pt idx="35">
                  <c:v>53.28000000000001</c:v>
                </c:pt>
                <c:pt idx="36">
                  <c:v>54.76</c:v>
                </c:pt>
                <c:pt idx="37">
                  <c:v>56.24</c:v>
                </c:pt>
                <c:pt idx="38">
                  <c:v>57.72</c:v>
                </c:pt>
                <c:pt idx="39">
                  <c:v>59.2</c:v>
                </c:pt>
                <c:pt idx="40">
                  <c:v>60.68</c:v>
                </c:pt>
                <c:pt idx="41">
                  <c:v>62.16000000000001</c:v>
                </c:pt>
                <c:pt idx="42">
                  <c:v>63.64000000000001</c:v>
                </c:pt>
                <c:pt idx="43">
                  <c:v>65.12</c:v>
                </c:pt>
                <c:pt idx="44">
                  <c:v>66.60000000000001</c:v>
                </c:pt>
                <c:pt idx="45">
                  <c:v>68.08</c:v>
                </c:pt>
                <c:pt idx="46">
                  <c:v>69.56</c:v>
                </c:pt>
                <c:pt idx="47">
                  <c:v>71.04</c:v>
                </c:pt>
                <c:pt idx="48">
                  <c:v>72.52</c:v>
                </c:pt>
                <c:pt idx="49">
                  <c:v>74.00000000000001</c:v>
                </c:pt>
                <c:pt idx="50">
                  <c:v>75.48</c:v>
                </c:pt>
                <c:pt idx="51">
                  <c:v>76.96</c:v>
                </c:pt>
                <c:pt idx="52">
                  <c:v>78.44</c:v>
                </c:pt>
                <c:pt idx="53">
                  <c:v>79.92</c:v>
                </c:pt>
                <c:pt idx="54">
                  <c:v>81.4</c:v>
                </c:pt>
                <c:pt idx="55">
                  <c:v>82.88</c:v>
                </c:pt>
                <c:pt idx="56">
                  <c:v>84.36</c:v>
                </c:pt>
                <c:pt idx="57">
                  <c:v>85.84</c:v>
                </c:pt>
                <c:pt idx="58">
                  <c:v>87.32000000000002</c:v>
                </c:pt>
                <c:pt idx="59">
                  <c:v>88.8</c:v>
                </c:pt>
                <c:pt idx="60">
                  <c:v>90.28000000000001</c:v>
                </c:pt>
                <c:pt idx="61">
                  <c:v>91.76000000000001</c:v>
                </c:pt>
                <c:pt idx="62">
                  <c:v>93.24</c:v>
                </c:pt>
                <c:pt idx="63">
                  <c:v>94.72000000000001</c:v>
                </c:pt>
                <c:pt idx="64">
                  <c:v>96.20000000000001</c:v>
                </c:pt>
                <c:pt idx="65">
                  <c:v>97.68000000000001</c:v>
                </c:pt>
                <c:pt idx="66">
                  <c:v>99.16000000000001</c:v>
                </c:pt>
                <c:pt idx="67">
                  <c:v>100.64</c:v>
                </c:pt>
                <c:pt idx="68">
                  <c:v>102.12</c:v>
                </c:pt>
                <c:pt idx="69">
                  <c:v>103.6</c:v>
                </c:pt>
                <c:pt idx="70">
                  <c:v>105.08</c:v>
                </c:pt>
                <c:pt idx="71">
                  <c:v>106.56</c:v>
                </c:pt>
                <c:pt idx="72">
                  <c:v>108.04</c:v>
                </c:pt>
                <c:pt idx="73">
                  <c:v>109.52</c:v>
                </c:pt>
                <c:pt idx="74">
                  <c:v>111.0</c:v>
                </c:pt>
                <c:pt idx="75">
                  <c:v>112.48</c:v>
                </c:pt>
                <c:pt idx="76">
                  <c:v>113.96</c:v>
                </c:pt>
                <c:pt idx="77">
                  <c:v>115.44</c:v>
                </c:pt>
                <c:pt idx="78">
                  <c:v>116.92</c:v>
                </c:pt>
                <c:pt idx="79">
                  <c:v>118.4</c:v>
                </c:pt>
                <c:pt idx="80">
                  <c:v>119.88</c:v>
                </c:pt>
                <c:pt idx="81">
                  <c:v>121.36</c:v>
                </c:pt>
                <c:pt idx="82">
                  <c:v>122.84</c:v>
                </c:pt>
                <c:pt idx="83">
                  <c:v>124.32</c:v>
                </c:pt>
              </c:numCache>
            </c:numRef>
          </c:xVal>
          <c:yVal>
            <c:numRef>
              <c:f>Table!$Q$6:$Q$89</c:f>
              <c:numCache>
                <c:formatCode>0.000</c:formatCode>
                <c:ptCount val="84"/>
                <c:pt idx="0">
                  <c:v>28.37337030594026</c:v>
                </c:pt>
                <c:pt idx="1">
                  <c:v>32.28011377511188</c:v>
                </c:pt>
                <c:pt idx="2">
                  <c:v>35.69964733108914</c:v>
                </c:pt>
                <c:pt idx="3">
                  <c:v>38.69273091405955</c:v>
                </c:pt>
                <c:pt idx="4">
                  <c:v>41.31254709307836</c:v>
                </c:pt>
                <c:pt idx="5">
                  <c:v>43.60564603989671</c:v>
                </c:pt>
                <c:pt idx="6">
                  <c:v>45.61277265511931</c:v>
                </c:pt>
                <c:pt idx="7">
                  <c:v>47.36959054347277</c:v>
                </c:pt>
                <c:pt idx="8">
                  <c:v>48.90731570213017</c:v>
                </c:pt>
                <c:pt idx="9">
                  <c:v>50.25327118177533</c:v>
                </c:pt>
                <c:pt idx="10">
                  <c:v>51.43137257589475</c:v>
                </c:pt>
                <c:pt idx="11">
                  <c:v>52.46255296470823</c:v>
                </c:pt>
                <c:pt idx="12">
                  <c:v>53.36513486434882</c:v>
                </c:pt>
                <c:pt idx="13">
                  <c:v>54.15515579026672</c:v>
                </c:pt>
                <c:pt idx="14">
                  <c:v>54.84665321962655</c:v>
                </c:pt>
                <c:pt idx="15">
                  <c:v>55.45191401604873</c:v>
                </c:pt>
                <c:pt idx="16">
                  <c:v>55.98169274859551</c:v>
                </c:pt>
                <c:pt idx="17">
                  <c:v>56.4454027841999</c:v>
                </c:pt>
                <c:pt idx="18">
                  <c:v>56.85128354896095</c:v>
                </c:pt>
                <c:pt idx="19">
                  <c:v>57.20654693028565</c:v>
                </c:pt>
                <c:pt idx="20">
                  <c:v>57.51750542122219</c:v>
                </c:pt>
                <c:pt idx="21">
                  <c:v>57.78968428391547</c:v>
                </c:pt>
                <c:pt idx="22">
                  <c:v>58.02791972516002</c:v>
                </c:pt>
                <c:pt idx="23">
                  <c:v>58.23644482848132</c:v>
                </c:pt>
                <c:pt idx="24">
                  <c:v>58.41896476962862</c:v>
                </c:pt>
                <c:pt idx="25">
                  <c:v>58.578722651945</c:v>
                </c:pt>
                <c:pt idx="26">
                  <c:v>58.71855713140942</c:v>
                </c:pt>
                <c:pt idx="27">
                  <c:v>58.84095285526089</c:v>
                </c:pt>
                <c:pt idx="28">
                  <c:v>58.94808461042243</c:v>
                </c:pt>
                <c:pt idx="29">
                  <c:v>59.041855966176</c:v>
                </c:pt>
                <c:pt idx="30">
                  <c:v>59.12393309771</c:v>
                </c:pt>
                <c:pt idx="31">
                  <c:v>59.19577439153274</c:v>
                </c:pt>
                <c:pt idx="32">
                  <c:v>59.25865635879531</c:v>
                </c:pt>
                <c:pt idx="33">
                  <c:v>59.31369631696432</c:v>
                </c:pt>
                <c:pt idx="34">
                  <c:v>59.36187224286364</c:v>
                </c:pt>
                <c:pt idx="35">
                  <c:v>59.40404014984371</c:v>
                </c:pt>
                <c:pt idx="36">
                  <c:v>59.44094929784421</c:v>
                </c:pt>
                <c:pt idx="37">
                  <c:v>59.47325550661022</c:v>
                </c:pt>
                <c:pt idx="38">
                  <c:v>59.50153280861724</c:v>
                </c:pt>
                <c:pt idx="39">
                  <c:v>59.52628364876033</c:v>
                </c:pt>
                <c:pt idx="40">
                  <c:v>59.54794781204</c:v>
                </c:pt>
                <c:pt idx="41">
                  <c:v>59.56691023787665</c:v>
                </c:pt>
                <c:pt idx="42">
                  <c:v>59.58350785990197</c:v>
                </c:pt>
                <c:pt idx="43">
                  <c:v>59.59803559276</c:v>
                </c:pt>
                <c:pt idx="44">
                  <c:v>59.61075157229445</c:v>
                </c:pt>
                <c:pt idx="45">
                  <c:v>59.62188174223222</c:v>
                </c:pt>
                <c:pt idx="46">
                  <c:v>59.6316238688618</c:v>
                </c:pt>
                <c:pt idx="47">
                  <c:v>59.6401510550411</c:v>
                </c:pt>
                <c:pt idx="48">
                  <c:v>59.64761481597353</c:v>
                </c:pt>
                <c:pt idx="49">
                  <c:v>59.65414777140395</c:v>
                </c:pt>
                <c:pt idx="50">
                  <c:v>59.6598660020711</c:v>
                </c:pt>
                <c:pt idx="51">
                  <c:v>59.66487111228664</c:v>
                </c:pt>
                <c:pt idx="52">
                  <c:v>59.66925203529028</c:v>
                </c:pt>
                <c:pt idx="53">
                  <c:v>59.67308661345886</c:v>
                </c:pt>
                <c:pt idx="54">
                  <c:v>59.67644298144769</c:v>
                </c:pt>
                <c:pt idx="55">
                  <c:v>59.67938077684034</c:v>
                </c:pt>
                <c:pt idx="56">
                  <c:v>59.68195219981833</c:v>
                </c:pt>
                <c:pt idx="57">
                  <c:v>59.68420294067942</c:v>
                </c:pt>
                <c:pt idx="58">
                  <c:v>59.68617299168508</c:v>
                </c:pt>
                <c:pt idx="59">
                  <c:v>59.68789735766253</c:v>
                </c:pt>
                <c:pt idx="60">
                  <c:v>59.68940667798755</c:v>
                </c:pt>
                <c:pt idx="61">
                  <c:v>59.6907277709999</c:v>
                </c:pt>
                <c:pt idx="62">
                  <c:v>59.6918841105246</c:v>
                </c:pt>
                <c:pt idx="63">
                  <c:v>59.69289624296635</c:v>
                </c:pt>
                <c:pt idx="64">
                  <c:v>59.69378215238811</c:v>
                </c:pt>
                <c:pt idx="65">
                  <c:v>59.69455758006058</c:v>
                </c:pt>
                <c:pt idx="66">
                  <c:v>59.6952363041609</c:v>
                </c:pt>
                <c:pt idx="67">
                  <c:v>59.6958303845899</c:v>
                </c:pt>
                <c:pt idx="68">
                  <c:v>59.6963503772585</c:v>
                </c:pt>
                <c:pt idx="69">
                  <c:v>59.69680552165001</c:v>
                </c:pt>
                <c:pt idx="70">
                  <c:v>59.69720390499202</c:v>
                </c:pt>
                <c:pt idx="71">
                  <c:v>59.69755260595405</c:v>
                </c:pt>
                <c:pt idx="72">
                  <c:v>59.6978578204249</c:v>
                </c:pt>
                <c:pt idx="73">
                  <c:v>59.69812497160415</c:v>
                </c:pt>
                <c:pt idx="74">
                  <c:v>59.69835880636427</c:v>
                </c:pt>
                <c:pt idx="75">
                  <c:v>59.69856347959535</c:v>
                </c:pt>
                <c:pt idx="76">
                  <c:v>59.69874262803116</c:v>
                </c:pt>
                <c:pt idx="77">
                  <c:v>59.69889943486853</c:v>
                </c:pt>
                <c:pt idx="78">
                  <c:v>59.6990366863278</c:v>
                </c:pt>
                <c:pt idx="79">
                  <c:v>59.69915682115988</c:v>
                </c:pt>
                <c:pt idx="80">
                  <c:v>59.69926197397903</c:v>
                </c:pt>
                <c:pt idx="81">
                  <c:v>59.69935401319185</c:v>
                </c:pt>
                <c:pt idx="82">
                  <c:v>59.69943457419598</c:v>
                </c:pt>
                <c:pt idx="83">
                  <c:v>59.69950508843861</c:v>
                </c:pt>
              </c:numCache>
            </c:numRef>
          </c:yVal>
          <c:smooth val="1"/>
          <c:extLst/>
        </c:ser>
        <c:ser>
          <c:idx val="2"/>
          <c:order val="2"/>
          <c:tx>
            <c:v>one-term</c:v>
          </c:tx>
          <c:marker>
            <c:symbol val="none"/>
          </c:marker>
          <c:xVal>
            <c:numRef>
              <c:f>Table!$R$6:$R$89</c:f>
              <c:numCache>
                <c:formatCode>0.000</c:formatCode>
                <c:ptCount val="84"/>
                <c:pt idx="0">
                  <c:v>0.37</c:v>
                </c:pt>
                <c:pt idx="1">
                  <c:v>0.74</c:v>
                </c:pt>
                <c:pt idx="2">
                  <c:v>1.11</c:v>
                </c:pt>
                <c:pt idx="3">
                  <c:v>1.48</c:v>
                </c:pt>
                <c:pt idx="4">
                  <c:v>1.85</c:v>
                </c:pt>
                <c:pt idx="5">
                  <c:v>2.22</c:v>
                </c:pt>
                <c:pt idx="6">
                  <c:v>2.59</c:v>
                </c:pt>
                <c:pt idx="7">
                  <c:v>2.96</c:v>
                </c:pt>
                <c:pt idx="8">
                  <c:v>3.33</c:v>
                </c:pt>
                <c:pt idx="9">
                  <c:v>3.7</c:v>
                </c:pt>
                <c:pt idx="10">
                  <c:v>4.07</c:v>
                </c:pt>
                <c:pt idx="11">
                  <c:v>4.44</c:v>
                </c:pt>
                <c:pt idx="12">
                  <c:v>4.81</c:v>
                </c:pt>
                <c:pt idx="13">
                  <c:v>5.18</c:v>
                </c:pt>
                <c:pt idx="14">
                  <c:v>5.55</c:v>
                </c:pt>
                <c:pt idx="15">
                  <c:v>5.920000000000001</c:v>
                </c:pt>
                <c:pt idx="16">
                  <c:v>6.290000000000001</c:v>
                </c:pt>
                <c:pt idx="17">
                  <c:v>6.660000000000001</c:v>
                </c:pt>
                <c:pt idx="18">
                  <c:v>7.03</c:v>
                </c:pt>
                <c:pt idx="19">
                  <c:v>7.4</c:v>
                </c:pt>
                <c:pt idx="20">
                  <c:v>7.770000000000001</c:v>
                </c:pt>
                <c:pt idx="21">
                  <c:v>8.140000000000001</c:v>
                </c:pt>
                <c:pt idx="22">
                  <c:v>8.51</c:v>
                </c:pt>
                <c:pt idx="23">
                  <c:v>8.88</c:v>
                </c:pt>
                <c:pt idx="24">
                  <c:v>9.250000000000001</c:v>
                </c:pt>
                <c:pt idx="25">
                  <c:v>9.620000000000001</c:v>
                </c:pt>
                <c:pt idx="26">
                  <c:v>9.99</c:v>
                </c:pt>
                <c:pt idx="27">
                  <c:v>10.36</c:v>
                </c:pt>
                <c:pt idx="28">
                  <c:v>10.73</c:v>
                </c:pt>
                <c:pt idx="29">
                  <c:v>11.1</c:v>
                </c:pt>
                <c:pt idx="30">
                  <c:v>11.47</c:v>
                </c:pt>
                <c:pt idx="31">
                  <c:v>11.84</c:v>
                </c:pt>
                <c:pt idx="32">
                  <c:v>12.21</c:v>
                </c:pt>
                <c:pt idx="33">
                  <c:v>12.58</c:v>
                </c:pt>
                <c:pt idx="34">
                  <c:v>12.95</c:v>
                </c:pt>
                <c:pt idx="35">
                  <c:v>13.32</c:v>
                </c:pt>
                <c:pt idx="36">
                  <c:v>13.69</c:v>
                </c:pt>
                <c:pt idx="37">
                  <c:v>14.06</c:v>
                </c:pt>
                <c:pt idx="38">
                  <c:v>14.43</c:v>
                </c:pt>
                <c:pt idx="39">
                  <c:v>14.8</c:v>
                </c:pt>
                <c:pt idx="40">
                  <c:v>15.17</c:v>
                </c:pt>
                <c:pt idx="41">
                  <c:v>15.54</c:v>
                </c:pt>
                <c:pt idx="42">
                  <c:v>15.91</c:v>
                </c:pt>
                <c:pt idx="43">
                  <c:v>16.28</c:v>
                </c:pt>
                <c:pt idx="44">
                  <c:v>16.65</c:v>
                </c:pt>
                <c:pt idx="45">
                  <c:v>17.02</c:v>
                </c:pt>
                <c:pt idx="46">
                  <c:v>17.39</c:v>
                </c:pt>
                <c:pt idx="47">
                  <c:v>17.76</c:v>
                </c:pt>
                <c:pt idx="48">
                  <c:v>18.13</c:v>
                </c:pt>
                <c:pt idx="49">
                  <c:v>18.5</c:v>
                </c:pt>
                <c:pt idx="50">
                  <c:v>18.87</c:v>
                </c:pt>
                <c:pt idx="51">
                  <c:v>19.24</c:v>
                </c:pt>
                <c:pt idx="52">
                  <c:v>19.61</c:v>
                </c:pt>
                <c:pt idx="53">
                  <c:v>19.98</c:v>
                </c:pt>
                <c:pt idx="54">
                  <c:v>20.35</c:v>
                </c:pt>
                <c:pt idx="55">
                  <c:v>20.72</c:v>
                </c:pt>
                <c:pt idx="56">
                  <c:v>21.09</c:v>
                </c:pt>
                <c:pt idx="57">
                  <c:v>21.46</c:v>
                </c:pt>
                <c:pt idx="58">
                  <c:v>21.83000000000001</c:v>
                </c:pt>
                <c:pt idx="59">
                  <c:v>22.2</c:v>
                </c:pt>
                <c:pt idx="60">
                  <c:v>22.57</c:v>
                </c:pt>
                <c:pt idx="61">
                  <c:v>22.94</c:v>
                </c:pt>
                <c:pt idx="62">
                  <c:v>23.31</c:v>
                </c:pt>
                <c:pt idx="63">
                  <c:v>23.68</c:v>
                </c:pt>
                <c:pt idx="64">
                  <c:v>24.05</c:v>
                </c:pt>
                <c:pt idx="65">
                  <c:v>24.42</c:v>
                </c:pt>
                <c:pt idx="66">
                  <c:v>24.79</c:v>
                </c:pt>
                <c:pt idx="67">
                  <c:v>25.16</c:v>
                </c:pt>
                <c:pt idx="68">
                  <c:v>25.53</c:v>
                </c:pt>
                <c:pt idx="69">
                  <c:v>25.9</c:v>
                </c:pt>
                <c:pt idx="70">
                  <c:v>26.27</c:v>
                </c:pt>
                <c:pt idx="71">
                  <c:v>26.64</c:v>
                </c:pt>
                <c:pt idx="72">
                  <c:v>27.01</c:v>
                </c:pt>
                <c:pt idx="73">
                  <c:v>27.38</c:v>
                </c:pt>
                <c:pt idx="74">
                  <c:v>27.75</c:v>
                </c:pt>
                <c:pt idx="75">
                  <c:v>28.12</c:v>
                </c:pt>
                <c:pt idx="76">
                  <c:v>28.49</c:v>
                </c:pt>
                <c:pt idx="77">
                  <c:v>28.86</c:v>
                </c:pt>
                <c:pt idx="78">
                  <c:v>29.23</c:v>
                </c:pt>
                <c:pt idx="79">
                  <c:v>29.6</c:v>
                </c:pt>
                <c:pt idx="80">
                  <c:v>29.97</c:v>
                </c:pt>
                <c:pt idx="81">
                  <c:v>30.34</c:v>
                </c:pt>
                <c:pt idx="82">
                  <c:v>30.71</c:v>
                </c:pt>
                <c:pt idx="83">
                  <c:v>31.08000000000001</c:v>
                </c:pt>
              </c:numCache>
            </c:numRef>
          </c:xVal>
          <c:yVal>
            <c:numRef>
              <c:f>Table!$S$6:$S$89</c:f>
              <c:numCache>
                <c:formatCode>0.000</c:formatCode>
                <c:ptCount val="84"/>
                <c:pt idx="0">
                  <c:v>26.79586061165521</c:v>
                </c:pt>
                <c:pt idx="1">
                  <c:v>30.712308761925</c:v>
                </c:pt>
                <c:pt idx="2">
                  <c:v>34.16259774806283</c:v>
                </c:pt>
                <c:pt idx="3">
                  <c:v>37.20221263152404</c:v>
                </c:pt>
                <c:pt idx="4">
                  <c:v>39.88003430874564</c:v>
                </c:pt>
                <c:pt idx="5">
                  <c:v>42.239125578503</c:v>
                </c:pt>
                <c:pt idx="6">
                  <c:v>44.31742364681193</c:v>
                </c:pt>
                <c:pt idx="7">
                  <c:v>46.14835020574108</c:v>
                </c:pt>
                <c:pt idx="8">
                  <c:v>47.76134889698262</c:v>
                </c:pt>
                <c:pt idx="9">
                  <c:v>49.18235880328307</c:v>
                </c:pt>
                <c:pt idx="10">
                  <c:v>50.43423158208226</c:v>
                </c:pt>
                <c:pt idx="11">
                  <c:v>51.53709894940312</c:v>
                </c:pt>
                <c:pt idx="12">
                  <c:v>52.50869642360326</c:v>
                </c:pt>
                <c:pt idx="13">
                  <c:v>53.36464853520244</c:v>
                </c:pt>
                <c:pt idx="14">
                  <c:v>54.11872008932442</c:v>
                </c:pt>
                <c:pt idx="15">
                  <c:v>54.78303752137511</c:v>
                </c:pt>
                <c:pt idx="16">
                  <c:v>55.36828390563939</c:v>
                </c:pt>
                <c:pt idx="17">
                  <c:v>55.88387075278427</c:v>
                </c:pt>
                <c:pt idx="18">
                  <c:v>56.33808935899229</c:v>
                </c:pt>
                <c:pt idx="19">
                  <c:v>56.73824414061259</c:v>
                </c:pt>
                <c:pt idx="20">
                  <c:v>57.09077009852162</c:v>
                </c:pt>
                <c:pt idx="21">
                  <c:v>57.40133630117068</c:v>
                </c:pt>
                <c:pt idx="22">
                  <c:v>57.67493705046003</c:v>
                </c:pt>
                <c:pt idx="23">
                  <c:v>57.91597219650354</c:v>
                </c:pt>
                <c:pt idx="24">
                  <c:v>58.12831789284801</c:v>
                </c:pt>
                <c:pt idx="25">
                  <c:v>58.31538892998165</c:v>
                </c:pt>
                <c:pt idx="26">
                  <c:v>58.48019364953427</c:v>
                </c:pt>
                <c:pt idx="27">
                  <c:v>58.62538232225978</c:v>
                </c:pt>
                <c:pt idx="28">
                  <c:v>58.75328976778086</c:v>
                </c:pt>
                <c:pt idx="29">
                  <c:v>58.86597290147587</c:v>
                </c:pt>
                <c:pt idx="30">
                  <c:v>58.96524381230987</c:v>
                </c:pt>
                <c:pt idx="31">
                  <c:v>59.0526989035437</c:v>
                </c:pt>
                <c:pt idx="32">
                  <c:v>59.129744564941</c:v>
                </c:pt>
                <c:pt idx="33">
                  <c:v>59.19761978931502</c:v>
                </c:pt>
                <c:pt idx="34">
                  <c:v>59.25741609711836</c:v>
                </c:pt>
                <c:pt idx="35">
                  <c:v>59.31009508948836</c:v>
                </c:pt>
                <c:pt idx="36">
                  <c:v>59.35650391202377</c:v>
                </c:pt>
                <c:pt idx="37">
                  <c:v>59.39738887796992</c:v>
                </c:pt>
                <c:pt idx="38">
                  <c:v>59.43340746989047</c:v>
                </c:pt>
                <c:pt idx="39">
                  <c:v>59.4651389128284</c:v>
                </c:pt>
                <c:pt idx="40">
                  <c:v>59.49309348898575</c:v>
                </c:pt>
                <c:pt idx="41">
                  <c:v>59.51772074371431</c:v>
                </c:pt>
                <c:pt idx="42">
                  <c:v>59.53941671478004</c:v>
                </c:pt>
                <c:pt idx="43">
                  <c:v>59.55853030115717</c:v>
                </c:pt>
                <c:pt idx="44">
                  <c:v>59.57536887376997</c:v>
                </c:pt>
                <c:pt idx="45">
                  <c:v>59.59020321841059</c:v>
                </c:pt>
                <c:pt idx="46">
                  <c:v>59.60327189032102</c:v>
                </c:pt>
                <c:pt idx="47">
                  <c:v>59.61478505046662</c:v>
                </c:pt>
                <c:pt idx="48">
                  <c:v>59.62492784519334</c:v>
                </c:pt>
                <c:pt idx="49">
                  <c:v>59.63386338361784</c:v>
                </c:pt>
                <c:pt idx="50">
                  <c:v>59.64173536063075</c:v>
                </c:pt>
                <c:pt idx="51">
                  <c:v>59.64867036769448</c:v>
                </c:pt>
                <c:pt idx="52">
                  <c:v>59.65477992859574</c:v>
                </c:pt>
                <c:pt idx="53">
                  <c:v>59.66016229289088</c:v>
                </c:pt>
                <c:pt idx="54">
                  <c:v>59.66490401588437</c:v>
                </c:pt>
                <c:pt idx="55">
                  <c:v>59.66908135054884</c:v>
                </c:pt>
                <c:pt idx="56">
                  <c:v>59.67276147377051</c:v>
                </c:pt>
                <c:pt idx="57">
                  <c:v>59.67600356663939</c:v>
                </c:pt>
                <c:pt idx="58">
                  <c:v>59.678859766157</c:v>
                </c:pt>
                <c:pt idx="59">
                  <c:v>59.681376003666</c:v>
                </c:pt>
                <c:pt idx="60">
                  <c:v>59.68359274348502</c:v>
                </c:pt>
                <c:pt idx="61">
                  <c:v>59.68554563362662</c:v>
                </c:pt>
                <c:pt idx="62">
                  <c:v>59.68726607906293</c:v>
                </c:pt>
                <c:pt idx="63">
                  <c:v>59.68878174675784</c:v>
                </c:pt>
                <c:pt idx="64">
                  <c:v>59.69011701058714</c:v>
                </c:pt>
                <c:pt idx="65">
                  <c:v>59.69129334330164</c:v>
                </c:pt>
                <c:pt idx="66">
                  <c:v>59.6923296618365</c:v>
                </c:pt>
                <c:pt idx="67">
                  <c:v>59.69324263151967</c:v>
                </c:pt>
                <c:pt idx="68">
                  <c:v>59.6940469340718</c:v>
                </c:pt>
                <c:pt idx="69">
                  <c:v>59.69475550370699</c:v>
                </c:pt>
                <c:pt idx="70">
                  <c:v>59.6953797351316</c:v>
                </c:pt>
                <c:pt idx="71">
                  <c:v>59.69592966678561</c:v>
                </c:pt>
                <c:pt idx="72">
                  <c:v>59.69641414227364</c:v>
                </c:pt>
                <c:pt idx="73">
                  <c:v>59.69684095258142</c:v>
                </c:pt>
                <c:pt idx="74">
                  <c:v>59.69721696136479</c:v>
                </c:pt>
                <c:pt idx="75">
                  <c:v>59.69754821532607</c:v>
                </c:pt>
                <c:pt idx="76">
                  <c:v>59.6978400414528</c:v>
                </c:pt>
                <c:pt idx="77">
                  <c:v>59.69809713268248</c:v>
                </c:pt>
                <c:pt idx="78">
                  <c:v>59.69832362337101</c:v>
                </c:pt>
                <c:pt idx="79">
                  <c:v>59.69852315577849</c:v>
                </c:pt>
                <c:pt idx="80">
                  <c:v>59.69869893864128</c:v>
                </c:pt>
                <c:pt idx="81">
                  <c:v>59.69885379877275</c:v>
                </c:pt>
                <c:pt idx="82">
                  <c:v>59.69899022652196</c:v>
                </c:pt>
                <c:pt idx="83">
                  <c:v>59.69911041582166</c:v>
                </c:pt>
              </c:numCache>
            </c:numRef>
          </c:yVal>
          <c:smooth val="1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17232"/>
        <c:axId val="1589120624"/>
      </c:scatterChart>
      <c:valAx>
        <c:axId val="1589117232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89120624"/>
        <c:crosses val="autoZero"/>
        <c:crossBetween val="midCat"/>
        <c:majorUnit val="60.0"/>
      </c:valAx>
      <c:valAx>
        <c:axId val="1589120624"/>
        <c:scaling>
          <c:orientation val="minMax"/>
          <c:max val="65.0"/>
          <c:min val="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589117232"/>
        <c:crosses val="autoZero"/>
        <c:crossBetween val="midCat"/>
        <c:majorUnit val="5.0"/>
      </c:valAx>
    </c:plotArea>
    <c:legend>
      <c:legendPos val="r"/>
      <c:layout>
        <c:manualLayout>
          <c:xMode val="edge"/>
          <c:yMode val="edge"/>
          <c:x val="0.760939497947372"/>
          <c:y val="0.266250532785966"/>
          <c:w val="0.179231442223568"/>
          <c:h val="0.19319351907934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7</xdr:row>
      <xdr:rowOff>2122</xdr:rowOff>
    </xdr:from>
    <xdr:to>
      <xdr:col>19</xdr:col>
      <xdr:colOff>673252</xdr:colOff>
      <xdr:row>34</xdr:row>
      <xdr:rowOff>107109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0.85133</cdr:x>
      <cdr:y>0.1291</cdr:y>
    </cdr:from>
    <cdr:to>
      <cdr:x>0.97824</cdr:x>
      <cdr:y>0.18462</cdr:y>
    </cdr:to>
    <cdr:sp macro="" textlink="">
      <cdr:nvSpPr>
        <cdr:cNvPr id="4" name="TextBox 1"/>
        <cdr:cNvSpPr txBox="1"/>
      </cdr:nvSpPr>
      <cdr:spPr>
        <a:xfrm xmlns:a="http://schemas.openxmlformats.org/drawingml/2006/main" rot="2189258">
          <a:off x="3269531" y="767306"/>
          <a:ext cx="487376" cy="330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2.8</a:t>
          </a:r>
        </a:p>
      </cdr:txBody>
    </cdr:sp>
  </cdr:relSizeAnchor>
  <cdr:relSizeAnchor xmlns:cdr="http://schemas.openxmlformats.org/drawingml/2006/chartDrawing">
    <cdr:from>
      <cdr:x>0.77134</cdr:x>
      <cdr:y>0.13071</cdr:y>
    </cdr:from>
    <cdr:to>
      <cdr:x>0.90354</cdr:x>
      <cdr:y>0.1884</cdr:y>
    </cdr:to>
    <cdr:sp macro="" textlink="">
      <cdr:nvSpPr>
        <cdr:cNvPr id="5" name="TextBox 1"/>
        <cdr:cNvSpPr txBox="1"/>
      </cdr:nvSpPr>
      <cdr:spPr>
        <a:xfrm xmlns:a="http://schemas.openxmlformats.org/drawingml/2006/main" rot="2317415">
          <a:off x="2962325" y="776879"/>
          <a:ext cx="507703" cy="34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2.6</a:t>
          </a:r>
        </a:p>
      </cdr:txBody>
    </cdr:sp>
  </cdr:relSizeAnchor>
  <cdr:relSizeAnchor xmlns:cdr="http://schemas.openxmlformats.org/drawingml/2006/chartDrawing">
    <cdr:from>
      <cdr:x>0.82792</cdr:x>
      <cdr:y>0.19321</cdr:y>
    </cdr:from>
    <cdr:to>
      <cdr:x>0.96012</cdr:x>
      <cdr:y>0.2509</cdr:y>
    </cdr:to>
    <cdr:sp macro="" textlink="">
      <cdr:nvSpPr>
        <cdr:cNvPr id="6" name="TextBox 1"/>
        <cdr:cNvSpPr txBox="1"/>
      </cdr:nvSpPr>
      <cdr:spPr>
        <a:xfrm xmlns:a="http://schemas.openxmlformats.org/drawingml/2006/main" rot="2588906">
          <a:off x="3179617" y="1148356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2.4</a:t>
          </a:r>
        </a:p>
      </cdr:txBody>
    </cdr:sp>
  </cdr:relSizeAnchor>
  <cdr:relSizeAnchor xmlns:cdr="http://schemas.openxmlformats.org/drawingml/2006/chartDrawing">
    <cdr:from>
      <cdr:x>0.77817</cdr:x>
      <cdr:y>0.18553</cdr:y>
    </cdr:from>
    <cdr:to>
      <cdr:x>0.86745</cdr:x>
      <cdr:y>0.27095</cdr:y>
    </cdr:to>
    <cdr:sp macro="" textlink="">
      <cdr:nvSpPr>
        <cdr:cNvPr id="7" name="TextBox 1"/>
        <cdr:cNvSpPr txBox="1"/>
      </cdr:nvSpPr>
      <cdr:spPr>
        <a:xfrm xmlns:a="http://schemas.openxmlformats.org/drawingml/2006/main" rot="2826285">
          <a:off x="2906122" y="1185107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2.2</a:t>
          </a:r>
        </a:p>
      </cdr:txBody>
    </cdr:sp>
  </cdr:relSizeAnchor>
  <cdr:relSizeAnchor xmlns:cdr="http://schemas.openxmlformats.org/drawingml/2006/chartDrawing">
    <cdr:from>
      <cdr:x>0.86594</cdr:x>
      <cdr:y>0.29318</cdr:y>
    </cdr:from>
    <cdr:to>
      <cdr:x>0.95523</cdr:x>
      <cdr:y>0.37859</cdr:y>
    </cdr:to>
    <cdr:sp macro="" textlink="">
      <cdr:nvSpPr>
        <cdr:cNvPr id="8" name="TextBox 1"/>
        <cdr:cNvSpPr txBox="1"/>
      </cdr:nvSpPr>
      <cdr:spPr>
        <a:xfrm xmlns:a="http://schemas.openxmlformats.org/drawingml/2006/main" rot="2956388">
          <a:off x="3243278" y="1824888"/>
          <a:ext cx="50764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  <cdr:relSizeAnchor xmlns:cdr="http://schemas.openxmlformats.org/drawingml/2006/chartDrawing">
    <cdr:from>
      <cdr:x>0.77994</cdr:x>
      <cdr:y>0.28646</cdr:y>
    </cdr:from>
    <cdr:to>
      <cdr:x>0.86922</cdr:x>
      <cdr:y>0.37187</cdr:y>
    </cdr:to>
    <cdr:sp macro="" textlink="">
      <cdr:nvSpPr>
        <cdr:cNvPr id="9" name="TextBox 1"/>
        <cdr:cNvSpPr txBox="1"/>
      </cdr:nvSpPr>
      <cdr:spPr>
        <a:xfrm xmlns:a="http://schemas.openxmlformats.org/drawingml/2006/main" rot="3018159">
          <a:off x="2912973" y="1785006"/>
          <a:ext cx="507643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0.82667</cdr:x>
      <cdr:y>0.39497</cdr:y>
    </cdr:from>
    <cdr:to>
      <cdr:x>0.91596</cdr:x>
      <cdr:y>0.48038</cdr:y>
    </cdr:to>
    <cdr:sp macro="" textlink="">
      <cdr:nvSpPr>
        <cdr:cNvPr id="10" name="TextBox 1"/>
        <cdr:cNvSpPr txBox="1"/>
      </cdr:nvSpPr>
      <cdr:spPr>
        <a:xfrm xmlns:a="http://schemas.openxmlformats.org/drawingml/2006/main" rot="3108209">
          <a:off x="3092438" y="2429911"/>
          <a:ext cx="507643" cy="34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0.7884</cdr:x>
      <cdr:y>0.46952</cdr:y>
    </cdr:from>
    <cdr:to>
      <cdr:x>0.87768</cdr:x>
      <cdr:y>0.55494</cdr:y>
    </cdr:to>
    <cdr:sp macro="" textlink="">
      <cdr:nvSpPr>
        <cdr:cNvPr id="11" name="TextBox 1"/>
        <cdr:cNvSpPr txBox="1"/>
      </cdr:nvSpPr>
      <cdr:spPr>
        <a:xfrm xmlns:a="http://schemas.openxmlformats.org/drawingml/2006/main" rot="3374663">
          <a:off x="2945418" y="2873024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0.57319</cdr:x>
      <cdr:y>0.71268</cdr:y>
    </cdr:from>
    <cdr:to>
      <cdr:x>0.66248</cdr:x>
      <cdr:y>0.7981</cdr:y>
    </cdr:to>
    <cdr:sp macro="" textlink="">
      <cdr:nvSpPr>
        <cdr:cNvPr id="12" name="TextBox 1"/>
        <cdr:cNvSpPr txBox="1"/>
      </cdr:nvSpPr>
      <cdr:spPr>
        <a:xfrm xmlns:a="http://schemas.openxmlformats.org/drawingml/2006/main" rot="4082787">
          <a:off x="2118940" y="4318249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0.75</a:t>
          </a:r>
        </a:p>
      </cdr:txBody>
    </cdr:sp>
  </cdr:relSizeAnchor>
  <cdr:relSizeAnchor xmlns:cdr="http://schemas.openxmlformats.org/drawingml/2006/chartDrawing">
    <cdr:from>
      <cdr:x>0.4418</cdr:x>
      <cdr:y>0.77565</cdr:y>
    </cdr:from>
    <cdr:to>
      <cdr:x>0.53109</cdr:x>
      <cdr:y>0.86107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1614320" y="4692572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0.5</a:t>
          </a:r>
        </a:p>
      </cdr:txBody>
    </cdr:sp>
  </cdr:relSizeAnchor>
  <cdr:relSizeAnchor xmlns:cdr="http://schemas.openxmlformats.org/drawingml/2006/chartDrawing">
    <cdr:from>
      <cdr:x>0.33365</cdr:x>
      <cdr:y>0.79708</cdr:y>
    </cdr:from>
    <cdr:to>
      <cdr:x>0.42294</cdr:x>
      <cdr:y>0.8825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1198989" y="4819925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0.35</a:t>
          </a:r>
        </a:p>
      </cdr:txBody>
    </cdr:sp>
  </cdr:relSizeAnchor>
  <cdr:relSizeAnchor xmlns:cdr="http://schemas.openxmlformats.org/drawingml/2006/chartDrawing">
    <cdr:from>
      <cdr:x>0.23638</cdr:x>
      <cdr:y>0.8136</cdr:y>
    </cdr:from>
    <cdr:to>
      <cdr:x>0.32566</cdr:x>
      <cdr:y>0.89902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825397" y="4918100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0.2</a:t>
          </a:r>
        </a:p>
      </cdr:txBody>
    </cdr:sp>
  </cdr:relSizeAnchor>
  <cdr:relSizeAnchor xmlns:cdr="http://schemas.openxmlformats.org/drawingml/2006/chartDrawing">
    <cdr:from>
      <cdr:x>0.79693</cdr:x>
      <cdr:y>0.08279</cdr:y>
    </cdr:from>
    <cdr:to>
      <cdr:x>0.94098</cdr:x>
      <cdr:y>0.1317</cdr:y>
    </cdr:to>
    <cdr:sp macro="" textlink="">
      <cdr:nvSpPr>
        <cdr:cNvPr id="17" name="TextBox 1"/>
        <cdr:cNvSpPr txBox="1"/>
      </cdr:nvSpPr>
      <cdr:spPr>
        <a:xfrm xmlns:a="http://schemas.openxmlformats.org/drawingml/2006/main" rot="2220436">
          <a:off x="3060592" y="492043"/>
          <a:ext cx="553237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3.0</a:t>
          </a:r>
        </a:p>
      </cdr:txBody>
    </cdr:sp>
  </cdr:relSizeAnchor>
  <cdr:relSizeAnchor xmlns:cdr="http://schemas.openxmlformats.org/drawingml/2006/chartDrawing">
    <cdr:from>
      <cdr:x>0.77267</cdr:x>
      <cdr:y>0.56784</cdr:y>
    </cdr:from>
    <cdr:to>
      <cdr:x>0.86195</cdr:x>
      <cdr:y>0.65326</cdr:y>
    </cdr:to>
    <cdr:sp macro="" textlink="">
      <cdr:nvSpPr>
        <cdr:cNvPr id="18" name="TextBox 1"/>
        <cdr:cNvSpPr txBox="1"/>
      </cdr:nvSpPr>
      <cdr:spPr>
        <a:xfrm xmlns:a="http://schemas.openxmlformats.org/drawingml/2006/main" rot="3506602">
          <a:off x="2885011" y="3457442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0.70081</cdr:x>
      <cdr:y>0.63675</cdr:y>
    </cdr:from>
    <cdr:to>
      <cdr:x>0.79009</cdr:x>
      <cdr:y>0.72217</cdr:y>
    </cdr:to>
    <cdr:sp macro="" textlink="">
      <cdr:nvSpPr>
        <cdr:cNvPr id="19" name="TextBox 1"/>
        <cdr:cNvSpPr txBox="1"/>
      </cdr:nvSpPr>
      <cdr:spPr>
        <a:xfrm xmlns:a="http://schemas.openxmlformats.org/drawingml/2006/main" rot="3836436">
          <a:off x="2609038" y="3867028"/>
          <a:ext cx="507703" cy="34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1.0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0.82921</cdr:x>
      <cdr:y>0.12499</cdr:y>
    </cdr:from>
    <cdr:to>
      <cdr:x>0.95123</cdr:x>
      <cdr:y>0.18749</cdr:y>
    </cdr:to>
    <cdr:sp macro="" textlink="">
      <cdr:nvSpPr>
        <cdr:cNvPr id="2" name="TextBox 1"/>
        <cdr:cNvSpPr txBox="1"/>
      </cdr:nvSpPr>
      <cdr:spPr>
        <a:xfrm xmlns:a="http://schemas.openxmlformats.org/drawingml/2006/main" rot="2348426">
          <a:off x="3866956" y="742871"/>
          <a:ext cx="569032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0.82851</cdr:x>
      <cdr:y>0.17468</cdr:y>
    </cdr:from>
    <cdr:to>
      <cdr:x>0.95053</cdr:x>
      <cdr:y>0.23718</cdr:y>
    </cdr:to>
    <cdr:sp macro="" textlink="">
      <cdr:nvSpPr>
        <cdr:cNvPr id="3" name="TextBox 1"/>
        <cdr:cNvSpPr txBox="1"/>
      </cdr:nvSpPr>
      <cdr:spPr>
        <a:xfrm xmlns:a="http://schemas.openxmlformats.org/drawingml/2006/main" rot="2560397">
          <a:off x="3863727" y="1038207"/>
          <a:ext cx="569033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0.82407</cdr:x>
      <cdr:y>0.24014</cdr:y>
    </cdr:from>
    <cdr:to>
      <cdr:x>0.92858</cdr:x>
      <cdr:y>0.30757</cdr:y>
    </cdr:to>
    <cdr:sp macro="" textlink="">
      <cdr:nvSpPr>
        <cdr:cNvPr id="4" name="TextBox 1"/>
        <cdr:cNvSpPr txBox="1"/>
      </cdr:nvSpPr>
      <cdr:spPr>
        <a:xfrm xmlns:a="http://schemas.openxmlformats.org/drawingml/2006/main" rot="2656332">
          <a:off x="3842998" y="1427323"/>
          <a:ext cx="487375" cy="400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0.82621</cdr:x>
      <cdr:y>0.31075</cdr:y>
    </cdr:from>
    <cdr:to>
      <cdr:x>0.9155</cdr:x>
      <cdr:y>0.39617</cdr:y>
    </cdr:to>
    <cdr:sp macro="" textlink="">
      <cdr:nvSpPr>
        <cdr:cNvPr id="5" name="TextBox 1"/>
        <cdr:cNvSpPr txBox="1"/>
      </cdr:nvSpPr>
      <cdr:spPr>
        <a:xfrm xmlns:a="http://schemas.openxmlformats.org/drawingml/2006/main" rot="2765613">
          <a:off x="3807326" y="1892654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0.82634</cdr:x>
      <cdr:y>0.40049</cdr:y>
    </cdr:from>
    <cdr:to>
      <cdr:x>0.91563</cdr:x>
      <cdr:y>0.48591</cdr:y>
    </cdr:to>
    <cdr:sp macro="" textlink="">
      <cdr:nvSpPr>
        <cdr:cNvPr id="6" name="TextBox 1"/>
        <cdr:cNvSpPr txBox="1"/>
      </cdr:nvSpPr>
      <cdr:spPr>
        <a:xfrm xmlns:a="http://schemas.openxmlformats.org/drawingml/2006/main" rot="2915925">
          <a:off x="3807932" y="2426034"/>
          <a:ext cx="507702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0.83274</cdr:x>
      <cdr:y>0.55411</cdr:y>
    </cdr:from>
    <cdr:to>
      <cdr:x>0.92203</cdr:x>
      <cdr:y>0.63953</cdr:y>
    </cdr:to>
    <cdr:sp macro="" textlink="">
      <cdr:nvSpPr>
        <cdr:cNvPr id="7" name="TextBox 1"/>
        <cdr:cNvSpPr txBox="1"/>
      </cdr:nvSpPr>
      <cdr:spPr>
        <a:xfrm xmlns:a="http://schemas.openxmlformats.org/drawingml/2006/main" rot="3214721">
          <a:off x="3837767" y="3339089"/>
          <a:ext cx="507702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  <cdr:relSizeAnchor xmlns:cdr="http://schemas.openxmlformats.org/drawingml/2006/chartDrawing">
    <cdr:from>
      <cdr:x>0.78171</cdr:x>
      <cdr:y>0.69863</cdr:y>
    </cdr:from>
    <cdr:to>
      <cdr:x>0.871</cdr:x>
      <cdr:y>0.78404</cdr:y>
    </cdr:to>
    <cdr:sp macro="" textlink="">
      <cdr:nvSpPr>
        <cdr:cNvPr id="8" name="TextBox 1"/>
        <cdr:cNvSpPr txBox="1"/>
      </cdr:nvSpPr>
      <cdr:spPr>
        <a:xfrm xmlns:a="http://schemas.openxmlformats.org/drawingml/2006/main" rot="3648299">
          <a:off x="3599822" y="4197999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</a:t>
          </a:r>
        </a:p>
      </cdr:txBody>
    </cdr:sp>
  </cdr:relSizeAnchor>
  <cdr:relSizeAnchor xmlns:cdr="http://schemas.openxmlformats.org/drawingml/2006/chartDrawing">
    <cdr:from>
      <cdr:x>0.6585</cdr:x>
      <cdr:y>0.78486</cdr:y>
    </cdr:from>
    <cdr:to>
      <cdr:x>0.74778</cdr:x>
      <cdr:y>0.87027</cdr:y>
    </cdr:to>
    <cdr:sp macro="" textlink="">
      <cdr:nvSpPr>
        <cdr:cNvPr id="9" name="TextBox 1"/>
        <cdr:cNvSpPr txBox="1"/>
      </cdr:nvSpPr>
      <cdr:spPr>
        <a:xfrm xmlns:a="http://schemas.openxmlformats.org/drawingml/2006/main" rot="3905979">
          <a:off x="3025218" y="4710544"/>
          <a:ext cx="507643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</a:t>
          </a:r>
        </a:p>
      </cdr:txBody>
    </cdr:sp>
  </cdr:relSizeAnchor>
  <cdr:relSizeAnchor xmlns:cdr="http://schemas.openxmlformats.org/drawingml/2006/chartDrawing">
    <cdr:from>
      <cdr:x>0.13751</cdr:x>
      <cdr:y>0.83087</cdr:y>
    </cdr:from>
    <cdr:to>
      <cdr:x>0.2268</cdr:x>
      <cdr:y>0.91628</cdr:y>
    </cdr:to>
    <cdr:sp macro="" textlink="">
      <cdr:nvSpPr>
        <cdr:cNvPr id="10" name="TextBox 1"/>
        <cdr:cNvSpPr txBox="1"/>
      </cdr:nvSpPr>
      <cdr:spPr>
        <a:xfrm xmlns:a="http://schemas.openxmlformats.org/drawingml/2006/main" rot="4958844">
          <a:off x="595665" y="4984007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0.3</a:t>
          </a:r>
        </a:p>
      </cdr:txBody>
    </cdr:sp>
  </cdr:relSizeAnchor>
  <cdr:relSizeAnchor xmlns:cdr="http://schemas.openxmlformats.org/drawingml/2006/chartDrawing">
    <cdr:from>
      <cdr:x>0.57091</cdr:x>
      <cdr:y>0.79804</cdr:y>
    </cdr:from>
    <cdr:to>
      <cdr:x>0.66019</cdr:x>
      <cdr:y>0.88346</cdr:y>
    </cdr:to>
    <cdr:sp macro="" textlink="">
      <cdr:nvSpPr>
        <cdr:cNvPr id="11" name="TextBox 1"/>
        <cdr:cNvSpPr txBox="1"/>
      </cdr:nvSpPr>
      <cdr:spPr>
        <a:xfrm xmlns:a="http://schemas.openxmlformats.org/drawingml/2006/main" rot="4193709">
          <a:off x="2616717" y="4788935"/>
          <a:ext cx="507702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2.5</a:t>
          </a:r>
        </a:p>
      </cdr:txBody>
    </cdr:sp>
  </cdr:relSizeAnchor>
  <cdr:relSizeAnchor xmlns:cdr="http://schemas.openxmlformats.org/drawingml/2006/chartDrawing">
    <cdr:from>
      <cdr:x>0.47497</cdr:x>
      <cdr:y>0.81684</cdr:y>
    </cdr:from>
    <cdr:to>
      <cdr:x>0.56426</cdr:x>
      <cdr:y>0.90226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2169355" y="4900623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  <cdr:relSizeAnchor xmlns:cdr="http://schemas.openxmlformats.org/drawingml/2006/chartDrawing">
    <cdr:from>
      <cdr:x>0.39649</cdr:x>
      <cdr:y>0.81893</cdr:y>
    </cdr:from>
    <cdr:to>
      <cdr:x>0.48578</cdr:x>
      <cdr:y>0.90435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1803379" y="4913046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0.31691</cdr:x>
      <cdr:y>0.82593</cdr:y>
    </cdr:from>
    <cdr:to>
      <cdr:x>0.4062</cdr:x>
      <cdr:y>0.91135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1432218" y="4954649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0.27829</cdr:x>
      <cdr:y>0.82482</cdr:y>
    </cdr:from>
    <cdr:to>
      <cdr:x>0.36757</cdr:x>
      <cdr:y>0.91024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1252126" y="4948075"/>
          <a:ext cx="507702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1.0</a:t>
          </a:r>
        </a:p>
      </cdr:txBody>
    </cdr:sp>
  </cdr:relSizeAnchor>
  <cdr:relSizeAnchor xmlns:cdr="http://schemas.openxmlformats.org/drawingml/2006/chartDrawing">
    <cdr:from>
      <cdr:x>0.15591</cdr:x>
      <cdr:y>0.77457</cdr:y>
    </cdr:from>
    <cdr:to>
      <cdr:x>0.2452</cdr:x>
      <cdr:y>0.85998</cdr:y>
    </cdr:to>
    <cdr:sp macro="" textlink="">
      <cdr:nvSpPr>
        <cdr:cNvPr id="16" name="TextBox 1"/>
        <cdr:cNvSpPr txBox="1"/>
      </cdr:nvSpPr>
      <cdr:spPr>
        <a:xfrm xmlns:a="http://schemas.openxmlformats.org/drawingml/2006/main" rot="4958844">
          <a:off x="681452" y="4649372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0.4</a:t>
          </a:r>
        </a:p>
      </cdr:txBody>
    </cdr:sp>
  </cdr:relSizeAnchor>
  <cdr:relSizeAnchor xmlns:cdr="http://schemas.openxmlformats.org/drawingml/2006/chartDrawing">
    <cdr:from>
      <cdr:x>0.18246</cdr:x>
      <cdr:y>0.82906</cdr:y>
    </cdr:from>
    <cdr:to>
      <cdr:x>0.27175</cdr:x>
      <cdr:y>0.91447</cdr:y>
    </cdr:to>
    <cdr:sp macro="" textlink="">
      <cdr:nvSpPr>
        <cdr:cNvPr id="17" name="TextBox 1"/>
        <cdr:cNvSpPr txBox="1"/>
      </cdr:nvSpPr>
      <cdr:spPr>
        <a:xfrm xmlns:a="http://schemas.openxmlformats.org/drawingml/2006/main" rot="4958844">
          <a:off x="805276" y="4973224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0.5</a:t>
          </a:r>
        </a:p>
      </cdr:txBody>
    </cdr:sp>
  </cdr:relSizeAnchor>
  <cdr:relSizeAnchor xmlns:cdr="http://schemas.openxmlformats.org/drawingml/2006/chartDrawing">
    <cdr:from>
      <cdr:x>0.20084</cdr:x>
      <cdr:y>0.77137</cdr:y>
    </cdr:from>
    <cdr:to>
      <cdr:x>0.29013</cdr:x>
      <cdr:y>0.85678</cdr:y>
    </cdr:to>
    <cdr:sp macro="" textlink="">
      <cdr:nvSpPr>
        <cdr:cNvPr id="18" name="TextBox 1"/>
        <cdr:cNvSpPr txBox="1"/>
      </cdr:nvSpPr>
      <cdr:spPr>
        <a:xfrm xmlns:a="http://schemas.openxmlformats.org/drawingml/2006/main" rot="4723414">
          <a:off x="891002" y="4630324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0.6</a:t>
          </a:r>
        </a:p>
      </cdr:txBody>
    </cdr:sp>
  </cdr:relSizeAnchor>
  <cdr:relSizeAnchor xmlns:cdr="http://schemas.openxmlformats.org/drawingml/2006/chartDrawing">
    <cdr:from>
      <cdr:x>0.22331</cdr:x>
      <cdr:y>0.82906</cdr:y>
    </cdr:from>
    <cdr:to>
      <cdr:x>0.3126</cdr:x>
      <cdr:y>0.91447</cdr:y>
    </cdr:to>
    <cdr:sp macro="" textlink="">
      <cdr:nvSpPr>
        <cdr:cNvPr id="19" name="TextBox 1"/>
        <cdr:cNvSpPr txBox="1"/>
      </cdr:nvSpPr>
      <cdr:spPr>
        <a:xfrm xmlns:a="http://schemas.openxmlformats.org/drawingml/2006/main" rot="4723414">
          <a:off x="995779" y="4973221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0.7</a:t>
          </a:r>
        </a:p>
      </cdr:txBody>
    </cdr:sp>
  </cdr:relSizeAnchor>
  <cdr:relSizeAnchor xmlns:cdr="http://schemas.openxmlformats.org/drawingml/2006/chartDrawing">
    <cdr:from>
      <cdr:x>0.23352</cdr:x>
      <cdr:y>0.76976</cdr:y>
    </cdr:from>
    <cdr:to>
      <cdr:x>0.32281</cdr:x>
      <cdr:y>0.85517</cdr:y>
    </cdr:to>
    <cdr:sp macro="" textlink="">
      <cdr:nvSpPr>
        <cdr:cNvPr id="20" name="TextBox 1"/>
        <cdr:cNvSpPr txBox="1"/>
      </cdr:nvSpPr>
      <cdr:spPr>
        <a:xfrm xmlns:a="http://schemas.openxmlformats.org/drawingml/2006/main" rot="4723414">
          <a:off x="1043401" y="4620797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0.8</a:t>
          </a:r>
        </a:p>
      </cdr:txBody>
    </cdr:sp>
  </cdr:relSizeAnchor>
  <cdr:relSizeAnchor xmlns:cdr="http://schemas.openxmlformats.org/drawingml/2006/chartDrawing">
    <cdr:from>
      <cdr:x>0.35607</cdr:x>
      <cdr:y>0.82265</cdr:y>
    </cdr:from>
    <cdr:to>
      <cdr:x>0.44536</cdr:x>
      <cdr:y>0.90807</cdr:y>
    </cdr:to>
    <cdr:sp macro="" textlink="">
      <cdr:nvSpPr>
        <cdr:cNvPr id="21" name="TextBox 1"/>
        <cdr:cNvSpPr txBox="1"/>
      </cdr:nvSpPr>
      <cdr:spPr>
        <a:xfrm xmlns:a="http://schemas.openxmlformats.org/drawingml/2006/main" rot="4579017">
          <a:off x="1614873" y="4935151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0.43369</cdr:x>
      <cdr:y>0.81944</cdr:y>
    </cdr:from>
    <cdr:to>
      <cdr:x>0.52298</cdr:x>
      <cdr:y>0.90486</cdr:y>
    </cdr:to>
    <cdr:sp macro="" textlink="">
      <cdr:nvSpPr>
        <cdr:cNvPr id="22" name="TextBox 1"/>
        <cdr:cNvSpPr txBox="1"/>
      </cdr:nvSpPr>
      <cdr:spPr>
        <a:xfrm xmlns:a="http://schemas.openxmlformats.org/drawingml/2006/main" rot="4372828">
          <a:off x="1976822" y="4916101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0.88491</cdr:x>
      <cdr:y>0.07519</cdr:y>
    </cdr:from>
    <cdr:to>
      <cdr:x>0.98482</cdr:x>
      <cdr:y>0.13769</cdr:y>
    </cdr:to>
    <cdr:sp macro="" textlink="">
      <cdr:nvSpPr>
        <cdr:cNvPr id="23" name="TextBox 1"/>
        <cdr:cNvSpPr txBox="1"/>
      </cdr:nvSpPr>
      <cdr:spPr>
        <a:xfrm xmlns:a="http://schemas.openxmlformats.org/drawingml/2006/main" rot="2348426">
          <a:off x="4126740" y="446874"/>
          <a:ext cx="465891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12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0.85133</cdr:x>
      <cdr:y>0.1291</cdr:y>
    </cdr:from>
    <cdr:to>
      <cdr:x>0.97824</cdr:x>
      <cdr:y>0.18462</cdr:y>
    </cdr:to>
    <cdr:sp macro="" textlink="">
      <cdr:nvSpPr>
        <cdr:cNvPr id="4" name="TextBox 1"/>
        <cdr:cNvSpPr txBox="1"/>
      </cdr:nvSpPr>
      <cdr:spPr>
        <a:xfrm xmlns:a="http://schemas.openxmlformats.org/drawingml/2006/main" rot="2189258">
          <a:off x="3269531" y="767306"/>
          <a:ext cx="487376" cy="330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2.8</a:t>
          </a:r>
        </a:p>
      </cdr:txBody>
    </cdr:sp>
  </cdr:relSizeAnchor>
  <cdr:relSizeAnchor xmlns:cdr="http://schemas.openxmlformats.org/drawingml/2006/chartDrawing">
    <cdr:from>
      <cdr:x>0.77134</cdr:x>
      <cdr:y>0.13071</cdr:y>
    </cdr:from>
    <cdr:to>
      <cdr:x>0.90354</cdr:x>
      <cdr:y>0.1884</cdr:y>
    </cdr:to>
    <cdr:sp macro="" textlink="">
      <cdr:nvSpPr>
        <cdr:cNvPr id="5" name="TextBox 1"/>
        <cdr:cNvSpPr txBox="1"/>
      </cdr:nvSpPr>
      <cdr:spPr>
        <a:xfrm xmlns:a="http://schemas.openxmlformats.org/drawingml/2006/main" rot="2317415">
          <a:off x="2962325" y="776879"/>
          <a:ext cx="507703" cy="34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2.6</a:t>
          </a:r>
        </a:p>
      </cdr:txBody>
    </cdr:sp>
  </cdr:relSizeAnchor>
  <cdr:relSizeAnchor xmlns:cdr="http://schemas.openxmlformats.org/drawingml/2006/chartDrawing">
    <cdr:from>
      <cdr:x>0.82792</cdr:x>
      <cdr:y>0.19321</cdr:y>
    </cdr:from>
    <cdr:to>
      <cdr:x>0.96012</cdr:x>
      <cdr:y>0.2509</cdr:y>
    </cdr:to>
    <cdr:sp macro="" textlink="">
      <cdr:nvSpPr>
        <cdr:cNvPr id="6" name="TextBox 1"/>
        <cdr:cNvSpPr txBox="1"/>
      </cdr:nvSpPr>
      <cdr:spPr>
        <a:xfrm xmlns:a="http://schemas.openxmlformats.org/drawingml/2006/main" rot="2588906">
          <a:off x="3179617" y="1148356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2.4</a:t>
          </a:r>
        </a:p>
      </cdr:txBody>
    </cdr:sp>
  </cdr:relSizeAnchor>
  <cdr:relSizeAnchor xmlns:cdr="http://schemas.openxmlformats.org/drawingml/2006/chartDrawing">
    <cdr:from>
      <cdr:x>0.77817</cdr:x>
      <cdr:y>0.18553</cdr:y>
    </cdr:from>
    <cdr:to>
      <cdr:x>0.86745</cdr:x>
      <cdr:y>0.27095</cdr:y>
    </cdr:to>
    <cdr:sp macro="" textlink="">
      <cdr:nvSpPr>
        <cdr:cNvPr id="7" name="TextBox 1"/>
        <cdr:cNvSpPr txBox="1"/>
      </cdr:nvSpPr>
      <cdr:spPr>
        <a:xfrm xmlns:a="http://schemas.openxmlformats.org/drawingml/2006/main" rot="2826285">
          <a:off x="2906122" y="1185107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2.2</a:t>
          </a:r>
        </a:p>
      </cdr:txBody>
    </cdr:sp>
  </cdr:relSizeAnchor>
  <cdr:relSizeAnchor xmlns:cdr="http://schemas.openxmlformats.org/drawingml/2006/chartDrawing">
    <cdr:from>
      <cdr:x>0.86594</cdr:x>
      <cdr:y>0.29318</cdr:y>
    </cdr:from>
    <cdr:to>
      <cdr:x>0.95523</cdr:x>
      <cdr:y>0.37859</cdr:y>
    </cdr:to>
    <cdr:sp macro="" textlink="">
      <cdr:nvSpPr>
        <cdr:cNvPr id="8" name="TextBox 1"/>
        <cdr:cNvSpPr txBox="1"/>
      </cdr:nvSpPr>
      <cdr:spPr>
        <a:xfrm xmlns:a="http://schemas.openxmlformats.org/drawingml/2006/main" rot="2956388">
          <a:off x="3243278" y="1824888"/>
          <a:ext cx="50764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  <cdr:relSizeAnchor xmlns:cdr="http://schemas.openxmlformats.org/drawingml/2006/chartDrawing">
    <cdr:from>
      <cdr:x>0.77994</cdr:x>
      <cdr:y>0.28646</cdr:y>
    </cdr:from>
    <cdr:to>
      <cdr:x>0.86922</cdr:x>
      <cdr:y>0.37187</cdr:y>
    </cdr:to>
    <cdr:sp macro="" textlink="">
      <cdr:nvSpPr>
        <cdr:cNvPr id="9" name="TextBox 1"/>
        <cdr:cNvSpPr txBox="1"/>
      </cdr:nvSpPr>
      <cdr:spPr>
        <a:xfrm xmlns:a="http://schemas.openxmlformats.org/drawingml/2006/main" rot="3018159">
          <a:off x="2912973" y="1785006"/>
          <a:ext cx="507643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0.82667</cdr:x>
      <cdr:y>0.39497</cdr:y>
    </cdr:from>
    <cdr:to>
      <cdr:x>0.91596</cdr:x>
      <cdr:y>0.48038</cdr:y>
    </cdr:to>
    <cdr:sp macro="" textlink="">
      <cdr:nvSpPr>
        <cdr:cNvPr id="10" name="TextBox 1"/>
        <cdr:cNvSpPr txBox="1"/>
      </cdr:nvSpPr>
      <cdr:spPr>
        <a:xfrm xmlns:a="http://schemas.openxmlformats.org/drawingml/2006/main" rot="3108209">
          <a:off x="3092438" y="2429911"/>
          <a:ext cx="507643" cy="342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0.7884</cdr:x>
      <cdr:y>0.46952</cdr:y>
    </cdr:from>
    <cdr:to>
      <cdr:x>0.87768</cdr:x>
      <cdr:y>0.55494</cdr:y>
    </cdr:to>
    <cdr:sp macro="" textlink="">
      <cdr:nvSpPr>
        <cdr:cNvPr id="11" name="TextBox 1"/>
        <cdr:cNvSpPr txBox="1"/>
      </cdr:nvSpPr>
      <cdr:spPr>
        <a:xfrm xmlns:a="http://schemas.openxmlformats.org/drawingml/2006/main" rot="3374663">
          <a:off x="2945418" y="2873024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0.57319</cdr:x>
      <cdr:y>0.71268</cdr:y>
    </cdr:from>
    <cdr:to>
      <cdr:x>0.66248</cdr:x>
      <cdr:y>0.7981</cdr:y>
    </cdr:to>
    <cdr:sp macro="" textlink="">
      <cdr:nvSpPr>
        <cdr:cNvPr id="12" name="TextBox 1"/>
        <cdr:cNvSpPr txBox="1"/>
      </cdr:nvSpPr>
      <cdr:spPr>
        <a:xfrm xmlns:a="http://schemas.openxmlformats.org/drawingml/2006/main" rot="4082787">
          <a:off x="2118940" y="4318249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0.75</a:t>
          </a:r>
        </a:p>
      </cdr:txBody>
    </cdr:sp>
  </cdr:relSizeAnchor>
  <cdr:relSizeAnchor xmlns:cdr="http://schemas.openxmlformats.org/drawingml/2006/chartDrawing">
    <cdr:from>
      <cdr:x>0.4418</cdr:x>
      <cdr:y>0.77565</cdr:y>
    </cdr:from>
    <cdr:to>
      <cdr:x>0.53109</cdr:x>
      <cdr:y>0.86107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1614320" y="4692572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0.5</a:t>
          </a:r>
        </a:p>
      </cdr:txBody>
    </cdr:sp>
  </cdr:relSizeAnchor>
  <cdr:relSizeAnchor xmlns:cdr="http://schemas.openxmlformats.org/drawingml/2006/chartDrawing">
    <cdr:from>
      <cdr:x>0.33365</cdr:x>
      <cdr:y>0.79708</cdr:y>
    </cdr:from>
    <cdr:to>
      <cdr:x>0.42294</cdr:x>
      <cdr:y>0.8825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1198989" y="4819925"/>
          <a:ext cx="507703" cy="342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0.35</a:t>
          </a:r>
        </a:p>
      </cdr:txBody>
    </cdr:sp>
  </cdr:relSizeAnchor>
  <cdr:relSizeAnchor xmlns:cdr="http://schemas.openxmlformats.org/drawingml/2006/chartDrawing">
    <cdr:from>
      <cdr:x>0.23638</cdr:x>
      <cdr:y>0.8136</cdr:y>
    </cdr:from>
    <cdr:to>
      <cdr:x>0.32566</cdr:x>
      <cdr:y>0.89902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825397" y="4918100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0.2</a:t>
          </a:r>
        </a:p>
      </cdr:txBody>
    </cdr:sp>
  </cdr:relSizeAnchor>
  <cdr:relSizeAnchor xmlns:cdr="http://schemas.openxmlformats.org/drawingml/2006/chartDrawing">
    <cdr:from>
      <cdr:x>0.79693</cdr:x>
      <cdr:y>0.08279</cdr:y>
    </cdr:from>
    <cdr:to>
      <cdr:x>0.94098</cdr:x>
      <cdr:y>0.1317</cdr:y>
    </cdr:to>
    <cdr:sp macro="" textlink="">
      <cdr:nvSpPr>
        <cdr:cNvPr id="17" name="TextBox 1"/>
        <cdr:cNvSpPr txBox="1"/>
      </cdr:nvSpPr>
      <cdr:spPr>
        <a:xfrm xmlns:a="http://schemas.openxmlformats.org/drawingml/2006/main" rot="2220436">
          <a:off x="3060592" y="492043"/>
          <a:ext cx="553237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3.0</a:t>
          </a:r>
        </a:p>
      </cdr:txBody>
    </cdr:sp>
  </cdr:relSizeAnchor>
  <cdr:relSizeAnchor xmlns:cdr="http://schemas.openxmlformats.org/drawingml/2006/chartDrawing">
    <cdr:from>
      <cdr:x>0.77267</cdr:x>
      <cdr:y>0.56784</cdr:y>
    </cdr:from>
    <cdr:to>
      <cdr:x>0.86195</cdr:x>
      <cdr:y>0.65326</cdr:y>
    </cdr:to>
    <cdr:sp macro="" textlink="">
      <cdr:nvSpPr>
        <cdr:cNvPr id="18" name="TextBox 1"/>
        <cdr:cNvSpPr txBox="1"/>
      </cdr:nvSpPr>
      <cdr:spPr>
        <a:xfrm xmlns:a="http://schemas.openxmlformats.org/drawingml/2006/main" rot="3506602">
          <a:off x="2885011" y="3457442"/>
          <a:ext cx="507702" cy="342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0.70329</cdr:x>
      <cdr:y>0.63515</cdr:y>
    </cdr:from>
    <cdr:to>
      <cdr:x>0.79257</cdr:x>
      <cdr:y>0.72057</cdr:y>
    </cdr:to>
    <cdr:sp macro="" textlink="">
      <cdr:nvSpPr>
        <cdr:cNvPr id="19" name="TextBox 1"/>
        <cdr:cNvSpPr txBox="1"/>
      </cdr:nvSpPr>
      <cdr:spPr>
        <a:xfrm xmlns:a="http://schemas.openxmlformats.org/drawingml/2006/main" rot="3836436">
          <a:off x="2618563" y="3857503"/>
          <a:ext cx="507703" cy="342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457200</xdr:colOff>
      <xdr:row>19</xdr:row>
      <xdr:rowOff>137160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457200</xdr:colOff>
      <xdr:row>38</xdr:row>
      <xdr:rowOff>137160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457200</xdr:colOff>
      <xdr:row>57</xdr:row>
      <xdr:rowOff>137160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457200</xdr:colOff>
      <xdr:row>19</xdr:row>
      <xdr:rowOff>137160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457200</xdr:colOff>
      <xdr:row>38</xdr:row>
      <xdr:rowOff>137160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20</xdr:col>
      <xdr:colOff>457200</xdr:colOff>
      <xdr:row>57</xdr:row>
      <xdr:rowOff>137160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457200</xdr:colOff>
      <xdr:row>19</xdr:row>
      <xdr:rowOff>137160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457200</xdr:colOff>
      <xdr:row>38</xdr:row>
      <xdr:rowOff>137160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10</xdr:col>
      <xdr:colOff>457200</xdr:colOff>
      <xdr:row>57</xdr:row>
      <xdr:rowOff>137160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457200</xdr:colOff>
      <xdr:row>19</xdr:row>
      <xdr:rowOff>137160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457200</xdr:colOff>
      <xdr:row>38</xdr:row>
      <xdr:rowOff>137160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20</xdr:col>
      <xdr:colOff>457200</xdr:colOff>
      <xdr:row>57</xdr:row>
      <xdr:rowOff>137160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196215</xdr:colOff>
      <xdr:row>32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548640</xdr:colOff>
      <xdr:row>32</xdr:row>
      <xdr:rowOff>38100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558165</xdr:colOff>
      <xdr:row>64</xdr:row>
      <xdr:rowOff>38100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6</xdr:col>
      <xdr:colOff>192405</xdr:colOff>
      <xdr:row>96</xdr:row>
      <xdr:rowOff>38100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20</xdr:col>
      <xdr:colOff>335280</xdr:colOff>
      <xdr:row>64</xdr:row>
      <xdr:rowOff>38100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638174</xdr:colOff>
      <xdr:row>33</xdr:row>
      <xdr:rowOff>0</xdr:rowOff>
    </xdr:from>
    <xdr:to>
      <xdr:col>14</xdr:col>
      <xdr:colOff>601979</xdr:colOff>
      <xdr:row>64</xdr:row>
      <xdr:rowOff>38100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377190</xdr:colOff>
      <xdr:row>32</xdr:row>
      <xdr:rowOff>38100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14</xdr:col>
      <xdr:colOff>601980</xdr:colOff>
      <xdr:row>96</xdr:row>
      <xdr:rowOff>38100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0.82921</cdr:x>
      <cdr:y>0.12499</cdr:y>
    </cdr:from>
    <cdr:to>
      <cdr:x>0.95123</cdr:x>
      <cdr:y>0.18749</cdr:y>
    </cdr:to>
    <cdr:sp macro="" textlink="">
      <cdr:nvSpPr>
        <cdr:cNvPr id="2" name="TextBox 1"/>
        <cdr:cNvSpPr txBox="1"/>
      </cdr:nvSpPr>
      <cdr:spPr>
        <a:xfrm xmlns:a="http://schemas.openxmlformats.org/drawingml/2006/main" rot="2348426">
          <a:off x="3866956" y="742871"/>
          <a:ext cx="569032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0.82851</cdr:x>
      <cdr:y>0.17468</cdr:y>
    </cdr:from>
    <cdr:to>
      <cdr:x>0.95053</cdr:x>
      <cdr:y>0.23718</cdr:y>
    </cdr:to>
    <cdr:sp macro="" textlink="">
      <cdr:nvSpPr>
        <cdr:cNvPr id="3" name="TextBox 1"/>
        <cdr:cNvSpPr txBox="1"/>
      </cdr:nvSpPr>
      <cdr:spPr>
        <a:xfrm xmlns:a="http://schemas.openxmlformats.org/drawingml/2006/main" rot="2560397">
          <a:off x="3863727" y="1038207"/>
          <a:ext cx="569033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0.82407</cdr:x>
      <cdr:y>0.24014</cdr:y>
    </cdr:from>
    <cdr:to>
      <cdr:x>0.92858</cdr:x>
      <cdr:y>0.30757</cdr:y>
    </cdr:to>
    <cdr:sp macro="" textlink="">
      <cdr:nvSpPr>
        <cdr:cNvPr id="4" name="TextBox 1"/>
        <cdr:cNvSpPr txBox="1"/>
      </cdr:nvSpPr>
      <cdr:spPr>
        <a:xfrm xmlns:a="http://schemas.openxmlformats.org/drawingml/2006/main" rot="2656332">
          <a:off x="3842998" y="1427323"/>
          <a:ext cx="487375" cy="400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0.82621</cdr:x>
      <cdr:y>0.31075</cdr:y>
    </cdr:from>
    <cdr:to>
      <cdr:x>0.9155</cdr:x>
      <cdr:y>0.39617</cdr:y>
    </cdr:to>
    <cdr:sp macro="" textlink="">
      <cdr:nvSpPr>
        <cdr:cNvPr id="5" name="TextBox 1"/>
        <cdr:cNvSpPr txBox="1"/>
      </cdr:nvSpPr>
      <cdr:spPr>
        <a:xfrm xmlns:a="http://schemas.openxmlformats.org/drawingml/2006/main" rot="2765613">
          <a:off x="3807326" y="1892654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0.82634</cdr:x>
      <cdr:y>0.40049</cdr:y>
    </cdr:from>
    <cdr:to>
      <cdr:x>0.91563</cdr:x>
      <cdr:y>0.48591</cdr:y>
    </cdr:to>
    <cdr:sp macro="" textlink="">
      <cdr:nvSpPr>
        <cdr:cNvPr id="6" name="TextBox 1"/>
        <cdr:cNvSpPr txBox="1"/>
      </cdr:nvSpPr>
      <cdr:spPr>
        <a:xfrm xmlns:a="http://schemas.openxmlformats.org/drawingml/2006/main" rot="2915925">
          <a:off x="3807932" y="2426034"/>
          <a:ext cx="507702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0.83274</cdr:x>
      <cdr:y>0.55411</cdr:y>
    </cdr:from>
    <cdr:to>
      <cdr:x>0.92203</cdr:x>
      <cdr:y>0.63953</cdr:y>
    </cdr:to>
    <cdr:sp macro="" textlink="">
      <cdr:nvSpPr>
        <cdr:cNvPr id="7" name="TextBox 1"/>
        <cdr:cNvSpPr txBox="1"/>
      </cdr:nvSpPr>
      <cdr:spPr>
        <a:xfrm xmlns:a="http://schemas.openxmlformats.org/drawingml/2006/main" rot="3214721">
          <a:off x="3837767" y="3339089"/>
          <a:ext cx="507702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  <cdr:relSizeAnchor xmlns:cdr="http://schemas.openxmlformats.org/drawingml/2006/chartDrawing">
    <cdr:from>
      <cdr:x>0.78171</cdr:x>
      <cdr:y>0.69863</cdr:y>
    </cdr:from>
    <cdr:to>
      <cdr:x>0.871</cdr:x>
      <cdr:y>0.78404</cdr:y>
    </cdr:to>
    <cdr:sp macro="" textlink="">
      <cdr:nvSpPr>
        <cdr:cNvPr id="8" name="TextBox 1"/>
        <cdr:cNvSpPr txBox="1"/>
      </cdr:nvSpPr>
      <cdr:spPr>
        <a:xfrm xmlns:a="http://schemas.openxmlformats.org/drawingml/2006/main" rot="3648299">
          <a:off x="3599822" y="4197999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</a:t>
          </a:r>
        </a:p>
      </cdr:txBody>
    </cdr:sp>
  </cdr:relSizeAnchor>
  <cdr:relSizeAnchor xmlns:cdr="http://schemas.openxmlformats.org/drawingml/2006/chartDrawing">
    <cdr:from>
      <cdr:x>0.6585</cdr:x>
      <cdr:y>0.78486</cdr:y>
    </cdr:from>
    <cdr:to>
      <cdr:x>0.74778</cdr:x>
      <cdr:y>0.87027</cdr:y>
    </cdr:to>
    <cdr:sp macro="" textlink="">
      <cdr:nvSpPr>
        <cdr:cNvPr id="9" name="TextBox 1"/>
        <cdr:cNvSpPr txBox="1"/>
      </cdr:nvSpPr>
      <cdr:spPr>
        <a:xfrm xmlns:a="http://schemas.openxmlformats.org/drawingml/2006/main" rot="3905979">
          <a:off x="3025218" y="4710544"/>
          <a:ext cx="507643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</a:t>
          </a:r>
        </a:p>
      </cdr:txBody>
    </cdr:sp>
  </cdr:relSizeAnchor>
  <cdr:relSizeAnchor xmlns:cdr="http://schemas.openxmlformats.org/drawingml/2006/chartDrawing">
    <cdr:from>
      <cdr:x>0.13751</cdr:x>
      <cdr:y>0.83087</cdr:y>
    </cdr:from>
    <cdr:to>
      <cdr:x>0.2268</cdr:x>
      <cdr:y>0.91628</cdr:y>
    </cdr:to>
    <cdr:sp macro="" textlink="">
      <cdr:nvSpPr>
        <cdr:cNvPr id="10" name="TextBox 1"/>
        <cdr:cNvSpPr txBox="1"/>
      </cdr:nvSpPr>
      <cdr:spPr>
        <a:xfrm xmlns:a="http://schemas.openxmlformats.org/drawingml/2006/main" rot="4958844">
          <a:off x="595665" y="4984007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0.3</a:t>
          </a:r>
        </a:p>
      </cdr:txBody>
    </cdr:sp>
  </cdr:relSizeAnchor>
  <cdr:relSizeAnchor xmlns:cdr="http://schemas.openxmlformats.org/drawingml/2006/chartDrawing">
    <cdr:from>
      <cdr:x>0.57091</cdr:x>
      <cdr:y>0.79804</cdr:y>
    </cdr:from>
    <cdr:to>
      <cdr:x>0.66019</cdr:x>
      <cdr:y>0.88346</cdr:y>
    </cdr:to>
    <cdr:sp macro="" textlink="">
      <cdr:nvSpPr>
        <cdr:cNvPr id="11" name="TextBox 1"/>
        <cdr:cNvSpPr txBox="1"/>
      </cdr:nvSpPr>
      <cdr:spPr>
        <a:xfrm xmlns:a="http://schemas.openxmlformats.org/drawingml/2006/main" rot="4193709">
          <a:off x="2616717" y="4788935"/>
          <a:ext cx="507702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2.5</a:t>
          </a:r>
        </a:p>
      </cdr:txBody>
    </cdr:sp>
  </cdr:relSizeAnchor>
  <cdr:relSizeAnchor xmlns:cdr="http://schemas.openxmlformats.org/drawingml/2006/chartDrawing">
    <cdr:from>
      <cdr:x>0.47497</cdr:x>
      <cdr:y>0.81684</cdr:y>
    </cdr:from>
    <cdr:to>
      <cdr:x>0.56426</cdr:x>
      <cdr:y>0.90226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2169355" y="4900623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  <cdr:relSizeAnchor xmlns:cdr="http://schemas.openxmlformats.org/drawingml/2006/chartDrawing">
    <cdr:from>
      <cdr:x>0.39649</cdr:x>
      <cdr:y>0.81893</cdr:y>
    </cdr:from>
    <cdr:to>
      <cdr:x>0.48578</cdr:x>
      <cdr:y>0.90435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1803379" y="4913046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0.31691</cdr:x>
      <cdr:y>0.82593</cdr:y>
    </cdr:from>
    <cdr:to>
      <cdr:x>0.4062</cdr:x>
      <cdr:y>0.91135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1432218" y="4954649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0.27829</cdr:x>
      <cdr:y>0.82482</cdr:y>
    </cdr:from>
    <cdr:to>
      <cdr:x>0.36757</cdr:x>
      <cdr:y>0.91024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1252126" y="4948075"/>
          <a:ext cx="507702" cy="416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1.0</a:t>
          </a:r>
        </a:p>
      </cdr:txBody>
    </cdr:sp>
  </cdr:relSizeAnchor>
  <cdr:relSizeAnchor xmlns:cdr="http://schemas.openxmlformats.org/drawingml/2006/chartDrawing">
    <cdr:from>
      <cdr:x>0.15591</cdr:x>
      <cdr:y>0.77457</cdr:y>
    </cdr:from>
    <cdr:to>
      <cdr:x>0.2452</cdr:x>
      <cdr:y>0.85998</cdr:y>
    </cdr:to>
    <cdr:sp macro="" textlink="">
      <cdr:nvSpPr>
        <cdr:cNvPr id="16" name="TextBox 1"/>
        <cdr:cNvSpPr txBox="1"/>
      </cdr:nvSpPr>
      <cdr:spPr>
        <a:xfrm xmlns:a="http://schemas.openxmlformats.org/drawingml/2006/main" rot="4958844">
          <a:off x="681452" y="4649372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0.4</a:t>
          </a:r>
        </a:p>
      </cdr:txBody>
    </cdr:sp>
  </cdr:relSizeAnchor>
  <cdr:relSizeAnchor xmlns:cdr="http://schemas.openxmlformats.org/drawingml/2006/chartDrawing">
    <cdr:from>
      <cdr:x>0.18246</cdr:x>
      <cdr:y>0.82906</cdr:y>
    </cdr:from>
    <cdr:to>
      <cdr:x>0.27175</cdr:x>
      <cdr:y>0.91447</cdr:y>
    </cdr:to>
    <cdr:sp macro="" textlink="">
      <cdr:nvSpPr>
        <cdr:cNvPr id="17" name="TextBox 1"/>
        <cdr:cNvSpPr txBox="1"/>
      </cdr:nvSpPr>
      <cdr:spPr>
        <a:xfrm xmlns:a="http://schemas.openxmlformats.org/drawingml/2006/main" rot="4958844">
          <a:off x="805276" y="4973224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0.5</a:t>
          </a:r>
        </a:p>
      </cdr:txBody>
    </cdr:sp>
  </cdr:relSizeAnchor>
  <cdr:relSizeAnchor xmlns:cdr="http://schemas.openxmlformats.org/drawingml/2006/chartDrawing">
    <cdr:from>
      <cdr:x>0.20084</cdr:x>
      <cdr:y>0.77137</cdr:y>
    </cdr:from>
    <cdr:to>
      <cdr:x>0.29013</cdr:x>
      <cdr:y>0.85678</cdr:y>
    </cdr:to>
    <cdr:sp macro="" textlink="">
      <cdr:nvSpPr>
        <cdr:cNvPr id="18" name="TextBox 1"/>
        <cdr:cNvSpPr txBox="1"/>
      </cdr:nvSpPr>
      <cdr:spPr>
        <a:xfrm xmlns:a="http://schemas.openxmlformats.org/drawingml/2006/main" rot="4723414">
          <a:off x="891002" y="4630324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0.6</a:t>
          </a:r>
        </a:p>
      </cdr:txBody>
    </cdr:sp>
  </cdr:relSizeAnchor>
  <cdr:relSizeAnchor xmlns:cdr="http://schemas.openxmlformats.org/drawingml/2006/chartDrawing">
    <cdr:from>
      <cdr:x>0.22331</cdr:x>
      <cdr:y>0.82906</cdr:y>
    </cdr:from>
    <cdr:to>
      <cdr:x>0.3126</cdr:x>
      <cdr:y>0.91447</cdr:y>
    </cdr:to>
    <cdr:sp macro="" textlink="">
      <cdr:nvSpPr>
        <cdr:cNvPr id="19" name="TextBox 1"/>
        <cdr:cNvSpPr txBox="1"/>
      </cdr:nvSpPr>
      <cdr:spPr>
        <a:xfrm xmlns:a="http://schemas.openxmlformats.org/drawingml/2006/main" rot="4723414">
          <a:off x="995779" y="4973221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0.7</a:t>
          </a:r>
        </a:p>
      </cdr:txBody>
    </cdr:sp>
  </cdr:relSizeAnchor>
  <cdr:relSizeAnchor xmlns:cdr="http://schemas.openxmlformats.org/drawingml/2006/chartDrawing">
    <cdr:from>
      <cdr:x>0.23352</cdr:x>
      <cdr:y>0.76976</cdr:y>
    </cdr:from>
    <cdr:to>
      <cdr:x>0.32281</cdr:x>
      <cdr:y>0.85517</cdr:y>
    </cdr:to>
    <cdr:sp macro="" textlink="">
      <cdr:nvSpPr>
        <cdr:cNvPr id="20" name="TextBox 1"/>
        <cdr:cNvSpPr txBox="1"/>
      </cdr:nvSpPr>
      <cdr:spPr>
        <a:xfrm xmlns:a="http://schemas.openxmlformats.org/drawingml/2006/main" rot="4723414">
          <a:off x="1043401" y="4620797"/>
          <a:ext cx="507643" cy="4163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0.8</a:t>
          </a:r>
        </a:p>
      </cdr:txBody>
    </cdr:sp>
  </cdr:relSizeAnchor>
  <cdr:relSizeAnchor xmlns:cdr="http://schemas.openxmlformats.org/drawingml/2006/chartDrawing">
    <cdr:from>
      <cdr:x>0.35607</cdr:x>
      <cdr:y>0.82265</cdr:y>
    </cdr:from>
    <cdr:to>
      <cdr:x>0.44536</cdr:x>
      <cdr:y>0.90807</cdr:y>
    </cdr:to>
    <cdr:sp macro="" textlink="">
      <cdr:nvSpPr>
        <cdr:cNvPr id="21" name="TextBox 1"/>
        <cdr:cNvSpPr txBox="1"/>
      </cdr:nvSpPr>
      <cdr:spPr>
        <a:xfrm xmlns:a="http://schemas.openxmlformats.org/drawingml/2006/main" rot="4579017">
          <a:off x="1614873" y="4935151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0.43369</cdr:x>
      <cdr:y>0.81944</cdr:y>
    </cdr:from>
    <cdr:to>
      <cdr:x>0.52298</cdr:x>
      <cdr:y>0.90486</cdr:y>
    </cdr:to>
    <cdr:sp macro="" textlink="">
      <cdr:nvSpPr>
        <cdr:cNvPr id="22" name="TextBox 1"/>
        <cdr:cNvSpPr txBox="1"/>
      </cdr:nvSpPr>
      <cdr:spPr>
        <a:xfrm xmlns:a="http://schemas.openxmlformats.org/drawingml/2006/main" rot="4372828">
          <a:off x="1976822" y="4916101"/>
          <a:ext cx="507702" cy="416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0.88491</cdr:x>
      <cdr:y>0.07519</cdr:y>
    </cdr:from>
    <cdr:to>
      <cdr:x>0.98482</cdr:x>
      <cdr:y>0.13769</cdr:y>
    </cdr:to>
    <cdr:sp macro="" textlink="">
      <cdr:nvSpPr>
        <cdr:cNvPr id="23" name="TextBox 1"/>
        <cdr:cNvSpPr txBox="1"/>
      </cdr:nvSpPr>
      <cdr:spPr>
        <a:xfrm xmlns:a="http://schemas.openxmlformats.org/drawingml/2006/main" rot="2348426">
          <a:off x="4126740" y="446874"/>
          <a:ext cx="465891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0.70567</cdr:x>
      <cdr:y>0.0967</cdr:y>
    </cdr:from>
    <cdr:to>
      <cdr:x>0.85753</cdr:x>
      <cdr:y>0.1592</cdr:y>
    </cdr:to>
    <cdr:sp macro="" textlink="">
      <cdr:nvSpPr>
        <cdr:cNvPr id="2" name="TextBox 1"/>
        <cdr:cNvSpPr txBox="1"/>
      </cdr:nvSpPr>
      <cdr:spPr>
        <a:xfrm xmlns:a="http://schemas.openxmlformats.org/drawingml/2006/main" rot="2348426">
          <a:off x="1677679" y="574762"/>
          <a:ext cx="36104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35</a:t>
          </a:r>
        </a:p>
      </cdr:txBody>
    </cdr:sp>
  </cdr:relSizeAnchor>
  <cdr:relSizeAnchor xmlns:cdr="http://schemas.openxmlformats.org/drawingml/2006/chartDrawing">
    <cdr:from>
      <cdr:x>0.66941</cdr:x>
      <cdr:y>0.15294</cdr:y>
    </cdr:from>
    <cdr:to>
      <cdr:x>0.82566</cdr:x>
      <cdr:y>0.21149</cdr:y>
    </cdr:to>
    <cdr:sp macro="" textlink="">
      <cdr:nvSpPr>
        <cdr:cNvPr id="3" name="TextBox 1"/>
        <cdr:cNvSpPr txBox="1"/>
      </cdr:nvSpPr>
      <cdr:spPr>
        <a:xfrm xmlns:a="http://schemas.openxmlformats.org/drawingml/2006/main" rot="2792517">
          <a:off x="1603239" y="897289"/>
          <a:ext cx="34797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30</a:t>
          </a:r>
        </a:p>
      </cdr:txBody>
    </cdr:sp>
  </cdr:relSizeAnchor>
  <cdr:relSizeAnchor xmlns:cdr="http://schemas.openxmlformats.org/drawingml/2006/chartDrawing">
    <cdr:from>
      <cdr:x>0.68508</cdr:x>
      <cdr:y>0.23613</cdr:y>
    </cdr:from>
    <cdr:to>
      <cdr:x>0.8134</cdr:x>
      <cdr:y>0.31813</cdr:y>
    </cdr:to>
    <cdr:sp macro="" textlink="">
      <cdr:nvSpPr>
        <cdr:cNvPr id="4" name="TextBox 1"/>
        <cdr:cNvSpPr txBox="1"/>
      </cdr:nvSpPr>
      <cdr:spPr>
        <a:xfrm xmlns:a="http://schemas.openxmlformats.org/drawingml/2006/main" rot="3293090">
          <a:off x="1537593" y="1494609"/>
          <a:ext cx="487375" cy="305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25</a:t>
          </a:r>
        </a:p>
      </cdr:txBody>
    </cdr:sp>
  </cdr:relSizeAnchor>
  <cdr:relSizeAnchor xmlns:cdr="http://schemas.openxmlformats.org/drawingml/2006/chartDrawing">
    <cdr:from>
      <cdr:x>0.6962</cdr:x>
      <cdr:y>0.39498</cdr:y>
    </cdr:from>
    <cdr:to>
      <cdr:x>0.82497</cdr:x>
      <cdr:y>0.4804</cdr:y>
    </cdr:to>
    <cdr:sp macro="" textlink="">
      <cdr:nvSpPr>
        <cdr:cNvPr id="5" name="TextBox 1"/>
        <cdr:cNvSpPr txBox="1"/>
      </cdr:nvSpPr>
      <cdr:spPr>
        <a:xfrm xmlns:a="http://schemas.openxmlformats.org/drawingml/2006/main" rot="3522327">
          <a:off x="1554388" y="2448411"/>
          <a:ext cx="507702" cy="306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20</a:t>
          </a:r>
        </a:p>
      </cdr:txBody>
    </cdr:sp>
  </cdr:relSizeAnchor>
  <cdr:relSizeAnchor xmlns:cdr="http://schemas.openxmlformats.org/drawingml/2006/chartDrawing">
    <cdr:from>
      <cdr:x>0.68553</cdr:x>
      <cdr:y>0.46299</cdr:y>
    </cdr:from>
    <cdr:to>
      <cdr:x>0.81202</cdr:x>
      <cdr:y>0.54841</cdr:y>
    </cdr:to>
    <cdr:sp macro="" textlink="">
      <cdr:nvSpPr>
        <cdr:cNvPr id="6" name="TextBox 1"/>
        <cdr:cNvSpPr txBox="1"/>
      </cdr:nvSpPr>
      <cdr:spPr>
        <a:xfrm xmlns:a="http://schemas.openxmlformats.org/drawingml/2006/main" rot="3497041">
          <a:off x="1526318" y="2855346"/>
          <a:ext cx="507702" cy="300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18</a:t>
          </a:r>
        </a:p>
      </cdr:txBody>
    </cdr:sp>
  </cdr:relSizeAnchor>
  <cdr:relSizeAnchor xmlns:cdr="http://schemas.openxmlformats.org/drawingml/2006/chartDrawing">
    <cdr:from>
      <cdr:x>0.69532</cdr:x>
      <cdr:y>0.57632</cdr:y>
    </cdr:from>
    <cdr:to>
      <cdr:x>0.82012</cdr:x>
      <cdr:y>0.66174</cdr:y>
    </cdr:to>
    <cdr:sp macro="" textlink="">
      <cdr:nvSpPr>
        <cdr:cNvPr id="7" name="TextBox 1"/>
        <cdr:cNvSpPr txBox="1"/>
      </cdr:nvSpPr>
      <cdr:spPr>
        <a:xfrm xmlns:a="http://schemas.openxmlformats.org/drawingml/2006/main" rot="3915689">
          <a:off x="1547584" y="3530904"/>
          <a:ext cx="507702" cy="2966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16</a:t>
          </a:r>
        </a:p>
      </cdr:txBody>
    </cdr:sp>
  </cdr:relSizeAnchor>
  <cdr:relSizeAnchor xmlns:cdr="http://schemas.openxmlformats.org/drawingml/2006/chartDrawing">
    <cdr:from>
      <cdr:x>0.68967</cdr:x>
      <cdr:y>0.70565</cdr:y>
    </cdr:from>
    <cdr:to>
      <cdr:x>0.80551</cdr:x>
      <cdr:y>0.79106</cdr:y>
    </cdr:to>
    <cdr:sp macro="" textlink="">
      <cdr:nvSpPr>
        <cdr:cNvPr id="8" name="TextBox 1"/>
        <cdr:cNvSpPr txBox="1"/>
      </cdr:nvSpPr>
      <cdr:spPr>
        <a:xfrm xmlns:a="http://schemas.openxmlformats.org/drawingml/2006/main" rot="3922324">
          <a:off x="1523531" y="4310224"/>
          <a:ext cx="507643" cy="275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14</a:t>
          </a:r>
        </a:p>
      </cdr:txBody>
    </cdr:sp>
  </cdr:relSizeAnchor>
  <cdr:relSizeAnchor xmlns:cdr="http://schemas.openxmlformats.org/drawingml/2006/chartDrawing">
    <cdr:from>
      <cdr:x>0.57089</cdr:x>
      <cdr:y>0.77879</cdr:y>
    </cdr:from>
    <cdr:to>
      <cdr:x>0.72124</cdr:x>
      <cdr:y>0.8642</cdr:y>
    </cdr:to>
    <cdr:sp macro="" textlink="">
      <cdr:nvSpPr>
        <cdr:cNvPr id="9" name="TextBox 1"/>
        <cdr:cNvSpPr txBox="1"/>
      </cdr:nvSpPr>
      <cdr:spPr>
        <a:xfrm xmlns:a="http://schemas.openxmlformats.org/drawingml/2006/main" rot="4222898">
          <a:off x="1282149" y="4703884"/>
          <a:ext cx="507643" cy="3574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12</a:t>
          </a:r>
        </a:p>
      </cdr:txBody>
    </cdr:sp>
  </cdr:relSizeAnchor>
  <cdr:relSizeAnchor xmlns:cdr="http://schemas.openxmlformats.org/drawingml/2006/chartDrawing">
    <cdr:from>
      <cdr:x>0.46755</cdr:x>
      <cdr:y>0.79816</cdr:y>
    </cdr:from>
    <cdr:to>
      <cdr:x>0.61029</cdr:x>
      <cdr:y>0.88357</cdr:y>
    </cdr:to>
    <cdr:sp macro="" textlink="">
      <cdr:nvSpPr>
        <cdr:cNvPr id="10" name="TextBox 1"/>
        <cdr:cNvSpPr txBox="1"/>
      </cdr:nvSpPr>
      <cdr:spPr>
        <a:xfrm xmlns:a="http://schemas.openxmlformats.org/drawingml/2006/main" rot="4032581">
          <a:off x="1027424" y="4828069"/>
          <a:ext cx="507643" cy="339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0.39768</cdr:x>
      <cdr:y>0.81123</cdr:y>
    </cdr:from>
    <cdr:to>
      <cdr:x>0.53883</cdr:x>
      <cdr:y>0.89665</cdr:y>
    </cdr:to>
    <cdr:sp macro="" textlink="">
      <cdr:nvSpPr>
        <cdr:cNvPr id="11" name="TextBox 1"/>
        <cdr:cNvSpPr txBox="1"/>
      </cdr:nvSpPr>
      <cdr:spPr>
        <a:xfrm xmlns:a="http://schemas.openxmlformats.org/drawingml/2006/main" rot="4193709">
          <a:off x="859389" y="4907668"/>
          <a:ext cx="507702" cy="33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0.32104</cdr:x>
      <cdr:y>0.81669</cdr:y>
    </cdr:from>
    <cdr:to>
      <cdr:x>0.4712</cdr:x>
      <cdr:y>0.90211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687906" y="4929408"/>
          <a:ext cx="507702" cy="3569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0.24797</cdr:x>
      <cdr:y>0.81978</cdr:y>
    </cdr:from>
    <cdr:to>
      <cdr:x>0.37893</cdr:x>
      <cdr:y>0.9052</cdr:y>
    </cdr:to>
    <cdr:sp macro="" textlink="">
      <cdr:nvSpPr>
        <cdr:cNvPr id="13" name="TextBox 1"/>
        <cdr:cNvSpPr txBox="1"/>
      </cdr:nvSpPr>
      <cdr:spPr>
        <a:xfrm xmlns:a="http://schemas.openxmlformats.org/drawingml/2006/main" rot="4728198">
          <a:off x="491356" y="4970628"/>
          <a:ext cx="507702" cy="311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0.17283</cdr:x>
      <cdr:y>0.82346</cdr:y>
    </cdr:from>
    <cdr:to>
      <cdr:x>0.31161</cdr:x>
      <cdr:y>0.90888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322013" y="4983224"/>
          <a:ext cx="507702" cy="3299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0.11096</cdr:x>
      <cdr:y>0.82757</cdr:y>
    </cdr:from>
    <cdr:to>
      <cdr:x>0.22594</cdr:x>
      <cdr:y>0.91299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146636" y="5035905"/>
          <a:ext cx="507702" cy="273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0.76123</cdr:x>
      <cdr:y>0.15704</cdr:y>
    </cdr:from>
    <cdr:to>
      <cdr:x>0.88325</cdr:x>
      <cdr:y>0.21954</cdr:y>
    </cdr:to>
    <cdr:sp macro="" textlink="">
      <cdr:nvSpPr>
        <cdr:cNvPr id="2" name="TextBox 1"/>
        <cdr:cNvSpPr txBox="1"/>
      </cdr:nvSpPr>
      <cdr:spPr>
        <a:xfrm xmlns:a="http://schemas.openxmlformats.org/drawingml/2006/main" rot="2554418">
          <a:off x="2853891" y="933381"/>
          <a:ext cx="45745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45</a:t>
          </a:r>
        </a:p>
      </cdr:txBody>
    </cdr:sp>
  </cdr:relSizeAnchor>
  <cdr:relSizeAnchor xmlns:cdr="http://schemas.openxmlformats.org/drawingml/2006/chartDrawing">
    <cdr:from>
      <cdr:x>0.7654</cdr:x>
      <cdr:y>0.20751</cdr:y>
    </cdr:from>
    <cdr:to>
      <cdr:x>0.86448</cdr:x>
      <cdr:y>0.28448</cdr:y>
    </cdr:to>
    <cdr:sp macro="" textlink="">
      <cdr:nvSpPr>
        <cdr:cNvPr id="3" name="TextBox 1"/>
        <cdr:cNvSpPr txBox="1"/>
      </cdr:nvSpPr>
      <cdr:spPr>
        <a:xfrm xmlns:a="http://schemas.openxmlformats.org/drawingml/2006/main" rot="2992940">
          <a:off x="2826507" y="1276352"/>
          <a:ext cx="457479" cy="371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40</a:t>
          </a:r>
        </a:p>
      </cdr:txBody>
    </cdr:sp>
  </cdr:relSizeAnchor>
  <cdr:relSizeAnchor xmlns:cdr="http://schemas.openxmlformats.org/drawingml/2006/chartDrawing">
    <cdr:from>
      <cdr:x>0.77879</cdr:x>
      <cdr:y>0.54055</cdr:y>
    </cdr:from>
    <cdr:to>
      <cdr:x>0.86472</cdr:x>
      <cdr:y>0.62255</cdr:y>
    </cdr:to>
    <cdr:sp macro="" textlink="">
      <cdr:nvSpPr>
        <cdr:cNvPr id="4" name="TextBox 1"/>
        <cdr:cNvSpPr txBox="1"/>
      </cdr:nvSpPr>
      <cdr:spPr>
        <a:xfrm xmlns:a="http://schemas.openxmlformats.org/drawingml/2006/main" rot="3556152">
          <a:off x="2837117" y="3295437"/>
          <a:ext cx="487375" cy="322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25</a:t>
          </a:r>
        </a:p>
      </cdr:txBody>
    </cdr:sp>
  </cdr:relSizeAnchor>
  <cdr:relSizeAnchor xmlns:cdr="http://schemas.openxmlformats.org/drawingml/2006/chartDrawing">
    <cdr:from>
      <cdr:x>0.75577</cdr:x>
      <cdr:y>0.73864</cdr:y>
    </cdr:from>
    <cdr:to>
      <cdr:x>0.84506</cdr:x>
      <cdr:y>0.82406</cdr:y>
    </cdr:to>
    <cdr:sp macro="" textlink="">
      <cdr:nvSpPr>
        <cdr:cNvPr id="5" name="TextBox 1"/>
        <cdr:cNvSpPr txBox="1"/>
      </cdr:nvSpPr>
      <cdr:spPr>
        <a:xfrm xmlns:a="http://schemas.openxmlformats.org/drawingml/2006/main" rot="3786026">
          <a:off x="2746923" y="4476649"/>
          <a:ext cx="507702" cy="33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20</a:t>
          </a:r>
        </a:p>
      </cdr:txBody>
    </cdr:sp>
  </cdr:relSizeAnchor>
  <cdr:relSizeAnchor xmlns:cdr="http://schemas.openxmlformats.org/drawingml/2006/chartDrawing">
    <cdr:from>
      <cdr:x>0.70093</cdr:x>
      <cdr:y>0.76909</cdr:y>
    </cdr:from>
    <cdr:to>
      <cdr:x>0.79022</cdr:x>
      <cdr:y>0.85451</cdr:y>
    </cdr:to>
    <cdr:sp macro="" textlink="">
      <cdr:nvSpPr>
        <cdr:cNvPr id="6" name="TextBox 1"/>
        <cdr:cNvSpPr txBox="1"/>
      </cdr:nvSpPr>
      <cdr:spPr>
        <a:xfrm xmlns:a="http://schemas.openxmlformats.org/drawingml/2006/main" rot="3837263">
          <a:off x="2541339" y="4657623"/>
          <a:ext cx="507702" cy="334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18</a:t>
          </a:r>
        </a:p>
      </cdr:txBody>
    </cdr:sp>
  </cdr:relSizeAnchor>
  <cdr:relSizeAnchor xmlns:cdr="http://schemas.openxmlformats.org/drawingml/2006/chartDrawing">
    <cdr:from>
      <cdr:x>0.62402</cdr:x>
      <cdr:y>0.78649</cdr:y>
    </cdr:from>
    <cdr:to>
      <cdr:x>0.7133</cdr:x>
      <cdr:y>0.87191</cdr:y>
    </cdr:to>
    <cdr:sp macro="" textlink="">
      <cdr:nvSpPr>
        <cdr:cNvPr id="7" name="TextBox 1"/>
        <cdr:cNvSpPr txBox="1"/>
      </cdr:nvSpPr>
      <cdr:spPr>
        <a:xfrm xmlns:a="http://schemas.openxmlformats.org/drawingml/2006/main" rot="3915689">
          <a:off x="2252985" y="4761060"/>
          <a:ext cx="507703" cy="33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16</a:t>
          </a:r>
        </a:p>
      </cdr:txBody>
    </cdr:sp>
  </cdr:relSizeAnchor>
  <cdr:relSizeAnchor xmlns:cdr="http://schemas.openxmlformats.org/drawingml/2006/chartDrawing">
    <cdr:from>
      <cdr:x>0.56731</cdr:x>
      <cdr:y>0.79639</cdr:y>
    </cdr:from>
    <cdr:to>
      <cdr:x>0.6566</cdr:x>
      <cdr:y>0.8818</cdr:y>
    </cdr:to>
    <cdr:sp macro="" textlink="">
      <cdr:nvSpPr>
        <cdr:cNvPr id="8" name="TextBox 1"/>
        <cdr:cNvSpPr txBox="1"/>
      </cdr:nvSpPr>
      <cdr:spPr>
        <a:xfrm xmlns:a="http://schemas.openxmlformats.org/drawingml/2006/main" rot="4161771">
          <a:off x="2040415" y="4819852"/>
          <a:ext cx="507643" cy="33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14</a:t>
          </a:r>
        </a:p>
      </cdr:txBody>
    </cdr:sp>
  </cdr:relSizeAnchor>
  <cdr:relSizeAnchor xmlns:cdr="http://schemas.openxmlformats.org/drawingml/2006/chartDrawing">
    <cdr:from>
      <cdr:x>0.49847</cdr:x>
      <cdr:y>0.8089</cdr:y>
    </cdr:from>
    <cdr:to>
      <cdr:x>0.58775</cdr:x>
      <cdr:y>0.89431</cdr:y>
    </cdr:to>
    <cdr:sp macro="" textlink="">
      <cdr:nvSpPr>
        <cdr:cNvPr id="9" name="TextBox 1"/>
        <cdr:cNvSpPr txBox="1"/>
      </cdr:nvSpPr>
      <cdr:spPr>
        <a:xfrm xmlns:a="http://schemas.openxmlformats.org/drawingml/2006/main" rot="4223896">
          <a:off x="1782327" y="4894260"/>
          <a:ext cx="507643" cy="33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12</a:t>
          </a:r>
        </a:p>
      </cdr:txBody>
    </cdr:sp>
  </cdr:relSizeAnchor>
  <cdr:relSizeAnchor xmlns:cdr="http://schemas.openxmlformats.org/drawingml/2006/chartDrawing">
    <cdr:from>
      <cdr:x>0.41456</cdr:x>
      <cdr:y>0.82126</cdr:y>
    </cdr:from>
    <cdr:to>
      <cdr:x>0.50385</cdr:x>
      <cdr:y>0.90667</cdr:y>
    </cdr:to>
    <cdr:sp macro="" textlink="">
      <cdr:nvSpPr>
        <cdr:cNvPr id="10" name="TextBox 1"/>
        <cdr:cNvSpPr txBox="1"/>
      </cdr:nvSpPr>
      <cdr:spPr>
        <a:xfrm xmlns:a="http://schemas.openxmlformats.org/drawingml/2006/main" rot="4497075">
          <a:off x="1467768" y="4967685"/>
          <a:ext cx="507643" cy="33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0.37116</cdr:x>
      <cdr:y>0.78843</cdr:y>
    </cdr:from>
    <cdr:to>
      <cdr:x>0.46044</cdr:x>
      <cdr:y>0.87385</cdr:y>
    </cdr:to>
    <cdr:sp macro="" textlink="">
      <cdr:nvSpPr>
        <cdr:cNvPr id="11" name="TextBox 1"/>
        <cdr:cNvSpPr txBox="1"/>
      </cdr:nvSpPr>
      <cdr:spPr>
        <a:xfrm xmlns:a="http://schemas.openxmlformats.org/drawingml/2006/main" rot="4517689">
          <a:off x="1304983" y="4772590"/>
          <a:ext cx="507703" cy="33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0.33843</cdr:x>
      <cdr:y>0.83127</cdr:y>
    </cdr:from>
    <cdr:to>
      <cdr:x>0.42772</cdr:x>
      <cdr:y>0.91669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1182295" y="5027183"/>
          <a:ext cx="507703" cy="33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0.29025</cdr:x>
      <cdr:y>0.8013</cdr:y>
    </cdr:from>
    <cdr:to>
      <cdr:x>0.37954</cdr:x>
      <cdr:y>0.88672</cdr:y>
    </cdr:to>
    <cdr:sp macro="" textlink="">
      <cdr:nvSpPr>
        <cdr:cNvPr id="13" name="TextBox 1"/>
        <cdr:cNvSpPr txBox="1"/>
      </cdr:nvSpPr>
      <cdr:spPr>
        <a:xfrm xmlns:a="http://schemas.openxmlformats.org/drawingml/2006/main" rot="4698459">
          <a:off x="1001689" y="4849069"/>
          <a:ext cx="507703" cy="33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0.25756</cdr:x>
      <cdr:y>0.84035</cdr:y>
    </cdr:from>
    <cdr:to>
      <cdr:x>0.34685</cdr:x>
      <cdr:y>0.92577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879140" y="5081166"/>
          <a:ext cx="507702" cy="334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0.2153</cdr:x>
      <cdr:y>0.81681</cdr:y>
    </cdr:from>
    <cdr:to>
      <cdr:x>0.30458</cdr:x>
      <cdr:y>0.90223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720657" y="4941274"/>
          <a:ext cx="507702" cy="334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  <cdr:relSizeAnchor xmlns:cdr="http://schemas.openxmlformats.org/drawingml/2006/chartDrawing">
    <cdr:from>
      <cdr:x>0.76414</cdr:x>
      <cdr:y>0.1063</cdr:y>
    </cdr:from>
    <cdr:to>
      <cdr:x>0.88616</cdr:x>
      <cdr:y>0.1688</cdr:y>
    </cdr:to>
    <cdr:sp macro="" textlink="">
      <cdr:nvSpPr>
        <cdr:cNvPr id="16" name="TextBox 1"/>
        <cdr:cNvSpPr txBox="1"/>
      </cdr:nvSpPr>
      <cdr:spPr>
        <a:xfrm xmlns:a="http://schemas.openxmlformats.org/drawingml/2006/main" rot="2554418">
          <a:off x="2864805" y="631834"/>
          <a:ext cx="45745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</a:t>
          </a:r>
        </a:p>
      </cdr:txBody>
    </cdr:sp>
  </cdr:relSizeAnchor>
  <cdr:relSizeAnchor xmlns:cdr="http://schemas.openxmlformats.org/drawingml/2006/chartDrawing">
    <cdr:from>
      <cdr:x>0.77843</cdr:x>
      <cdr:y>0.39316</cdr:y>
    </cdr:from>
    <cdr:to>
      <cdr:x>0.86436</cdr:x>
      <cdr:y>0.47516</cdr:y>
    </cdr:to>
    <cdr:sp macro="" textlink="">
      <cdr:nvSpPr>
        <cdr:cNvPr id="17" name="TextBox 1"/>
        <cdr:cNvSpPr txBox="1"/>
      </cdr:nvSpPr>
      <cdr:spPr>
        <a:xfrm xmlns:a="http://schemas.openxmlformats.org/drawingml/2006/main" rot="3293090">
          <a:off x="2835765" y="2419424"/>
          <a:ext cx="487375" cy="322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30</a:t>
          </a:r>
        </a:p>
      </cdr:txBody>
    </cdr:sp>
  </cdr:relSizeAnchor>
  <cdr:relSizeAnchor xmlns:cdr="http://schemas.openxmlformats.org/drawingml/2006/chartDrawing">
    <cdr:from>
      <cdr:x>0.78193</cdr:x>
      <cdr:y>0.27777</cdr:y>
    </cdr:from>
    <cdr:to>
      <cdr:x>0.86786</cdr:x>
      <cdr:y>0.35977</cdr:y>
    </cdr:to>
    <cdr:sp macro="" textlink="">
      <cdr:nvSpPr>
        <cdr:cNvPr id="18" name="TextBox 1"/>
        <cdr:cNvSpPr txBox="1"/>
      </cdr:nvSpPr>
      <cdr:spPr>
        <a:xfrm xmlns:a="http://schemas.openxmlformats.org/drawingml/2006/main" rot="3017108">
          <a:off x="2848888" y="1733576"/>
          <a:ext cx="487376" cy="322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35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0.85692</cdr:x>
      <cdr:y>0.19871</cdr:y>
    </cdr:from>
    <cdr:to>
      <cdr:x>0.97894</cdr:x>
      <cdr:y>0.26121</cdr:y>
    </cdr:to>
    <cdr:sp macro="" textlink="">
      <cdr:nvSpPr>
        <cdr:cNvPr id="2" name="TextBox 1"/>
        <cdr:cNvSpPr txBox="1"/>
      </cdr:nvSpPr>
      <cdr:spPr>
        <a:xfrm xmlns:a="http://schemas.openxmlformats.org/drawingml/2006/main" rot="2554418">
          <a:off x="2899202" y="1181048"/>
          <a:ext cx="41282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0.85706</cdr:x>
      <cdr:y>0.23635</cdr:y>
    </cdr:from>
    <cdr:to>
      <cdr:x>0.95614</cdr:x>
      <cdr:y>0.31332</cdr:y>
    </cdr:to>
    <cdr:sp macro="" textlink="">
      <cdr:nvSpPr>
        <cdr:cNvPr id="3" name="TextBox 1"/>
        <cdr:cNvSpPr txBox="1"/>
      </cdr:nvSpPr>
      <cdr:spPr>
        <a:xfrm xmlns:a="http://schemas.openxmlformats.org/drawingml/2006/main" rot="2992940">
          <a:off x="2838556" y="1465910"/>
          <a:ext cx="457479" cy="335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0.85198</cdr:x>
      <cdr:y>0.42836</cdr:y>
    </cdr:from>
    <cdr:to>
      <cdr:x>0.93791</cdr:x>
      <cdr:y>0.51036</cdr:y>
    </cdr:to>
    <cdr:sp macro="" textlink="">
      <cdr:nvSpPr>
        <cdr:cNvPr id="4" name="TextBox 1"/>
        <cdr:cNvSpPr txBox="1"/>
      </cdr:nvSpPr>
      <cdr:spPr>
        <a:xfrm xmlns:a="http://schemas.openxmlformats.org/drawingml/2006/main" rot="3293090">
          <a:off x="2784169" y="2644348"/>
          <a:ext cx="487376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0.84984</cdr:x>
      <cdr:y>0.59441</cdr:y>
    </cdr:from>
    <cdr:to>
      <cdr:x>0.93913</cdr:x>
      <cdr:y>0.67983</cdr:y>
    </cdr:to>
    <cdr:sp macro="" textlink="">
      <cdr:nvSpPr>
        <cdr:cNvPr id="5" name="TextBox 1"/>
        <cdr:cNvSpPr txBox="1"/>
      </cdr:nvSpPr>
      <cdr:spPr>
        <a:xfrm xmlns:a="http://schemas.openxmlformats.org/drawingml/2006/main" rot="3472444">
          <a:off x="2772439" y="3635726"/>
          <a:ext cx="507702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  <cdr:relSizeAnchor xmlns:cdr="http://schemas.openxmlformats.org/drawingml/2006/chartDrawing">
    <cdr:from>
      <cdr:x>0.76009</cdr:x>
      <cdr:y>0.70659</cdr:y>
    </cdr:from>
    <cdr:to>
      <cdr:x>0.84938</cdr:x>
      <cdr:y>0.79201</cdr:y>
    </cdr:to>
    <cdr:sp macro="" textlink="">
      <cdr:nvSpPr>
        <cdr:cNvPr id="6" name="TextBox 1"/>
        <cdr:cNvSpPr txBox="1"/>
      </cdr:nvSpPr>
      <cdr:spPr>
        <a:xfrm xmlns:a="http://schemas.openxmlformats.org/drawingml/2006/main" rot="3588774">
          <a:off x="2468800" y="4302477"/>
          <a:ext cx="507702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</a:t>
          </a:r>
        </a:p>
      </cdr:txBody>
    </cdr:sp>
  </cdr:relSizeAnchor>
  <cdr:relSizeAnchor xmlns:cdr="http://schemas.openxmlformats.org/drawingml/2006/chartDrawing">
    <cdr:from>
      <cdr:x>0.66904</cdr:x>
      <cdr:y>0.71277</cdr:y>
    </cdr:from>
    <cdr:to>
      <cdr:x>0.75832</cdr:x>
      <cdr:y>0.79819</cdr:y>
    </cdr:to>
    <cdr:sp macro="" textlink="">
      <cdr:nvSpPr>
        <cdr:cNvPr id="7" name="TextBox 1"/>
        <cdr:cNvSpPr txBox="1"/>
      </cdr:nvSpPr>
      <cdr:spPr>
        <a:xfrm xmlns:a="http://schemas.openxmlformats.org/drawingml/2006/main" rot="3915689">
          <a:off x="2160715" y="4339217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3.5</a:t>
          </a:r>
        </a:p>
      </cdr:txBody>
    </cdr:sp>
  </cdr:relSizeAnchor>
  <cdr:relSizeAnchor xmlns:cdr="http://schemas.openxmlformats.org/drawingml/2006/chartDrawing">
    <cdr:from>
      <cdr:x>0.64025</cdr:x>
      <cdr:y>0.8076</cdr:y>
    </cdr:from>
    <cdr:to>
      <cdr:x>0.72954</cdr:x>
      <cdr:y>0.89301</cdr:y>
    </cdr:to>
    <cdr:sp macro="" textlink="">
      <cdr:nvSpPr>
        <cdr:cNvPr id="8" name="TextBox 1"/>
        <cdr:cNvSpPr txBox="1"/>
      </cdr:nvSpPr>
      <cdr:spPr>
        <a:xfrm xmlns:a="http://schemas.openxmlformats.org/drawingml/2006/main" rot="4161771">
          <a:off x="2063359" y="4902829"/>
          <a:ext cx="50764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3.0</a:t>
          </a:r>
        </a:p>
      </cdr:txBody>
    </cdr:sp>
  </cdr:relSizeAnchor>
  <cdr:relSizeAnchor xmlns:cdr="http://schemas.openxmlformats.org/drawingml/2006/chartDrawing">
    <cdr:from>
      <cdr:x>0.57161</cdr:x>
      <cdr:y>0.76563</cdr:y>
    </cdr:from>
    <cdr:to>
      <cdr:x>0.66089</cdr:x>
      <cdr:y>0.85104</cdr:y>
    </cdr:to>
    <cdr:sp macro="" textlink="">
      <cdr:nvSpPr>
        <cdr:cNvPr id="9" name="TextBox 1"/>
        <cdr:cNvSpPr txBox="1"/>
      </cdr:nvSpPr>
      <cdr:spPr>
        <a:xfrm xmlns:a="http://schemas.openxmlformats.org/drawingml/2006/main" rot="4223896">
          <a:off x="1831140" y="4653397"/>
          <a:ext cx="507643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2.8</a:t>
          </a:r>
        </a:p>
      </cdr:txBody>
    </cdr:sp>
  </cdr:relSizeAnchor>
  <cdr:relSizeAnchor xmlns:cdr="http://schemas.openxmlformats.org/drawingml/2006/chartDrawing">
    <cdr:from>
      <cdr:x>0.54641</cdr:x>
      <cdr:y>0.81965</cdr:y>
    </cdr:from>
    <cdr:to>
      <cdr:x>0.6357</cdr:x>
      <cdr:y>0.90506</cdr:y>
    </cdr:to>
    <cdr:sp macro="" textlink="">
      <cdr:nvSpPr>
        <cdr:cNvPr id="10" name="TextBox 1"/>
        <cdr:cNvSpPr txBox="1"/>
      </cdr:nvSpPr>
      <cdr:spPr>
        <a:xfrm xmlns:a="http://schemas.openxmlformats.org/drawingml/2006/main" rot="4497075">
          <a:off x="1745880" y="4974462"/>
          <a:ext cx="50764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2.6</a:t>
          </a:r>
        </a:p>
      </cdr:txBody>
    </cdr:sp>
  </cdr:relSizeAnchor>
  <cdr:relSizeAnchor xmlns:cdr="http://schemas.openxmlformats.org/drawingml/2006/chartDrawing">
    <cdr:from>
      <cdr:x>0.48582</cdr:x>
      <cdr:y>0.7724</cdr:y>
    </cdr:from>
    <cdr:to>
      <cdr:x>0.5751</cdr:x>
      <cdr:y>0.85782</cdr:y>
    </cdr:to>
    <cdr:sp macro="" textlink="">
      <cdr:nvSpPr>
        <cdr:cNvPr id="11" name="TextBox 1"/>
        <cdr:cNvSpPr txBox="1"/>
      </cdr:nvSpPr>
      <cdr:spPr>
        <a:xfrm xmlns:a="http://schemas.openxmlformats.org/drawingml/2006/main" rot="4193709">
          <a:off x="1540830" y="4693679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2.4</a:t>
          </a:r>
        </a:p>
      </cdr:txBody>
    </cdr:sp>
  </cdr:relSizeAnchor>
  <cdr:relSizeAnchor xmlns:cdr="http://schemas.openxmlformats.org/drawingml/2006/chartDrawing">
    <cdr:from>
      <cdr:x>0.38222</cdr:x>
      <cdr:y>0.82806</cdr:y>
    </cdr:from>
    <cdr:to>
      <cdr:x>0.47151</cdr:x>
      <cdr:y>0.91348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1190363" y="5024464"/>
          <a:ext cx="507702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0.33019</cdr:x>
      <cdr:y>0.79168</cdr:y>
    </cdr:from>
    <cdr:to>
      <cdr:x>0.41948</cdr:x>
      <cdr:y>0.8771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1014328" y="4808246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0.30389</cdr:x>
      <cdr:y>0.82753</cdr:y>
    </cdr:from>
    <cdr:to>
      <cdr:x>0.39318</cdr:x>
      <cdr:y>0.91295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925336" y="5021325"/>
          <a:ext cx="507702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0.24878</cdr:x>
      <cdr:y>0.79757</cdr:y>
    </cdr:from>
    <cdr:to>
      <cdr:x>0.33806</cdr:x>
      <cdr:y>0.88299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738862" y="4843286"/>
          <a:ext cx="507703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0.83116</cdr:x>
      <cdr:y>0.13675</cdr:y>
    </cdr:from>
    <cdr:to>
      <cdr:x>0.95318</cdr:x>
      <cdr:y>0.19925</cdr:y>
    </cdr:to>
    <cdr:sp macro="" textlink="">
      <cdr:nvSpPr>
        <cdr:cNvPr id="16" name="TextBox 1"/>
        <cdr:cNvSpPr txBox="1"/>
      </cdr:nvSpPr>
      <cdr:spPr>
        <a:xfrm xmlns:a="http://schemas.openxmlformats.org/drawingml/2006/main" rot="2554418">
          <a:off x="2812043" y="812795"/>
          <a:ext cx="41282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0.85629</cdr:x>
      <cdr:y>0.32105</cdr:y>
    </cdr:from>
    <cdr:to>
      <cdr:x>0.94222</cdr:x>
      <cdr:y>0.40305</cdr:y>
    </cdr:to>
    <cdr:sp macro="" textlink="">
      <cdr:nvSpPr>
        <cdr:cNvPr id="17" name="TextBox 1"/>
        <cdr:cNvSpPr txBox="1"/>
      </cdr:nvSpPr>
      <cdr:spPr>
        <a:xfrm xmlns:a="http://schemas.openxmlformats.org/drawingml/2006/main" rot="3293090">
          <a:off x="2798754" y="2006528"/>
          <a:ext cx="487376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0.46265</cdr:x>
      <cdr:y>0.81624</cdr:y>
    </cdr:from>
    <cdr:to>
      <cdr:x>0.55193</cdr:x>
      <cdr:y>0.90166</cdr:y>
    </cdr:to>
    <cdr:sp macro="" textlink="">
      <cdr:nvSpPr>
        <cdr:cNvPr id="18" name="TextBox 1"/>
        <cdr:cNvSpPr txBox="1"/>
      </cdr:nvSpPr>
      <cdr:spPr>
        <a:xfrm xmlns:a="http://schemas.openxmlformats.org/drawingml/2006/main" rot="4361371">
          <a:off x="1462454" y="4954222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2.2</a:t>
          </a:r>
        </a:p>
      </cdr:txBody>
    </cdr:sp>
  </cdr:relSizeAnchor>
  <cdr:relSizeAnchor xmlns:cdr="http://schemas.openxmlformats.org/drawingml/2006/chartDrawing">
    <cdr:from>
      <cdr:x>0.40071</cdr:x>
      <cdr:y>0.77938</cdr:y>
    </cdr:from>
    <cdr:to>
      <cdr:x>0.48999</cdr:x>
      <cdr:y>0.8648</cdr:y>
    </cdr:to>
    <cdr:sp macro="" textlink="">
      <cdr:nvSpPr>
        <cdr:cNvPr id="19" name="TextBox 1"/>
        <cdr:cNvSpPr txBox="1"/>
      </cdr:nvSpPr>
      <cdr:spPr>
        <a:xfrm xmlns:a="http://schemas.openxmlformats.org/drawingml/2006/main" rot="4193709">
          <a:off x="1252903" y="4735147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0.82681</cdr:x>
      <cdr:y>0.19507</cdr:y>
    </cdr:from>
    <cdr:to>
      <cdr:x>0.94883</cdr:x>
      <cdr:y>0.26087</cdr:y>
    </cdr:to>
    <cdr:sp macro="" textlink="">
      <cdr:nvSpPr>
        <cdr:cNvPr id="2" name="TextBox 1"/>
        <cdr:cNvSpPr txBox="1"/>
      </cdr:nvSpPr>
      <cdr:spPr>
        <a:xfrm xmlns:a="http://schemas.openxmlformats.org/drawingml/2006/main" rot="2554418">
          <a:off x="2797322" y="1159420"/>
          <a:ext cx="412828" cy="391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9</a:t>
          </a:r>
        </a:p>
      </cdr:txBody>
    </cdr:sp>
  </cdr:relSizeAnchor>
  <cdr:relSizeAnchor xmlns:cdr="http://schemas.openxmlformats.org/drawingml/2006/chartDrawing">
    <cdr:from>
      <cdr:x>0.84298</cdr:x>
      <cdr:y>0.24276</cdr:y>
    </cdr:from>
    <cdr:to>
      <cdr:x>0.94206</cdr:x>
      <cdr:y>0.31973</cdr:y>
    </cdr:to>
    <cdr:sp macro="" textlink="">
      <cdr:nvSpPr>
        <cdr:cNvPr id="3" name="TextBox 1"/>
        <cdr:cNvSpPr txBox="1"/>
      </cdr:nvSpPr>
      <cdr:spPr>
        <a:xfrm xmlns:a="http://schemas.openxmlformats.org/drawingml/2006/main" rot="2992940">
          <a:off x="2790917" y="1504002"/>
          <a:ext cx="457479" cy="335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8</a:t>
          </a:r>
        </a:p>
      </cdr:txBody>
    </cdr:sp>
  </cdr:relSizeAnchor>
  <cdr:relSizeAnchor xmlns:cdr="http://schemas.openxmlformats.org/drawingml/2006/chartDrawing">
    <cdr:from>
      <cdr:x>0.84072</cdr:x>
      <cdr:y>0.44278</cdr:y>
    </cdr:from>
    <cdr:to>
      <cdr:x>0.92665</cdr:x>
      <cdr:y>0.52478</cdr:y>
    </cdr:to>
    <cdr:sp macro="" textlink="">
      <cdr:nvSpPr>
        <cdr:cNvPr id="4" name="TextBox 1"/>
        <cdr:cNvSpPr txBox="1"/>
      </cdr:nvSpPr>
      <cdr:spPr>
        <a:xfrm xmlns:a="http://schemas.openxmlformats.org/drawingml/2006/main" rot="3293090">
          <a:off x="2746063" y="2730050"/>
          <a:ext cx="487376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6</a:t>
          </a:r>
        </a:p>
      </cdr:txBody>
    </cdr:sp>
  </cdr:relSizeAnchor>
  <cdr:relSizeAnchor xmlns:cdr="http://schemas.openxmlformats.org/drawingml/2006/chartDrawing">
    <cdr:from>
      <cdr:x>0.83576</cdr:x>
      <cdr:y>0.59762</cdr:y>
    </cdr:from>
    <cdr:to>
      <cdr:x>0.92505</cdr:x>
      <cdr:y>0.68304</cdr:y>
    </cdr:to>
    <cdr:sp macro="" textlink="">
      <cdr:nvSpPr>
        <cdr:cNvPr id="5" name="TextBox 1"/>
        <cdr:cNvSpPr txBox="1"/>
      </cdr:nvSpPr>
      <cdr:spPr>
        <a:xfrm xmlns:a="http://schemas.openxmlformats.org/drawingml/2006/main" rot="3472444">
          <a:off x="2724816" y="3654790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</a:t>
          </a:r>
        </a:p>
      </cdr:txBody>
    </cdr:sp>
  </cdr:relSizeAnchor>
  <cdr:relSizeAnchor xmlns:cdr="http://schemas.openxmlformats.org/drawingml/2006/chartDrawing">
    <cdr:from>
      <cdr:x>0.73194</cdr:x>
      <cdr:y>0.72903</cdr:y>
    </cdr:from>
    <cdr:to>
      <cdr:x>0.82123</cdr:x>
      <cdr:y>0.81445</cdr:y>
    </cdr:to>
    <cdr:sp macro="" textlink="">
      <cdr:nvSpPr>
        <cdr:cNvPr id="6" name="TextBox 1"/>
        <cdr:cNvSpPr txBox="1"/>
      </cdr:nvSpPr>
      <cdr:spPr>
        <a:xfrm xmlns:a="http://schemas.openxmlformats.org/drawingml/2006/main" rot="3588774">
          <a:off x="2373542" y="4435844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4</a:t>
          </a:r>
        </a:p>
      </cdr:txBody>
    </cdr:sp>
  </cdr:relSizeAnchor>
  <cdr:relSizeAnchor xmlns:cdr="http://schemas.openxmlformats.org/drawingml/2006/chartDrawing">
    <cdr:from>
      <cdr:x>0.63244</cdr:x>
      <cdr:y>0.74162</cdr:y>
    </cdr:from>
    <cdr:to>
      <cdr:x>0.72172</cdr:x>
      <cdr:y>0.82704</cdr:y>
    </cdr:to>
    <cdr:sp macro="" textlink="">
      <cdr:nvSpPr>
        <cdr:cNvPr id="7" name="TextBox 1"/>
        <cdr:cNvSpPr txBox="1"/>
      </cdr:nvSpPr>
      <cdr:spPr>
        <a:xfrm xmlns:a="http://schemas.openxmlformats.org/drawingml/2006/main" rot="3599936">
          <a:off x="2036904" y="4510691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3.5</a:t>
          </a:r>
        </a:p>
      </cdr:txBody>
    </cdr:sp>
  </cdr:relSizeAnchor>
  <cdr:relSizeAnchor xmlns:cdr="http://schemas.openxmlformats.org/drawingml/2006/chartDrawing">
    <cdr:from>
      <cdr:x>0.56424</cdr:x>
      <cdr:y>0.81081</cdr:y>
    </cdr:from>
    <cdr:to>
      <cdr:x>0.65353</cdr:x>
      <cdr:y>0.89622</cdr:y>
    </cdr:to>
    <cdr:sp macro="" textlink="">
      <cdr:nvSpPr>
        <cdr:cNvPr id="8" name="TextBox 1"/>
        <cdr:cNvSpPr txBox="1"/>
      </cdr:nvSpPr>
      <cdr:spPr>
        <a:xfrm xmlns:a="http://schemas.openxmlformats.org/drawingml/2006/main" rot="3844621">
          <a:off x="1806195" y="4921876"/>
          <a:ext cx="50764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3.0</a:t>
          </a:r>
        </a:p>
      </cdr:txBody>
    </cdr:sp>
  </cdr:relSizeAnchor>
  <cdr:relSizeAnchor xmlns:cdr="http://schemas.openxmlformats.org/drawingml/2006/chartDrawing">
    <cdr:from>
      <cdr:x>0.47589</cdr:x>
      <cdr:y>0.77525</cdr:y>
    </cdr:from>
    <cdr:to>
      <cdr:x>0.56517</cdr:x>
      <cdr:y>0.86066</cdr:y>
    </cdr:to>
    <cdr:sp macro="" textlink="">
      <cdr:nvSpPr>
        <cdr:cNvPr id="9" name="TextBox 1"/>
        <cdr:cNvSpPr txBox="1"/>
      </cdr:nvSpPr>
      <cdr:spPr>
        <a:xfrm xmlns:a="http://schemas.openxmlformats.org/drawingml/2006/main" rot="3934422">
          <a:off x="1507276" y="4710540"/>
          <a:ext cx="507643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2.8</a:t>
          </a:r>
        </a:p>
      </cdr:txBody>
    </cdr:sp>
  </cdr:relSizeAnchor>
  <cdr:relSizeAnchor xmlns:cdr="http://schemas.openxmlformats.org/drawingml/2006/chartDrawing">
    <cdr:from>
      <cdr:x>0.45069</cdr:x>
      <cdr:y>0.81644</cdr:y>
    </cdr:from>
    <cdr:to>
      <cdr:x>0.53998</cdr:x>
      <cdr:y>0.90185</cdr:y>
    </cdr:to>
    <cdr:sp macro="" textlink="">
      <cdr:nvSpPr>
        <cdr:cNvPr id="10" name="TextBox 1"/>
        <cdr:cNvSpPr txBox="1"/>
      </cdr:nvSpPr>
      <cdr:spPr>
        <a:xfrm xmlns:a="http://schemas.openxmlformats.org/drawingml/2006/main" rot="4015843">
          <a:off x="1422033" y="4955397"/>
          <a:ext cx="50764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2.6</a:t>
          </a:r>
        </a:p>
      </cdr:txBody>
    </cdr:sp>
  </cdr:relSizeAnchor>
  <cdr:relSizeAnchor xmlns:cdr="http://schemas.openxmlformats.org/drawingml/2006/chartDrawing">
    <cdr:from>
      <cdr:x>0.37039</cdr:x>
      <cdr:y>0.78202</cdr:y>
    </cdr:from>
    <cdr:to>
      <cdr:x>0.45967</cdr:x>
      <cdr:y>0.86744</cdr:y>
    </cdr:to>
    <cdr:sp macro="" textlink="">
      <cdr:nvSpPr>
        <cdr:cNvPr id="11" name="TextBox 1"/>
        <cdr:cNvSpPr txBox="1"/>
      </cdr:nvSpPr>
      <cdr:spPr>
        <a:xfrm xmlns:a="http://schemas.openxmlformats.org/drawingml/2006/main" rot="4193709">
          <a:off x="1150320" y="4750808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2.4</a:t>
          </a:r>
        </a:p>
      </cdr:txBody>
    </cdr:sp>
  </cdr:relSizeAnchor>
  <cdr:relSizeAnchor xmlns:cdr="http://schemas.openxmlformats.org/drawingml/2006/chartDrawing">
    <cdr:from>
      <cdr:x>0.22738</cdr:x>
      <cdr:y>0.82646</cdr:y>
    </cdr:from>
    <cdr:to>
      <cdr:x>0.31667</cdr:x>
      <cdr:y>0.91188</cdr:y>
    </cdr:to>
    <cdr:sp macro="" textlink="">
      <cdr:nvSpPr>
        <cdr:cNvPr id="12" name="TextBox 1"/>
        <cdr:cNvSpPr txBox="1"/>
      </cdr:nvSpPr>
      <cdr:spPr>
        <a:xfrm xmlns:a="http://schemas.openxmlformats.org/drawingml/2006/main" rot="4529292">
          <a:off x="666476" y="5014937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1.8</a:t>
          </a:r>
        </a:p>
      </cdr:txBody>
    </cdr:sp>
  </cdr:relSizeAnchor>
  <cdr:relSizeAnchor xmlns:cdr="http://schemas.openxmlformats.org/drawingml/2006/chartDrawing">
    <cdr:from>
      <cdr:x>0.15846</cdr:x>
      <cdr:y>0.77886</cdr:y>
    </cdr:from>
    <cdr:to>
      <cdr:x>0.24775</cdr:x>
      <cdr:y>0.86428</cdr:y>
    </cdr:to>
    <cdr:sp macro="" textlink="">
      <cdr:nvSpPr>
        <cdr:cNvPr id="13" name="TextBox 1"/>
        <cdr:cNvSpPr txBox="1"/>
      </cdr:nvSpPr>
      <cdr:spPr>
        <a:xfrm xmlns:a="http://schemas.openxmlformats.org/drawingml/2006/main" rot="4372828">
          <a:off x="433296" y="4732033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1.6</a:t>
          </a:r>
        </a:p>
      </cdr:txBody>
    </cdr:sp>
  </cdr:relSizeAnchor>
  <cdr:relSizeAnchor xmlns:cdr="http://schemas.openxmlformats.org/drawingml/2006/chartDrawing">
    <cdr:from>
      <cdr:x>0.12371</cdr:x>
      <cdr:y>0.82432</cdr:y>
    </cdr:from>
    <cdr:to>
      <cdr:x>0.213</cdr:x>
      <cdr:y>0.90975</cdr:y>
    </cdr:to>
    <cdr:sp macro="" textlink="">
      <cdr:nvSpPr>
        <cdr:cNvPr id="14" name="TextBox 1"/>
        <cdr:cNvSpPr txBox="1"/>
      </cdr:nvSpPr>
      <cdr:spPr>
        <a:xfrm xmlns:a="http://schemas.openxmlformats.org/drawingml/2006/main" rot="4579017">
          <a:off x="315741" y="5002263"/>
          <a:ext cx="507703" cy="30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1.4</a:t>
          </a:r>
        </a:p>
      </cdr:txBody>
    </cdr:sp>
  </cdr:relSizeAnchor>
  <cdr:relSizeAnchor xmlns:cdr="http://schemas.openxmlformats.org/drawingml/2006/chartDrawing">
    <cdr:from>
      <cdr:x>0.04326</cdr:x>
      <cdr:y>0.78154</cdr:y>
    </cdr:from>
    <cdr:to>
      <cdr:x>0.13254</cdr:x>
      <cdr:y>0.86696</cdr:y>
    </cdr:to>
    <cdr:sp macro="" textlink="">
      <cdr:nvSpPr>
        <cdr:cNvPr id="15" name="TextBox 1"/>
        <cdr:cNvSpPr txBox="1"/>
      </cdr:nvSpPr>
      <cdr:spPr>
        <a:xfrm xmlns:a="http://schemas.openxmlformats.org/drawingml/2006/main" rot="4627562">
          <a:off x="43546" y="4748008"/>
          <a:ext cx="507702" cy="30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1.2</a:t>
          </a:r>
        </a:p>
      </cdr:txBody>
    </cdr:sp>
  </cdr:relSizeAnchor>
  <cdr:relSizeAnchor xmlns:cdr="http://schemas.openxmlformats.org/drawingml/2006/chartDrawing">
    <cdr:from>
      <cdr:x>0.81708</cdr:x>
      <cdr:y>0.14156</cdr:y>
    </cdr:from>
    <cdr:to>
      <cdr:x>0.9391</cdr:x>
      <cdr:y>0.20406</cdr:y>
    </cdr:to>
    <cdr:sp macro="" textlink="">
      <cdr:nvSpPr>
        <cdr:cNvPr id="16" name="TextBox 1"/>
        <cdr:cNvSpPr txBox="1"/>
      </cdr:nvSpPr>
      <cdr:spPr>
        <a:xfrm xmlns:a="http://schemas.openxmlformats.org/drawingml/2006/main" rot="2554418">
          <a:off x="2764422" y="841362"/>
          <a:ext cx="412828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</a:t>
          </a:r>
        </a:p>
      </cdr:txBody>
    </cdr:sp>
  </cdr:relSizeAnchor>
  <cdr:relSizeAnchor xmlns:cdr="http://schemas.openxmlformats.org/drawingml/2006/chartDrawing">
    <cdr:from>
      <cdr:x>0.84503</cdr:x>
      <cdr:y>0.32105</cdr:y>
    </cdr:from>
    <cdr:to>
      <cdr:x>0.93096</cdr:x>
      <cdr:y>0.40305</cdr:y>
    </cdr:to>
    <cdr:sp macro="" textlink="">
      <cdr:nvSpPr>
        <cdr:cNvPr id="17" name="TextBox 1"/>
        <cdr:cNvSpPr txBox="1"/>
      </cdr:nvSpPr>
      <cdr:spPr>
        <a:xfrm xmlns:a="http://schemas.openxmlformats.org/drawingml/2006/main" rot="3293090">
          <a:off x="2760644" y="2006518"/>
          <a:ext cx="487375" cy="29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7</a:t>
          </a:r>
        </a:p>
      </cdr:txBody>
    </cdr:sp>
  </cdr:relSizeAnchor>
  <cdr:relSizeAnchor xmlns:cdr="http://schemas.openxmlformats.org/drawingml/2006/chartDrawing">
    <cdr:from>
      <cdr:x>0.34159</cdr:x>
      <cdr:y>0.82425</cdr:y>
    </cdr:from>
    <cdr:to>
      <cdr:x>0.43087</cdr:x>
      <cdr:y>0.90967</cdr:y>
    </cdr:to>
    <cdr:sp macro="" textlink="">
      <cdr:nvSpPr>
        <cdr:cNvPr id="18" name="TextBox 1"/>
        <cdr:cNvSpPr txBox="1"/>
      </cdr:nvSpPr>
      <cdr:spPr>
        <a:xfrm xmlns:a="http://schemas.openxmlformats.org/drawingml/2006/main" rot="4361371">
          <a:off x="1052878" y="5001851"/>
          <a:ext cx="507702" cy="30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2.2</a:t>
          </a:r>
        </a:p>
      </cdr:txBody>
    </cdr:sp>
  </cdr:relSizeAnchor>
  <cdr:relSizeAnchor xmlns:cdr="http://schemas.openxmlformats.org/drawingml/2006/chartDrawing">
    <cdr:from>
      <cdr:x>0.2712</cdr:x>
      <cdr:y>0.78579</cdr:y>
    </cdr:from>
    <cdr:to>
      <cdr:x>0.36048</cdr:x>
      <cdr:y>0.87121</cdr:y>
    </cdr:to>
    <cdr:sp macro="" textlink="">
      <cdr:nvSpPr>
        <cdr:cNvPr id="19" name="TextBox 1"/>
        <cdr:cNvSpPr txBox="1"/>
      </cdr:nvSpPr>
      <cdr:spPr>
        <a:xfrm xmlns:a="http://schemas.openxmlformats.org/drawingml/2006/main" rot="4280744">
          <a:off x="814741" y="4773244"/>
          <a:ext cx="507702" cy="30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2.0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AA41"/>
  </sheetPr>
  <dimension ref="A1:B366"/>
  <sheetViews>
    <sheetView zoomScale="83" workbookViewId="0">
      <selection activeCell="C380" sqref="C380"/>
    </sheetView>
  </sheetViews>
  <sheetFormatPr baseColWidth="10" defaultColWidth="8.83203125" defaultRowHeight="15" x14ac:dyDescent="0.2"/>
  <cols>
    <col min="1" max="1" width="4" style="9" bestFit="1" customWidth="1"/>
    <col min="2" max="2" width="6.5" style="9" bestFit="1" customWidth="1"/>
    <col min="3" max="16384" width="8.83203125" style="9"/>
  </cols>
  <sheetData>
    <row r="1" spans="1:2" x14ac:dyDescent="0.2">
      <c r="A1" s="9">
        <v>1</v>
      </c>
      <c r="B1" s="9">
        <v>23.21</v>
      </c>
    </row>
    <row r="2" spans="1:2" x14ac:dyDescent="0.2">
      <c r="A2" s="9">
        <v>2</v>
      </c>
      <c r="B2" s="17">
        <v>26.102163000000001</v>
      </c>
    </row>
    <row r="3" spans="1:2" x14ac:dyDescent="0.2">
      <c r="A3" s="9">
        <v>3</v>
      </c>
      <c r="B3" s="17">
        <v>27.140471999999999</v>
      </c>
    </row>
    <row r="4" spans="1:2" x14ac:dyDescent="0.2">
      <c r="A4" s="9">
        <v>4</v>
      </c>
      <c r="B4" s="17">
        <v>30.553823000000001</v>
      </c>
    </row>
    <row r="5" spans="1:2" x14ac:dyDescent="0.2">
      <c r="A5" s="9">
        <v>5</v>
      </c>
      <c r="B5" s="17">
        <v>32.707107999999998</v>
      </c>
    </row>
    <row r="6" spans="1:2" x14ac:dyDescent="0.2">
      <c r="A6" s="9">
        <v>6</v>
      </c>
      <c r="B6" s="17">
        <v>34.415638000000001</v>
      </c>
    </row>
    <row r="7" spans="1:2" x14ac:dyDescent="0.2">
      <c r="A7" s="9">
        <v>7</v>
      </c>
      <c r="B7" s="17">
        <v>36.273494999999997</v>
      </c>
    </row>
    <row r="8" spans="1:2" x14ac:dyDescent="0.2">
      <c r="A8" s="9">
        <v>8</v>
      </c>
      <c r="B8" s="17">
        <v>37.983414000000003</v>
      </c>
    </row>
    <row r="9" spans="1:2" x14ac:dyDescent="0.2">
      <c r="A9" s="9">
        <v>9</v>
      </c>
      <c r="B9" s="17">
        <v>39.991546999999997</v>
      </c>
    </row>
    <row r="10" spans="1:2" x14ac:dyDescent="0.2">
      <c r="A10" s="9">
        <v>10</v>
      </c>
      <c r="B10" s="17">
        <v>41.851734</v>
      </c>
    </row>
    <row r="11" spans="1:2" x14ac:dyDescent="0.2">
      <c r="A11" s="9">
        <v>11</v>
      </c>
      <c r="B11" s="17">
        <v>43.489330000000002</v>
      </c>
    </row>
    <row r="12" spans="1:2" x14ac:dyDescent="0.2">
      <c r="A12" s="9">
        <v>12</v>
      </c>
      <c r="B12" s="17">
        <v>44.755146000000003</v>
      </c>
    </row>
    <row r="13" spans="1:2" x14ac:dyDescent="0.2">
      <c r="A13" s="9">
        <v>13</v>
      </c>
      <c r="B13" s="17">
        <v>47.138809000000002</v>
      </c>
    </row>
    <row r="14" spans="1:2" x14ac:dyDescent="0.2">
      <c r="A14" s="9">
        <v>14</v>
      </c>
      <c r="B14" s="17">
        <v>48.256573000000003</v>
      </c>
    </row>
    <row r="15" spans="1:2" x14ac:dyDescent="0.2">
      <c r="A15" s="9">
        <v>15</v>
      </c>
      <c r="B15" s="17">
        <v>49.821888000000001</v>
      </c>
    </row>
    <row r="16" spans="1:2" x14ac:dyDescent="0.2">
      <c r="A16" s="9">
        <v>16</v>
      </c>
      <c r="B16" s="17">
        <v>51.014854</v>
      </c>
    </row>
    <row r="17" spans="1:2" x14ac:dyDescent="0.2">
      <c r="A17" s="9">
        <v>17</v>
      </c>
      <c r="B17" s="17">
        <v>51.835194000000001</v>
      </c>
    </row>
    <row r="18" spans="1:2" x14ac:dyDescent="0.2">
      <c r="A18" s="9">
        <v>18</v>
      </c>
      <c r="B18" s="17">
        <v>52.730269999999997</v>
      </c>
    </row>
    <row r="19" spans="1:2" x14ac:dyDescent="0.2">
      <c r="A19" s="9">
        <v>19</v>
      </c>
      <c r="B19" s="17">
        <v>53.923962000000003</v>
      </c>
    </row>
    <row r="20" spans="1:2" x14ac:dyDescent="0.2">
      <c r="A20" s="9">
        <v>20</v>
      </c>
      <c r="B20" s="17">
        <v>54.297049999999999</v>
      </c>
    </row>
    <row r="21" spans="1:2" x14ac:dyDescent="0.2">
      <c r="A21" s="9">
        <v>21</v>
      </c>
      <c r="B21" s="17">
        <v>55.491126999999999</v>
      </c>
    </row>
    <row r="22" spans="1:2" x14ac:dyDescent="0.2">
      <c r="A22" s="9">
        <v>22</v>
      </c>
      <c r="B22" s="17">
        <v>56.237572</v>
      </c>
    </row>
    <row r="23" spans="1:2" x14ac:dyDescent="0.2">
      <c r="A23" s="9">
        <v>23</v>
      </c>
      <c r="B23" s="17">
        <v>57.208122000000003</v>
      </c>
    </row>
    <row r="24" spans="1:2" x14ac:dyDescent="0.2">
      <c r="A24" s="9">
        <v>24</v>
      </c>
      <c r="B24" s="17">
        <v>57.730801</v>
      </c>
    </row>
    <row r="25" spans="1:2" x14ac:dyDescent="0.2">
      <c r="A25" s="9">
        <v>25</v>
      </c>
      <c r="B25" s="17">
        <v>58.178856000000003</v>
      </c>
    </row>
    <row r="26" spans="1:2" x14ac:dyDescent="0.2">
      <c r="A26" s="9">
        <v>26</v>
      </c>
      <c r="B26" s="17">
        <v>58.925705000000001</v>
      </c>
    </row>
    <row r="27" spans="1:2" x14ac:dyDescent="0.2">
      <c r="A27" s="9">
        <v>27</v>
      </c>
      <c r="B27" s="17">
        <v>59.075091999999998</v>
      </c>
    </row>
    <row r="28" spans="1:2" x14ac:dyDescent="0.2">
      <c r="A28" s="9">
        <v>28</v>
      </c>
      <c r="B28" s="17">
        <v>59.448566</v>
      </c>
    </row>
    <row r="29" spans="1:2" x14ac:dyDescent="0.2">
      <c r="A29" s="9">
        <v>29</v>
      </c>
      <c r="B29" s="17">
        <v>60.793308000000003</v>
      </c>
    </row>
    <row r="30" spans="1:2" x14ac:dyDescent="0.2">
      <c r="A30" s="9">
        <v>30</v>
      </c>
      <c r="B30" s="17">
        <v>61.017467000000003</v>
      </c>
    </row>
    <row r="31" spans="1:2" x14ac:dyDescent="0.2">
      <c r="A31" s="9">
        <v>31</v>
      </c>
      <c r="B31" s="17">
        <v>61.540543</v>
      </c>
    </row>
    <row r="32" spans="1:2" x14ac:dyDescent="0.2">
      <c r="A32" s="9">
        <v>32</v>
      </c>
      <c r="B32" s="17">
        <v>61.540543</v>
      </c>
    </row>
    <row r="33" spans="1:2" x14ac:dyDescent="0.2">
      <c r="A33" s="9">
        <v>33</v>
      </c>
      <c r="B33" s="17">
        <v>62.287883999999998</v>
      </c>
    </row>
    <row r="34" spans="1:2" x14ac:dyDescent="0.2">
      <c r="A34" s="9">
        <v>34</v>
      </c>
      <c r="B34" s="17">
        <v>62.138409000000003</v>
      </c>
    </row>
    <row r="35" spans="1:2" x14ac:dyDescent="0.2">
      <c r="A35" s="9">
        <v>35</v>
      </c>
      <c r="B35" s="17">
        <v>63.184837000000002</v>
      </c>
    </row>
    <row r="36" spans="1:2" x14ac:dyDescent="0.2">
      <c r="A36" s="9">
        <v>36</v>
      </c>
      <c r="B36" s="17">
        <v>62.811089000000003</v>
      </c>
    </row>
    <row r="37" spans="1:2" x14ac:dyDescent="0.2">
      <c r="A37" s="9">
        <v>37</v>
      </c>
      <c r="B37" s="17">
        <v>63.035331999999997</v>
      </c>
    </row>
    <row r="38" spans="1:2" x14ac:dyDescent="0.2">
      <c r="A38" s="9">
        <v>38</v>
      </c>
      <c r="B38" s="17">
        <v>63.633369000000002</v>
      </c>
    </row>
    <row r="39" spans="1:2" x14ac:dyDescent="0.2">
      <c r="A39" s="9">
        <v>39</v>
      </c>
      <c r="B39" s="17">
        <v>64.007178999999994</v>
      </c>
    </row>
    <row r="40" spans="1:2" x14ac:dyDescent="0.2">
      <c r="A40" s="9">
        <v>40</v>
      </c>
      <c r="B40" s="17">
        <v>63.782887000000002</v>
      </c>
    </row>
    <row r="41" spans="1:2" x14ac:dyDescent="0.2">
      <c r="A41" s="9">
        <v>41</v>
      </c>
      <c r="B41" s="17">
        <v>64.306244000000007</v>
      </c>
    </row>
    <row r="42" spans="1:2" x14ac:dyDescent="0.2">
      <c r="A42" s="9">
        <v>42</v>
      </c>
      <c r="B42" s="17">
        <v>64.231468000000007</v>
      </c>
    </row>
    <row r="43" spans="1:2" x14ac:dyDescent="0.2">
      <c r="A43" s="9">
        <v>43</v>
      </c>
      <c r="B43" s="17">
        <v>64.156707999999995</v>
      </c>
    </row>
    <row r="44" spans="1:2" x14ac:dyDescent="0.2">
      <c r="A44" s="9">
        <v>44</v>
      </c>
      <c r="B44" s="17">
        <v>64.754868000000002</v>
      </c>
    </row>
    <row r="45" spans="1:2" x14ac:dyDescent="0.2">
      <c r="A45" s="9">
        <v>45</v>
      </c>
      <c r="B45" s="17">
        <v>64.530547999999996</v>
      </c>
    </row>
    <row r="46" spans="1:2" x14ac:dyDescent="0.2">
      <c r="A46" s="9">
        <v>46</v>
      </c>
      <c r="B46" s="17">
        <v>65.427886999999998</v>
      </c>
    </row>
    <row r="47" spans="1:2" x14ac:dyDescent="0.2">
      <c r="A47" s="9">
        <v>47</v>
      </c>
      <c r="B47" s="17">
        <v>64.680098999999998</v>
      </c>
    </row>
    <row r="48" spans="1:2" x14ac:dyDescent="0.2">
      <c r="A48" s="9">
        <v>48</v>
      </c>
      <c r="B48" s="17">
        <v>65.128760999999997</v>
      </c>
    </row>
    <row r="49" spans="1:2" x14ac:dyDescent="0.2">
      <c r="A49" s="9">
        <v>49</v>
      </c>
      <c r="B49" s="17">
        <v>65.278319999999994</v>
      </c>
    </row>
    <row r="50" spans="1:2" x14ac:dyDescent="0.2">
      <c r="A50" s="9">
        <v>50</v>
      </c>
      <c r="B50" s="17">
        <v>65.128760999999997</v>
      </c>
    </row>
    <row r="51" spans="1:2" x14ac:dyDescent="0.2">
      <c r="A51" s="9">
        <v>51</v>
      </c>
      <c r="B51" s="17">
        <v>65.652244999999994</v>
      </c>
    </row>
    <row r="52" spans="1:2" x14ac:dyDescent="0.2">
      <c r="A52" s="9">
        <v>52</v>
      </c>
      <c r="B52" s="17">
        <v>65.502669999999995</v>
      </c>
    </row>
    <row r="53" spans="1:2" x14ac:dyDescent="0.2">
      <c r="A53" s="9">
        <v>53</v>
      </c>
      <c r="B53" s="17">
        <v>65.727028000000004</v>
      </c>
    </row>
    <row r="54" spans="1:2" x14ac:dyDescent="0.2">
      <c r="A54" s="9">
        <v>54</v>
      </c>
      <c r="B54" s="17">
        <v>65.203536999999997</v>
      </c>
    </row>
    <row r="55" spans="1:2" x14ac:dyDescent="0.2">
      <c r="A55" s="9">
        <v>55</v>
      </c>
      <c r="B55" s="17">
        <v>65.727028000000004</v>
      </c>
    </row>
    <row r="56" spans="1:2" x14ac:dyDescent="0.2">
      <c r="A56" s="9">
        <v>56</v>
      </c>
      <c r="B56" s="17">
        <v>65.727028000000004</v>
      </c>
    </row>
    <row r="57" spans="1:2" x14ac:dyDescent="0.2">
      <c r="A57" s="9">
        <v>57</v>
      </c>
      <c r="B57" s="17">
        <v>65.652244999999994</v>
      </c>
    </row>
    <row r="58" spans="1:2" x14ac:dyDescent="0.2">
      <c r="A58" s="9">
        <v>58</v>
      </c>
      <c r="B58" s="17">
        <v>66.100982999999999</v>
      </c>
    </row>
    <row r="59" spans="1:2" x14ac:dyDescent="0.2">
      <c r="A59" s="9">
        <v>59</v>
      </c>
      <c r="B59" s="17">
        <v>66.250572000000005</v>
      </c>
    </row>
    <row r="60" spans="1:2" x14ac:dyDescent="0.2">
      <c r="A60" s="9">
        <v>60</v>
      </c>
      <c r="B60" s="17">
        <v>65.801818999999995</v>
      </c>
    </row>
    <row r="61" spans="1:2" x14ac:dyDescent="0.2">
      <c r="A61" s="9">
        <v>61</v>
      </c>
      <c r="B61" s="17">
        <v>66.250572000000005</v>
      </c>
    </row>
    <row r="62" spans="1:2" x14ac:dyDescent="0.2">
      <c r="A62" s="9">
        <v>62</v>
      </c>
      <c r="B62" s="17">
        <v>66.100982999999999</v>
      </c>
    </row>
    <row r="63" spans="1:2" x14ac:dyDescent="0.2">
      <c r="A63" s="9">
        <v>63</v>
      </c>
      <c r="B63" s="17">
        <v>66.250572000000005</v>
      </c>
    </row>
    <row r="64" spans="1:2" x14ac:dyDescent="0.2">
      <c r="A64" s="9">
        <v>64</v>
      </c>
      <c r="B64" s="17">
        <v>65.951401000000004</v>
      </c>
    </row>
    <row r="65" spans="1:2" x14ac:dyDescent="0.2">
      <c r="A65" s="9">
        <v>65</v>
      </c>
      <c r="B65" s="17">
        <v>66.175781000000001</v>
      </c>
    </row>
    <row r="66" spans="1:2" x14ac:dyDescent="0.2">
      <c r="A66" s="9">
        <v>66</v>
      </c>
      <c r="B66" s="17">
        <v>66.400169000000005</v>
      </c>
    </row>
    <row r="67" spans="1:2" x14ac:dyDescent="0.2">
      <c r="A67" s="9">
        <v>67</v>
      </c>
      <c r="B67" s="17">
        <v>66.026191999999995</v>
      </c>
    </row>
    <row r="68" spans="1:2" x14ac:dyDescent="0.2">
      <c r="A68" s="9">
        <v>68</v>
      </c>
      <c r="B68" s="17">
        <v>66.474959999999996</v>
      </c>
    </row>
    <row r="69" spans="1:2" x14ac:dyDescent="0.2">
      <c r="A69" s="9">
        <v>69</v>
      </c>
      <c r="B69" s="17">
        <v>65.801818999999995</v>
      </c>
    </row>
    <row r="70" spans="1:2" x14ac:dyDescent="0.2">
      <c r="A70" s="9">
        <v>70</v>
      </c>
      <c r="B70" s="17">
        <v>65.801818999999995</v>
      </c>
    </row>
    <row r="71" spans="1:2" x14ac:dyDescent="0.2">
      <c r="A71" s="9">
        <v>71</v>
      </c>
      <c r="B71" s="17">
        <v>66.549767000000003</v>
      </c>
    </row>
    <row r="72" spans="1:2" x14ac:dyDescent="0.2">
      <c r="A72" s="9">
        <v>72</v>
      </c>
      <c r="B72" s="17">
        <v>66.250572000000005</v>
      </c>
    </row>
    <row r="73" spans="1:2" x14ac:dyDescent="0.2">
      <c r="A73" s="9">
        <v>73</v>
      </c>
      <c r="B73" s="17">
        <v>66.100982999999999</v>
      </c>
    </row>
    <row r="74" spans="1:2" x14ac:dyDescent="0.2">
      <c r="A74" s="9">
        <v>74</v>
      </c>
      <c r="B74" s="17">
        <v>66.998581000000001</v>
      </c>
    </row>
    <row r="75" spans="1:2" x14ac:dyDescent="0.2">
      <c r="A75" s="9">
        <v>75</v>
      </c>
      <c r="B75" s="17">
        <v>66.325371000000004</v>
      </c>
    </row>
    <row r="76" spans="1:2" x14ac:dyDescent="0.2">
      <c r="A76" s="9">
        <v>76</v>
      </c>
      <c r="B76" s="17">
        <v>66.998581000000001</v>
      </c>
    </row>
    <row r="77" spans="1:2" x14ac:dyDescent="0.2">
      <c r="A77" s="9">
        <v>77</v>
      </c>
      <c r="B77" s="17">
        <v>66.774169999999998</v>
      </c>
    </row>
    <row r="78" spans="1:2" x14ac:dyDescent="0.2">
      <c r="A78" s="9">
        <v>78</v>
      </c>
      <c r="B78" s="17">
        <v>66.923782000000003</v>
      </c>
    </row>
    <row r="79" spans="1:2" x14ac:dyDescent="0.2">
      <c r="A79" s="9">
        <v>79</v>
      </c>
      <c r="B79" s="17">
        <v>66.250572000000005</v>
      </c>
    </row>
    <row r="80" spans="1:2" x14ac:dyDescent="0.2">
      <c r="A80" s="9">
        <v>80</v>
      </c>
      <c r="B80" s="17">
        <v>66.250572000000005</v>
      </c>
    </row>
    <row r="81" spans="1:2" x14ac:dyDescent="0.2">
      <c r="A81" s="9">
        <v>81</v>
      </c>
      <c r="B81" s="17">
        <v>66.923782000000003</v>
      </c>
    </row>
    <row r="82" spans="1:2" x14ac:dyDescent="0.2">
      <c r="A82" s="9">
        <v>82</v>
      </c>
      <c r="B82" s="17">
        <v>66.175781000000001</v>
      </c>
    </row>
    <row r="83" spans="1:2" x14ac:dyDescent="0.2">
      <c r="A83" s="9">
        <v>83</v>
      </c>
      <c r="B83" s="17">
        <v>66.699364000000003</v>
      </c>
    </row>
    <row r="84" spans="1:2" x14ac:dyDescent="0.2">
      <c r="A84" s="9">
        <v>84</v>
      </c>
      <c r="B84" s="17">
        <v>67.073386999999997</v>
      </c>
    </row>
    <row r="85" spans="1:2" x14ac:dyDescent="0.2">
      <c r="A85" s="9">
        <v>85</v>
      </c>
      <c r="B85" s="17">
        <v>66.774169999999998</v>
      </c>
    </row>
    <row r="86" spans="1:2" x14ac:dyDescent="0.2">
      <c r="A86" s="9">
        <v>86</v>
      </c>
      <c r="B86" s="17">
        <v>66.699364000000003</v>
      </c>
    </row>
    <row r="87" spans="1:2" x14ac:dyDescent="0.2">
      <c r="A87" s="9">
        <v>87</v>
      </c>
      <c r="B87" s="17">
        <v>66.774169999999998</v>
      </c>
    </row>
    <row r="88" spans="1:2" x14ac:dyDescent="0.2">
      <c r="A88" s="9">
        <v>88</v>
      </c>
      <c r="B88" s="17">
        <v>66.624565000000004</v>
      </c>
    </row>
    <row r="89" spans="1:2" x14ac:dyDescent="0.2">
      <c r="A89" s="9">
        <v>89</v>
      </c>
      <c r="B89" s="17">
        <v>66.774169999999998</v>
      </c>
    </row>
    <row r="90" spans="1:2" x14ac:dyDescent="0.2">
      <c r="A90" s="9">
        <v>90</v>
      </c>
      <c r="B90" s="17">
        <v>66.848968999999997</v>
      </c>
    </row>
    <row r="91" spans="1:2" x14ac:dyDescent="0.2">
      <c r="A91" s="9">
        <v>91</v>
      </c>
      <c r="B91" s="17">
        <v>66.624565000000004</v>
      </c>
    </row>
    <row r="92" spans="1:2" x14ac:dyDescent="0.2">
      <c r="A92" s="9">
        <v>92</v>
      </c>
      <c r="B92" s="17">
        <v>66.549767000000003</v>
      </c>
    </row>
    <row r="93" spans="1:2" x14ac:dyDescent="0.2">
      <c r="A93" s="9">
        <v>93</v>
      </c>
      <c r="B93" s="17">
        <v>66.848968999999997</v>
      </c>
    </row>
    <row r="94" spans="1:2" x14ac:dyDescent="0.2">
      <c r="A94" s="9">
        <v>94</v>
      </c>
      <c r="B94" s="17">
        <v>66.624565000000004</v>
      </c>
    </row>
    <row r="95" spans="1:2" x14ac:dyDescent="0.2">
      <c r="A95" s="9">
        <v>95</v>
      </c>
      <c r="B95" s="17">
        <v>66.699364000000003</v>
      </c>
    </row>
    <row r="96" spans="1:2" x14ac:dyDescent="0.2">
      <c r="A96" s="9">
        <v>96</v>
      </c>
      <c r="B96" s="17">
        <v>66.474959999999996</v>
      </c>
    </row>
    <row r="97" spans="1:2" x14ac:dyDescent="0.2">
      <c r="A97" s="9">
        <v>97</v>
      </c>
      <c r="B97" s="17">
        <v>66.848968999999997</v>
      </c>
    </row>
    <row r="98" spans="1:2" x14ac:dyDescent="0.2">
      <c r="A98" s="9">
        <v>98</v>
      </c>
      <c r="B98" s="17">
        <v>66.624565000000004</v>
      </c>
    </row>
    <row r="99" spans="1:2" x14ac:dyDescent="0.2">
      <c r="A99" s="9">
        <v>99</v>
      </c>
      <c r="B99" s="17">
        <v>66.250572000000005</v>
      </c>
    </row>
    <row r="100" spans="1:2" x14ac:dyDescent="0.2">
      <c r="A100" s="9">
        <v>100</v>
      </c>
      <c r="B100" s="17">
        <v>66.474959999999996</v>
      </c>
    </row>
    <row r="101" spans="1:2" x14ac:dyDescent="0.2">
      <c r="A101" s="9">
        <v>101</v>
      </c>
      <c r="B101" s="17">
        <v>66.325371000000004</v>
      </c>
    </row>
    <row r="102" spans="1:2" x14ac:dyDescent="0.2">
      <c r="A102" s="9">
        <v>102</v>
      </c>
      <c r="B102" s="17">
        <v>66.774169999999998</v>
      </c>
    </row>
    <row r="103" spans="1:2" x14ac:dyDescent="0.2">
      <c r="A103" s="9">
        <v>103</v>
      </c>
      <c r="B103" s="17">
        <v>66.699364000000003</v>
      </c>
    </row>
    <row r="104" spans="1:2" x14ac:dyDescent="0.2">
      <c r="A104" s="9">
        <v>104</v>
      </c>
      <c r="B104" s="17">
        <v>66.848968999999997</v>
      </c>
    </row>
    <row r="105" spans="1:2" x14ac:dyDescent="0.2">
      <c r="A105" s="9">
        <v>105</v>
      </c>
      <c r="B105" s="17">
        <v>66.175781000000001</v>
      </c>
    </row>
    <row r="106" spans="1:2" x14ac:dyDescent="0.2">
      <c r="A106" s="9">
        <v>106</v>
      </c>
      <c r="B106" s="17">
        <v>66.699364000000003</v>
      </c>
    </row>
    <row r="107" spans="1:2" x14ac:dyDescent="0.2">
      <c r="A107" s="9">
        <v>107</v>
      </c>
      <c r="B107" s="17">
        <v>66.624565000000004</v>
      </c>
    </row>
    <row r="108" spans="1:2" x14ac:dyDescent="0.2">
      <c r="A108" s="9">
        <v>108</v>
      </c>
      <c r="B108" s="17">
        <v>66.624565000000004</v>
      </c>
    </row>
    <row r="109" spans="1:2" x14ac:dyDescent="0.2">
      <c r="A109" s="9">
        <v>109</v>
      </c>
      <c r="B109" s="17">
        <v>67.148193000000006</v>
      </c>
    </row>
    <row r="110" spans="1:2" x14ac:dyDescent="0.2">
      <c r="A110" s="9">
        <v>110</v>
      </c>
      <c r="B110" s="17">
        <v>66.400169000000005</v>
      </c>
    </row>
    <row r="111" spans="1:2" x14ac:dyDescent="0.2">
      <c r="A111" s="9">
        <v>111</v>
      </c>
      <c r="B111" s="17">
        <v>66.474959999999996</v>
      </c>
    </row>
    <row r="112" spans="1:2" x14ac:dyDescent="0.2">
      <c r="A112" s="9">
        <v>112</v>
      </c>
      <c r="B112" s="17">
        <v>66.549767000000003</v>
      </c>
    </row>
    <row r="113" spans="1:2" x14ac:dyDescent="0.2">
      <c r="A113" s="9">
        <v>113</v>
      </c>
      <c r="B113" s="17">
        <v>66.848968999999997</v>
      </c>
    </row>
    <row r="114" spans="1:2" x14ac:dyDescent="0.2">
      <c r="A114" s="9">
        <v>114</v>
      </c>
      <c r="B114" s="17">
        <v>66.549767000000003</v>
      </c>
    </row>
    <row r="115" spans="1:2" x14ac:dyDescent="0.2">
      <c r="A115" s="9">
        <v>115</v>
      </c>
      <c r="B115" s="17">
        <v>66.549767000000003</v>
      </c>
    </row>
    <row r="116" spans="1:2" x14ac:dyDescent="0.2">
      <c r="A116" s="9">
        <v>116</v>
      </c>
      <c r="B116" s="17">
        <v>66.699364000000003</v>
      </c>
    </row>
    <row r="117" spans="1:2" x14ac:dyDescent="0.2">
      <c r="A117" s="9">
        <v>117</v>
      </c>
      <c r="B117" s="17">
        <v>66.848968999999997</v>
      </c>
    </row>
    <row r="118" spans="1:2" x14ac:dyDescent="0.2">
      <c r="A118" s="9">
        <v>118</v>
      </c>
      <c r="B118" s="17">
        <v>67.073386999999997</v>
      </c>
    </row>
    <row r="119" spans="1:2" x14ac:dyDescent="0.2">
      <c r="A119" s="9">
        <v>119</v>
      </c>
      <c r="B119" s="17">
        <v>66.699364000000003</v>
      </c>
    </row>
    <row r="120" spans="1:2" x14ac:dyDescent="0.2">
      <c r="A120" s="9">
        <v>120</v>
      </c>
      <c r="B120" s="17">
        <v>66.175781000000001</v>
      </c>
    </row>
    <row r="121" spans="1:2" x14ac:dyDescent="0.2">
      <c r="A121" s="9">
        <v>121</v>
      </c>
      <c r="B121" s="17">
        <v>66.549767000000003</v>
      </c>
    </row>
    <row r="122" spans="1:2" x14ac:dyDescent="0.2">
      <c r="A122" s="9">
        <v>122</v>
      </c>
      <c r="B122" s="17">
        <v>66.624565000000004</v>
      </c>
    </row>
    <row r="123" spans="1:2" x14ac:dyDescent="0.2">
      <c r="A123" s="9">
        <v>123</v>
      </c>
      <c r="B123" s="17">
        <v>66.325371000000004</v>
      </c>
    </row>
    <row r="124" spans="1:2" x14ac:dyDescent="0.2">
      <c r="A124" s="9">
        <v>124</v>
      </c>
      <c r="B124" s="17">
        <v>66.624565000000004</v>
      </c>
    </row>
    <row r="125" spans="1:2" x14ac:dyDescent="0.2">
      <c r="A125" s="9">
        <v>125</v>
      </c>
      <c r="B125" s="17">
        <v>66.549767000000003</v>
      </c>
    </row>
    <row r="126" spans="1:2" x14ac:dyDescent="0.2">
      <c r="A126" s="9">
        <v>126</v>
      </c>
      <c r="B126" s="17">
        <v>66.400169000000005</v>
      </c>
    </row>
    <row r="127" spans="1:2" x14ac:dyDescent="0.2">
      <c r="A127" s="9">
        <v>127</v>
      </c>
      <c r="B127" s="17">
        <v>66.848968999999997</v>
      </c>
    </row>
    <row r="128" spans="1:2" x14ac:dyDescent="0.2">
      <c r="A128" s="9">
        <v>128</v>
      </c>
      <c r="B128" s="17">
        <v>66.923782000000003</v>
      </c>
    </row>
    <row r="129" spans="1:2" x14ac:dyDescent="0.2">
      <c r="A129" s="9">
        <v>129</v>
      </c>
      <c r="B129" s="17">
        <v>66.175781000000001</v>
      </c>
    </row>
    <row r="130" spans="1:2" x14ac:dyDescent="0.2">
      <c r="A130" s="9">
        <v>130</v>
      </c>
      <c r="B130" s="17">
        <v>66.624565000000004</v>
      </c>
    </row>
    <row r="131" spans="1:2" x14ac:dyDescent="0.2">
      <c r="A131" s="9">
        <v>131</v>
      </c>
      <c r="B131" s="17">
        <v>66.549767000000003</v>
      </c>
    </row>
    <row r="132" spans="1:2" x14ac:dyDescent="0.2">
      <c r="A132" s="9">
        <v>132</v>
      </c>
      <c r="B132" s="17">
        <v>66.923782000000003</v>
      </c>
    </row>
    <row r="133" spans="1:2" x14ac:dyDescent="0.2">
      <c r="A133" s="9">
        <v>133</v>
      </c>
      <c r="B133" s="17">
        <v>66.325371000000004</v>
      </c>
    </row>
    <row r="134" spans="1:2" x14ac:dyDescent="0.2">
      <c r="A134" s="9">
        <v>134</v>
      </c>
      <c r="B134" s="17">
        <v>66.774169999999998</v>
      </c>
    </row>
    <row r="135" spans="1:2" x14ac:dyDescent="0.2">
      <c r="A135" s="9">
        <v>135</v>
      </c>
      <c r="B135" s="17">
        <v>66.624565000000004</v>
      </c>
    </row>
    <row r="136" spans="1:2" x14ac:dyDescent="0.2">
      <c r="A136" s="9">
        <v>136</v>
      </c>
      <c r="B136" s="17">
        <v>66.998581000000001</v>
      </c>
    </row>
    <row r="137" spans="1:2" x14ac:dyDescent="0.2">
      <c r="A137" s="9">
        <v>137</v>
      </c>
      <c r="B137" s="17">
        <v>66.624565000000004</v>
      </c>
    </row>
    <row r="138" spans="1:2" x14ac:dyDescent="0.2">
      <c r="A138" s="9">
        <v>138</v>
      </c>
      <c r="B138" s="17">
        <v>66.699364000000003</v>
      </c>
    </row>
    <row r="139" spans="1:2" x14ac:dyDescent="0.2">
      <c r="A139" s="9">
        <v>139</v>
      </c>
      <c r="B139" s="17">
        <v>66.474959999999996</v>
      </c>
    </row>
    <row r="140" spans="1:2" x14ac:dyDescent="0.2">
      <c r="A140" s="9">
        <v>140</v>
      </c>
      <c r="B140" s="17">
        <v>66.100982999999999</v>
      </c>
    </row>
    <row r="141" spans="1:2" x14ac:dyDescent="0.2">
      <c r="A141" s="9">
        <v>141</v>
      </c>
      <c r="B141" s="17">
        <v>66.325371000000004</v>
      </c>
    </row>
    <row r="142" spans="1:2" x14ac:dyDescent="0.2">
      <c r="A142" s="9">
        <v>142</v>
      </c>
      <c r="B142" s="17">
        <v>66.848968999999997</v>
      </c>
    </row>
    <row r="143" spans="1:2" x14ac:dyDescent="0.2">
      <c r="A143" s="9">
        <v>143</v>
      </c>
      <c r="B143" s="17">
        <v>66.998581000000001</v>
      </c>
    </row>
    <row r="144" spans="1:2" x14ac:dyDescent="0.2">
      <c r="A144" s="9">
        <v>144</v>
      </c>
      <c r="B144" s="17">
        <v>67.148193000000006</v>
      </c>
    </row>
    <row r="145" spans="1:2" x14ac:dyDescent="0.2">
      <c r="A145" s="9">
        <v>145</v>
      </c>
      <c r="B145" s="17">
        <v>66.549767000000003</v>
      </c>
    </row>
    <row r="146" spans="1:2" x14ac:dyDescent="0.2">
      <c r="A146" s="9">
        <v>146</v>
      </c>
      <c r="B146" s="17">
        <v>66.923782000000003</v>
      </c>
    </row>
    <row r="147" spans="1:2" x14ac:dyDescent="0.2">
      <c r="A147" s="9">
        <v>147</v>
      </c>
      <c r="B147" s="17">
        <v>66.923782000000003</v>
      </c>
    </row>
    <row r="148" spans="1:2" x14ac:dyDescent="0.2">
      <c r="A148" s="9">
        <v>148</v>
      </c>
      <c r="B148" s="17">
        <v>66.848968999999997</v>
      </c>
    </row>
    <row r="149" spans="1:2" x14ac:dyDescent="0.2">
      <c r="A149" s="9">
        <v>149</v>
      </c>
      <c r="B149" s="17">
        <v>66.699364000000003</v>
      </c>
    </row>
    <row r="150" spans="1:2" x14ac:dyDescent="0.2">
      <c r="A150" s="9">
        <v>150</v>
      </c>
      <c r="B150" s="17">
        <v>66.325371000000004</v>
      </c>
    </row>
    <row r="151" spans="1:2" x14ac:dyDescent="0.2">
      <c r="A151" s="9">
        <v>151</v>
      </c>
      <c r="B151" s="17">
        <v>66.848968999999997</v>
      </c>
    </row>
    <row r="152" spans="1:2" x14ac:dyDescent="0.2">
      <c r="A152" s="9">
        <v>152</v>
      </c>
      <c r="B152" s="17">
        <v>67.148193000000006</v>
      </c>
    </row>
    <row r="153" spans="1:2" x14ac:dyDescent="0.2">
      <c r="A153" s="9">
        <v>153</v>
      </c>
      <c r="B153" s="17">
        <v>66.175781000000001</v>
      </c>
    </row>
    <row r="154" spans="1:2" x14ac:dyDescent="0.2">
      <c r="A154" s="9">
        <v>154</v>
      </c>
      <c r="B154" s="17">
        <v>66.848968999999997</v>
      </c>
    </row>
    <row r="155" spans="1:2" x14ac:dyDescent="0.2">
      <c r="A155" s="9">
        <v>155</v>
      </c>
      <c r="B155" s="17">
        <v>66.400169000000005</v>
      </c>
    </row>
    <row r="156" spans="1:2" x14ac:dyDescent="0.2">
      <c r="A156" s="9">
        <v>156</v>
      </c>
      <c r="B156" s="17">
        <v>66.774169999999998</v>
      </c>
    </row>
    <row r="157" spans="1:2" x14ac:dyDescent="0.2">
      <c r="A157" s="9">
        <v>157</v>
      </c>
      <c r="B157" s="17">
        <v>66.624565000000004</v>
      </c>
    </row>
    <row r="158" spans="1:2" x14ac:dyDescent="0.2">
      <c r="A158" s="9">
        <v>158</v>
      </c>
      <c r="B158" s="17">
        <v>66.699364000000003</v>
      </c>
    </row>
    <row r="159" spans="1:2" x14ac:dyDescent="0.2">
      <c r="A159" s="9">
        <v>159</v>
      </c>
      <c r="B159" s="17">
        <v>66.774169999999998</v>
      </c>
    </row>
    <row r="160" spans="1:2" x14ac:dyDescent="0.2">
      <c r="A160" s="9">
        <v>160</v>
      </c>
      <c r="B160" s="17">
        <v>66.998581000000001</v>
      </c>
    </row>
    <row r="161" spans="1:2" x14ac:dyDescent="0.2">
      <c r="A161" s="9">
        <v>161</v>
      </c>
      <c r="B161" s="17">
        <v>66.624565000000004</v>
      </c>
    </row>
    <row r="162" spans="1:2" x14ac:dyDescent="0.2">
      <c r="A162" s="9">
        <v>162</v>
      </c>
      <c r="B162" s="17">
        <v>66.400169000000005</v>
      </c>
    </row>
    <row r="163" spans="1:2" x14ac:dyDescent="0.2">
      <c r="A163" s="9">
        <v>163</v>
      </c>
      <c r="B163" s="17">
        <v>66.400169000000005</v>
      </c>
    </row>
    <row r="164" spans="1:2" x14ac:dyDescent="0.2">
      <c r="A164" s="9">
        <v>164</v>
      </c>
      <c r="B164" s="17">
        <v>66.100982999999999</v>
      </c>
    </row>
    <row r="165" spans="1:2" x14ac:dyDescent="0.2">
      <c r="A165" s="9">
        <v>165</v>
      </c>
      <c r="B165" s="17">
        <v>65.951401000000004</v>
      </c>
    </row>
    <row r="166" spans="1:2" x14ac:dyDescent="0.2">
      <c r="A166" s="9">
        <v>166</v>
      </c>
      <c r="B166" s="17">
        <v>66.474959999999996</v>
      </c>
    </row>
    <row r="167" spans="1:2" x14ac:dyDescent="0.2">
      <c r="A167" s="9">
        <v>167</v>
      </c>
      <c r="B167" s="17">
        <v>66.325371000000004</v>
      </c>
    </row>
    <row r="168" spans="1:2" x14ac:dyDescent="0.2">
      <c r="A168" s="9">
        <v>168</v>
      </c>
      <c r="B168" s="17">
        <v>66.325371000000004</v>
      </c>
    </row>
    <row r="169" spans="1:2" x14ac:dyDescent="0.2">
      <c r="A169" s="9">
        <v>169</v>
      </c>
      <c r="B169" s="17">
        <v>67.148193000000006</v>
      </c>
    </row>
    <row r="170" spans="1:2" x14ac:dyDescent="0.2">
      <c r="A170" s="9">
        <v>170</v>
      </c>
      <c r="B170" s="17">
        <v>66.100982999999999</v>
      </c>
    </row>
    <row r="171" spans="1:2" x14ac:dyDescent="0.2">
      <c r="A171" s="9">
        <v>171</v>
      </c>
      <c r="B171" s="17">
        <v>66.624565000000004</v>
      </c>
    </row>
    <row r="172" spans="1:2" x14ac:dyDescent="0.2">
      <c r="A172" s="9">
        <v>172</v>
      </c>
      <c r="B172" s="17">
        <v>66.923782000000003</v>
      </c>
    </row>
    <row r="173" spans="1:2" x14ac:dyDescent="0.2">
      <c r="A173" s="9">
        <v>173</v>
      </c>
      <c r="B173" s="17">
        <v>66.848968999999997</v>
      </c>
    </row>
    <row r="174" spans="1:2" x14ac:dyDescent="0.2">
      <c r="A174" s="9">
        <v>174</v>
      </c>
      <c r="B174" s="17">
        <v>66.774169999999998</v>
      </c>
    </row>
    <row r="175" spans="1:2" x14ac:dyDescent="0.2">
      <c r="A175" s="9">
        <v>175</v>
      </c>
      <c r="B175" s="17">
        <v>66.474959999999996</v>
      </c>
    </row>
    <row r="176" spans="1:2" x14ac:dyDescent="0.2">
      <c r="A176" s="9">
        <v>176</v>
      </c>
      <c r="B176" s="17">
        <v>66.474959999999996</v>
      </c>
    </row>
    <row r="177" spans="1:2" x14ac:dyDescent="0.2">
      <c r="A177" s="9">
        <v>177</v>
      </c>
      <c r="B177" s="17">
        <v>66.848968999999997</v>
      </c>
    </row>
    <row r="178" spans="1:2" x14ac:dyDescent="0.2">
      <c r="A178" s="9">
        <v>178</v>
      </c>
      <c r="B178" s="17">
        <v>65.951401000000004</v>
      </c>
    </row>
    <row r="179" spans="1:2" x14ac:dyDescent="0.2">
      <c r="A179" s="9">
        <v>179</v>
      </c>
      <c r="B179" s="17">
        <v>66.250572000000005</v>
      </c>
    </row>
    <row r="180" spans="1:2" x14ac:dyDescent="0.2">
      <c r="A180" s="9">
        <v>180</v>
      </c>
      <c r="B180" s="17">
        <v>66.774169999999998</v>
      </c>
    </row>
    <row r="181" spans="1:2" x14ac:dyDescent="0.2">
      <c r="A181" s="9">
        <v>181</v>
      </c>
      <c r="B181" s="17">
        <v>66.549767000000003</v>
      </c>
    </row>
    <row r="182" spans="1:2" x14ac:dyDescent="0.2">
      <c r="A182" s="9">
        <v>182</v>
      </c>
      <c r="B182" s="17">
        <v>66.175781000000001</v>
      </c>
    </row>
    <row r="183" spans="1:2" x14ac:dyDescent="0.2">
      <c r="A183" s="9">
        <v>183</v>
      </c>
      <c r="B183" s="17">
        <v>66.100982999999999</v>
      </c>
    </row>
    <row r="184" spans="1:2" x14ac:dyDescent="0.2">
      <c r="A184" s="9">
        <v>184</v>
      </c>
      <c r="B184" s="17">
        <v>66.100982999999999</v>
      </c>
    </row>
    <row r="185" spans="1:2" x14ac:dyDescent="0.2">
      <c r="A185" s="9">
        <v>185</v>
      </c>
      <c r="B185" s="17">
        <v>66.549767000000003</v>
      </c>
    </row>
    <row r="186" spans="1:2" x14ac:dyDescent="0.2">
      <c r="A186" s="9">
        <v>186</v>
      </c>
      <c r="B186" s="17">
        <v>66.774169999999998</v>
      </c>
    </row>
    <row r="187" spans="1:2" x14ac:dyDescent="0.2">
      <c r="A187" s="9">
        <v>187</v>
      </c>
      <c r="B187" s="17">
        <v>66.848968999999997</v>
      </c>
    </row>
    <row r="188" spans="1:2" x14ac:dyDescent="0.2">
      <c r="A188" s="9">
        <v>188</v>
      </c>
      <c r="B188" s="17">
        <v>66.774169999999998</v>
      </c>
    </row>
    <row r="189" spans="1:2" x14ac:dyDescent="0.2">
      <c r="A189" s="9">
        <v>189</v>
      </c>
      <c r="B189" s="17">
        <v>66.624565000000004</v>
      </c>
    </row>
    <row r="190" spans="1:2" x14ac:dyDescent="0.2">
      <c r="A190" s="9">
        <v>190</v>
      </c>
      <c r="B190" s="17">
        <v>66.400169000000005</v>
      </c>
    </row>
    <row r="191" spans="1:2" x14ac:dyDescent="0.2">
      <c r="A191" s="9">
        <v>191</v>
      </c>
      <c r="B191" s="17">
        <v>66.774169999999998</v>
      </c>
    </row>
    <row r="192" spans="1:2" x14ac:dyDescent="0.2">
      <c r="A192" s="9">
        <v>192</v>
      </c>
      <c r="B192" s="17">
        <v>66.549767000000003</v>
      </c>
    </row>
    <row r="193" spans="1:2" x14ac:dyDescent="0.2">
      <c r="A193" s="9">
        <v>193</v>
      </c>
      <c r="B193" s="17">
        <v>67.148193000000006</v>
      </c>
    </row>
    <row r="194" spans="1:2" x14ac:dyDescent="0.2">
      <c r="A194" s="9">
        <v>194</v>
      </c>
      <c r="B194" s="17">
        <v>66.998581000000001</v>
      </c>
    </row>
    <row r="195" spans="1:2" x14ac:dyDescent="0.2">
      <c r="A195" s="9">
        <v>195</v>
      </c>
      <c r="B195" s="17">
        <v>66.026191999999995</v>
      </c>
    </row>
    <row r="196" spans="1:2" x14ac:dyDescent="0.2">
      <c r="A196" s="9">
        <v>196</v>
      </c>
      <c r="B196" s="17">
        <v>66.250572000000005</v>
      </c>
    </row>
    <row r="197" spans="1:2" x14ac:dyDescent="0.2">
      <c r="A197" s="9">
        <v>197</v>
      </c>
      <c r="B197" s="17">
        <v>66.400169000000005</v>
      </c>
    </row>
    <row r="198" spans="1:2" x14ac:dyDescent="0.2">
      <c r="A198" s="9">
        <v>198</v>
      </c>
      <c r="B198" s="17">
        <v>66.250572000000005</v>
      </c>
    </row>
    <row r="199" spans="1:2" x14ac:dyDescent="0.2">
      <c r="A199" s="9">
        <v>199</v>
      </c>
      <c r="B199" s="17">
        <v>66.923782000000003</v>
      </c>
    </row>
    <row r="200" spans="1:2" x14ac:dyDescent="0.2">
      <c r="A200" s="9">
        <v>200</v>
      </c>
      <c r="B200" s="17">
        <v>66.250572000000005</v>
      </c>
    </row>
    <row r="201" spans="1:2" x14ac:dyDescent="0.2">
      <c r="A201" s="9">
        <v>201</v>
      </c>
      <c r="B201" s="17">
        <v>66.175781000000001</v>
      </c>
    </row>
    <row r="202" spans="1:2" x14ac:dyDescent="0.2">
      <c r="A202" s="9">
        <v>202</v>
      </c>
      <c r="B202" s="17">
        <v>66.325371000000004</v>
      </c>
    </row>
    <row r="203" spans="1:2" x14ac:dyDescent="0.2">
      <c r="A203" s="9">
        <v>203</v>
      </c>
      <c r="B203" s="17">
        <v>66.250572000000005</v>
      </c>
    </row>
    <row r="204" spans="1:2" x14ac:dyDescent="0.2">
      <c r="A204" s="9">
        <v>204</v>
      </c>
      <c r="B204" s="17">
        <v>65.951401000000004</v>
      </c>
    </row>
    <row r="205" spans="1:2" x14ac:dyDescent="0.2">
      <c r="A205" s="9">
        <v>205</v>
      </c>
      <c r="B205" s="17">
        <v>66.699364000000003</v>
      </c>
    </row>
    <row r="206" spans="1:2" x14ac:dyDescent="0.2">
      <c r="A206" s="9">
        <v>206</v>
      </c>
      <c r="B206" s="17">
        <v>66.848968999999997</v>
      </c>
    </row>
    <row r="207" spans="1:2" x14ac:dyDescent="0.2">
      <c r="A207" s="9">
        <v>207</v>
      </c>
      <c r="B207" s="17">
        <v>66.474959999999996</v>
      </c>
    </row>
    <row r="208" spans="1:2" x14ac:dyDescent="0.2">
      <c r="A208" s="9">
        <v>208</v>
      </c>
      <c r="B208" s="17">
        <v>66.100982999999999</v>
      </c>
    </row>
    <row r="209" spans="1:2" x14ac:dyDescent="0.2">
      <c r="A209" s="9">
        <v>209</v>
      </c>
      <c r="B209" s="17">
        <v>66.848968999999997</v>
      </c>
    </row>
    <row r="210" spans="1:2" x14ac:dyDescent="0.2">
      <c r="A210" s="9">
        <v>210</v>
      </c>
      <c r="B210" s="17">
        <v>66.549767000000003</v>
      </c>
    </row>
    <row r="211" spans="1:2" x14ac:dyDescent="0.2">
      <c r="A211" s="9">
        <v>211</v>
      </c>
      <c r="B211" s="17">
        <v>66.624565000000004</v>
      </c>
    </row>
    <row r="212" spans="1:2" x14ac:dyDescent="0.2">
      <c r="A212" s="9">
        <v>212</v>
      </c>
      <c r="B212" s="17">
        <v>66.998581000000001</v>
      </c>
    </row>
    <row r="213" spans="1:2" x14ac:dyDescent="0.2">
      <c r="A213" s="9">
        <v>213</v>
      </c>
      <c r="B213" s="17">
        <v>66.699364000000003</v>
      </c>
    </row>
    <row r="214" spans="1:2" x14ac:dyDescent="0.2">
      <c r="A214" s="9">
        <v>214</v>
      </c>
      <c r="B214" s="17">
        <v>66.026191999999995</v>
      </c>
    </row>
    <row r="215" spans="1:2" x14ac:dyDescent="0.2">
      <c r="A215" s="9">
        <v>215</v>
      </c>
      <c r="B215" s="17">
        <v>66.400169000000005</v>
      </c>
    </row>
    <row r="216" spans="1:2" x14ac:dyDescent="0.2">
      <c r="A216" s="9">
        <v>216</v>
      </c>
      <c r="B216" s="17">
        <v>65.876609999999999</v>
      </c>
    </row>
    <row r="217" spans="1:2" x14ac:dyDescent="0.2">
      <c r="A217" s="9">
        <v>217</v>
      </c>
      <c r="B217" s="17">
        <v>66.325371000000004</v>
      </c>
    </row>
    <row r="218" spans="1:2" x14ac:dyDescent="0.2">
      <c r="A218" s="9">
        <v>218</v>
      </c>
      <c r="B218" s="17">
        <v>66.474959999999996</v>
      </c>
    </row>
    <row r="219" spans="1:2" x14ac:dyDescent="0.2">
      <c r="A219" s="9">
        <v>219</v>
      </c>
      <c r="B219" s="17">
        <v>66.624565000000004</v>
      </c>
    </row>
    <row r="220" spans="1:2" x14ac:dyDescent="0.2">
      <c r="A220" s="9">
        <v>220</v>
      </c>
      <c r="B220" s="17">
        <v>66.998581000000001</v>
      </c>
    </row>
    <row r="221" spans="1:2" x14ac:dyDescent="0.2">
      <c r="A221" s="9">
        <v>221</v>
      </c>
      <c r="B221" s="17">
        <v>66.998581000000001</v>
      </c>
    </row>
    <row r="222" spans="1:2" x14ac:dyDescent="0.2">
      <c r="A222" s="9">
        <v>222</v>
      </c>
      <c r="B222" s="17">
        <v>66.624565000000004</v>
      </c>
    </row>
    <row r="223" spans="1:2" x14ac:dyDescent="0.2">
      <c r="A223" s="9">
        <v>223</v>
      </c>
      <c r="B223" s="17">
        <v>66.474959999999996</v>
      </c>
    </row>
    <row r="224" spans="1:2" x14ac:dyDescent="0.2">
      <c r="A224" s="9">
        <v>224</v>
      </c>
      <c r="B224" s="17">
        <v>66.774169999999998</v>
      </c>
    </row>
    <row r="225" spans="1:2" x14ac:dyDescent="0.2">
      <c r="A225" s="9">
        <v>225</v>
      </c>
      <c r="B225" s="17">
        <v>66.175781000000001</v>
      </c>
    </row>
    <row r="226" spans="1:2" x14ac:dyDescent="0.2">
      <c r="A226" s="9">
        <v>226</v>
      </c>
      <c r="B226" s="17">
        <v>66.549767000000003</v>
      </c>
    </row>
    <row r="227" spans="1:2" x14ac:dyDescent="0.2">
      <c r="A227" s="9">
        <v>227</v>
      </c>
      <c r="B227" s="17">
        <v>66.325371000000004</v>
      </c>
    </row>
    <row r="228" spans="1:2" x14ac:dyDescent="0.2">
      <c r="A228" s="9">
        <v>228</v>
      </c>
      <c r="B228" s="17">
        <v>66.624565000000004</v>
      </c>
    </row>
    <row r="229" spans="1:2" x14ac:dyDescent="0.2">
      <c r="A229" s="9">
        <v>229</v>
      </c>
      <c r="B229" s="17">
        <v>65.951401000000004</v>
      </c>
    </row>
    <row r="230" spans="1:2" x14ac:dyDescent="0.2">
      <c r="A230" s="9">
        <v>230</v>
      </c>
      <c r="B230" s="17">
        <v>65.876609999999999</v>
      </c>
    </row>
    <row r="231" spans="1:2" x14ac:dyDescent="0.2">
      <c r="A231" s="9">
        <v>231</v>
      </c>
      <c r="B231" s="17">
        <v>67.148193000000006</v>
      </c>
    </row>
    <row r="232" spans="1:2" x14ac:dyDescent="0.2">
      <c r="A232" s="9">
        <v>232</v>
      </c>
      <c r="B232" s="17">
        <v>66.624565000000004</v>
      </c>
    </row>
    <row r="233" spans="1:2" x14ac:dyDescent="0.2">
      <c r="A233" s="9">
        <v>233</v>
      </c>
      <c r="B233" s="17">
        <v>66.699364000000003</v>
      </c>
    </row>
    <row r="234" spans="1:2" x14ac:dyDescent="0.2">
      <c r="A234" s="9">
        <v>234</v>
      </c>
      <c r="B234" s="17">
        <v>66.549767000000003</v>
      </c>
    </row>
    <row r="235" spans="1:2" x14ac:dyDescent="0.2">
      <c r="A235" s="9">
        <v>235</v>
      </c>
      <c r="B235" s="17">
        <v>66.699364000000003</v>
      </c>
    </row>
    <row r="236" spans="1:2" x14ac:dyDescent="0.2">
      <c r="A236" s="9">
        <v>236</v>
      </c>
      <c r="B236" s="17">
        <v>66.774169999999998</v>
      </c>
    </row>
    <row r="237" spans="1:2" x14ac:dyDescent="0.2">
      <c r="A237" s="9">
        <v>237</v>
      </c>
      <c r="B237" s="17">
        <v>65.951401000000004</v>
      </c>
    </row>
    <row r="238" spans="1:2" x14ac:dyDescent="0.2">
      <c r="A238" s="9">
        <v>238</v>
      </c>
      <c r="B238" s="17">
        <v>66.624565000000004</v>
      </c>
    </row>
    <row r="239" spans="1:2" x14ac:dyDescent="0.2">
      <c r="A239" s="9">
        <v>239</v>
      </c>
      <c r="B239" s="17">
        <v>65.951401000000004</v>
      </c>
    </row>
    <row r="240" spans="1:2" x14ac:dyDescent="0.2">
      <c r="A240" s="9">
        <v>240</v>
      </c>
      <c r="B240" s="17">
        <v>66.250572000000005</v>
      </c>
    </row>
    <row r="241" spans="1:2" x14ac:dyDescent="0.2">
      <c r="A241" s="9">
        <v>241</v>
      </c>
      <c r="B241" s="17">
        <v>66.100982999999999</v>
      </c>
    </row>
    <row r="242" spans="1:2" x14ac:dyDescent="0.2">
      <c r="A242" s="9">
        <v>242</v>
      </c>
      <c r="B242" s="17">
        <v>66.774169999999998</v>
      </c>
    </row>
    <row r="243" spans="1:2" x14ac:dyDescent="0.2">
      <c r="A243" s="9">
        <v>243</v>
      </c>
      <c r="B243" s="17">
        <v>66.624565000000004</v>
      </c>
    </row>
    <row r="244" spans="1:2" x14ac:dyDescent="0.2">
      <c r="A244" s="9">
        <v>244</v>
      </c>
      <c r="B244" s="17">
        <v>66.400169000000005</v>
      </c>
    </row>
    <row r="245" spans="1:2" x14ac:dyDescent="0.2">
      <c r="A245" s="9">
        <v>245</v>
      </c>
      <c r="B245" s="17">
        <v>66.026191999999995</v>
      </c>
    </row>
    <row r="246" spans="1:2" x14ac:dyDescent="0.2">
      <c r="A246" s="9">
        <v>246</v>
      </c>
      <c r="B246" s="17">
        <v>65.951401000000004</v>
      </c>
    </row>
    <row r="247" spans="1:2" x14ac:dyDescent="0.2">
      <c r="A247" s="9">
        <v>247</v>
      </c>
      <c r="B247" s="17">
        <v>66.474959999999996</v>
      </c>
    </row>
    <row r="248" spans="1:2" x14ac:dyDescent="0.2">
      <c r="A248" s="9">
        <v>248</v>
      </c>
      <c r="B248" s="17">
        <v>66.774169999999998</v>
      </c>
    </row>
    <row r="249" spans="1:2" x14ac:dyDescent="0.2">
      <c r="A249" s="9">
        <v>249</v>
      </c>
      <c r="B249" s="17">
        <v>66.699364000000003</v>
      </c>
    </row>
    <row r="250" spans="1:2" x14ac:dyDescent="0.2">
      <c r="A250" s="9">
        <v>250</v>
      </c>
      <c r="B250" s="17">
        <v>66.774169999999998</v>
      </c>
    </row>
    <row r="251" spans="1:2" x14ac:dyDescent="0.2">
      <c r="A251" s="9">
        <v>251</v>
      </c>
      <c r="B251" s="17">
        <v>66.624565000000004</v>
      </c>
    </row>
    <row r="252" spans="1:2" x14ac:dyDescent="0.2">
      <c r="A252" s="9">
        <v>252</v>
      </c>
      <c r="B252" s="17">
        <v>66.250572000000005</v>
      </c>
    </row>
    <row r="253" spans="1:2" x14ac:dyDescent="0.2">
      <c r="A253" s="9">
        <v>253</v>
      </c>
      <c r="B253" s="17">
        <v>66.325371000000004</v>
      </c>
    </row>
    <row r="254" spans="1:2" x14ac:dyDescent="0.2">
      <c r="A254" s="9">
        <v>254</v>
      </c>
      <c r="B254" s="17">
        <v>65.801818999999995</v>
      </c>
    </row>
    <row r="255" spans="1:2" x14ac:dyDescent="0.2">
      <c r="A255" s="9">
        <v>255</v>
      </c>
      <c r="B255" s="17">
        <v>66.400169000000005</v>
      </c>
    </row>
    <row r="256" spans="1:2" x14ac:dyDescent="0.2">
      <c r="A256" s="9">
        <v>256</v>
      </c>
      <c r="B256" s="17">
        <v>66.549767000000003</v>
      </c>
    </row>
    <row r="257" spans="1:2" x14ac:dyDescent="0.2">
      <c r="A257" s="9">
        <v>257</v>
      </c>
      <c r="B257" s="17">
        <v>66.474959999999996</v>
      </c>
    </row>
    <row r="258" spans="1:2" x14ac:dyDescent="0.2">
      <c r="A258" s="9">
        <v>258</v>
      </c>
      <c r="B258" s="17">
        <v>66.400169000000005</v>
      </c>
    </row>
    <row r="259" spans="1:2" x14ac:dyDescent="0.2">
      <c r="A259" s="9">
        <v>259</v>
      </c>
      <c r="B259" s="17">
        <v>66.400169000000005</v>
      </c>
    </row>
    <row r="260" spans="1:2" x14ac:dyDescent="0.2">
      <c r="A260" s="9">
        <v>260</v>
      </c>
      <c r="B260" s="17">
        <v>66.325371000000004</v>
      </c>
    </row>
    <row r="261" spans="1:2" x14ac:dyDescent="0.2">
      <c r="A261" s="9">
        <v>261</v>
      </c>
      <c r="B261" s="17">
        <v>66.100982999999999</v>
      </c>
    </row>
    <row r="262" spans="1:2" x14ac:dyDescent="0.2">
      <c r="A262" s="9">
        <v>262</v>
      </c>
      <c r="B262" s="17">
        <v>66.250572000000005</v>
      </c>
    </row>
    <row r="263" spans="1:2" x14ac:dyDescent="0.2">
      <c r="A263" s="9">
        <v>263</v>
      </c>
      <c r="B263" s="17">
        <v>66.250572000000005</v>
      </c>
    </row>
    <row r="264" spans="1:2" x14ac:dyDescent="0.2">
      <c r="A264" s="9">
        <v>264</v>
      </c>
      <c r="B264" s="17">
        <v>65.801818999999995</v>
      </c>
    </row>
    <row r="265" spans="1:2" x14ac:dyDescent="0.2">
      <c r="A265" s="9">
        <v>265</v>
      </c>
      <c r="B265" s="17">
        <v>66.325371000000004</v>
      </c>
    </row>
    <row r="266" spans="1:2" x14ac:dyDescent="0.2">
      <c r="A266" s="9">
        <v>266</v>
      </c>
      <c r="B266" s="17">
        <v>66.325371000000004</v>
      </c>
    </row>
    <row r="267" spans="1:2" x14ac:dyDescent="0.2">
      <c r="A267" s="9">
        <v>267</v>
      </c>
      <c r="B267" s="17">
        <v>66.325371000000004</v>
      </c>
    </row>
    <row r="268" spans="1:2" x14ac:dyDescent="0.2">
      <c r="A268" s="9">
        <v>268</v>
      </c>
      <c r="B268" s="17">
        <v>66.774169999999998</v>
      </c>
    </row>
    <row r="269" spans="1:2" x14ac:dyDescent="0.2">
      <c r="A269" s="9">
        <v>269</v>
      </c>
      <c r="B269" s="17">
        <v>66.474959999999996</v>
      </c>
    </row>
    <row r="270" spans="1:2" x14ac:dyDescent="0.2">
      <c r="A270" s="9">
        <v>270</v>
      </c>
      <c r="B270" s="17">
        <v>66.250572000000005</v>
      </c>
    </row>
    <row r="271" spans="1:2" x14ac:dyDescent="0.2">
      <c r="A271" s="9">
        <v>271</v>
      </c>
      <c r="B271" s="17">
        <v>66.699364000000003</v>
      </c>
    </row>
    <row r="272" spans="1:2" x14ac:dyDescent="0.2">
      <c r="A272" s="9">
        <v>272</v>
      </c>
      <c r="B272" s="17">
        <v>65.951401000000004</v>
      </c>
    </row>
    <row r="273" spans="1:2" x14ac:dyDescent="0.2">
      <c r="A273" s="9">
        <v>273</v>
      </c>
      <c r="B273" s="17">
        <v>66.026191999999995</v>
      </c>
    </row>
    <row r="274" spans="1:2" x14ac:dyDescent="0.2">
      <c r="A274" s="9">
        <v>274</v>
      </c>
      <c r="B274" s="17">
        <v>66.400169000000005</v>
      </c>
    </row>
    <row r="275" spans="1:2" x14ac:dyDescent="0.2">
      <c r="A275" s="9">
        <v>275</v>
      </c>
      <c r="B275" s="17">
        <v>66.250572000000005</v>
      </c>
    </row>
    <row r="276" spans="1:2" x14ac:dyDescent="0.2">
      <c r="A276" s="9">
        <v>276</v>
      </c>
      <c r="B276" s="17">
        <v>66.400169000000005</v>
      </c>
    </row>
    <row r="277" spans="1:2" x14ac:dyDescent="0.2">
      <c r="A277" s="9">
        <v>277</v>
      </c>
      <c r="B277" s="17">
        <v>66.400169000000005</v>
      </c>
    </row>
    <row r="278" spans="1:2" x14ac:dyDescent="0.2">
      <c r="A278" s="9">
        <v>278</v>
      </c>
      <c r="B278" s="17">
        <v>66.250572000000005</v>
      </c>
    </row>
    <row r="279" spans="1:2" x14ac:dyDescent="0.2">
      <c r="A279" s="9">
        <v>279</v>
      </c>
      <c r="B279" s="17">
        <v>66.848968999999997</v>
      </c>
    </row>
    <row r="280" spans="1:2" x14ac:dyDescent="0.2">
      <c r="A280" s="9">
        <v>280</v>
      </c>
      <c r="B280" s="17">
        <v>66.624565000000004</v>
      </c>
    </row>
    <row r="281" spans="1:2" x14ac:dyDescent="0.2">
      <c r="A281" s="9">
        <v>281</v>
      </c>
      <c r="B281" s="17">
        <v>66.026191999999995</v>
      </c>
    </row>
    <row r="282" spans="1:2" x14ac:dyDescent="0.2">
      <c r="A282" s="9">
        <v>282</v>
      </c>
      <c r="B282" s="17">
        <v>66.624565000000004</v>
      </c>
    </row>
    <row r="283" spans="1:2" x14ac:dyDescent="0.2">
      <c r="A283" s="9">
        <v>283</v>
      </c>
      <c r="B283" s="17">
        <v>66.774169999999998</v>
      </c>
    </row>
    <row r="284" spans="1:2" x14ac:dyDescent="0.2">
      <c r="A284" s="9">
        <v>284</v>
      </c>
      <c r="B284" s="17">
        <v>65.577454000000003</v>
      </c>
    </row>
    <row r="285" spans="1:2" x14ac:dyDescent="0.2">
      <c r="A285" s="9">
        <v>285</v>
      </c>
      <c r="B285" s="17">
        <v>66.250572000000005</v>
      </c>
    </row>
    <row r="286" spans="1:2" x14ac:dyDescent="0.2">
      <c r="A286" s="9">
        <v>286</v>
      </c>
      <c r="B286" s="17">
        <v>65.951401000000004</v>
      </c>
    </row>
    <row r="287" spans="1:2" x14ac:dyDescent="0.2">
      <c r="A287" s="9">
        <v>287</v>
      </c>
      <c r="B287" s="17">
        <v>66.100982999999999</v>
      </c>
    </row>
    <row r="288" spans="1:2" x14ac:dyDescent="0.2">
      <c r="A288" s="9">
        <v>288</v>
      </c>
      <c r="B288" s="17">
        <v>66.624565000000004</v>
      </c>
    </row>
    <row r="289" spans="1:2" x14ac:dyDescent="0.2">
      <c r="A289" s="9">
        <v>289</v>
      </c>
      <c r="B289" s="17">
        <v>66.175781000000001</v>
      </c>
    </row>
    <row r="290" spans="1:2" x14ac:dyDescent="0.2">
      <c r="A290" s="9">
        <v>290</v>
      </c>
      <c r="B290" s="17">
        <v>66.774169999999998</v>
      </c>
    </row>
    <row r="291" spans="1:2" x14ac:dyDescent="0.2">
      <c r="A291" s="9">
        <v>291</v>
      </c>
      <c r="B291" s="17">
        <v>67.148193000000006</v>
      </c>
    </row>
    <row r="292" spans="1:2" x14ac:dyDescent="0.2">
      <c r="A292" s="9">
        <v>292</v>
      </c>
      <c r="B292" s="17">
        <v>66.026191999999995</v>
      </c>
    </row>
    <row r="293" spans="1:2" x14ac:dyDescent="0.2">
      <c r="A293" s="9">
        <v>293</v>
      </c>
      <c r="B293" s="17">
        <v>66.400169000000005</v>
      </c>
    </row>
    <row r="294" spans="1:2" x14ac:dyDescent="0.2">
      <c r="A294" s="9">
        <v>294</v>
      </c>
      <c r="B294" s="17">
        <v>66.699364000000003</v>
      </c>
    </row>
    <row r="295" spans="1:2" x14ac:dyDescent="0.2">
      <c r="A295" s="9">
        <v>295</v>
      </c>
      <c r="B295" s="17">
        <v>66.250572000000005</v>
      </c>
    </row>
    <row r="296" spans="1:2" x14ac:dyDescent="0.2">
      <c r="A296" s="9">
        <v>296</v>
      </c>
      <c r="B296" s="17">
        <v>66.549767000000003</v>
      </c>
    </row>
    <row r="297" spans="1:2" x14ac:dyDescent="0.2">
      <c r="A297" s="9">
        <v>297</v>
      </c>
      <c r="B297" s="17">
        <v>66.325371000000004</v>
      </c>
    </row>
    <row r="298" spans="1:2" x14ac:dyDescent="0.2">
      <c r="A298" s="9">
        <v>298</v>
      </c>
      <c r="B298" s="17">
        <v>65.801818999999995</v>
      </c>
    </row>
    <row r="299" spans="1:2" x14ac:dyDescent="0.2">
      <c r="A299" s="9">
        <v>299</v>
      </c>
      <c r="B299" s="17">
        <v>66.100982999999999</v>
      </c>
    </row>
    <row r="300" spans="1:2" x14ac:dyDescent="0.2">
      <c r="A300" s="9">
        <v>300</v>
      </c>
      <c r="B300" s="17">
        <v>66.100982999999999</v>
      </c>
    </row>
    <row r="301" spans="1:2" x14ac:dyDescent="0.2">
      <c r="A301" s="9">
        <v>301</v>
      </c>
      <c r="B301" s="17">
        <v>66.474959999999996</v>
      </c>
    </row>
    <row r="302" spans="1:2" x14ac:dyDescent="0.2">
      <c r="A302" s="9">
        <v>302</v>
      </c>
      <c r="B302" s="17">
        <v>66.325371000000004</v>
      </c>
    </row>
    <row r="303" spans="1:2" x14ac:dyDescent="0.2">
      <c r="A303" s="9">
        <v>303</v>
      </c>
      <c r="B303" s="17">
        <v>66.325371000000004</v>
      </c>
    </row>
    <row r="304" spans="1:2" x14ac:dyDescent="0.2">
      <c r="A304" s="9">
        <v>304</v>
      </c>
      <c r="B304" s="17">
        <v>66.699364000000003</v>
      </c>
    </row>
    <row r="305" spans="1:2" x14ac:dyDescent="0.2">
      <c r="A305" s="9">
        <v>305</v>
      </c>
      <c r="B305" s="17">
        <v>66.175781000000001</v>
      </c>
    </row>
    <row r="306" spans="1:2" x14ac:dyDescent="0.2">
      <c r="A306" s="9">
        <v>306</v>
      </c>
      <c r="B306" s="17">
        <v>65.801818999999995</v>
      </c>
    </row>
    <row r="307" spans="1:2" x14ac:dyDescent="0.2">
      <c r="A307" s="9">
        <v>307</v>
      </c>
      <c r="B307" s="17">
        <v>66.250572000000005</v>
      </c>
    </row>
    <row r="308" spans="1:2" x14ac:dyDescent="0.2">
      <c r="A308" s="9">
        <v>308</v>
      </c>
      <c r="B308" s="17">
        <v>66.325371000000004</v>
      </c>
    </row>
    <row r="309" spans="1:2" x14ac:dyDescent="0.2">
      <c r="A309" s="9">
        <v>309</v>
      </c>
      <c r="B309" s="17">
        <v>65.951401000000004</v>
      </c>
    </row>
    <row r="310" spans="1:2" x14ac:dyDescent="0.2">
      <c r="A310" s="9">
        <v>310</v>
      </c>
      <c r="B310" s="17">
        <v>66.699364000000003</v>
      </c>
    </row>
    <row r="311" spans="1:2" x14ac:dyDescent="0.2">
      <c r="A311" s="9">
        <v>311</v>
      </c>
      <c r="B311" s="17">
        <v>65.876609999999999</v>
      </c>
    </row>
    <row r="312" spans="1:2" x14ac:dyDescent="0.2">
      <c r="A312" s="9">
        <v>312</v>
      </c>
      <c r="B312" s="17">
        <v>65.727028000000004</v>
      </c>
    </row>
    <row r="313" spans="1:2" x14ac:dyDescent="0.2">
      <c r="A313" s="9">
        <v>313</v>
      </c>
      <c r="B313" s="17">
        <v>65.876609999999999</v>
      </c>
    </row>
    <row r="314" spans="1:2" x14ac:dyDescent="0.2">
      <c r="A314" s="9">
        <v>314</v>
      </c>
      <c r="B314" s="17">
        <v>66.474959999999996</v>
      </c>
    </row>
    <row r="315" spans="1:2" x14ac:dyDescent="0.2">
      <c r="A315" s="9">
        <v>315</v>
      </c>
      <c r="B315" s="17">
        <v>65.951401000000004</v>
      </c>
    </row>
    <row r="316" spans="1:2" x14ac:dyDescent="0.2">
      <c r="A316" s="9">
        <v>316</v>
      </c>
      <c r="B316" s="17">
        <v>66.250572000000005</v>
      </c>
    </row>
    <row r="317" spans="1:2" x14ac:dyDescent="0.2">
      <c r="A317" s="9">
        <v>317</v>
      </c>
      <c r="B317" s="17">
        <v>66.848968999999997</v>
      </c>
    </row>
    <row r="318" spans="1:2" x14ac:dyDescent="0.2">
      <c r="A318" s="9">
        <v>318</v>
      </c>
      <c r="B318" s="17">
        <v>66.474959999999996</v>
      </c>
    </row>
    <row r="319" spans="1:2" x14ac:dyDescent="0.2">
      <c r="A319" s="9">
        <v>319</v>
      </c>
      <c r="B319" s="17">
        <v>66.175781000000001</v>
      </c>
    </row>
    <row r="320" spans="1:2" x14ac:dyDescent="0.2">
      <c r="A320" s="9">
        <v>320</v>
      </c>
      <c r="B320" s="17">
        <v>66.325371000000004</v>
      </c>
    </row>
    <row r="321" spans="1:2" x14ac:dyDescent="0.2">
      <c r="A321" s="9">
        <v>321</v>
      </c>
      <c r="B321" s="17">
        <v>66.699364000000003</v>
      </c>
    </row>
    <row r="322" spans="1:2" x14ac:dyDescent="0.2">
      <c r="A322" s="9">
        <v>322</v>
      </c>
      <c r="B322" s="17">
        <v>65.876609999999999</v>
      </c>
    </row>
    <row r="323" spans="1:2" x14ac:dyDescent="0.2">
      <c r="A323" s="9">
        <v>323</v>
      </c>
      <c r="B323" s="17">
        <v>65.951401000000004</v>
      </c>
    </row>
    <row r="324" spans="1:2" x14ac:dyDescent="0.2">
      <c r="A324" s="9">
        <v>324</v>
      </c>
      <c r="B324" s="17">
        <v>66.549767000000003</v>
      </c>
    </row>
    <row r="325" spans="1:2" x14ac:dyDescent="0.2">
      <c r="A325" s="9">
        <v>325</v>
      </c>
      <c r="B325" s="17">
        <v>66.250572000000005</v>
      </c>
    </row>
    <row r="326" spans="1:2" x14ac:dyDescent="0.2">
      <c r="A326" s="9">
        <v>326</v>
      </c>
      <c r="B326" s="17">
        <v>66.250572000000005</v>
      </c>
    </row>
    <row r="327" spans="1:2" x14ac:dyDescent="0.2">
      <c r="A327" s="9">
        <v>327</v>
      </c>
      <c r="B327" s="17">
        <v>66.774169999999998</v>
      </c>
    </row>
    <row r="328" spans="1:2" x14ac:dyDescent="0.2">
      <c r="A328" s="9">
        <v>328</v>
      </c>
      <c r="B328" s="17">
        <v>66.250572000000005</v>
      </c>
    </row>
    <row r="329" spans="1:2" x14ac:dyDescent="0.2">
      <c r="A329" s="9">
        <v>329</v>
      </c>
      <c r="B329" s="17">
        <v>66.250572000000005</v>
      </c>
    </row>
    <row r="330" spans="1:2" x14ac:dyDescent="0.2">
      <c r="A330" s="9">
        <v>330</v>
      </c>
      <c r="B330" s="17">
        <v>66.624565000000004</v>
      </c>
    </row>
    <row r="331" spans="1:2" x14ac:dyDescent="0.2">
      <c r="A331" s="9">
        <v>331</v>
      </c>
      <c r="B331" s="17">
        <v>66.250572000000005</v>
      </c>
    </row>
    <row r="332" spans="1:2" x14ac:dyDescent="0.2">
      <c r="A332" s="9">
        <v>332</v>
      </c>
      <c r="B332" s="17">
        <v>66.100982999999999</v>
      </c>
    </row>
    <row r="333" spans="1:2" x14ac:dyDescent="0.2">
      <c r="A333" s="9">
        <v>333</v>
      </c>
      <c r="B333" s="17">
        <v>66.400169000000005</v>
      </c>
    </row>
    <row r="334" spans="1:2" x14ac:dyDescent="0.2">
      <c r="A334" s="9">
        <v>334</v>
      </c>
      <c r="B334" s="17">
        <v>66.175781000000001</v>
      </c>
    </row>
    <row r="335" spans="1:2" x14ac:dyDescent="0.2">
      <c r="A335" s="9">
        <v>335</v>
      </c>
      <c r="B335" s="17">
        <v>66.026191999999995</v>
      </c>
    </row>
    <row r="336" spans="1:2" x14ac:dyDescent="0.2">
      <c r="A336" s="9">
        <v>336</v>
      </c>
      <c r="B336" s="17">
        <v>66.175781000000001</v>
      </c>
    </row>
    <row r="337" spans="1:2" x14ac:dyDescent="0.2">
      <c r="A337" s="9">
        <v>337</v>
      </c>
      <c r="B337" s="17">
        <v>66.325371000000004</v>
      </c>
    </row>
    <row r="338" spans="1:2" x14ac:dyDescent="0.2">
      <c r="A338" s="9">
        <v>338</v>
      </c>
      <c r="B338" s="17">
        <v>66.400169000000005</v>
      </c>
    </row>
    <row r="339" spans="1:2" x14ac:dyDescent="0.2">
      <c r="A339" s="9">
        <v>339</v>
      </c>
      <c r="B339" s="17">
        <v>66.175781000000001</v>
      </c>
    </row>
    <row r="340" spans="1:2" x14ac:dyDescent="0.2">
      <c r="A340" s="9">
        <v>340</v>
      </c>
      <c r="B340" s="17">
        <v>66.250572000000005</v>
      </c>
    </row>
    <row r="341" spans="1:2" x14ac:dyDescent="0.2">
      <c r="A341" s="9">
        <v>341</v>
      </c>
      <c r="B341" s="17">
        <v>66.998581000000001</v>
      </c>
    </row>
    <row r="342" spans="1:2" x14ac:dyDescent="0.2">
      <c r="A342" s="9">
        <v>342</v>
      </c>
      <c r="B342" s="17">
        <v>66.026191999999995</v>
      </c>
    </row>
    <row r="343" spans="1:2" x14ac:dyDescent="0.2">
      <c r="A343" s="9">
        <v>343</v>
      </c>
      <c r="B343" s="17">
        <v>66.175781000000001</v>
      </c>
    </row>
    <row r="344" spans="1:2" x14ac:dyDescent="0.2">
      <c r="A344" s="9">
        <v>344</v>
      </c>
      <c r="B344" s="17">
        <v>66.250572000000005</v>
      </c>
    </row>
    <row r="345" spans="1:2" x14ac:dyDescent="0.2">
      <c r="A345" s="9">
        <v>345</v>
      </c>
      <c r="B345" s="17">
        <v>66.998581000000001</v>
      </c>
    </row>
    <row r="346" spans="1:2" x14ac:dyDescent="0.2">
      <c r="A346" s="9">
        <v>346</v>
      </c>
      <c r="B346" s="17">
        <v>66.100982999999999</v>
      </c>
    </row>
    <row r="347" spans="1:2" x14ac:dyDescent="0.2">
      <c r="A347" s="9">
        <v>347</v>
      </c>
      <c r="B347" s="17">
        <v>66.923782000000003</v>
      </c>
    </row>
    <row r="348" spans="1:2" x14ac:dyDescent="0.2">
      <c r="A348" s="9">
        <v>348</v>
      </c>
      <c r="B348" s="17">
        <v>66.400169000000005</v>
      </c>
    </row>
    <row r="349" spans="1:2" x14ac:dyDescent="0.2">
      <c r="A349" s="9">
        <v>349</v>
      </c>
      <c r="B349" s="17">
        <v>66.175781000000001</v>
      </c>
    </row>
    <row r="350" spans="1:2" x14ac:dyDescent="0.2">
      <c r="A350" s="9">
        <v>350</v>
      </c>
      <c r="B350" s="17">
        <v>65.801818999999995</v>
      </c>
    </row>
    <row r="351" spans="1:2" x14ac:dyDescent="0.2">
      <c r="A351" s="9">
        <v>351</v>
      </c>
      <c r="B351" s="17">
        <v>66.175781000000001</v>
      </c>
    </row>
    <row r="352" spans="1:2" x14ac:dyDescent="0.2">
      <c r="A352" s="9">
        <v>352</v>
      </c>
      <c r="B352" s="17">
        <v>65.801818999999995</v>
      </c>
    </row>
    <row r="353" spans="1:2" x14ac:dyDescent="0.2">
      <c r="A353" s="9">
        <v>353</v>
      </c>
      <c r="B353" s="17">
        <v>66.250572000000005</v>
      </c>
    </row>
    <row r="354" spans="1:2" x14ac:dyDescent="0.2">
      <c r="A354" s="9">
        <v>354</v>
      </c>
      <c r="B354" s="17">
        <v>66.325371000000004</v>
      </c>
    </row>
    <row r="355" spans="1:2" x14ac:dyDescent="0.2">
      <c r="A355" s="9">
        <v>355</v>
      </c>
      <c r="B355" s="17">
        <v>66.250572000000005</v>
      </c>
    </row>
    <row r="356" spans="1:2" x14ac:dyDescent="0.2">
      <c r="A356" s="9">
        <v>356</v>
      </c>
      <c r="B356" s="17">
        <v>65.577454000000003</v>
      </c>
    </row>
    <row r="357" spans="1:2" x14ac:dyDescent="0.2">
      <c r="A357" s="9">
        <v>357</v>
      </c>
      <c r="B357" s="17">
        <v>66.699364000000003</v>
      </c>
    </row>
    <row r="358" spans="1:2" x14ac:dyDescent="0.2">
      <c r="A358" s="9">
        <v>358</v>
      </c>
      <c r="B358" s="17">
        <v>66.400169000000005</v>
      </c>
    </row>
    <row r="359" spans="1:2" x14ac:dyDescent="0.2">
      <c r="A359" s="9">
        <v>359</v>
      </c>
      <c r="B359" s="17">
        <v>66.325371000000004</v>
      </c>
    </row>
    <row r="360" spans="1:2" x14ac:dyDescent="0.2">
      <c r="A360" s="9">
        <v>360</v>
      </c>
      <c r="B360" s="17">
        <v>65.951401000000004</v>
      </c>
    </row>
    <row r="361" spans="1:2" x14ac:dyDescent="0.2">
      <c r="A361" s="9">
        <v>361</v>
      </c>
      <c r="B361" s="17">
        <v>66.175781000000001</v>
      </c>
    </row>
    <row r="362" spans="1:2" x14ac:dyDescent="0.2">
      <c r="A362" s="9">
        <v>362</v>
      </c>
      <c r="B362" s="17">
        <v>66.250572000000005</v>
      </c>
    </row>
    <row r="363" spans="1:2" x14ac:dyDescent="0.2">
      <c r="A363" s="9">
        <v>363</v>
      </c>
      <c r="B363" s="17">
        <v>65.727028000000004</v>
      </c>
    </row>
    <row r="364" spans="1:2" x14ac:dyDescent="0.2">
      <c r="A364" s="9">
        <v>364</v>
      </c>
      <c r="B364" s="17">
        <v>65.876609999999999</v>
      </c>
    </row>
    <row r="365" spans="1:2" x14ac:dyDescent="0.2">
      <c r="A365" s="9">
        <v>365</v>
      </c>
      <c r="B365" s="17">
        <v>66.250572000000005</v>
      </c>
    </row>
    <row r="366" spans="1:2" x14ac:dyDescent="0.2">
      <c r="A366" s="9">
        <v>366</v>
      </c>
      <c r="B366" s="17">
        <v>66.400169000000005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N32"/>
  <sheetViews>
    <sheetView tabSelected="1" topLeftCell="D1" zoomScale="116" zoomScaleNormal="79" zoomScalePageLayoutView="79" workbookViewId="0">
      <selection activeCell="S13" sqref="S13"/>
    </sheetView>
  </sheetViews>
  <sheetFormatPr baseColWidth="10" defaultColWidth="8.83203125" defaultRowHeight="15" x14ac:dyDescent="0.2"/>
  <cols>
    <col min="1" max="1" width="8.1640625" style="1" bestFit="1" customWidth="1"/>
    <col min="2" max="2" width="7.33203125" style="1" bestFit="1" customWidth="1"/>
    <col min="3" max="3" width="8.6640625" style="1" bestFit="1" customWidth="1"/>
    <col min="4" max="5" width="8.6640625" style="1" customWidth="1"/>
    <col min="6" max="6" width="9.5" style="1" bestFit="1" customWidth="1"/>
    <col min="7" max="7" width="6.5" style="1" bestFit="1" customWidth="1"/>
    <col min="8" max="8" width="6.5" style="1" customWidth="1"/>
    <col min="9" max="9" width="6.5" style="1" bestFit="1" customWidth="1"/>
    <col min="10" max="10" width="7.5" style="1" bestFit="1" customWidth="1"/>
    <col min="11" max="11" width="6.5" style="1" bestFit="1" customWidth="1"/>
    <col min="12" max="12" width="6.1640625" style="1" bestFit="1" customWidth="1"/>
    <col min="13" max="16384" width="8.83203125" style="1"/>
  </cols>
  <sheetData>
    <row r="1" spans="1:14" ht="24" x14ac:dyDescent="0.3">
      <c r="F1" s="76" t="s">
        <v>50</v>
      </c>
      <c r="G1" s="76"/>
      <c r="H1" s="76"/>
      <c r="I1" s="76"/>
      <c r="J1" s="76"/>
      <c r="K1" s="76"/>
    </row>
    <row r="2" spans="1:14" x14ac:dyDescent="0.2">
      <c r="G2" s="77" t="s">
        <v>51</v>
      </c>
      <c r="H2" s="77"/>
      <c r="I2" s="77"/>
      <c r="J2" s="77"/>
    </row>
    <row r="3" spans="1:14" x14ac:dyDescent="0.2">
      <c r="K3" s="73"/>
      <c r="L3" s="73"/>
      <c r="M3" s="73"/>
      <c r="N3" s="73"/>
    </row>
    <row r="5" spans="1:14" ht="14" customHeight="1" x14ac:dyDescent="0.2"/>
    <row r="6" spans="1:14" x14ac:dyDescent="0.2">
      <c r="E6" s="78" t="s">
        <v>6</v>
      </c>
      <c r="F6" s="78"/>
      <c r="G6" s="78"/>
      <c r="H6" s="78"/>
      <c r="I6" s="78"/>
      <c r="J6" s="78"/>
      <c r="K6" s="78"/>
      <c r="L6" s="78"/>
      <c r="M6" s="78"/>
      <c r="N6" s="78"/>
    </row>
    <row r="7" spans="1:14" ht="17" x14ac:dyDescent="0.2">
      <c r="E7" s="37" t="s">
        <v>28</v>
      </c>
      <c r="F7" s="37" t="s">
        <v>1</v>
      </c>
      <c r="G7" s="37" t="s">
        <v>40</v>
      </c>
      <c r="H7" s="37" t="s">
        <v>41</v>
      </c>
      <c r="I7" s="40" t="s">
        <v>42</v>
      </c>
      <c r="J7" s="41" t="s">
        <v>4</v>
      </c>
      <c r="K7" s="37" t="s">
        <v>26</v>
      </c>
      <c r="L7" s="40" t="s">
        <v>3</v>
      </c>
      <c r="M7" s="38" t="s">
        <v>43</v>
      </c>
      <c r="N7" s="37" t="s">
        <v>44</v>
      </c>
    </row>
    <row r="8" spans="1:14" ht="16" thickBot="1" x14ac:dyDescent="0.25">
      <c r="E8" s="42" t="s">
        <v>45</v>
      </c>
      <c r="F8" s="42" t="s">
        <v>2</v>
      </c>
      <c r="G8" s="42" t="s">
        <v>46</v>
      </c>
      <c r="H8" s="42" t="s">
        <v>46</v>
      </c>
      <c r="I8" s="43" t="s">
        <v>0</v>
      </c>
      <c r="J8" s="44" t="s">
        <v>47</v>
      </c>
      <c r="K8" s="42" t="s">
        <v>29</v>
      </c>
      <c r="L8" s="43" t="s">
        <v>29</v>
      </c>
      <c r="M8" s="45" t="s">
        <v>5</v>
      </c>
      <c r="N8" s="42" t="s">
        <v>29</v>
      </c>
    </row>
    <row r="9" spans="1:14" ht="16" thickTop="1" x14ac:dyDescent="0.2">
      <c r="C9" s="80" t="s">
        <v>12</v>
      </c>
      <c r="D9" s="46" t="s">
        <v>13</v>
      </c>
      <c r="E9" s="112">
        <v>3.7000000000000005E-5</v>
      </c>
      <c r="F9" s="113">
        <v>121</v>
      </c>
      <c r="G9" s="114">
        <v>20.18</v>
      </c>
      <c r="H9" s="57">
        <v>58.57</v>
      </c>
      <c r="I9" s="115">
        <v>7.4999999999999997E-3</v>
      </c>
      <c r="J9" s="120">
        <v>2386</v>
      </c>
      <c r="K9" s="121">
        <f>1/L9</f>
        <v>6.7613252197430693</v>
      </c>
      <c r="L9" s="122">
        <v>0.1479</v>
      </c>
      <c r="M9" s="123">
        <v>0.37509999999999999</v>
      </c>
      <c r="N9" s="124">
        <v>1.0233000000000001</v>
      </c>
    </row>
    <row r="10" spans="1:14" x14ac:dyDescent="0.2">
      <c r="C10" s="80"/>
      <c r="D10" s="46" t="s">
        <v>14</v>
      </c>
      <c r="E10" s="125">
        <v>3.7000000000000005E-5</v>
      </c>
      <c r="F10" s="126">
        <v>121</v>
      </c>
      <c r="G10" s="127">
        <v>23.91</v>
      </c>
      <c r="H10" s="128">
        <v>59.7</v>
      </c>
      <c r="I10" s="129">
        <v>0.01</v>
      </c>
      <c r="J10" s="120">
        <v>2178</v>
      </c>
      <c r="K10" s="130">
        <f>1/L10</f>
        <v>5.5005500550055011</v>
      </c>
      <c r="L10" s="131">
        <v>0.18179999999999999</v>
      </c>
      <c r="M10" s="132">
        <v>0.58523999999999998</v>
      </c>
      <c r="N10" s="133">
        <v>1.04358</v>
      </c>
    </row>
    <row r="11" spans="1:14" ht="16" thickBot="1" x14ac:dyDescent="0.25">
      <c r="C11" s="81"/>
      <c r="D11" s="54" t="s">
        <v>15</v>
      </c>
      <c r="E11" s="134">
        <v>3.7000000000000005E-5</v>
      </c>
      <c r="F11" s="135">
        <v>121</v>
      </c>
      <c r="G11" s="136">
        <v>22.94</v>
      </c>
      <c r="H11" s="137">
        <v>58.93</v>
      </c>
      <c r="I11" s="138">
        <v>2.2499999999999999E-2</v>
      </c>
      <c r="J11" s="139">
        <f t="shared" ref="J10:J14" si="0">((L11*F11)/I11)</f>
        <v>2444.2000000000003</v>
      </c>
      <c r="K11" s="140">
        <f>1/L11</f>
        <v>2.2002200220022003</v>
      </c>
      <c r="L11" s="141">
        <v>0.45450000000000002</v>
      </c>
      <c r="M11" s="142">
        <v>1.1142000000000001</v>
      </c>
      <c r="N11" s="143">
        <v>1.1315</v>
      </c>
    </row>
    <row r="12" spans="1:14" x14ac:dyDescent="0.2">
      <c r="C12" s="79" t="s">
        <v>25</v>
      </c>
      <c r="D12" s="53" t="str">
        <f>D9</f>
        <v>Slab</v>
      </c>
      <c r="E12" s="144">
        <v>6.0000000000000002E-6</v>
      </c>
      <c r="F12" s="145">
        <v>25</v>
      </c>
      <c r="G12" s="146">
        <v>22.9</v>
      </c>
      <c r="H12" s="147">
        <v>59.27</v>
      </c>
      <c r="I12" s="148">
        <v>7.4999999999999997E-3</v>
      </c>
      <c r="J12" s="149">
        <v>1725</v>
      </c>
      <c r="K12" s="121">
        <f>1/L12</f>
        <v>1.9316206297083252</v>
      </c>
      <c r="L12" s="150">
        <v>0.51770000000000005</v>
      </c>
      <c r="M12" s="123">
        <v>0.66239999999999999</v>
      </c>
      <c r="N12" s="124">
        <v>1.0721000000000001</v>
      </c>
    </row>
    <row r="13" spans="1:14" x14ac:dyDescent="0.2">
      <c r="C13" s="80"/>
      <c r="D13" s="46" t="str">
        <f t="shared" ref="D13:D14" si="1">D10</f>
        <v>Cylinder</v>
      </c>
      <c r="E13" s="125">
        <v>6.0000000000000002E-6</v>
      </c>
      <c r="F13" s="126">
        <v>25</v>
      </c>
      <c r="G13" s="127">
        <v>23.65</v>
      </c>
      <c r="H13" s="128">
        <v>59</v>
      </c>
      <c r="I13" s="129">
        <v>0.01</v>
      </c>
      <c r="J13" s="120">
        <v>1676</v>
      </c>
      <c r="K13" s="130">
        <f>1/L13</f>
        <v>1.4909795735798421</v>
      </c>
      <c r="L13" s="151">
        <v>0.67069999999999996</v>
      </c>
      <c r="M13" s="132">
        <v>1.0670999999999999</v>
      </c>
      <c r="N13" s="133">
        <v>1.1482000000000001</v>
      </c>
    </row>
    <row r="14" spans="1:14" x14ac:dyDescent="0.2">
      <c r="C14" s="80"/>
      <c r="D14" s="46" t="str">
        <f t="shared" si="1"/>
        <v>Sphere</v>
      </c>
      <c r="E14" s="152">
        <v>6.0000000000000002E-6</v>
      </c>
      <c r="F14" s="153">
        <v>25</v>
      </c>
      <c r="G14" s="154">
        <v>26.71</v>
      </c>
      <c r="H14" s="155">
        <v>58.52</v>
      </c>
      <c r="I14" s="156">
        <v>2.2499999999999999E-2</v>
      </c>
      <c r="J14" s="120">
        <v>1247</v>
      </c>
      <c r="K14" s="120">
        <f>1/L14</f>
        <v>0.89102735453978432</v>
      </c>
      <c r="L14" s="131">
        <v>1.1223000000000001</v>
      </c>
      <c r="M14" s="132">
        <v>1.6268</v>
      </c>
      <c r="N14" s="133">
        <v>1.3418931300000001</v>
      </c>
    </row>
    <row r="15" spans="1:14" x14ac:dyDescent="0.2">
      <c r="A15" s="8"/>
      <c r="B15" s="20"/>
      <c r="C15" s="8"/>
      <c r="D15" s="12"/>
      <c r="E15" s="21"/>
      <c r="F15" s="18"/>
      <c r="G15" s="22"/>
      <c r="H15" s="19"/>
      <c r="I15" s="22"/>
      <c r="J15" s="13"/>
      <c r="K15" s="22"/>
    </row>
    <row r="16" spans="1:14" ht="15" customHeight="1" x14ac:dyDescent="0.2"/>
    <row r="17" spans="3:12" x14ac:dyDescent="0.2">
      <c r="E17" s="78" t="s">
        <v>7</v>
      </c>
      <c r="F17" s="78"/>
      <c r="G17" s="78"/>
      <c r="H17" s="78"/>
      <c r="I17" s="78"/>
      <c r="J17" s="78"/>
      <c r="K17" s="78"/>
      <c r="L17" s="78"/>
    </row>
    <row r="18" spans="3:12" ht="17" x14ac:dyDescent="0.2">
      <c r="E18" s="37" t="s">
        <v>28</v>
      </c>
      <c r="F18" s="37" t="str">
        <f>F7</f>
        <v>k</v>
      </c>
      <c r="G18" s="37" t="s">
        <v>40</v>
      </c>
      <c r="H18" s="37" t="s">
        <v>41</v>
      </c>
      <c r="I18" s="40" t="s">
        <v>42</v>
      </c>
      <c r="J18" s="39" t="s">
        <v>4</v>
      </c>
      <c r="K18" s="37" t="str">
        <f>K7</f>
        <v>1/Bi</v>
      </c>
      <c r="L18" s="37" t="str">
        <f>L7</f>
        <v>Bi</v>
      </c>
    </row>
    <row r="19" spans="3:12" ht="16" thickBot="1" x14ac:dyDescent="0.25">
      <c r="E19" s="48" t="s">
        <v>48</v>
      </c>
      <c r="F19" s="48" t="str">
        <f>F8</f>
        <v>(W/m-K)</v>
      </c>
      <c r="G19" s="48" t="s">
        <v>38</v>
      </c>
      <c r="H19" s="48" t="s">
        <v>38</v>
      </c>
      <c r="I19" s="49" t="str">
        <f>I8</f>
        <v>(m)</v>
      </c>
      <c r="J19" s="50" t="s">
        <v>49</v>
      </c>
      <c r="K19" s="48" t="s">
        <v>29</v>
      </c>
      <c r="L19" s="48" t="s">
        <v>29</v>
      </c>
    </row>
    <row r="20" spans="3:12" ht="16" thickTop="1" x14ac:dyDescent="0.2">
      <c r="C20" s="80" t="str">
        <f>C9</f>
        <v>Brass</v>
      </c>
      <c r="D20" s="47" t="str">
        <f>D9</f>
        <v>Slab</v>
      </c>
      <c r="E20" s="116">
        <v>3.7000000000000005E-5</v>
      </c>
      <c r="F20" s="117">
        <v>121</v>
      </c>
      <c r="G20" s="118">
        <f>G9</f>
        <v>20.18</v>
      </c>
      <c r="H20" s="58">
        <f>H9</f>
        <v>58.57</v>
      </c>
      <c r="I20" s="119">
        <v>7.4999999999999997E-3</v>
      </c>
      <c r="J20" s="157">
        <f t="shared" ref="J20:J25" si="2">J9</f>
        <v>2386</v>
      </c>
      <c r="K20" s="158">
        <f>1/L20</f>
        <v>6.7616652696283888</v>
      </c>
      <c r="L20" s="124">
        <f>(J20*I20)/F20</f>
        <v>0.14789256198347106</v>
      </c>
    </row>
    <row r="21" spans="3:12" x14ac:dyDescent="0.2">
      <c r="C21" s="80"/>
      <c r="D21" s="47" t="str">
        <f>D10</f>
        <v>Cylinder</v>
      </c>
      <c r="E21" s="159">
        <v>3.7000000000000005E-5</v>
      </c>
      <c r="F21" s="160">
        <v>121</v>
      </c>
      <c r="G21" s="161">
        <f>G10</f>
        <v>23.91</v>
      </c>
      <c r="H21" s="130">
        <f>H10</f>
        <v>59.7</v>
      </c>
      <c r="I21" s="131">
        <v>5.0000000000000001E-3</v>
      </c>
      <c r="J21" s="162">
        <f t="shared" si="2"/>
        <v>2178</v>
      </c>
      <c r="K21" s="158">
        <f t="shared" ref="K21:K25" si="3">1/L21</f>
        <v>11.111111111111109</v>
      </c>
      <c r="L21" s="124">
        <f t="shared" ref="L21:L25" si="4">(J21*I21)/F21</f>
        <v>9.0000000000000011E-2</v>
      </c>
    </row>
    <row r="22" spans="3:12" ht="16" thickBot="1" x14ac:dyDescent="0.25">
      <c r="C22" s="81"/>
      <c r="D22" s="56" t="str">
        <f>D11</f>
        <v>Sphere</v>
      </c>
      <c r="E22" s="163">
        <v>3.7000000000000005E-5</v>
      </c>
      <c r="F22" s="164">
        <v>121</v>
      </c>
      <c r="G22" s="165">
        <f>G11</f>
        <v>22.94</v>
      </c>
      <c r="H22" s="140">
        <f>H11</f>
        <v>58.93</v>
      </c>
      <c r="I22" s="141">
        <v>7.4999999999999997E-3</v>
      </c>
      <c r="J22" s="139">
        <f t="shared" si="2"/>
        <v>2444.2000000000003</v>
      </c>
      <c r="K22" s="166">
        <f t="shared" si="3"/>
        <v>6.6006600660065997</v>
      </c>
      <c r="L22" s="167">
        <f t="shared" si="4"/>
        <v>0.15150000000000002</v>
      </c>
    </row>
    <row r="23" spans="3:12" x14ac:dyDescent="0.2">
      <c r="C23" s="79" t="str">
        <f>C12</f>
        <v>Steel</v>
      </c>
      <c r="D23" s="55" t="str">
        <f>D12</f>
        <v>Slab</v>
      </c>
      <c r="E23" s="168">
        <v>6.0000000000000002E-6</v>
      </c>
      <c r="F23" s="169">
        <v>25</v>
      </c>
      <c r="G23" s="170">
        <f>G12</f>
        <v>22.9</v>
      </c>
      <c r="H23" s="121">
        <f>H12</f>
        <v>59.27</v>
      </c>
      <c r="I23" s="151">
        <v>7.4999999999999997E-3</v>
      </c>
      <c r="J23" s="171">
        <f t="shared" si="2"/>
        <v>1725</v>
      </c>
      <c r="K23" s="158">
        <f t="shared" si="3"/>
        <v>1.9323671497584543</v>
      </c>
      <c r="L23" s="124">
        <f t="shared" si="4"/>
        <v>0.51749999999999996</v>
      </c>
    </row>
    <row r="24" spans="3:12" x14ac:dyDescent="0.2">
      <c r="C24" s="80"/>
      <c r="D24" s="47" t="str">
        <f>D13</f>
        <v>Cylinder</v>
      </c>
      <c r="E24" s="159">
        <v>6.0000000000000002E-6</v>
      </c>
      <c r="F24" s="160">
        <v>25</v>
      </c>
      <c r="G24" s="161">
        <f>G13</f>
        <v>23.65</v>
      </c>
      <c r="H24" s="130">
        <f>H13</f>
        <v>59</v>
      </c>
      <c r="I24" s="131">
        <v>5.0000000000000001E-3</v>
      </c>
      <c r="J24" s="162">
        <f t="shared" si="2"/>
        <v>1676</v>
      </c>
      <c r="K24" s="158">
        <f t="shared" si="3"/>
        <v>2.9832935560859184</v>
      </c>
      <c r="L24" s="124">
        <f t="shared" si="4"/>
        <v>0.33520000000000005</v>
      </c>
    </row>
    <row r="25" spans="3:12" x14ac:dyDescent="0.2">
      <c r="C25" s="80"/>
      <c r="D25" s="47" t="str">
        <f>D14</f>
        <v>Sphere</v>
      </c>
      <c r="E25" s="159">
        <v>6.0000000000000002E-6</v>
      </c>
      <c r="F25" s="160">
        <v>25</v>
      </c>
      <c r="G25" s="161">
        <f>G14</f>
        <v>26.71</v>
      </c>
      <c r="H25" s="130">
        <f>H14</f>
        <v>58.52</v>
      </c>
      <c r="I25" s="131">
        <v>7.4999999999999997E-3</v>
      </c>
      <c r="J25" s="162">
        <f t="shared" si="2"/>
        <v>1247</v>
      </c>
      <c r="K25" s="158">
        <f t="shared" si="3"/>
        <v>2.6730820636193533</v>
      </c>
      <c r="L25" s="124">
        <f t="shared" si="4"/>
        <v>0.37409999999999999</v>
      </c>
    </row>
    <row r="26" spans="3:12" ht="1.5" customHeight="1" x14ac:dyDescent="0.2"/>
    <row r="32" spans="3:12" ht="16" customHeight="1" x14ac:dyDescent="0.2"/>
  </sheetData>
  <mergeCells count="8">
    <mergeCell ref="F1:K1"/>
    <mergeCell ref="G2:J2"/>
    <mergeCell ref="E6:N6"/>
    <mergeCell ref="C23:C25"/>
    <mergeCell ref="C20:C22"/>
    <mergeCell ref="E17:L17"/>
    <mergeCell ref="C9:C11"/>
    <mergeCell ref="C12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B1:BF246"/>
  <sheetViews>
    <sheetView showGridLines="0" zoomScale="64" zoomScaleNormal="64" zoomScalePageLayoutView="64" workbookViewId="0">
      <selection activeCell="S6" sqref="S6"/>
    </sheetView>
  </sheetViews>
  <sheetFormatPr baseColWidth="10" defaultColWidth="8.83203125" defaultRowHeight="15" x14ac:dyDescent="0.2"/>
  <cols>
    <col min="1" max="1" width="3.6640625" style="1" customWidth="1"/>
    <col min="2" max="2" width="5.33203125" style="1" bestFit="1" customWidth="1"/>
    <col min="3" max="3" width="9.33203125" style="1" customWidth="1"/>
    <col min="4" max="5" width="12.83203125" style="1" customWidth="1"/>
    <col min="6" max="6" width="1.83203125" style="1" customWidth="1"/>
    <col min="7" max="7" width="8.1640625" style="1" bestFit="1" customWidth="1"/>
    <col min="8" max="8" width="10" style="1" bestFit="1" customWidth="1"/>
    <col min="9" max="9" width="0.33203125" style="1" customWidth="1"/>
    <col min="10" max="10" width="8.83203125" style="1"/>
    <col min="11" max="11" width="6" style="1" customWidth="1"/>
    <col min="12" max="14" width="8.83203125" style="1"/>
    <col min="15" max="15" width="1" style="1" customWidth="1"/>
    <col min="16" max="16" width="8.1640625" style="1" customWidth="1"/>
    <col min="17" max="20" width="8.83203125" style="1"/>
    <col min="21" max="21" width="6" style="1" customWidth="1"/>
    <col min="22" max="24" width="8.83203125" style="1"/>
    <col min="25" max="25" width="1" style="1" customWidth="1"/>
    <col min="26" max="26" width="8.1640625" style="1" customWidth="1"/>
    <col min="27" max="16384" width="8.83203125" style="1"/>
  </cols>
  <sheetData>
    <row r="1" spans="2:58" ht="31" customHeight="1" x14ac:dyDescent="0.2">
      <c r="B1" s="83" t="s">
        <v>18</v>
      </c>
      <c r="C1" s="84"/>
      <c r="D1" s="84"/>
      <c r="E1" s="84"/>
      <c r="F1" s="84"/>
      <c r="G1" s="84"/>
      <c r="H1" s="85"/>
      <c r="K1" s="83" t="s">
        <v>19</v>
      </c>
      <c r="L1" s="84"/>
      <c r="M1" s="84"/>
      <c r="N1" s="84"/>
      <c r="O1" s="84"/>
      <c r="P1" s="84"/>
      <c r="Q1" s="84"/>
      <c r="R1" s="84"/>
      <c r="S1" s="85"/>
      <c r="U1" s="83" t="s">
        <v>20</v>
      </c>
      <c r="V1" s="84"/>
      <c r="W1" s="84"/>
      <c r="X1" s="84"/>
      <c r="Y1" s="84"/>
      <c r="Z1" s="84"/>
      <c r="AA1" s="84"/>
      <c r="AB1" s="84"/>
      <c r="AC1" s="85"/>
      <c r="AE1" s="83" t="s">
        <v>18</v>
      </c>
      <c r="AF1" s="84"/>
      <c r="AG1" s="84"/>
      <c r="AH1" s="84"/>
      <c r="AI1" s="84"/>
      <c r="AJ1" s="84"/>
      <c r="AK1" s="85"/>
      <c r="AN1" s="83" t="s">
        <v>19</v>
      </c>
      <c r="AO1" s="84"/>
      <c r="AP1" s="84"/>
      <c r="AQ1" s="84"/>
      <c r="AR1" s="84"/>
      <c r="AS1" s="84"/>
      <c r="AT1" s="84"/>
      <c r="AU1" s="84"/>
      <c r="AV1" s="85"/>
      <c r="AX1" s="83" t="s">
        <v>20</v>
      </c>
      <c r="AY1" s="84"/>
      <c r="AZ1" s="84"/>
      <c r="BA1" s="84"/>
      <c r="BB1" s="84"/>
      <c r="BC1" s="84"/>
      <c r="BD1" s="84"/>
      <c r="BE1" s="84"/>
      <c r="BF1" s="85"/>
    </row>
    <row r="2" spans="2:58" x14ac:dyDescent="0.2">
      <c r="B2" s="82" t="s">
        <v>17</v>
      </c>
      <c r="C2" s="82"/>
      <c r="D2" s="82"/>
      <c r="E2" s="82"/>
      <c r="F2" s="27"/>
      <c r="G2" s="82" t="s">
        <v>33</v>
      </c>
      <c r="H2" s="82"/>
      <c r="K2" s="82" t="s">
        <v>17</v>
      </c>
      <c r="L2" s="82"/>
      <c r="M2" s="82"/>
      <c r="N2" s="82"/>
      <c r="O2" s="27"/>
      <c r="P2" s="89" t="s">
        <v>33</v>
      </c>
      <c r="Q2" s="90"/>
      <c r="R2" s="90"/>
      <c r="S2" s="91"/>
      <c r="U2" s="82" t="s">
        <v>17</v>
      </c>
      <c r="V2" s="82"/>
      <c r="W2" s="82"/>
      <c r="X2" s="82"/>
      <c r="Y2" s="27"/>
      <c r="Z2" s="89" t="s">
        <v>33</v>
      </c>
      <c r="AA2" s="90"/>
      <c r="AB2" s="90"/>
      <c r="AC2" s="91"/>
      <c r="AE2" s="82" t="s">
        <v>17</v>
      </c>
      <c r="AF2" s="82"/>
      <c r="AG2" s="82"/>
      <c r="AH2" s="82"/>
      <c r="AI2" s="27"/>
      <c r="AJ2" s="82" t="s">
        <v>33</v>
      </c>
      <c r="AK2" s="82"/>
      <c r="AN2" s="82" t="s">
        <v>17</v>
      </c>
      <c r="AO2" s="82"/>
      <c r="AP2" s="82"/>
      <c r="AQ2" s="82"/>
      <c r="AR2" s="27"/>
      <c r="AS2" s="89" t="s">
        <v>33</v>
      </c>
      <c r="AT2" s="90"/>
      <c r="AU2" s="90"/>
      <c r="AV2" s="91"/>
      <c r="AX2" s="82" t="s">
        <v>17</v>
      </c>
      <c r="AY2" s="82"/>
      <c r="AZ2" s="82"/>
      <c r="BA2" s="82"/>
      <c r="BB2" s="27"/>
      <c r="BC2" s="89" t="s">
        <v>33</v>
      </c>
      <c r="BD2" s="90"/>
      <c r="BE2" s="90"/>
      <c r="BF2" s="91"/>
    </row>
    <row r="3" spans="2:58" x14ac:dyDescent="0.2">
      <c r="B3" s="87" t="s">
        <v>32</v>
      </c>
      <c r="C3" s="88"/>
      <c r="D3" s="86" t="s">
        <v>31</v>
      </c>
      <c r="E3" s="87"/>
      <c r="F3" s="24"/>
      <c r="G3" s="60" t="s">
        <v>34</v>
      </c>
      <c r="H3" s="59" t="s">
        <v>16</v>
      </c>
      <c r="K3" s="87" t="s">
        <v>32</v>
      </c>
      <c r="L3" s="88"/>
      <c r="M3" s="86" t="s">
        <v>31</v>
      </c>
      <c r="N3" s="87"/>
      <c r="O3" s="24"/>
      <c r="P3" s="92" t="s">
        <v>34</v>
      </c>
      <c r="Q3" s="93"/>
      <c r="R3" s="94" t="s">
        <v>16</v>
      </c>
      <c r="S3" s="86"/>
      <c r="U3" s="87" t="s">
        <v>32</v>
      </c>
      <c r="V3" s="88"/>
      <c r="W3" s="86" t="s">
        <v>31</v>
      </c>
      <c r="X3" s="87"/>
      <c r="Y3" s="24"/>
      <c r="Z3" s="92" t="s">
        <v>34</v>
      </c>
      <c r="AA3" s="93"/>
      <c r="AB3" s="94" t="s">
        <v>16</v>
      </c>
      <c r="AC3" s="86"/>
      <c r="AE3" s="87" t="s">
        <v>32</v>
      </c>
      <c r="AF3" s="88"/>
      <c r="AG3" s="86" t="s">
        <v>31</v>
      </c>
      <c r="AH3" s="87"/>
      <c r="AI3" s="24"/>
      <c r="AJ3" s="74" t="s">
        <v>34</v>
      </c>
      <c r="AK3" s="75" t="s">
        <v>16</v>
      </c>
      <c r="AN3" s="87" t="s">
        <v>32</v>
      </c>
      <c r="AO3" s="88"/>
      <c r="AP3" s="86" t="s">
        <v>31</v>
      </c>
      <c r="AQ3" s="87"/>
      <c r="AR3" s="24"/>
      <c r="AS3" s="92" t="s">
        <v>34</v>
      </c>
      <c r="AT3" s="93"/>
      <c r="AU3" s="94" t="s">
        <v>16</v>
      </c>
      <c r="AV3" s="86"/>
      <c r="AX3" s="87" t="s">
        <v>32</v>
      </c>
      <c r="AY3" s="88"/>
      <c r="AZ3" s="86" t="s">
        <v>31</v>
      </c>
      <c r="BA3" s="87"/>
      <c r="BB3" s="24"/>
      <c r="BC3" s="92" t="s">
        <v>34</v>
      </c>
      <c r="BD3" s="93"/>
      <c r="BE3" s="94" t="s">
        <v>16</v>
      </c>
      <c r="BF3" s="86"/>
    </row>
    <row r="4" spans="2:58" ht="16" x14ac:dyDescent="0.2">
      <c r="B4" s="28" t="s">
        <v>8</v>
      </c>
      <c r="C4" s="31" t="s">
        <v>10</v>
      </c>
      <c r="D4" s="30" t="s">
        <v>35</v>
      </c>
      <c r="E4" s="29" t="s">
        <v>36</v>
      </c>
      <c r="F4" s="26"/>
      <c r="G4" s="31" t="s">
        <v>10</v>
      </c>
      <c r="H4" s="30" t="s">
        <v>39</v>
      </c>
      <c r="K4" s="28" t="s">
        <v>8</v>
      </c>
      <c r="L4" s="31" t="s">
        <v>10</v>
      </c>
      <c r="M4" s="30" t="s">
        <v>35</v>
      </c>
      <c r="N4" s="29" t="s">
        <v>36</v>
      </c>
      <c r="O4" s="26"/>
      <c r="P4" s="29" t="s">
        <v>35</v>
      </c>
      <c r="Q4" s="31" t="s">
        <v>10</v>
      </c>
      <c r="R4" s="30" t="s">
        <v>35</v>
      </c>
      <c r="S4" s="29" t="s">
        <v>39</v>
      </c>
      <c r="U4" s="28" t="s">
        <v>8</v>
      </c>
      <c r="V4" s="31" t="s">
        <v>10</v>
      </c>
      <c r="W4" s="30" t="s">
        <v>35</v>
      </c>
      <c r="X4" s="29" t="s">
        <v>36</v>
      </c>
      <c r="Y4" s="26"/>
      <c r="Z4" s="29" t="s">
        <v>35</v>
      </c>
      <c r="AA4" s="31" t="s">
        <v>10</v>
      </c>
      <c r="AB4" s="30" t="s">
        <v>35</v>
      </c>
      <c r="AC4" s="29" t="s">
        <v>39</v>
      </c>
      <c r="AE4" s="28" t="s">
        <v>8</v>
      </c>
      <c r="AF4" s="31" t="s">
        <v>10</v>
      </c>
      <c r="AG4" s="30" t="s">
        <v>35</v>
      </c>
      <c r="AH4" s="29" t="s">
        <v>36</v>
      </c>
      <c r="AI4" s="26"/>
      <c r="AJ4" s="31" t="s">
        <v>10</v>
      </c>
      <c r="AK4" s="30" t="s">
        <v>39</v>
      </c>
      <c r="AN4" s="28" t="s">
        <v>8</v>
      </c>
      <c r="AO4" s="31" t="s">
        <v>10</v>
      </c>
      <c r="AP4" s="30" t="s">
        <v>35</v>
      </c>
      <c r="AQ4" s="29" t="s">
        <v>36</v>
      </c>
      <c r="AR4" s="26"/>
      <c r="AS4" s="29" t="s">
        <v>35</v>
      </c>
      <c r="AT4" s="31" t="s">
        <v>10</v>
      </c>
      <c r="AU4" s="30" t="s">
        <v>35</v>
      </c>
      <c r="AV4" s="29" t="s">
        <v>39</v>
      </c>
      <c r="AX4" s="28" t="s">
        <v>8</v>
      </c>
      <c r="AY4" s="31" t="s">
        <v>10</v>
      </c>
      <c r="AZ4" s="30" t="s">
        <v>35</v>
      </c>
      <c r="BA4" s="29" t="s">
        <v>36</v>
      </c>
      <c r="BB4" s="26"/>
      <c r="BC4" s="29" t="s">
        <v>35</v>
      </c>
      <c r="BD4" s="31" t="s">
        <v>10</v>
      </c>
      <c r="BE4" s="30" t="s">
        <v>35</v>
      </c>
      <c r="BF4" s="29" t="s">
        <v>39</v>
      </c>
    </row>
    <row r="5" spans="2:58" ht="17" thickBot="1" x14ac:dyDescent="0.25">
      <c r="B5" s="34" t="s">
        <v>9</v>
      </c>
      <c r="C5" s="35" t="s">
        <v>37</v>
      </c>
      <c r="D5" s="36" t="s">
        <v>29</v>
      </c>
      <c r="E5" s="34" t="s">
        <v>29</v>
      </c>
      <c r="F5" s="26"/>
      <c r="G5" s="35" t="s">
        <v>37</v>
      </c>
      <c r="H5" s="36" t="s">
        <v>37</v>
      </c>
      <c r="K5" s="34" t="s">
        <v>9</v>
      </c>
      <c r="L5" s="35" t="s">
        <v>37</v>
      </c>
      <c r="M5" s="36" t="s">
        <v>29</v>
      </c>
      <c r="N5" s="34" t="s">
        <v>29</v>
      </c>
      <c r="O5" s="26"/>
      <c r="P5" s="34" t="s">
        <v>29</v>
      </c>
      <c r="Q5" s="35" t="s">
        <v>37</v>
      </c>
      <c r="R5" s="36" t="s">
        <v>29</v>
      </c>
      <c r="S5" s="34" t="s">
        <v>37</v>
      </c>
      <c r="U5" s="34" t="s">
        <v>9</v>
      </c>
      <c r="V5" s="35" t="s">
        <v>37</v>
      </c>
      <c r="W5" s="36" t="s">
        <v>29</v>
      </c>
      <c r="X5" s="34" t="s">
        <v>29</v>
      </c>
      <c r="Y5" s="26"/>
      <c r="Z5" s="34" t="s">
        <v>29</v>
      </c>
      <c r="AA5" s="35" t="s">
        <v>37</v>
      </c>
      <c r="AB5" s="36" t="s">
        <v>29</v>
      </c>
      <c r="AC5" s="34" t="s">
        <v>37</v>
      </c>
      <c r="AE5" s="34" t="s">
        <v>9</v>
      </c>
      <c r="AF5" s="35" t="s">
        <v>37</v>
      </c>
      <c r="AG5" s="36" t="s">
        <v>29</v>
      </c>
      <c r="AH5" s="34" t="s">
        <v>29</v>
      </c>
      <c r="AI5" s="26"/>
      <c r="AJ5" s="35" t="s">
        <v>37</v>
      </c>
      <c r="AK5" s="36" t="s">
        <v>37</v>
      </c>
      <c r="AN5" s="34" t="s">
        <v>9</v>
      </c>
      <c r="AO5" s="35" t="s">
        <v>37</v>
      </c>
      <c r="AP5" s="36" t="s">
        <v>29</v>
      </c>
      <c r="AQ5" s="34" t="s">
        <v>29</v>
      </c>
      <c r="AR5" s="26"/>
      <c r="AS5" s="34" t="s">
        <v>29</v>
      </c>
      <c r="AT5" s="35" t="s">
        <v>37</v>
      </c>
      <c r="AU5" s="36" t="s">
        <v>29</v>
      </c>
      <c r="AV5" s="34" t="s">
        <v>37</v>
      </c>
      <c r="AX5" s="34" t="s">
        <v>9</v>
      </c>
      <c r="AY5" s="35" t="s">
        <v>37</v>
      </c>
      <c r="AZ5" s="36" t="s">
        <v>29</v>
      </c>
      <c r="BA5" s="34" t="s">
        <v>29</v>
      </c>
      <c r="BB5" s="26"/>
      <c r="BC5" s="34" t="s">
        <v>29</v>
      </c>
      <c r="BD5" s="35" t="s">
        <v>37</v>
      </c>
      <c r="BE5" s="36" t="s">
        <v>29</v>
      </c>
      <c r="BF5" s="34" t="s">
        <v>37</v>
      </c>
    </row>
    <row r="6" spans="2:58" x14ac:dyDescent="0.2">
      <c r="B6" s="14">
        <v>0</v>
      </c>
      <c r="C6" s="62">
        <v>20.309999999999999</v>
      </c>
      <c r="D6" s="32">
        <f>(Calculations!$E$9*Table!B6)/(Calculations!$I$9^2)</f>
        <v>0</v>
      </c>
      <c r="E6" s="33">
        <f>(C6-Calculations!$H$9)/(Calculations!$G$9-Calculations!$H$9)</f>
        <v>0.9966137014847618</v>
      </c>
      <c r="F6" s="23"/>
      <c r="G6" s="66">
        <f>Calculations!$H$9+(Calculations!$G$9-Calculations!$H$9)*EXP(-Calculations!$L$9*D6)</f>
        <v>20.18</v>
      </c>
      <c r="H6" s="65">
        <f>Calculations!$H$9+(Calculations!$G$9-Calculations!$H$9)*Calculations!$N$9*EXP(-(Calculations!$M$9^2)*D6)</f>
        <v>19.285512999999995</v>
      </c>
      <c r="K6" s="14">
        <v>1</v>
      </c>
      <c r="L6" s="63">
        <v>23.91</v>
      </c>
      <c r="M6" s="32">
        <f>(Calculations!$E$10*Table!K6)/(Calculations!$I$10^2)</f>
        <v>0.37000000000000005</v>
      </c>
      <c r="N6" s="33">
        <f>(L6-Calculations!$H$10)/(Calculations!$G$10-Calculations!$H$10)</f>
        <v>1</v>
      </c>
      <c r="O6" s="23"/>
      <c r="P6" s="61">
        <f>(Calculations!$E$10*K6)/(Calculations!$I$21^2)</f>
        <v>1.4800000000000002</v>
      </c>
      <c r="Q6" s="69">
        <f>Calculations!$H$21+(Calculations!$G$21-Calculations!$H$21)*EXP(-Calculations!$L$21*Table!P6)</f>
        <v>28.373370305940256</v>
      </c>
      <c r="R6" s="68">
        <f>(Calculations!$E$10*Table!K6)/Calculations!$I$10^2</f>
        <v>0.37000000000000005</v>
      </c>
      <c r="S6" s="61">
        <f>Calculations!$H$10+(Calculations!$G$10-Calculations!$H$10)*Calculations!$N$10*EXP(-(Calculations!$M$10^2)*R6)</f>
        <v>26.795860611655215</v>
      </c>
      <c r="U6" s="14">
        <v>0</v>
      </c>
      <c r="V6" s="63"/>
      <c r="W6" s="32"/>
      <c r="X6" s="33"/>
      <c r="Y6" s="23"/>
      <c r="Z6" s="61"/>
      <c r="AA6" s="69"/>
      <c r="AB6" s="68"/>
      <c r="AC6" s="61"/>
      <c r="AE6" s="14">
        <v>0</v>
      </c>
      <c r="AF6" s="62"/>
      <c r="AG6" s="32"/>
      <c r="AH6" s="33"/>
      <c r="AI6" s="23"/>
      <c r="AJ6" s="66"/>
      <c r="AK6" s="65"/>
      <c r="AN6" s="14">
        <v>0</v>
      </c>
      <c r="AO6" s="63"/>
      <c r="AP6" s="32"/>
      <c r="AQ6" s="33"/>
      <c r="AR6" s="23"/>
      <c r="AS6" s="61"/>
      <c r="AT6" s="69"/>
      <c r="AU6" s="68"/>
      <c r="AV6" s="61"/>
      <c r="AX6" s="14">
        <v>0</v>
      </c>
      <c r="AY6" s="63"/>
      <c r="AZ6" s="32"/>
      <c r="BA6" s="33"/>
      <c r="BB6" s="23"/>
      <c r="BC6" s="61"/>
      <c r="BD6" s="69"/>
      <c r="BE6" s="68"/>
      <c r="BF6" s="61"/>
    </row>
    <row r="7" spans="2:58" x14ac:dyDescent="0.2">
      <c r="B7" s="14">
        <v>1</v>
      </c>
      <c r="C7" s="62">
        <v>20.399999999999999</v>
      </c>
      <c r="D7" s="32">
        <f>(Calculations!$E$9*Table!B7)/(Calculations!$I$9^2)</f>
        <v>0.65777777777777791</v>
      </c>
      <c r="E7" s="33">
        <f>(C7-Calculations!$H$9)/(Calculations!$G$9-Calculations!$H$9)</f>
        <v>0.99426934097421205</v>
      </c>
      <c r="F7" s="23"/>
      <c r="G7" s="67">
        <f>Calculations!$H$9+(Calculations!$G$9-Calculations!$H$9)*EXP(-Calculations!$L$9*D7)</f>
        <v>23.738864826471747</v>
      </c>
      <c r="H7" s="65">
        <f>Calculations!$H$9+(Calculations!$G$9-Calculations!$H$9)*Calculations!$N$9*EXP(-(Calculations!$M$9^2)*D7)</f>
        <v>22.758095423086331</v>
      </c>
      <c r="K7" s="14">
        <v>2</v>
      </c>
      <c r="L7" s="64">
        <v>24.01</v>
      </c>
      <c r="M7" s="32">
        <f>(Calculations!$E$10*Table!K7)/(Calculations!$I$10^2)</f>
        <v>0.7400000000000001</v>
      </c>
      <c r="N7" s="33">
        <f>(L7-Calculations!$H$10)/(Calculations!$G$10-Calculations!$H$10)</f>
        <v>0.99720592344230208</v>
      </c>
      <c r="O7" s="23"/>
      <c r="P7" s="61">
        <f>(Calculations!$E$10*K7)/(Calculations!$I$21^2)</f>
        <v>2.9600000000000004</v>
      </c>
      <c r="Q7" s="69">
        <f>Calculations!$H$21+(Calculations!$G$21-Calculations!$H$21)*EXP(-Calculations!$L$21*Table!P7)</f>
        <v>32.280113775111886</v>
      </c>
      <c r="R7" s="68">
        <f>(Calculations!$E$10*Table!K7)/Calculations!$I$10^2</f>
        <v>0.7400000000000001</v>
      </c>
      <c r="S7" s="61">
        <f>Calculations!$H$10+(Calculations!$G$10-Calculations!$H$10)*Calculations!$N$10*EXP(-(Calculations!$M$10^2)*R7)</f>
        <v>30.712308761924998</v>
      </c>
      <c r="U7" s="14">
        <v>1</v>
      </c>
      <c r="V7" s="64"/>
      <c r="W7" s="32"/>
      <c r="X7" s="33"/>
      <c r="Y7" s="23"/>
      <c r="Z7" s="25"/>
      <c r="AA7" s="67"/>
      <c r="AB7" s="65"/>
      <c r="AC7" s="25"/>
      <c r="AE7" s="14">
        <v>1</v>
      </c>
      <c r="AF7" s="62"/>
      <c r="AG7" s="32"/>
      <c r="AH7" s="33"/>
      <c r="AI7" s="23"/>
      <c r="AJ7" s="67"/>
      <c r="AK7" s="65"/>
      <c r="AN7" s="14">
        <v>1</v>
      </c>
      <c r="AO7" s="64"/>
      <c r="AP7" s="32"/>
      <c r="AQ7" s="33"/>
      <c r="AR7" s="23"/>
      <c r="AS7" s="25"/>
      <c r="AT7" s="67"/>
      <c r="AU7" s="65"/>
      <c r="AV7" s="25"/>
      <c r="AX7" s="14">
        <v>1</v>
      </c>
      <c r="AY7" s="64"/>
      <c r="AZ7" s="32"/>
      <c r="BA7" s="33"/>
      <c r="BB7" s="23"/>
      <c r="BC7" s="25"/>
      <c r="BD7" s="67"/>
      <c r="BE7" s="65"/>
      <c r="BF7" s="25"/>
    </row>
    <row r="8" spans="2:58" x14ac:dyDescent="0.2">
      <c r="B8" s="14">
        <f t="shared" ref="B8:B70" si="0">B7+1</f>
        <v>2</v>
      </c>
      <c r="C8" s="62">
        <v>22.29</v>
      </c>
      <c r="D8" s="32">
        <f>(Calculations!$E$9*Table!B8)/(Calculations!$I$9^2)</f>
        <v>1.3155555555555558</v>
      </c>
      <c r="E8" s="33">
        <f>(C8-Calculations!$H$9)/(Calculations!$G$9-Calculations!$H$9)</f>
        <v>0.94503777025267</v>
      </c>
      <c r="F8" s="23"/>
      <c r="G8" s="67">
        <f>Calculations!$H$9+(Calculations!$G$9-Calculations!$H$9)*EXP(-Calculations!$L$9*D8)</f>
        <v>26.967812516889893</v>
      </c>
      <c r="H8" s="65">
        <f>Calculations!$H$9+(Calculations!$G$9-Calculations!$H$9)*Calculations!$N$9*EXP(-(Calculations!$M$9^2)*D8)</f>
        <v>25.923716253798354</v>
      </c>
      <c r="K8" s="14">
        <v>3</v>
      </c>
      <c r="L8" s="64">
        <v>25.47</v>
      </c>
      <c r="M8" s="32">
        <f>(Calculations!$E$10*Table!K8)/(Calculations!$I$10^2)</f>
        <v>1.1100000000000001</v>
      </c>
      <c r="N8" s="33">
        <f>(L8-Calculations!$H$10)/(Calculations!$G$10-Calculations!$H$10)</f>
        <v>0.95641240569991615</v>
      </c>
      <c r="O8" s="23"/>
      <c r="P8" s="61">
        <f>(Calculations!$E$10*K8)/(Calculations!$I$21^2)</f>
        <v>4.4400000000000004</v>
      </c>
      <c r="Q8" s="69">
        <f>Calculations!$H$21+(Calculations!$G$21-Calculations!$H$21)*EXP(-Calculations!$L$21*Table!P8)</f>
        <v>35.699647331089139</v>
      </c>
      <c r="R8" s="68">
        <f>(Calculations!$E$10*Table!K8)/Calculations!$I$10^2</f>
        <v>1.1100000000000001</v>
      </c>
      <c r="S8" s="61">
        <f>Calculations!$H$10+(Calculations!$G$10-Calculations!$H$10)*Calculations!$N$10*EXP(-(Calculations!$M$10^2)*R8)</f>
        <v>34.162597748062836</v>
      </c>
      <c r="U8" s="14">
        <v>2</v>
      </c>
      <c r="V8" s="64"/>
      <c r="W8" s="32"/>
      <c r="X8" s="33"/>
      <c r="Y8" s="23"/>
      <c r="Z8" s="25"/>
      <c r="AA8" s="67"/>
      <c r="AB8" s="65"/>
      <c r="AC8" s="25"/>
      <c r="AE8" s="14">
        <f t="shared" ref="AE8:AE71" si="1">AE7+1</f>
        <v>2</v>
      </c>
      <c r="AF8" s="62"/>
      <c r="AG8" s="32"/>
      <c r="AH8" s="33"/>
      <c r="AI8" s="23"/>
      <c r="AJ8" s="67"/>
      <c r="AK8" s="65"/>
      <c r="AN8" s="14">
        <v>2</v>
      </c>
      <c r="AO8" s="64"/>
      <c r="AP8" s="32"/>
      <c r="AQ8" s="33"/>
      <c r="AR8" s="23"/>
      <c r="AS8" s="25"/>
      <c r="AT8" s="67"/>
      <c r="AU8" s="65"/>
      <c r="AV8" s="25"/>
      <c r="AX8" s="14">
        <v>2</v>
      </c>
      <c r="AY8" s="64"/>
      <c r="AZ8" s="32"/>
      <c r="BA8" s="33"/>
      <c r="BB8" s="23"/>
      <c r="BC8" s="25"/>
      <c r="BD8" s="67"/>
      <c r="BE8" s="65"/>
      <c r="BF8" s="25"/>
    </row>
    <row r="9" spans="2:58" x14ac:dyDescent="0.2">
      <c r="B9" s="14">
        <f t="shared" si="0"/>
        <v>3</v>
      </c>
      <c r="C9" s="62">
        <v>25.28</v>
      </c>
      <c r="D9" s="32">
        <f>(Calculations!$E$9*Table!B9)/(Calculations!$I$9^2)</f>
        <v>1.9733333333333336</v>
      </c>
      <c r="E9" s="33">
        <f>(C9-Calculations!$H$9)/(Calculations!$G$9-Calculations!$H$9)</f>
        <v>0.86715290440218806</v>
      </c>
      <c r="F9" s="23"/>
      <c r="G9" s="67">
        <f>Calculations!$H$9+(Calculations!$G$9-Calculations!$H$9)*EXP(-Calculations!$L$9*D9)</f>
        <v>29.897427350784302</v>
      </c>
      <c r="H9" s="65">
        <f>Calculations!$H$9+(Calculations!$G$9-Calculations!$H$9)*Calculations!$N$9*EXP(-(Calculations!$M$9^2)*D9)</f>
        <v>28.809509598029859</v>
      </c>
      <c r="K9" s="14">
        <v>4</v>
      </c>
      <c r="L9" s="64">
        <v>28.1</v>
      </c>
      <c r="M9" s="32">
        <f>(Calculations!$E$10*Table!K9)/(Calculations!$I$10^2)</f>
        <v>1.4800000000000002</v>
      </c>
      <c r="N9" s="33">
        <f>(L9-Calculations!$H$10)/(Calculations!$G$10-Calculations!$H$10)</f>
        <v>0.8829281922324671</v>
      </c>
      <c r="O9" s="23"/>
      <c r="P9" s="61">
        <f>(Calculations!$E$10*K9)/(Calculations!$I$21^2)</f>
        <v>5.9200000000000008</v>
      </c>
      <c r="Q9" s="69">
        <f>Calculations!$H$21+(Calculations!$G$21-Calculations!$H$21)*EXP(-Calculations!$L$21*Table!P9)</f>
        <v>38.692730914059553</v>
      </c>
      <c r="R9" s="68">
        <f>(Calculations!$E$10*Table!K9)/Calculations!$I$10^2</f>
        <v>1.4800000000000002</v>
      </c>
      <c r="S9" s="61">
        <f>Calculations!$H$10+(Calculations!$G$10-Calculations!$H$10)*Calculations!$N$10*EXP(-(Calculations!$M$10^2)*R9)</f>
        <v>37.202212631524041</v>
      </c>
      <c r="U9" s="14">
        <v>3</v>
      </c>
      <c r="V9" s="64"/>
      <c r="W9" s="32"/>
      <c r="X9" s="33"/>
      <c r="Y9" s="23"/>
      <c r="Z9" s="25"/>
      <c r="AA9" s="67"/>
      <c r="AB9" s="65"/>
      <c r="AC9" s="25"/>
      <c r="AE9" s="14">
        <f t="shared" si="1"/>
        <v>3</v>
      </c>
      <c r="AF9" s="62"/>
      <c r="AG9" s="32"/>
      <c r="AH9" s="33"/>
      <c r="AI9" s="23"/>
      <c r="AJ9" s="67"/>
      <c r="AK9" s="65"/>
      <c r="AN9" s="14">
        <v>3</v>
      </c>
      <c r="AO9" s="64"/>
      <c r="AP9" s="32"/>
      <c r="AQ9" s="33"/>
      <c r="AR9" s="23"/>
      <c r="AS9" s="25"/>
      <c r="AT9" s="67"/>
      <c r="AU9" s="65"/>
      <c r="AV9" s="25"/>
      <c r="AX9" s="14">
        <v>3</v>
      </c>
      <c r="AY9" s="64"/>
      <c r="AZ9" s="32"/>
      <c r="BA9" s="33"/>
      <c r="BB9" s="23"/>
      <c r="BC9" s="25"/>
      <c r="BD9" s="67"/>
      <c r="BE9" s="65"/>
      <c r="BF9" s="25"/>
    </row>
    <row r="10" spans="2:58" x14ac:dyDescent="0.2">
      <c r="B10" s="14">
        <f t="shared" si="0"/>
        <v>4</v>
      </c>
      <c r="C10" s="62">
        <v>28.39</v>
      </c>
      <c r="D10" s="32">
        <f>(Calculations!$E$9*Table!B10)/(Calculations!$I$9^2)</f>
        <v>2.6311111111111116</v>
      </c>
      <c r="E10" s="33">
        <f>(C10-Calculations!$H$9)/(Calculations!$G$9-Calculations!$H$9)</f>
        <v>0.78614222453764004</v>
      </c>
      <c r="F10" s="23"/>
      <c r="G10" s="67">
        <f>Calculations!$H$9+(Calculations!$G$9-Calculations!$H$9)*EXP(-Calculations!$L$9*D10)</f>
        <v>32.555458355883275</v>
      </c>
      <c r="H10" s="65">
        <f>Calculations!$H$9+(Calculations!$G$9-Calculations!$H$9)*Calculations!$N$9*EXP(-(Calculations!$M$9^2)*D10)</f>
        <v>31.44021102152843</v>
      </c>
      <c r="K10" s="14">
        <v>5</v>
      </c>
      <c r="L10" s="64">
        <v>31.32</v>
      </c>
      <c r="M10" s="32">
        <f>(Calculations!$E$10*Table!K10)/(Calculations!$I$10^2)</f>
        <v>1.85</v>
      </c>
      <c r="N10" s="33">
        <f>(L10-Calculations!$H$10)/(Calculations!$G$10-Calculations!$H$10)</f>
        <v>0.7929589270746018</v>
      </c>
      <c r="O10" s="23"/>
      <c r="P10" s="61">
        <f>(Calculations!$E$10*K10)/(Calculations!$I$21^2)</f>
        <v>7.4</v>
      </c>
      <c r="Q10" s="69">
        <f>Calculations!$H$21+(Calculations!$G$21-Calculations!$H$21)*EXP(-Calculations!$L$21*Table!P10)</f>
        <v>41.312547093078365</v>
      </c>
      <c r="R10" s="68">
        <f>(Calculations!$E$10*Table!K10)/Calculations!$I$10^2</f>
        <v>1.85</v>
      </c>
      <c r="S10" s="61">
        <f>Calculations!$H$10+(Calculations!$G$10-Calculations!$H$10)*Calculations!$N$10*EXP(-(Calculations!$M$10^2)*R10)</f>
        <v>39.880034308745635</v>
      </c>
      <c r="U10" s="14">
        <v>4</v>
      </c>
      <c r="V10" s="64"/>
      <c r="W10" s="32"/>
      <c r="X10" s="33"/>
      <c r="Y10" s="23"/>
      <c r="Z10" s="25"/>
      <c r="AA10" s="67"/>
      <c r="AB10" s="65"/>
      <c r="AC10" s="25"/>
      <c r="AE10" s="14">
        <f t="shared" si="1"/>
        <v>4</v>
      </c>
      <c r="AF10" s="62"/>
      <c r="AG10" s="32"/>
      <c r="AH10" s="33"/>
      <c r="AI10" s="23"/>
      <c r="AJ10" s="67"/>
      <c r="AK10" s="65"/>
      <c r="AN10" s="14">
        <v>4</v>
      </c>
      <c r="AO10" s="64"/>
      <c r="AP10" s="32"/>
      <c r="AQ10" s="33"/>
      <c r="AR10" s="23"/>
      <c r="AS10" s="25"/>
      <c r="AT10" s="67"/>
      <c r="AU10" s="65"/>
      <c r="AV10" s="25"/>
      <c r="AX10" s="14">
        <v>4</v>
      </c>
      <c r="AY10" s="64"/>
      <c r="AZ10" s="32"/>
      <c r="BA10" s="33"/>
      <c r="BB10" s="23"/>
      <c r="BC10" s="25"/>
      <c r="BD10" s="67"/>
      <c r="BE10" s="65"/>
      <c r="BF10" s="25"/>
    </row>
    <row r="11" spans="2:58" x14ac:dyDescent="0.2">
      <c r="B11" s="14">
        <f t="shared" si="0"/>
        <v>5</v>
      </c>
      <c r="C11" s="62">
        <v>31.35</v>
      </c>
      <c r="D11" s="32">
        <f>(Calculations!$E$9*Table!B11)/(Calculations!$I$9^2)</f>
        <v>3.2888888888888892</v>
      </c>
      <c r="E11" s="33">
        <f>(C11-Calculations!$H$9)/(Calculations!$G$9-Calculations!$H$9)</f>
        <v>0.70903881219067466</v>
      </c>
      <c r="F11" s="23"/>
      <c r="G11" s="67">
        <f>Calculations!$H$9+(Calculations!$G$9-Calculations!$H$9)*EXP(-Calculations!$L$9*D11)</f>
        <v>34.967082144214388</v>
      </c>
      <c r="H11" s="65">
        <f>Calculations!$H$9+(Calculations!$G$9-Calculations!$H$9)*Calculations!$N$9*EXP(-(Calculations!$M$9^2)*D11)</f>
        <v>33.838369570695221</v>
      </c>
      <c r="K11" s="14">
        <v>6</v>
      </c>
      <c r="L11" s="64">
        <v>34.86</v>
      </c>
      <c r="M11" s="32">
        <f>(Calculations!$E$10*Table!K11)/(Calculations!$I$10^2)</f>
        <v>2.2200000000000002</v>
      </c>
      <c r="N11" s="33">
        <f>(L11-Calculations!$H$10)/(Calculations!$G$10-Calculations!$H$10)</f>
        <v>0.69404861693210396</v>
      </c>
      <c r="O11" s="23"/>
      <c r="P11" s="61">
        <f>(Calculations!$E$10*K11)/(Calculations!$I$21^2)</f>
        <v>8.8800000000000008</v>
      </c>
      <c r="Q11" s="69">
        <f>Calculations!$H$21+(Calculations!$G$21-Calculations!$H$21)*EXP(-Calculations!$L$21*Table!P11)</f>
        <v>43.605646039896712</v>
      </c>
      <c r="R11" s="68">
        <f>(Calculations!$E$10*Table!K11)/Calculations!$I$10^2</f>
        <v>2.2200000000000002</v>
      </c>
      <c r="S11" s="61">
        <f>Calculations!$H$10+(Calculations!$G$10-Calculations!$H$10)*Calculations!$N$10*EXP(-(Calculations!$M$10^2)*R11)</f>
        <v>42.239125578503</v>
      </c>
      <c r="U11" s="14">
        <v>5</v>
      </c>
      <c r="V11" s="64"/>
      <c r="W11" s="32"/>
      <c r="X11" s="33"/>
      <c r="Y11" s="23"/>
      <c r="Z11" s="25"/>
      <c r="AA11" s="67"/>
      <c r="AB11" s="65"/>
      <c r="AC11" s="25"/>
      <c r="AE11" s="14">
        <f t="shared" si="1"/>
        <v>5</v>
      </c>
      <c r="AF11" s="62"/>
      <c r="AG11" s="32"/>
      <c r="AH11" s="33"/>
      <c r="AI11" s="23"/>
      <c r="AJ11" s="67"/>
      <c r="AK11" s="65"/>
      <c r="AN11" s="14">
        <v>5</v>
      </c>
      <c r="AO11" s="64"/>
      <c r="AP11" s="32"/>
      <c r="AQ11" s="33"/>
      <c r="AR11" s="23"/>
      <c r="AS11" s="25"/>
      <c r="AT11" s="67"/>
      <c r="AU11" s="65"/>
      <c r="AV11" s="25"/>
      <c r="AX11" s="14">
        <v>5</v>
      </c>
      <c r="AY11" s="64"/>
      <c r="AZ11" s="32"/>
      <c r="BA11" s="33"/>
      <c r="BB11" s="23"/>
      <c r="BC11" s="25"/>
      <c r="BD11" s="67"/>
      <c r="BE11" s="65"/>
      <c r="BF11" s="25"/>
    </row>
    <row r="12" spans="2:58" x14ac:dyDescent="0.2">
      <c r="B12" s="14">
        <f t="shared" si="0"/>
        <v>6</v>
      </c>
      <c r="C12" s="62">
        <v>34.18</v>
      </c>
      <c r="D12" s="32">
        <f>(Calculations!$E$9*Table!B12)/(Calculations!$I$9^2)</f>
        <v>3.9466666666666672</v>
      </c>
      <c r="E12" s="33">
        <f>(C12-Calculations!$H$9)/(Calculations!$G$9-Calculations!$H$9)</f>
        <v>0.6353216983589477</v>
      </c>
      <c r="F12" s="23"/>
      <c r="G12" s="67">
        <f>Calculations!$H$9+(Calculations!$G$9-Calculations!$H$9)*EXP(-Calculations!$L$9*D12)</f>
        <v>37.155141382533152</v>
      </c>
      <c r="H12" s="65">
        <f>Calculations!$H$9+(Calculations!$G$9-Calculations!$H$9)*Calculations!$N$9*EXP(-(Calculations!$M$9^2)*D12)</f>
        <v>36.02454105164319</v>
      </c>
      <c r="K12" s="14">
        <v>7</v>
      </c>
      <c r="L12" s="64">
        <v>38.340000000000003</v>
      </c>
      <c r="M12" s="32">
        <f>(Calculations!$E$10*Table!K12)/(Calculations!$I$10^2)</f>
        <v>2.59</v>
      </c>
      <c r="N12" s="33">
        <f>(L12-Calculations!$H$10)/(Calculations!$G$10-Calculations!$H$10)</f>
        <v>0.59681475272422457</v>
      </c>
      <c r="O12" s="23"/>
      <c r="P12" s="61">
        <f>(Calculations!$E$10*K12)/(Calculations!$I$21^2)</f>
        <v>10.36</v>
      </c>
      <c r="Q12" s="69">
        <f>Calculations!$H$21+(Calculations!$G$21-Calculations!$H$21)*EXP(-Calculations!$L$21*Table!P12)</f>
        <v>45.612772655119315</v>
      </c>
      <c r="R12" s="68">
        <f>(Calculations!$E$10*Table!K12)/Calculations!$I$10^2</f>
        <v>2.59</v>
      </c>
      <c r="S12" s="61">
        <f>Calculations!$H$10+(Calculations!$G$10-Calculations!$H$10)*Calculations!$N$10*EXP(-(Calculations!$M$10^2)*R12)</f>
        <v>44.317423646811932</v>
      </c>
      <c r="U12" s="14">
        <v>6</v>
      </c>
      <c r="V12" s="64"/>
      <c r="W12" s="32"/>
      <c r="X12" s="33"/>
      <c r="Y12" s="23"/>
      <c r="Z12" s="25"/>
      <c r="AA12" s="67"/>
      <c r="AB12" s="65"/>
      <c r="AC12" s="25"/>
      <c r="AE12" s="14">
        <f t="shared" si="1"/>
        <v>6</v>
      </c>
      <c r="AF12" s="62"/>
      <c r="AG12" s="32"/>
      <c r="AH12" s="33"/>
      <c r="AI12" s="23"/>
      <c r="AJ12" s="67"/>
      <c r="AK12" s="65"/>
      <c r="AN12" s="14">
        <v>6</v>
      </c>
      <c r="AO12" s="64"/>
      <c r="AP12" s="32"/>
      <c r="AQ12" s="33"/>
      <c r="AR12" s="23"/>
      <c r="AS12" s="25"/>
      <c r="AT12" s="67"/>
      <c r="AU12" s="65"/>
      <c r="AV12" s="25"/>
      <c r="AX12" s="14">
        <v>6</v>
      </c>
      <c r="AY12" s="64"/>
      <c r="AZ12" s="32"/>
      <c r="BA12" s="33"/>
      <c r="BB12" s="23"/>
      <c r="BC12" s="25"/>
      <c r="BD12" s="67"/>
      <c r="BE12" s="65"/>
      <c r="BF12" s="25"/>
    </row>
    <row r="13" spans="2:58" x14ac:dyDescent="0.2">
      <c r="B13" s="14">
        <f t="shared" si="0"/>
        <v>7</v>
      </c>
      <c r="C13" s="62">
        <v>36.68</v>
      </c>
      <c r="D13" s="32">
        <f>(Calculations!$E$9*Table!B13)/(Calculations!$I$9^2)</f>
        <v>4.6044444444444448</v>
      </c>
      <c r="E13" s="33">
        <f>(C13-Calculations!$H$9)/(Calculations!$G$9-Calculations!$H$9)</f>
        <v>0.57020057306590255</v>
      </c>
      <c r="F13" s="23"/>
      <c r="G13" s="67">
        <f>Calculations!$H$9+(Calculations!$G$9-Calculations!$H$9)*EXP(-Calculations!$L$9*D13)</f>
        <v>39.140361155848296</v>
      </c>
      <c r="H13" s="65">
        <f>Calculations!$H$9+(Calculations!$G$9-Calculations!$H$9)*Calculations!$N$9*EXP(-(Calculations!$M$9^2)*D13)</f>
        <v>38.017464224204367</v>
      </c>
      <c r="K13" s="14">
        <v>8</v>
      </c>
      <c r="L13" s="64">
        <v>41.58</v>
      </c>
      <c r="M13" s="32">
        <f>(Calculations!$E$10*Table!K13)/(Calculations!$I$10^2)</f>
        <v>2.9600000000000004</v>
      </c>
      <c r="N13" s="33">
        <f>(L13-Calculations!$H$10)/(Calculations!$G$10-Calculations!$H$10)</f>
        <v>0.50628667225481983</v>
      </c>
      <c r="O13" s="23"/>
      <c r="P13" s="61">
        <f>(Calculations!$E$10*K13)/(Calculations!$I$21^2)</f>
        <v>11.840000000000002</v>
      </c>
      <c r="Q13" s="69">
        <f>Calculations!$H$21+(Calculations!$G$21-Calculations!$H$21)*EXP(-Calculations!$L$21*Table!P13)</f>
        <v>47.369590543472775</v>
      </c>
      <c r="R13" s="68">
        <f>(Calculations!$E$10*Table!K13)/Calculations!$I$10^2</f>
        <v>2.9600000000000004</v>
      </c>
      <c r="S13" s="61">
        <f>Calculations!$H$10+(Calculations!$G$10-Calculations!$H$10)*Calculations!$N$10*EXP(-(Calculations!$M$10^2)*R13)</f>
        <v>46.148350205741082</v>
      </c>
      <c r="U13" s="14">
        <v>7</v>
      </c>
      <c r="V13" s="64"/>
      <c r="W13" s="32"/>
      <c r="X13" s="33"/>
      <c r="Y13" s="23"/>
      <c r="Z13" s="25"/>
      <c r="AA13" s="67"/>
      <c r="AB13" s="65"/>
      <c r="AC13" s="25"/>
      <c r="AE13" s="14">
        <f t="shared" si="1"/>
        <v>7</v>
      </c>
      <c r="AF13" s="62"/>
      <c r="AG13" s="32"/>
      <c r="AH13" s="33"/>
      <c r="AI13" s="23"/>
      <c r="AJ13" s="67"/>
      <c r="AK13" s="65"/>
      <c r="AN13" s="14">
        <v>7</v>
      </c>
      <c r="AO13" s="64"/>
      <c r="AP13" s="32"/>
      <c r="AQ13" s="33"/>
      <c r="AR13" s="23"/>
      <c r="AS13" s="25"/>
      <c r="AT13" s="67"/>
      <c r="AU13" s="65"/>
      <c r="AV13" s="25"/>
      <c r="AX13" s="14">
        <v>7</v>
      </c>
      <c r="AY13" s="64"/>
      <c r="AZ13" s="32"/>
      <c r="BA13" s="33"/>
      <c r="BB13" s="23"/>
      <c r="BC13" s="25"/>
      <c r="BD13" s="67"/>
      <c r="BE13" s="65"/>
      <c r="BF13" s="25"/>
    </row>
    <row r="14" spans="2:58" x14ac:dyDescent="0.2">
      <c r="B14" s="14">
        <f t="shared" si="0"/>
        <v>8</v>
      </c>
      <c r="C14" s="62">
        <v>39.049999999999997</v>
      </c>
      <c r="D14" s="32">
        <f>(Calculations!$E$9*Table!B14)/(Calculations!$I$9^2)</f>
        <v>5.2622222222222232</v>
      </c>
      <c r="E14" s="33">
        <f>(C14-Calculations!$H$9)/(Calculations!$G$9-Calculations!$H$9)</f>
        <v>0.50846574628809593</v>
      </c>
      <c r="F14" s="23"/>
      <c r="G14" s="67">
        <f>Calculations!$H$9+(Calculations!$G$9-Calculations!$H$9)*EXP(-Calculations!$L$9*D14)</f>
        <v>40.941545273417987</v>
      </c>
      <c r="H14" s="65">
        <f>Calculations!$H$9+(Calculations!$G$9-Calculations!$H$9)*Calculations!$N$9*EXP(-(Calculations!$M$9^2)*D14)</f>
        <v>39.83422142113254</v>
      </c>
      <c r="K14" s="14">
        <v>9</v>
      </c>
      <c r="L14" s="64">
        <v>44.38</v>
      </c>
      <c r="M14" s="32">
        <f>(Calculations!$E$10*Table!K14)/(Calculations!$I$10^2)</f>
        <v>3.3300000000000005</v>
      </c>
      <c r="N14" s="33">
        <f>(L14-Calculations!$H$10)/(Calculations!$G$10-Calculations!$H$10)</f>
        <v>0.42805252863928467</v>
      </c>
      <c r="O14" s="23"/>
      <c r="P14" s="61">
        <f>(Calculations!$E$10*K14)/(Calculations!$I$21^2)</f>
        <v>13.320000000000002</v>
      </c>
      <c r="Q14" s="69">
        <f>Calculations!$H$21+(Calculations!$G$21-Calculations!$H$21)*EXP(-Calculations!$L$21*Table!P14)</f>
        <v>48.907315702130177</v>
      </c>
      <c r="R14" s="68">
        <f>(Calculations!$E$10*Table!K14)/Calculations!$I$10^2</f>
        <v>3.3300000000000005</v>
      </c>
      <c r="S14" s="61">
        <f>Calculations!$H$10+(Calculations!$G$10-Calculations!$H$10)*Calculations!$N$10*EXP(-(Calculations!$M$10^2)*R14)</f>
        <v>47.761348896982625</v>
      </c>
      <c r="U14" s="14">
        <v>8</v>
      </c>
      <c r="V14" s="64"/>
      <c r="W14" s="32"/>
      <c r="X14" s="33"/>
      <c r="Y14" s="23"/>
      <c r="Z14" s="25"/>
      <c r="AA14" s="67"/>
      <c r="AB14" s="65"/>
      <c r="AC14" s="25"/>
      <c r="AE14" s="14">
        <f t="shared" si="1"/>
        <v>8</v>
      </c>
      <c r="AF14" s="62"/>
      <c r="AG14" s="32"/>
      <c r="AH14" s="33"/>
      <c r="AI14" s="23"/>
      <c r="AJ14" s="67"/>
      <c r="AK14" s="65"/>
      <c r="AN14" s="14">
        <v>8</v>
      </c>
      <c r="AO14" s="64"/>
      <c r="AP14" s="32"/>
      <c r="AQ14" s="33"/>
      <c r="AR14" s="23"/>
      <c r="AS14" s="25"/>
      <c r="AT14" s="67"/>
      <c r="AU14" s="65"/>
      <c r="AV14" s="25"/>
      <c r="AX14" s="14">
        <v>8</v>
      </c>
      <c r="AY14" s="64"/>
      <c r="AZ14" s="32"/>
      <c r="BA14" s="33"/>
      <c r="BB14" s="23"/>
      <c r="BC14" s="25"/>
      <c r="BD14" s="67"/>
      <c r="BE14" s="65"/>
      <c r="BF14" s="25"/>
    </row>
    <row r="15" spans="2:58" x14ac:dyDescent="0.2">
      <c r="B15" s="14">
        <f t="shared" si="0"/>
        <v>9</v>
      </c>
      <c r="C15" s="62">
        <v>41.29</v>
      </c>
      <c r="D15" s="32">
        <f>(Calculations!$E$9*Table!B15)/(Calculations!$I$9^2)</f>
        <v>5.9200000000000017</v>
      </c>
      <c r="E15" s="33">
        <f>(C15-Calculations!$H$9)/(Calculations!$G$9-Calculations!$H$9)</f>
        <v>0.45011721802552751</v>
      </c>
      <c r="F15" s="23"/>
      <c r="G15" s="67">
        <f>Calculations!$H$9+(Calculations!$G$9-Calculations!$H$9)*EXP(-Calculations!$L$9*D15)</f>
        <v>42.575754376608465</v>
      </c>
      <c r="H15" s="65">
        <f>Calculations!$H$9+(Calculations!$G$9-Calculations!$H$9)*Calculations!$N$9*EXP(-(Calculations!$M$9^2)*D15)</f>
        <v>41.49038496924792</v>
      </c>
      <c r="K15" s="14">
        <v>10</v>
      </c>
      <c r="L15" s="64">
        <v>46.88</v>
      </c>
      <c r="M15" s="32">
        <f>(Calculations!$E$10*Table!K15)/(Calculations!$I$10^2)</f>
        <v>3.7</v>
      </c>
      <c r="N15" s="33">
        <f>(L15-Calculations!$H$10)/(Calculations!$G$10-Calculations!$H$10)</f>
        <v>0.35820061469684261</v>
      </c>
      <c r="O15" s="23"/>
      <c r="P15" s="61">
        <f>(Calculations!$E$10*K15)/(Calculations!$I$21^2)</f>
        <v>14.8</v>
      </c>
      <c r="Q15" s="69">
        <f>Calculations!$H$21+(Calculations!$G$21-Calculations!$H$21)*EXP(-Calculations!$L$21*Table!P15)</f>
        <v>50.253271181775332</v>
      </c>
      <c r="R15" s="68">
        <f>(Calculations!$E$10*Table!K15)/Calculations!$I$10^2</f>
        <v>3.7</v>
      </c>
      <c r="S15" s="61">
        <f>Calculations!$H$10+(Calculations!$G$10-Calculations!$H$10)*Calculations!$N$10*EXP(-(Calculations!$M$10^2)*R15)</f>
        <v>49.182358803283066</v>
      </c>
      <c r="U15" s="14">
        <v>9</v>
      </c>
      <c r="V15" s="64"/>
      <c r="W15" s="32"/>
      <c r="X15" s="33"/>
      <c r="Y15" s="23"/>
      <c r="Z15" s="25"/>
      <c r="AA15" s="67"/>
      <c r="AB15" s="65"/>
      <c r="AC15" s="25"/>
      <c r="AE15" s="14">
        <f t="shared" si="1"/>
        <v>9</v>
      </c>
      <c r="AF15" s="62"/>
      <c r="AG15" s="32"/>
      <c r="AH15" s="33"/>
      <c r="AI15" s="23"/>
      <c r="AJ15" s="67"/>
      <c r="AK15" s="65"/>
      <c r="AN15" s="14">
        <v>9</v>
      </c>
      <c r="AO15" s="64"/>
      <c r="AP15" s="32"/>
      <c r="AQ15" s="33"/>
      <c r="AR15" s="23"/>
      <c r="AS15" s="25"/>
      <c r="AT15" s="67"/>
      <c r="AU15" s="65"/>
      <c r="AV15" s="25"/>
      <c r="AX15" s="14">
        <v>9</v>
      </c>
      <c r="AY15" s="64"/>
      <c r="AZ15" s="32"/>
      <c r="BA15" s="33"/>
      <c r="BB15" s="23"/>
      <c r="BC15" s="25"/>
      <c r="BD15" s="67"/>
      <c r="BE15" s="65"/>
      <c r="BF15" s="25"/>
    </row>
    <row r="16" spans="2:58" x14ac:dyDescent="0.2">
      <c r="B16" s="14">
        <f t="shared" si="0"/>
        <v>10</v>
      </c>
      <c r="C16" s="62">
        <v>43.31</v>
      </c>
      <c r="D16" s="32">
        <f>(Calculations!$E$9*Table!B16)/(Calculations!$I$9^2)</f>
        <v>6.5777777777777784</v>
      </c>
      <c r="E16" s="33">
        <f>(C16-Calculations!$H$9)/(Calculations!$G$9-Calculations!$H$9)</f>
        <v>0.39749934878874699</v>
      </c>
      <c r="F16" s="23"/>
      <c r="G16" s="67">
        <f>Calculations!$H$9+(Calculations!$G$9-Calculations!$H$9)*EXP(-Calculations!$L$9*D16)</f>
        <v>44.058467535635231</v>
      </c>
      <c r="H16" s="65">
        <f>Calculations!$H$9+(Calculations!$G$9-Calculations!$H$9)*Calculations!$N$9*EXP(-(Calculations!$M$9^2)*D16)</f>
        <v>43.000150667572321</v>
      </c>
      <c r="K16" s="14">
        <v>11</v>
      </c>
      <c r="L16" s="64">
        <v>49.02</v>
      </c>
      <c r="M16" s="32">
        <f>(Calculations!$E$10*Table!K16)/(Calculations!$I$10^2)</f>
        <v>4.07</v>
      </c>
      <c r="N16" s="33">
        <f>(L16-Calculations!$H$10)/(Calculations!$G$10-Calculations!$H$10)</f>
        <v>0.29840737636211229</v>
      </c>
      <c r="O16" s="23"/>
      <c r="P16" s="61">
        <f>(Calculations!$E$10*K16)/(Calculations!$I$21^2)</f>
        <v>16.28</v>
      </c>
      <c r="Q16" s="69">
        <f>Calculations!$H$21+(Calculations!$G$21-Calculations!$H$21)*EXP(-Calculations!$L$21*Table!P16)</f>
        <v>51.431372575894748</v>
      </c>
      <c r="R16" s="68">
        <f>(Calculations!$E$10*Table!K16)/Calculations!$I$10^2</f>
        <v>4.07</v>
      </c>
      <c r="S16" s="61">
        <f>Calculations!$H$10+(Calculations!$G$10-Calculations!$H$10)*Calculations!$N$10*EXP(-(Calculations!$M$10^2)*R16)</f>
        <v>50.434231582082262</v>
      </c>
      <c r="U16" s="14">
        <v>10</v>
      </c>
      <c r="V16" s="64"/>
      <c r="W16" s="32"/>
      <c r="X16" s="33"/>
      <c r="Y16" s="23"/>
      <c r="Z16" s="25"/>
      <c r="AA16" s="67"/>
      <c r="AB16" s="65"/>
      <c r="AC16" s="25"/>
      <c r="AE16" s="14">
        <f t="shared" si="1"/>
        <v>10</v>
      </c>
      <c r="AF16" s="62"/>
      <c r="AG16" s="32"/>
      <c r="AH16" s="33"/>
      <c r="AI16" s="23"/>
      <c r="AJ16" s="67"/>
      <c r="AK16" s="65"/>
      <c r="AN16" s="14">
        <v>10</v>
      </c>
      <c r="AO16" s="64"/>
      <c r="AP16" s="32"/>
      <c r="AQ16" s="33"/>
      <c r="AR16" s="23"/>
      <c r="AS16" s="25"/>
      <c r="AT16" s="67"/>
      <c r="AU16" s="65"/>
      <c r="AV16" s="25"/>
      <c r="AX16" s="14">
        <v>10</v>
      </c>
      <c r="AY16" s="64"/>
      <c r="AZ16" s="32"/>
      <c r="BA16" s="33"/>
      <c r="BB16" s="23"/>
      <c r="BC16" s="25"/>
      <c r="BD16" s="67"/>
      <c r="BE16" s="65"/>
      <c r="BF16" s="25"/>
    </row>
    <row r="17" spans="2:58" x14ac:dyDescent="0.2">
      <c r="B17" s="14">
        <f t="shared" si="0"/>
        <v>11</v>
      </c>
      <c r="C17" s="62">
        <v>45.09</v>
      </c>
      <c r="D17" s="32">
        <f>(Calculations!$E$9*Table!B17)/(Calculations!$I$9^2)</f>
        <v>7.235555555555556</v>
      </c>
      <c r="E17" s="33">
        <f>(C17-Calculations!$H$9)/(Calculations!$G$9-Calculations!$H$9)</f>
        <v>0.35113310758009891</v>
      </c>
      <c r="F17" s="23"/>
      <c r="G17" s="67">
        <f>Calculations!$H$9+(Calculations!$G$9-Calculations!$H$9)*EXP(-Calculations!$L$9*D17)</f>
        <v>45.403728865815765</v>
      </c>
      <c r="H17" s="65">
        <f>Calculations!$H$9+(Calculations!$G$9-Calculations!$H$9)*Calculations!$N$9*EXP(-(Calculations!$M$9^2)*D17)</f>
        <v>44.376459466561876</v>
      </c>
      <c r="K17" s="14">
        <v>12</v>
      </c>
      <c r="L17" s="64">
        <v>50.81</v>
      </c>
      <c r="M17" s="32">
        <f>(Calculations!$E$10*Table!K17)/(Calculations!$I$10^2)</f>
        <v>4.4400000000000004</v>
      </c>
      <c r="N17" s="33">
        <f>(L17-Calculations!$H$10)/(Calculations!$G$10-Calculations!$H$10)</f>
        <v>0.2483934059793238</v>
      </c>
      <c r="O17" s="23"/>
      <c r="P17" s="61">
        <f>(Calculations!$E$10*K17)/(Calculations!$I$21^2)</f>
        <v>17.760000000000002</v>
      </c>
      <c r="Q17" s="69">
        <f>Calculations!$H$21+(Calculations!$G$21-Calculations!$H$21)*EXP(-Calculations!$L$21*Table!P17)</f>
        <v>52.462552964708237</v>
      </c>
      <c r="R17" s="68">
        <f>(Calculations!$E$10*Table!K17)/Calculations!$I$10^2</f>
        <v>4.4400000000000004</v>
      </c>
      <c r="S17" s="61">
        <f>Calculations!$H$10+(Calculations!$G$10-Calculations!$H$10)*Calculations!$N$10*EXP(-(Calculations!$M$10^2)*R17)</f>
        <v>51.537098949403116</v>
      </c>
      <c r="U17" s="14">
        <v>11</v>
      </c>
      <c r="V17" s="64"/>
      <c r="W17" s="32"/>
      <c r="X17" s="33"/>
      <c r="Y17" s="23"/>
      <c r="Z17" s="25"/>
      <c r="AA17" s="67"/>
      <c r="AB17" s="65"/>
      <c r="AC17" s="25"/>
      <c r="AE17" s="14">
        <f t="shared" si="1"/>
        <v>11</v>
      </c>
      <c r="AF17" s="62"/>
      <c r="AG17" s="32"/>
      <c r="AH17" s="33"/>
      <c r="AI17" s="23"/>
      <c r="AJ17" s="67"/>
      <c r="AK17" s="65"/>
      <c r="AN17" s="14">
        <v>11</v>
      </c>
      <c r="AO17" s="64"/>
      <c r="AP17" s="32"/>
      <c r="AQ17" s="33"/>
      <c r="AR17" s="23"/>
      <c r="AS17" s="25"/>
      <c r="AT17" s="67"/>
      <c r="AU17" s="65"/>
      <c r="AV17" s="25"/>
      <c r="AX17" s="14">
        <v>11</v>
      </c>
      <c r="AY17" s="64"/>
      <c r="AZ17" s="32"/>
      <c r="BA17" s="33"/>
      <c r="BB17" s="23"/>
      <c r="BC17" s="25"/>
      <c r="BD17" s="67"/>
      <c r="BE17" s="65"/>
      <c r="BF17" s="25"/>
    </row>
    <row r="18" spans="2:58" x14ac:dyDescent="0.2">
      <c r="B18" s="14">
        <f t="shared" si="0"/>
        <v>12</v>
      </c>
      <c r="C18" s="62">
        <v>46.75</v>
      </c>
      <c r="D18" s="32">
        <f>(Calculations!$E$9*Table!B18)/(Calculations!$I$9^2)</f>
        <v>7.8933333333333344</v>
      </c>
      <c r="E18" s="33">
        <f>(C18-Calculations!$H$9)/(Calculations!$G$9-Calculations!$H$9)</f>
        <v>0.30789268038551704</v>
      </c>
      <c r="F18" s="23"/>
      <c r="G18" s="67">
        <f>Calculations!$H$9+(Calculations!$G$9-Calculations!$H$9)*EXP(-Calculations!$L$9*D18)</f>
        <v>46.624280552068399</v>
      </c>
      <c r="H18" s="65">
        <f>Calculations!$H$9+(Calculations!$G$9-Calculations!$H$9)*Calculations!$N$9*EXP(-(Calculations!$M$9^2)*D18)</f>
        <v>45.631108391410528</v>
      </c>
      <c r="K18" s="14">
        <v>13</v>
      </c>
      <c r="L18" s="64">
        <v>52.37</v>
      </c>
      <c r="M18" s="32">
        <f>(Calculations!$E$10*Table!K18)/(Calculations!$I$10^2)</f>
        <v>4.8100000000000005</v>
      </c>
      <c r="N18" s="33">
        <f>(L18-Calculations!$H$10)/(Calculations!$G$10-Calculations!$H$10)</f>
        <v>0.20480581167924011</v>
      </c>
      <c r="O18" s="23"/>
      <c r="P18" s="61">
        <f>(Calculations!$E$10*K18)/(Calculations!$I$21^2)</f>
        <v>19.240000000000002</v>
      </c>
      <c r="Q18" s="69">
        <f>Calculations!$H$21+(Calculations!$G$21-Calculations!$H$21)*EXP(-Calculations!$L$21*Table!P18)</f>
        <v>53.365134864348825</v>
      </c>
      <c r="R18" s="68">
        <f>(Calculations!$E$10*Table!K18)/Calculations!$I$10^2</f>
        <v>4.8100000000000005</v>
      </c>
      <c r="S18" s="61">
        <f>Calculations!$H$10+(Calculations!$G$10-Calculations!$H$10)*Calculations!$N$10*EXP(-(Calculations!$M$10^2)*R18)</f>
        <v>52.508696423603261</v>
      </c>
      <c r="U18" s="14">
        <v>12</v>
      </c>
      <c r="V18" s="64"/>
      <c r="W18" s="32"/>
      <c r="X18" s="33"/>
      <c r="Y18" s="23"/>
      <c r="Z18" s="25"/>
      <c r="AA18" s="67"/>
      <c r="AB18" s="65"/>
      <c r="AC18" s="25"/>
      <c r="AE18" s="14">
        <f t="shared" si="1"/>
        <v>12</v>
      </c>
      <c r="AF18" s="62"/>
      <c r="AG18" s="32"/>
      <c r="AH18" s="33"/>
      <c r="AI18" s="23"/>
      <c r="AJ18" s="67"/>
      <c r="AK18" s="65"/>
      <c r="AN18" s="14">
        <v>12</v>
      </c>
      <c r="AO18" s="64"/>
      <c r="AP18" s="32"/>
      <c r="AQ18" s="33"/>
      <c r="AR18" s="23"/>
      <c r="AS18" s="25"/>
      <c r="AT18" s="67"/>
      <c r="AU18" s="65"/>
      <c r="AV18" s="25"/>
      <c r="AX18" s="14">
        <v>12</v>
      </c>
      <c r="AY18" s="64"/>
      <c r="AZ18" s="32"/>
      <c r="BA18" s="33"/>
      <c r="BB18" s="23"/>
      <c r="BC18" s="25"/>
      <c r="BD18" s="67"/>
      <c r="BE18" s="65"/>
      <c r="BF18" s="25"/>
    </row>
    <row r="19" spans="2:58" x14ac:dyDescent="0.2">
      <c r="B19" s="14">
        <f t="shared" si="0"/>
        <v>13</v>
      </c>
      <c r="C19" s="62">
        <v>48.31</v>
      </c>
      <c r="D19" s="32">
        <f>(Calculations!$E$9*Table!B19)/(Calculations!$I$9^2)</f>
        <v>8.5511111111111138</v>
      </c>
      <c r="E19" s="33">
        <f>(C19-Calculations!$H$9)/(Calculations!$G$9-Calculations!$H$9)</f>
        <v>0.26725709820265686</v>
      </c>
      <c r="F19" s="23"/>
      <c r="G19" s="67">
        <f>Calculations!$H$9+(Calculations!$G$9-Calculations!$H$9)*EXP(-Calculations!$L$9*D19)</f>
        <v>47.731683541652757</v>
      </c>
      <c r="H19" s="65">
        <f>Calculations!$H$9+(Calculations!$G$9-Calculations!$H$9)*Calculations!$N$9*EXP(-(Calculations!$M$9^2)*D19)</f>
        <v>46.774851660202792</v>
      </c>
      <c r="K19" s="14">
        <v>14</v>
      </c>
      <c r="L19" s="64">
        <v>53.6</v>
      </c>
      <c r="M19" s="32">
        <f>(Calculations!$E$10*Table!K19)/(Calculations!$I$10^2)</f>
        <v>5.18</v>
      </c>
      <c r="N19" s="33">
        <f>(L19-Calculations!$H$10)/(Calculations!$G$10-Calculations!$H$10)</f>
        <v>0.17043867001955854</v>
      </c>
      <c r="O19" s="23"/>
      <c r="P19" s="61">
        <f>(Calculations!$E$10*K19)/(Calculations!$I$21^2)</f>
        <v>20.72</v>
      </c>
      <c r="Q19" s="69">
        <f>Calculations!$H$21+(Calculations!$G$21-Calculations!$H$21)*EXP(-Calculations!$L$21*Table!P19)</f>
        <v>54.155155790266726</v>
      </c>
      <c r="R19" s="68">
        <f>(Calculations!$E$10*Table!K19)/Calculations!$I$10^2</f>
        <v>5.18</v>
      </c>
      <c r="S19" s="61">
        <f>Calculations!$H$10+(Calculations!$G$10-Calculations!$H$10)*Calculations!$N$10*EXP(-(Calculations!$M$10^2)*R19)</f>
        <v>53.364648535202441</v>
      </c>
      <c r="U19" s="14">
        <v>13</v>
      </c>
      <c r="V19" s="64"/>
      <c r="W19" s="32"/>
      <c r="X19" s="33"/>
      <c r="Y19" s="23"/>
      <c r="Z19" s="25"/>
      <c r="AA19" s="67"/>
      <c r="AB19" s="65"/>
      <c r="AC19" s="25"/>
      <c r="AE19" s="14">
        <f t="shared" si="1"/>
        <v>13</v>
      </c>
      <c r="AF19" s="62"/>
      <c r="AG19" s="32"/>
      <c r="AH19" s="33"/>
      <c r="AI19" s="23"/>
      <c r="AJ19" s="67"/>
      <c r="AK19" s="65"/>
      <c r="AN19" s="14">
        <v>13</v>
      </c>
      <c r="AO19" s="64"/>
      <c r="AP19" s="32"/>
      <c r="AQ19" s="33"/>
      <c r="AR19" s="23"/>
      <c r="AS19" s="25"/>
      <c r="AT19" s="67"/>
      <c r="AU19" s="65"/>
      <c r="AV19" s="25"/>
      <c r="AX19" s="14">
        <v>13</v>
      </c>
      <c r="AY19" s="64"/>
      <c r="AZ19" s="32"/>
      <c r="BA19" s="33"/>
      <c r="BB19" s="23"/>
      <c r="BC19" s="25"/>
      <c r="BD19" s="67"/>
      <c r="BE19" s="65"/>
      <c r="BF19" s="25"/>
    </row>
    <row r="20" spans="2:58" x14ac:dyDescent="0.2">
      <c r="B20" s="14">
        <f t="shared" si="0"/>
        <v>14</v>
      </c>
      <c r="C20" s="62">
        <v>49.77</v>
      </c>
      <c r="D20" s="32">
        <f>(Calculations!$E$9*Table!B20)/(Calculations!$I$9^2)</f>
        <v>9.2088888888888896</v>
      </c>
      <c r="E20" s="33">
        <f>(C20-Calculations!$H$9)/(Calculations!$G$9-Calculations!$H$9)</f>
        <v>0.22922636103151856</v>
      </c>
      <c r="F20" s="23"/>
      <c r="G20" s="67">
        <f>Calculations!$H$9+(Calculations!$G$9-Calculations!$H$9)*EXP(-Calculations!$L$9*D20)</f>
        <v>48.736427048341525</v>
      </c>
      <c r="H20" s="65">
        <f>Calculations!$H$9+(Calculations!$G$9-Calculations!$H$9)*Calculations!$N$9*EXP(-(Calculations!$M$9^2)*D20)</f>
        <v>47.817492863649733</v>
      </c>
      <c r="K20" s="14">
        <v>15</v>
      </c>
      <c r="L20" s="64">
        <v>54.61</v>
      </c>
      <c r="M20" s="32">
        <f>(Calculations!$E$10*Table!K20)/(Calculations!$I$10^2)</f>
        <v>5.55</v>
      </c>
      <c r="N20" s="33">
        <f>(L20-Calculations!$H$10)/(Calculations!$G$10-Calculations!$H$10)</f>
        <v>0.14221849678681203</v>
      </c>
      <c r="O20" s="23"/>
      <c r="P20" s="61">
        <f>(Calculations!$E$10*K20)/(Calculations!$I$21^2)</f>
        <v>22.2</v>
      </c>
      <c r="Q20" s="69">
        <f>Calculations!$H$21+(Calculations!$G$21-Calculations!$H$21)*EXP(-Calculations!$L$21*Table!P20)</f>
        <v>54.846653219626553</v>
      </c>
      <c r="R20" s="68">
        <f>(Calculations!$E$10*Table!K20)/Calculations!$I$10^2</f>
        <v>5.55</v>
      </c>
      <c r="S20" s="61">
        <f>Calculations!$H$10+(Calculations!$G$10-Calculations!$H$10)*Calculations!$N$10*EXP(-(Calculations!$M$10^2)*R20)</f>
        <v>54.11872008932442</v>
      </c>
      <c r="U20" s="14">
        <v>14</v>
      </c>
      <c r="V20" s="64"/>
      <c r="W20" s="32"/>
      <c r="X20" s="33"/>
      <c r="Y20" s="23"/>
      <c r="Z20" s="25"/>
      <c r="AA20" s="67"/>
      <c r="AB20" s="65"/>
      <c r="AC20" s="25"/>
      <c r="AE20" s="14">
        <f t="shared" si="1"/>
        <v>14</v>
      </c>
      <c r="AF20" s="62"/>
      <c r="AG20" s="32"/>
      <c r="AH20" s="33"/>
      <c r="AI20" s="23"/>
      <c r="AJ20" s="67"/>
      <c r="AK20" s="65"/>
      <c r="AN20" s="14">
        <v>14</v>
      </c>
      <c r="AO20" s="64"/>
      <c r="AP20" s="32"/>
      <c r="AQ20" s="33"/>
      <c r="AR20" s="23"/>
      <c r="AS20" s="25"/>
      <c r="AT20" s="67"/>
      <c r="AU20" s="65"/>
      <c r="AV20" s="25"/>
      <c r="AX20" s="14">
        <v>14</v>
      </c>
      <c r="AY20" s="64"/>
      <c r="AZ20" s="32"/>
      <c r="BA20" s="33"/>
      <c r="BB20" s="23"/>
      <c r="BC20" s="25"/>
      <c r="BD20" s="67"/>
      <c r="BE20" s="65"/>
      <c r="BF20" s="25"/>
    </row>
    <row r="21" spans="2:58" x14ac:dyDescent="0.2">
      <c r="B21" s="14">
        <f t="shared" si="0"/>
        <v>15</v>
      </c>
      <c r="C21" s="62">
        <v>50.97</v>
      </c>
      <c r="D21" s="32">
        <f>(Calculations!$E$9*Table!B21)/(Calculations!$I$9^2)</f>
        <v>9.8666666666666671</v>
      </c>
      <c r="E21" s="33">
        <f>(C21-Calculations!$H$9)/(Calculations!$G$9-Calculations!$H$9)</f>
        <v>0.19796822089085703</v>
      </c>
      <c r="F21" s="23"/>
      <c r="G21" s="67">
        <f>Calculations!$H$9+(Calculations!$G$9-Calculations!$H$9)*EXP(-Calculations!$L$9*D21)</f>
        <v>49.648027905236582</v>
      </c>
      <c r="H21" s="65">
        <f>Calculations!$H$9+(Calculations!$G$9-Calculations!$H$9)*Calculations!$N$9*EXP(-(Calculations!$M$9^2)*D21)</f>
        <v>48.767968996526314</v>
      </c>
      <c r="K21" s="14">
        <v>16</v>
      </c>
      <c r="L21" s="64">
        <v>55.52</v>
      </c>
      <c r="M21" s="32">
        <f>(Calculations!$E$10*Table!K21)/(Calculations!$I$10^2)</f>
        <v>5.9200000000000008</v>
      </c>
      <c r="N21" s="33">
        <f>(L21-Calculations!$H$10)/(Calculations!$G$10-Calculations!$H$10)</f>
        <v>0.11679240011176303</v>
      </c>
      <c r="O21" s="23"/>
      <c r="P21" s="61">
        <f>(Calculations!$E$10*K21)/(Calculations!$I$21^2)</f>
        <v>23.680000000000003</v>
      </c>
      <c r="Q21" s="69">
        <f>Calculations!$H$21+(Calculations!$G$21-Calculations!$H$21)*EXP(-Calculations!$L$21*Table!P21)</f>
        <v>55.451914016048732</v>
      </c>
      <c r="R21" s="68">
        <f>(Calculations!$E$10*Table!K21)/Calculations!$I$10^2</f>
        <v>5.9200000000000008</v>
      </c>
      <c r="S21" s="61">
        <f>Calculations!$H$10+(Calculations!$G$10-Calculations!$H$10)*Calculations!$N$10*EXP(-(Calculations!$M$10^2)*R21)</f>
        <v>54.783037521375114</v>
      </c>
      <c r="U21" s="14">
        <v>15</v>
      </c>
      <c r="V21" s="64"/>
      <c r="W21" s="32"/>
      <c r="X21" s="33"/>
      <c r="Y21" s="23"/>
      <c r="Z21" s="25"/>
      <c r="AA21" s="67"/>
      <c r="AB21" s="65"/>
      <c r="AC21" s="25"/>
      <c r="AE21" s="14">
        <f t="shared" si="1"/>
        <v>15</v>
      </c>
      <c r="AF21" s="62"/>
      <c r="AG21" s="32"/>
      <c r="AH21" s="33"/>
      <c r="AI21" s="23"/>
      <c r="AJ21" s="67"/>
      <c r="AK21" s="65"/>
      <c r="AN21" s="14">
        <v>15</v>
      </c>
      <c r="AO21" s="64"/>
      <c r="AP21" s="32"/>
      <c r="AQ21" s="33"/>
      <c r="AR21" s="23"/>
      <c r="AS21" s="25"/>
      <c r="AT21" s="67"/>
      <c r="AU21" s="65"/>
      <c r="AV21" s="25"/>
      <c r="AX21" s="14">
        <v>15</v>
      </c>
      <c r="AY21" s="64"/>
      <c r="AZ21" s="32"/>
      <c r="BA21" s="33"/>
      <c r="BB21" s="23"/>
      <c r="BC21" s="25"/>
      <c r="BD21" s="67"/>
      <c r="BE21" s="65"/>
      <c r="BF21" s="25"/>
    </row>
    <row r="22" spans="2:58" x14ac:dyDescent="0.2">
      <c r="B22" s="14">
        <f t="shared" si="0"/>
        <v>16</v>
      </c>
      <c r="C22" s="62">
        <v>52.11</v>
      </c>
      <c r="D22" s="32">
        <f>(Calculations!$E$9*Table!B22)/(Calculations!$I$9^2)</f>
        <v>10.524444444444446</v>
      </c>
      <c r="E22" s="33">
        <f>(C22-Calculations!$H$9)/(Calculations!$G$9-Calculations!$H$9)</f>
        <v>0.16827298775722846</v>
      </c>
      <c r="F22" s="23"/>
      <c r="G22" s="67">
        <f>Calculations!$H$9+(Calculations!$G$9-Calculations!$H$9)*EXP(-Calculations!$L$9*D22)</f>
        <v>50.475120707289612</v>
      </c>
      <c r="H22" s="65">
        <f>Calculations!$H$9+(Calculations!$G$9-Calculations!$H$9)*Calculations!$N$9*EXP(-(Calculations!$M$9^2)*D22)</f>
        <v>49.634427061085233</v>
      </c>
      <c r="K22" s="14">
        <v>17</v>
      </c>
      <c r="L22" s="64">
        <v>56.27</v>
      </c>
      <c r="M22" s="32">
        <f>(Calculations!$E$10*Table!K22)/(Calculations!$I$10^2)</f>
        <v>6.2900000000000009</v>
      </c>
      <c r="N22" s="33">
        <f>(L22-Calculations!$H$10)/(Calculations!$G$10-Calculations!$H$10)</f>
        <v>9.5836825929030436E-2</v>
      </c>
      <c r="O22" s="23"/>
      <c r="P22" s="61">
        <f>(Calculations!$E$10*K22)/(Calculations!$I$21^2)</f>
        <v>25.160000000000004</v>
      </c>
      <c r="Q22" s="69">
        <f>Calculations!$H$21+(Calculations!$G$21-Calculations!$H$21)*EXP(-Calculations!$L$21*Table!P22)</f>
        <v>55.981692748595506</v>
      </c>
      <c r="R22" s="68">
        <f>(Calculations!$E$10*Table!K22)/Calculations!$I$10^2</f>
        <v>6.2900000000000009</v>
      </c>
      <c r="S22" s="61">
        <f>Calculations!$H$10+(Calculations!$G$10-Calculations!$H$10)*Calculations!$N$10*EXP(-(Calculations!$M$10^2)*R22)</f>
        <v>55.368283905639387</v>
      </c>
      <c r="U22" s="14">
        <v>16</v>
      </c>
      <c r="V22" s="64"/>
      <c r="W22" s="32"/>
      <c r="X22" s="33"/>
      <c r="Y22" s="23"/>
      <c r="Z22" s="25"/>
      <c r="AA22" s="67"/>
      <c r="AB22" s="65"/>
      <c r="AC22" s="25"/>
      <c r="AE22" s="14">
        <f t="shared" si="1"/>
        <v>16</v>
      </c>
      <c r="AF22" s="62"/>
      <c r="AG22" s="32"/>
      <c r="AH22" s="33"/>
      <c r="AI22" s="23"/>
      <c r="AJ22" s="67"/>
      <c r="AK22" s="65"/>
      <c r="AN22" s="14">
        <v>16</v>
      </c>
      <c r="AO22" s="64"/>
      <c r="AP22" s="32"/>
      <c r="AQ22" s="33"/>
      <c r="AR22" s="23"/>
      <c r="AS22" s="25"/>
      <c r="AT22" s="67"/>
      <c r="AU22" s="65"/>
      <c r="AV22" s="25"/>
      <c r="AX22" s="14">
        <v>16</v>
      </c>
      <c r="AY22" s="64"/>
      <c r="AZ22" s="32"/>
      <c r="BA22" s="33"/>
      <c r="BB22" s="23"/>
      <c r="BC22" s="25"/>
      <c r="BD22" s="67"/>
      <c r="BE22" s="65"/>
      <c r="BF22" s="25"/>
    </row>
    <row r="23" spans="2:58" x14ac:dyDescent="0.2">
      <c r="B23" s="14">
        <f t="shared" si="0"/>
        <v>17</v>
      </c>
      <c r="C23" s="62">
        <v>53.12</v>
      </c>
      <c r="D23" s="32">
        <f>(Calculations!$E$9*Table!B23)/(Calculations!$I$9^2)</f>
        <v>11.182222222222224</v>
      </c>
      <c r="E23" s="33">
        <f>(C23-Calculations!$H$9)/(Calculations!$G$9-Calculations!$H$9)</f>
        <v>0.14196405313883831</v>
      </c>
      <c r="F23" s="23"/>
      <c r="G23" s="67">
        <f>Calculations!$H$9+(Calculations!$G$9-Calculations!$H$9)*EXP(-Calculations!$L$9*D23)</f>
        <v>51.225539597348522</v>
      </c>
      <c r="H23" s="65">
        <f>Calculations!$H$9+(Calculations!$G$9-Calculations!$H$9)*Calculations!$N$9*EXP(-(Calculations!$M$9^2)*D23)</f>
        <v>50.42429389905314</v>
      </c>
      <c r="K23" s="14">
        <v>18</v>
      </c>
      <c r="L23" s="64">
        <v>56.85</v>
      </c>
      <c r="M23" s="32">
        <f>(Calculations!$E$10*Table!K23)/(Calculations!$I$10^2)</f>
        <v>6.660000000000001</v>
      </c>
      <c r="N23" s="33">
        <f>(L23-Calculations!$H$10)/(Calculations!$G$10-Calculations!$H$10)</f>
        <v>7.9631181894383937E-2</v>
      </c>
      <c r="O23" s="23"/>
      <c r="P23" s="61">
        <f>(Calculations!$E$10*K23)/(Calculations!$I$21^2)</f>
        <v>26.640000000000004</v>
      </c>
      <c r="Q23" s="69">
        <f>Calculations!$H$21+(Calculations!$G$21-Calculations!$H$21)*EXP(-Calculations!$L$21*Table!P23)</f>
        <v>56.445402784199899</v>
      </c>
      <c r="R23" s="68">
        <f>(Calculations!$E$10*Table!K23)/Calculations!$I$10^2</f>
        <v>6.660000000000001</v>
      </c>
      <c r="S23" s="61">
        <f>Calculations!$H$10+(Calculations!$G$10-Calculations!$H$10)*Calculations!$N$10*EXP(-(Calculations!$M$10^2)*R23)</f>
        <v>55.883870752784269</v>
      </c>
      <c r="U23" s="14">
        <v>17</v>
      </c>
      <c r="V23" s="64"/>
      <c r="W23" s="32"/>
      <c r="X23" s="33"/>
      <c r="Y23" s="23"/>
      <c r="Z23" s="25"/>
      <c r="AA23" s="67"/>
      <c r="AB23" s="65"/>
      <c r="AC23" s="25"/>
      <c r="AE23" s="14">
        <f t="shared" si="1"/>
        <v>17</v>
      </c>
      <c r="AF23" s="62"/>
      <c r="AG23" s="32"/>
      <c r="AH23" s="33"/>
      <c r="AI23" s="23"/>
      <c r="AJ23" s="67"/>
      <c r="AK23" s="65"/>
      <c r="AN23" s="14">
        <v>17</v>
      </c>
      <c r="AO23" s="64"/>
      <c r="AP23" s="32"/>
      <c r="AQ23" s="33"/>
      <c r="AR23" s="23"/>
      <c r="AS23" s="25"/>
      <c r="AT23" s="67"/>
      <c r="AU23" s="65"/>
      <c r="AV23" s="25"/>
      <c r="AX23" s="14">
        <v>17</v>
      </c>
      <c r="AY23" s="64"/>
      <c r="AZ23" s="32"/>
      <c r="BA23" s="33"/>
      <c r="BB23" s="23"/>
      <c r="BC23" s="25"/>
      <c r="BD23" s="67"/>
      <c r="BE23" s="65"/>
      <c r="BF23" s="25"/>
    </row>
    <row r="24" spans="2:58" x14ac:dyDescent="0.2">
      <c r="B24" s="14">
        <f t="shared" si="0"/>
        <v>18</v>
      </c>
      <c r="C24" s="62">
        <v>54.09</v>
      </c>
      <c r="D24" s="32">
        <f>(Calculations!$E$9*Table!B24)/(Calculations!$I$9^2)</f>
        <v>11.840000000000003</v>
      </c>
      <c r="E24" s="33">
        <f>(C24-Calculations!$H$9)/(Calculations!$G$9-Calculations!$H$9)</f>
        <v>0.11669705652513668</v>
      </c>
      <c r="F24" s="23"/>
      <c r="G24" s="67">
        <f>Calculations!$H$9+(Calculations!$G$9-Calculations!$H$9)*EXP(-Calculations!$L$9*D24)</f>
        <v>51.906392470399084</v>
      </c>
      <c r="H24" s="65">
        <f>Calculations!$H$9+(Calculations!$G$9-Calculations!$H$9)*Calculations!$N$9*EXP(-(Calculations!$M$9^2)*D24)</f>
        <v>51.144339850773861</v>
      </c>
      <c r="K24" s="14">
        <v>19</v>
      </c>
      <c r="L24" s="64">
        <v>57.37</v>
      </c>
      <c r="M24" s="32">
        <f>(Calculations!$E$10*Table!K24)/(Calculations!$I$10^2)</f>
        <v>7.03</v>
      </c>
      <c r="N24" s="33">
        <f>(L24-Calculations!$H$10)/(Calculations!$G$10-Calculations!$H$10)</f>
        <v>6.5101983794356111E-2</v>
      </c>
      <c r="O24" s="23"/>
      <c r="P24" s="61">
        <f>(Calculations!$E$10*K24)/(Calculations!$I$21^2)</f>
        <v>28.12</v>
      </c>
      <c r="Q24" s="69">
        <f>Calculations!$H$21+(Calculations!$G$21-Calculations!$H$21)*EXP(-Calculations!$L$21*Table!P24)</f>
        <v>56.85128354896095</v>
      </c>
      <c r="R24" s="68">
        <f>(Calculations!$E$10*Table!K24)/Calculations!$I$10^2</f>
        <v>7.03</v>
      </c>
      <c r="S24" s="61">
        <f>Calculations!$H$10+(Calculations!$G$10-Calculations!$H$10)*Calculations!$N$10*EXP(-(Calculations!$M$10^2)*R24)</f>
        <v>56.338089358992292</v>
      </c>
      <c r="U24" s="14">
        <v>18</v>
      </c>
      <c r="V24" s="64"/>
      <c r="W24" s="32"/>
      <c r="X24" s="33"/>
      <c r="Y24" s="23"/>
      <c r="Z24" s="25"/>
      <c r="AA24" s="67"/>
      <c r="AB24" s="65"/>
      <c r="AC24" s="25"/>
      <c r="AE24" s="14">
        <f t="shared" si="1"/>
        <v>18</v>
      </c>
      <c r="AF24" s="62"/>
      <c r="AG24" s="32"/>
      <c r="AH24" s="33"/>
      <c r="AI24" s="23"/>
      <c r="AJ24" s="67"/>
      <c r="AK24" s="65"/>
      <c r="AN24" s="14">
        <v>18</v>
      </c>
      <c r="AO24" s="64"/>
      <c r="AP24" s="32"/>
      <c r="AQ24" s="33"/>
      <c r="AR24" s="23"/>
      <c r="AS24" s="25"/>
      <c r="AT24" s="67"/>
      <c r="AU24" s="65"/>
      <c r="AV24" s="25"/>
      <c r="AX24" s="14">
        <v>18</v>
      </c>
      <c r="AY24" s="64"/>
      <c r="AZ24" s="32"/>
      <c r="BA24" s="33"/>
      <c r="BB24" s="23"/>
      <c r="BC24" s="25"/>
      <c r="BD24" s="67"/>
      <c r="BE24" s="65"/>
      <c r="BF24" s="25"/>
    </row>
    <row r="25" spans="2:58" x14ac:dyDescent="0.2">
      <c r="B25" s="14">
        <f t="shared" si="0"/>
        <v>19</v>
      </c>
      <c r="C25" s="62">
        <v>54.94</v>
      </c>
      <c r="D25" s="32">
        <f>(Calculations!$E$9*Table!B25)/(Calculations!$I$9^2)</f>
        <v>12.497777777777779</v>
      </c>
      <c r="E25" s="33">
        <f>(C25-Calculations!$H$9)/(Calculations!$G$9-Calculations!$H$9)</f>
        <v>9.4555873925501494E-2</v>
      </c>
      <c r="F25" s="23"/>
      <c r="G25" s="67">
        <f>Calculations!$H$9+(Calculations!$G$9-Calculations!$H$9)*EXP(-Calculations!$L$9*D25)</f>
        <v>52.524128298857249</v>
      </c>
      <c r="H25" s="65">
        <f>Calculations!$H$9+(Calculations!$G$9-Calculations!$H$9)*Calculations!$N$9*EXP(-(Calculations!$M$9^2)*D25)</f>
        <v>51.800736787152729</v>
      </c>
      <c r="K25" s="14">
        <v>20</v>
      </c>
      <c r="L25" s="64">
        <v>57.76</v>
      </c>
      <c r="M25" s="32">
        <f>(Calculations!$E$10*Table!K25)/(Calculations!$I$10^2)</f>
        <v>7.4</v>
      </c>
      <c r="N25" s="33">
        <f>(L25-Calculations!$H$10)/(Calculations!$G$10-Calculations!$H$10)</f>
        <v>5.4205085219335133E-2</v>
      </c>
      <c r="O25" s="23"/>
      <c r="P25" s="61">
        <f>(Calculations!$E$10*K25)/(Calculations!$I$21^2)</f>
        <v>29.6</v>
      </c>
      <c r="Q25" s="69">
        <f>Calculations!$H$21+(Calculations!$G$21-Calculations!$H$21)*EXP(-Calculations!$L$21*Table!P25)</f>
        <v>57.206546930285654</v>
      </c>
      <c r="R25" s="68">
        <f>(Calculations!$E$10*Table!K25)/Calculations!$I$10^2</f>
        <v>7.4</v>
      </c>
      <c r="S25" s="61">
        <f>Calculations!$H$10+(Calculations!$G$10-Calculations!$H$10)*Calculations!$N$10*EXP(-(Calculations!$M$10^2)*R25)</f>
        <v>56.738244140612593</v>
      </c>
      <c r="U25" s="14">
        <v>19</v>
      </c>
      <c r="V25" s="64"/>
      <c r="W25" s="32"/>
      <c r="X25" s="33"/>
      <c r="Y25" s="23"/>
      <c r="Z25" s="25"/>
      <c r="AA25" s="67"/>
      <c r="AB25" s="65"/>
      <c r="AC25" s="25"/>
      <c r="AE25" s="14">
        <f t="shared" si="1"/>
        <v>19</v>
      </c>
      <c r="AF25" s="62"/>
      <c r="AG25" s="32"/>
      <c r="AH25" s="33"/>
      <c r="AI25" s="23"/>
      <c r="AJ25" s="67"/>
      <c r="AK25" s="65"/>
      <c r="AN25" s="14">
        <v>19</v>
      </c>
      <c r="AO25" s="64"/>
      <c r="AP25" s="32"/>
      <c r="AQ25" s="33"/>
      <c r="AR25" s="23"/>
      <c r="AS25" s="25"/>
      <c r="AT25" s="67"/>
      <c r="AU25" s="65"/>
      <c r="AV25" s="25"/>
      <c r="AX25" s="14">
        <v>19</v>
      </c>
      <c r="AY25" s="64"/>
      <c r="AZ25" s="32"/>
      <c r="BA25" s="33"/>
      <c r="BB25" s="23"/>
      <c r="BC25" s="25"/>
      <c r="BD25" s="67"/>
      <c r="BE25" s="65"/>
      <c r="BF25" s="25"/>
    </row>
    <row r="26" spans="2:58" x14ac:dyDescent="0.2">
      <c r="B26" s="14">
        <f t="shared" si="0"/>
        <v>20</v>
      </c>
      <c r="C26" s="62">
        <v>55.65</v>
      </c>
      <c r="D26" s="32">
        <f>(Calculations!$E$9*Table!B26)/(Calculations!$I$9^2)</f>
        <v>13.155555555555557</v>
      </c>
      <c r="E26" s="33">
        <f>(C26-Calculations!$H$9)/(Calculations!$G$9-Calculations!$H$9)</f>
        <v>7.6061474342276683E-2</v>
      </c>
      <c r="F26" s="23"/>
      <c r="G26" s="67">
        <f>Calculations!$H$9+(Calculations!$G$9-Calculations!$H$9)*EXP(-Calculations!$L$9*D26)</f>
        <v>53.084598216610772</v>
      </c>
      <c r="H26" s="65">
        <f>Calculations!$H$9+(Calculations!$G$9-Calculations!$H$9)*Calculations!$N$9*EXP(-(Calculations!$M$9^2)*D26)</f>
        <v>52.39911101182259</v>
      </c>
      <c r="K26" s="14">
        <v>21</v>
      </c>
      <c r="L26" s="64">
        <v>58.12</v>
      </c>
      <c r="M26" s="32">
        <f>(Calculations!$E$10*Table!K26)/(Calculations!$I$10^2)</f>
        <v>7.7700000000000014</v>
      </c>
      <c r="N26" s="33">
        <f>(L26-Calculations!$H$10)/(Calculations!$G$10-Calculations!$H$10)</f>
        <v>4.4146409611623499E-2</v>
      </c>
      <c r="O26" s="23"/>
      <c r="P26" s="61">
        <f>(Calculations!$E$10*K26)/(Calculations!$I$21^2)</f>
        <v>31.080000000000005</v>
      </c>
      <c r="Q26" s="69">
        <f>Calculations!$H$21+(Calculations!$G$21-Calculations!$H$21)*EXP(-Calculations!$L$21*Table!P26)</f>
        <v>57.517505421222189</v>
      </c>
      <c r="R26" s="68">
        <f>(Calculations!$E$10*Table!K26)/Calculations!$I$10^2</f>
        <v>7.7700000000000014</v>
      </c>
      <c r="S26" s="61">
        <f>Calculations!$H$10+(Calculations!$G$10-Calculations!$H$10)*Calculations!$N$10*EXP(-(Calculations!$M$10^2)*R26)</f>
        <v>57.090770098521624</v>
      </c>
      <c r="U26" s="14">
        <v>20</v>
      </c>
      <c r="V26" s="64"/>
      <c r="W26" s="32"/>
      <c r="X26" s="33"/>
      <c r="Y26" s="23"/>
      <c r="Z26" s="25"/>
      <c r="AA26" s="67"/>
      <c r="AB26" s="65"/>
      <c r="AC26" s="25"/>
      <c r="AE26" s="14">
        <f t="shared" si="1"/>
        <v>20</v>
      </c>
      <c r="AF26" s="62"/>
      <c r="AG26" s="32"/>
      <c r="AH26" s="33"/>
      <c r="AI26" s="23"/>
      <c r="AJ26" s="67"/>
      <c r="AK26" s="65"/>
      <c r="AN26" s="14">
        <v>20</v>
      </c>
      <c r="AO26" s="64"/>
      <c r="AP26" s="32"/>
      <c r="AQ26" s="33"/>
      <c r="AR26" s="23"/>
      <c r="AS26" s="25"/>
      <c r="AT26" s="67"/>
      <c r="AU26" s="65"/>
      <c r="AV26" s="25"/>
      <c r="AX26" s="14">
        <v>20</v>
      </c>
      <c r="AY26" s="64"/>
      <c r="AZ26" s="32"/>
      <c r="BA26" s="33"/>
      <c r="BB26" s="23"/>
      <c r="BC26" s="25"/>
      <c r="BD26" s="67"/>
      <c r="BE26" s="65"/>
      <c r="BF26" s="25"/>
    </row>
    <row r="27" spans="2:58" x14ac:dyDescent="0.2">
      <c r="B27" s="14">
        <f t="shared" si="0"/>
        <v>21</v>
      </c>
      <c r="C27" s="62">
        <v>56.23</v>
      </c>
      <c r="D27" s="32">
        <f>(Calculations!$E$9*Table!B27)/(Calculations!$I$9^2)</f>
        <v>13.813333333333336</v>
      </c>
      <c r="E27" s="33">
        <f>(C27-Calculations!$H$9)/(Calculations!$G$9-Calculations!$H$9)</f>
        <v>6.0953373274290269E-2</v>
      </c>
      <c r="F27" s="23"/>
      <c r="G27" s="67">
        <f>Calculations!$H$9+(Calculations!$G$9-Calculations!$H$9)*EXP(-Calculations!$L$9*D27)</f>
        <v>53.593110940392208</v>
      </c>
      <c r="H27" s="65">
        <f>Calculations!$H$9+(Calculations!$G$9-Calculations!$H$9)*Calculations!$N$9*EXP(-(Calculations!$M$9^2)*D27)</f>
        <v>52.944591486982212</v>
      </c>
      <c r="K27" s="14">
        <v>22</v>
      </c>
      <c r="L27" s="64">
        <v>58.38</v>
      </c>
      <c r="M27" s="32">
        <f>(Calculations!$E$10*Table!K27)/(Calculations!$I$10^2)</f>
        <v>8.14</v>
      </c>
      <c r="N27" s="33">
        <f>(L27-Calculations!$H$10)/(Calculations!$G$10-Calculations!$H$10)</f>
        <v>3.6881810561609392E-2</v>
      </c>
      <c r="O27" s="23"/>
      <c r="P27" s="61">
        <f>(Calculations!$E$10*K27)/(Calculations!$I$21^2)</f>
        <v>32.56</v>
      </c>
      <c r="Q27" s="69">
        <f>Calculations!$H$21+(Calculations!$G$21-Calculations!$H$21)*EXP(-Calculations!$L$21*Table!P27)</f>
        <v>57.78968428391547</v>
      </c>
      <c r="R27" s="68">
        <f>(Calculations!$E$10*Table!K27)/Calculations!$I$10^2</f>
        <v>8.14</v>
      </c>
      <c r="S27" s="61">
        <f>Calculations!$H$10+(Calculations!$G$10-Calculations!$H$10)*Calculations!$N$10*EXP(-(Calculations!$M$10^2)*R27)</f>
        <v>57.40133630117068</v>
      </c>
      <c r="U27" s="14">
        <v>21</v>
      </c>
      <c r="V27" s="64"/>
      <c r="W27" s="32"/>
      <c r="X27" s="33"/>
      <c r="Y27" s="23"/>
      <c r="Z27" s="25"/>
      <c r="AA27" s="67"/>
      <c r="AB27" s="65"/>
      <c r="AC27" s="25"/>
      <c r="AE27" s="14">
        <f t="shared" si="1"/>
        <v>21</v>
      </c>
      <c r="AF27" s="62"/>
      <c r="AG27" s="32"/>
      <c r="AH27" s="33"/>
      <c r="AI27" s="23"/>
      <c r="AJ27" s="67"/>
      <c r="AK27" s="65"/>
      <c r="AN27" s="14">
        <v>21</v>
      </c>
      <c r="AO27" s="64"/>
      <c r="AP27" s="32"/>
      <c r="AQ27" s="33"/>
      <c r="AR27" s="23"/>
      <c r="AS27" s="25"/>
      <c r="AT27" s="67"/>
      <c r="AU27" s="65"/>
      <c r="AV27" s="25"/>
      <c r="AX27" s="14">
        <v>21</v>
      </c>
      <c r="AY27" s="64"/>
      <c r="AZ27" s="32"/>
      <c r="BA27" s="33"/>
      <c r="BB27" s="23"/>
      <c r="BC27" s="25"/>
      <c r="BD27" s="67"/>
      <c r="BE27" s="65"/>
      <c r="BF27" s="25"/>
    </row>
    <row r="28" spans="2:58" x14ac:dyDescent="0.2">
      <c r="B28" s="14">
        <f t="shared" si="0"/>
        <v>22</v>
      </c>
      <c r="C28" s="62">
        <v>56.82</v>
      </c>
      <c r="D28" s="32">
        <f>(Calculations!$E$9*Table!B28)/(Calculations!$I$9^2)</f>
        <v>14.471111111111112</v>
      </c>
      <c r="E28" s="33">
        <f>(C28-Calculations!$H$9)/(Calculations!$G$9-Calculations!$H$9)</f>
        <v>4.5584787705131545E-2</v>
      </c>
      <c r="F28" s="23"/>
      <c r="G28" s="67">
        <f>Calculations!$H$9+(Calculations!$G$9-Calculations!$H$9)*EXP(-Calculations!$L$9*D28)</f>
        <v>54.054483053429202</v>
      </c>
      <c r="H28" s="65">
        <f>Calculations!$H$9+(Calculations!$G$9-Calculations!$H$9)*Calculations!$N$9*EXP(-(Calculations!$M$9^2)*D28)</f>
        <v>53.441853796274572</v>
      </c>
      <c r="K28" s="14">
        <v>23</v>
      </c>
      <c r="L28" s="64">
        <v>58.61</v>
      </c>
      <c r="M28" s="32">
        <f>(Calculations!$E$10*Table!K28)/(Calculations!$I$10^2)</f>
        <v>8.51</v>
      </c>
      <c r="N28" s="33">
        <f>(L28-Calculations!$H$10)/(Calculations!$G$10-Calculations!$H$10)</f>
        <v>3.0455434478904812E-2</v>
      </c>
      <c r="O28" s="23"/>
      <c r="P28" s="61">
        <f>(Calculations!$E$10*K28)/(Calculations!$I$21^2)</f>
        <v>34.04</v>
      </c>
      <c r="Q28" s="69">
        <f>Calculations!$H$21+(Calculations!$G$21-Calculations!$H$21)*EXP(-Calculations!$L$21*Table!P28)</f>
        <v>58.027919725160025</v>
      </c>
      <c r="R28" s="68">
        <f>(Calculations!$E$10*Table!K28)/Calculations!$I$10^2</f>
        <v>8.51</v>
      </c>
      <c r="S28" s="61">
        <f>Calculations!$H$10+(Calculations!$G$10-Calculations!$H$10)*Calculations!$N$10*EXP(-(Calculations!$M$10^2)*R28)</f>
        <v>57.674937050460031</v>
      </c>
      <c r="U28" s="14">
        <v>22</v>
      </c>
      <c r="V28" s="64"/>
      <c r="W28" s="32"/>
      <c r="X28" s="33"/>
      <c r="Y28" s="23"/>
      <c r="Z28" s="25"/>
      <c r="AA28" s="67"/>
      <c r="AB28" s="65"/>
      <c r="AC28" s="25"/>
      <c r="AE28" s="14">
        <f t="shared" si="1"/>
        <v>22</v>
      </c>
      <c r="AF28" s="62"/>
      <c r="AG28" s="32"/>
      <c r="AH28" s="33"/>
      <c r="AI28" s="23"/>
      <c r="AJ28" s="67"/>
      <c r="AK28" s="65"/>
      <c r="AN28" s="14">
        <v>22</v>
      </c>
      <c r="AO28" s="64"/>
      <c r="AP28" s="32"/>
      <c r="AQ28" s="33"/>
      <c r="AR28" s="23"/>
      <c r="AS28" s="25"/>
      <c r="AT28" s="67"/>
      <c r="AU28" s="65"/>
      <c r="AV28" s="25"/>
      <c r="AX28" s="14">
        <v>22</v>
      </c>
      <c r="AY28" s="64"/>
      <c r="AZ28" s="32"/>
      <c r="BA28" s="33"/>
      <c r="BB28" s="23"/>
      <c r="BC28" s="25"/>
      <c r="BD28" s="67"/>
      <c r="BE28" s="65"/>
      <c r="BF28" s="25"/>
    </row>
    <row r="29" spans="2:58" x14ac:dyDescent="0.2">
      <c r="B29" s="14">
        <f t="shared" si="0"/>
        <v>23</v>
      </c>
      <c r="C29" s="62">
        <v>57.37</v>
      </c>
      <c r="D29" s="32">
        <f>(Calculations!$E$9*Table!B29)/(Calculations!$I$9^2)</f>
        <v>15.128888888888891</v>
      </c>
      <c r="E29" s="33">
        <f>(C29-Calculations!$H$9)/(Calculations!$G$9-Calculations!$H$9)</f>
        <v>3.1258140140661701E-2</v>
      </c>
      <c r="F29" s="23"/>
      <c r="G29" s="67">
        <f>Calculations!$H$9+(Calculations!$G$9-Calculations!$H$9)*EXP(-Calculations!$L$9*D29)</f>
        <v>54.473084627653947</v>
      </c>
      <c r="H29" s="65">
        <f>Calculations!$H$9+(Calculations!$G$9-Calculations!$H$9)*Calculations!$N$9*EXP(-(Calculations!$M$9^2)*D29)</f>
        <v>53.895160221532812</v>
      </c>
      <c r="K29" s="14">
        <v>24</v>
      </c>
      <c r="L29" s="64">
        <v>58.8</v>
      </c>
      <c r="M29" s="32">
        <f>(Calculations!$E$10*Table!K29)/(Calculations!$I$10^2)</f>
        <v>8.8800000000000008</v>
      </c>
      <c r="N29" s="33">
        <f>(L29-Calculations!$H$10)/(Calculations!$G$10-Calculations!$H$10)</f>
        <v>2.5146689019279283E-2</v>
      </c>
      <c r="O29" s="23"/>
      <c r="P29" s="61">
        <f>(Calculations!$E$10*K29)/(Calculations!$I$21^2)</f>
        <v>35.520000000000003</v>
      </c>
      <c r="Q29" s="69">
        <f>Calculations!$H$21+(Calculations!$G$21-Calculations!$H$21)*EXP(-Calculations!$L$21*Table!P29)</f>
        <v>58.236444828481325</v>
      </c>
      <c r="R29" s="68">
        <f>(Calculations!$E$10*Table!K29)/Calculations!$I$10^2</f>
        <v>8.8800000000000008</v>
      </c>
      <c r="S29" s="61">
        <f>Calculations!$H$10+(Calculations!$G$10-Calculations!$H$10)*Calculations!$N$10*EXP(-(Calculations!$M$10^2)*R29)</f>
        <v>57.915972196503546</v>
      </c>
      <c r="U29" s="14">
        <v>23</v>
      </c>
      <c r="V29" s="64"/>
      <c r="W29" s="32"/>
      <c r="X29" s="33"/>
      <c r="Y29" s="23"/>
      <c r="Z29" s="25"/>
      <c r="AA29" s="67"/>
      <c r="AB29" s="65"/>
      <c r="AC29" s="25"/>
      <c r="AE29" s="14">
        <f t="shared" si="1"/>
        <v>23</v>
      </c>
      <c r="AF29" s="62"/>
      <c r="AG29" s="32"/>
      <c r="AH29" s="33"/>
      <c r="AI29" s="23"/>
      <c r="AJ29" s="67"/>
      <c r="AK29" s="65"/>
      <c r="AN29" s="14">
        <v>23</v>
      </c>
      <c r="AO29" s="64"/>
      <c r="AP29" s="32"/>
      <c r="AQ29" s="33"/>
      <c r="AR29" s="23"/>
      <c r="AS29" s="25"/>
      <c r="AT29" s="67"/>
      <c r="AU29" s="65"/>
      <c r="AV29" s="25"/>
      <c r="AX29" s="14">
        <v>23</v>
      </c>
      <c r="AY29" s="64"/>
      <c r="AZ29" s="32"/>
      <c r="BA29" s="33"/>
      <c r="BB29" s="23"/>
      <c r="BC29" s="25"/>
      <c r="BD29" s="67"/>
      <c r="BE29" s="65"/>
      <c r="BF29" s="25"/>
    </row>
    <row r="30" spans="2:58" x14ac:dyDescent="0.2">
      <c r="B30" s="14">
        <f t="shared" si="0"/>
        <v>24</v>
      </c>
      <c r="C30" s="62">
        <v>57.86</v>
      </c>
      <c r="D30" s="32">
        <f>(Calculations!$E$9*Table!B30)/(Calculations!$I$9^2)</f>
        <v>15.786666666666669</v>
      </c>
      <c r="E30" s="33">
        <f>(C30-Calculations!$H$9)/(Calculations!$G$9-Calculations!$H$9)</f>
        <v>1.8494399583224821E-2</v>
      </c>
      <c r="F30" s="23"/>
      <c r="G30" s="67">
        <f>Calculations!$H$9+(Calculations!$G$9-Calculations!$H$9)*EXP(-Calculations!$L$9*D30)</f>
        <v>54.852880616600906</v>
      </c>
      <c r="H30" s="65">
        <f>Calculations!$H$9+(Calculations!$G$9-Calculations!$H$9)*Calculations!$N$9*EXP(-(Calculations!$M$9^2)*D30)</f>
        <v>54.308396276911367</v>
      </c>
      <c r="K30" s="14">
        <v>25</v>
      </c>
      <c r="L30" s="64">
        <v>59</v>
      </c>
      <c r="M30" s="32">
        <f>(Calculations!$E$10*Table!K30)/(Calculations!$I$10^2)</f>
        <v>9.2500000000000018</v>
      </c>
      <c r="N30" s="33">
        <f>(L30-Calculations!$H$10)/(Calculations!$G$10-Calculations!$H$10)</f>
        <v>1.9558535903883841E-2</v>
      </c>
      <c r="O30" s="23"/>
      <c r="P30" s="61">
        <f>(Calculations!$E$10*K30)/(Calculations!$I$21^2)</f>
        <v>37.000000000000007</v>
      </c>
      <c r="Q30" s="69">
        <f>Calculations!$H$21+(Calculations!$G$21-Calculations!$H$21)*EXP(-Calculations!$L$21*Table!P30)</f>
        <v>58.418964769628623</v>
      </c>
      <c r="R30" s="68">
        <f>(Calculations!$E$10*Table!K30)/Calculations!$I$10^2</f>
        <v>9.2500000000000018</v>
      </c>
      <c r="S30" s="61">
        <f>Calculations!$H$10+(Calculations!$G$10-Calculations!$H$10)*Calculations!$N$10*EXP(-(Calculations!$M$10^2)*R30)</f>
        <v>58.128317892848017</v>
      </c>
      <c r="U30" s="14">
        <v>24</v>
      </c>
      <c r="V30" s="64"/>
      <c r="W30" s="32"/>
      <c r="X30" s="33"/>
      <c r="Y30" s="23"/>
      <c r="Z30" s="25"/>
      <c r="AA30" s="67"/>
      <c r="AB30" s="65"/>
      <c r="AC30" s="25"/>
      <c r="AE30" s="14">
        <f t="shared" si="1"/>
        <v>24</v>
      </c>
      <c r="AF30" s="62"/>
      <c r="AG30" s="32"/>
      <c r="AH30" s="33"/>
      <c r="AI30" s="23"/>
      <c r="AJ30" s="67"/>
      <c r="AK30" s="65"/>
      <c r="AN30" s="14">
        <v>24</v>
      </c>
      <c r="AO30" s="64"/>
      <c r="AP30" s="32"/>
      <c r="AQ30" s="33"/>
      <c r="AR30" s="23"/>
      <c r="AS30" s="25"/>
      <c r="AT30" s="67"/>
      <c r="AU30" s="65"/>
      <c r="AV30" s="25"/>
      <c r="AX30" s="14">
        <v>24</v>
      </c>
      <c r="AY30" s="64"/>
      <c r="AZ30" s="32"/>
      <c r="BA30" s="33"/>
      <c r="BB30" s="23"/>
      <c r="BC30" s="25"/>
      <c r="BD30" s="67"/>
      <c r="BE30" s="65"/>
      <c r="BF30" s="25"/>
    </row>
    <row r="31" spans="2:58" x14ac:dyDescent="0.2">
      <c r="B31" s="14">
        <f t="shared" si="0"/>
        <v>25</v>
      </c>
      <c r="C31" s="62">
        <v>58.25</v>
      </c>
      <c r="D31" s="32">
        <f>(Calculations!$E$9*Table!B31)/(Calculations!$I$9^2)</f>
        <v>16.444444444444446</v>
      </c>
      <c r="E31" s="33">
        <f>(C31-Calculations!$H$9)/(Calculations!$G$9-Calculations!$H$9)</f>
        <v>8.3355040375097753E-3</v>
      </c>
      <c r="F31" s="23"/>
      <c r="G31" s="67">
        <f>Calculations!$H$9+(Calculations!$G$9-Calculations!$H$9)*EXP(-Calculations!$L$9*D31)</f>
        <v>55.197468411062367</v>
      </c>
      <c r="H31" s="65">
        <f>Calculations!$H$9+(Calculations!$G$9-Calculations!$H$9)*Calculations!$N$9*EXP(-(Calculations!$M$9^2)*D31)</f>
        <v>54.685104013554508</v>
      </c>
      <c r="K31" s="14">
        <v>26</v>
      </c>
      <c r="L31" s="64">
        <v>59.09</v>
      </c>
      <c r="M31" s="32">
        <f>(Calculations!$E$10*Table!K31)/(Calculations!$I$10^2)</f>
        <v>9.620000000000001</v>
      </c>
      <c r="N31" s="33">
        <f>(L31-Calculations!$H$10)/(Calculations!$G$10-Calculations!$H$10)</f>
        <v>1.7043867001955836E-2</v>
      </c>
      <c r="O31" s="23"/>
      <c r="P31" s="61">
        <f>(Calculations!$E$10*K31)/(Calculations!$I$21^2)</f>
        <v>38.480000000000004</v>
      </c>
      <c r="Q31" s="69">
        <f>Calculations!$H$21+(Calculations!$G$21-Calculations!$H$21)*EXP(-Calculations!$L$21*Table!P31)</f>
        <v>58.578722651944993</v>
      </c>
      <c r="R31" s="68">
        <f>(Calculations!$E$10*Table!K31)/Calculations!$I$10^2</f>
        <v>9.620000000000001</v>
      </c>
      <c r="S31" s="61">
        <f>Calculations!$H$10+(Calculations!$G$10-Calculations!$H$10)*Calculations!$N$10*EXP(-(Calculations!$M$10^2)*R31)</f>
        <v>58.315388929981651</v>
      </c>
      <c r="U31" s="14">
        <v>25</v>
      </c>
      <c r="V31" s="64"/>
      <c r="W31" s="32"/>
      <c r="X31" s="33"/>
      <c r="Y31" s="23"/>
      <c r="Z31" s="25"/>
      <c r="AA31" s="67"/>
      <c r="AB31" s="65"/>
      <c r="AC31" s="25"/>
      <c r="AE31" s="14">
        <f t="shared" si="1"/>
        <v>25</v>
      </c>
      <c r="AF31" s="62"/>
      <c r="AG31" s="32"/>
      <c r="AH31" s="33"/>
      <c r="AI31" s="23"/>
      <c r="AJ31" s="67"/>
      <c r="AK31" s="65"/>
      <c r="AN31" s="14">
        <v>25</v>
      </c>
      <c r="AO31" s="64"/>
      <c r="AP31" s="32"/>
      <c r="AQ31" s="33"/>
      <c r="AR31" s="23"/>
      <c r="AS31" s="25"/>
      <c r="AT31" s="67"/>
      <c r="AU31" s="65"/>
      <c r="AV31" s="25"/>
      <c r="AX31" s="14">
        <v>25</v>
      </c>
      <c r="AY31" s="64"/>
      <c r="AZ31" s="32"/>
      <c r="BA31" s="33"/>
      <c r="BB31" s="23"/>
      <c r="BC31" s="25"/>
      <c r="BD31" s="67"/>
      <c r="BE31" s="65"/>
      <c r="BF31" s="25"/>
    </row>
    <row r="32" spans="2:58" x14ac:dyDescent="0.2">
      <c r="B32" s="14">
        <f t="shared" si="0"/>
        <v>26</v>
      </c>
      <c r="C32" s="62">
        <v>58.64</v>
      </c>
      <c r="D32" s="32">
        <f>(Calculations!$E$9*Table!B32)/(Calculations!$I$9^2)</f>
        <v>17.102222222222228</v>
      </c>
      <c r="E32" s="33">
        <f>(C32-Calculations!$H$9)/(Calculations!$G$9-Calculations!$H$9)</f>
        <v>-1.8233915082052693E-3</v>
      </c>
      <c r="F32" s="23"/>
      <c r="G32" s="67">
        <f>Calculations!$H$9+(Calculations!$G$9-Calculations!$H$9)*EXP(-Calculations!$L$9*D32)</f>
        <v>55.510111913225302</v>
      </c>
      <c r="H32" s="65">
        <f>Calculations!$H$9+(Calculations!$G$9-Calculations!$H$9)*Calculations!$N$9*EXP(-(Calculations!$M$9^2)*D32)</f>
        <v>55.028512380273142</v>
      </c>
      <c r="K32" s="14">
        <v>27</v>
      </c>
      <c r="L32" s="64">
        <v>59.19</v>
      </c>
      <c r="M32" s="32">
        <f>(Calculations!$E$10*Table!K32)/(Calculations!$I$10^2)</f>
        <v>9.99</v>
      </c>
      <c r="N32" s="33">
        <f>(L32-Calculations!$H$10)/(Calculations!$G$10-Calculations!$H$10)</f>
        <v>1.4249790444258312E-2</v>
      </c>
      <c r="O32" s="23"/>
      <c r="P32" s="61">
        <f>(Calculations!$E$10*K32)/(Calculations!$I$21^2)</f>
        <v>39.96</v>
      </c>
      <c r="Q32" s="69">
        <f>Calculations!$H$21+(Calculations!$G$21-Calculations!$H$21)*EXP(-Calculations!$L$21*Table!P32)</f>
        <v>58.718557131409426</v>
      </c>
      <c r="R32" s="68">
        <f>(Calculations!$E$10*Table!K32)/Calculations!$I$10^2</f>
        <v>9.99</v>
      </c>
      <c r="S32" s="61">
        <f>Calculations!$H$10+(Calculations!$G$10-Calculations!$H$10)*Calculations!$N$10*EXP(-(Calculations!$M$10^2)*R32)</f>
        <v>58.480193649534272</v>
      </c>
      <c r="U32" s="14">
        <v>26</v>
      </c>
      <c r="V32" s="64"/>
      <c r="W32" s="32"/>
      <c r="X32" s="33"/>
      <c r="Y32" s="23"/>
      <c r="Z32" s="25"/>
      <c r="AA32" s="67"/>
      <c r="AB32" s="65"/>
      <c r="AC32" s="25"/>
      <c r="AE32" s="14">
        <f t="shared" si="1"/>
        <v>26</v>
      </c>
      <c r="AF32" s="62"/>
      <c r="AG32" s="32"/>
      <c r="AH32" s="33"/>
      <c r="AI32" s="23"/>
      <c r="AJ32" s="67"/>
      <c r="AK32" s="65"/>
      <c r="AN32" s="14">
        <v>26</v>
      </c>
      <c r="AO32" s="64"/>
      <c r="AP32" s="32"/>
      <c r="AQ32" s="33"/>
      <c r="AR32" s="23"/>
      <c r="AS32" s="25"/>
      <c r="AT32" s="67"/>
      <c r="AU32" s="65"/>
      <c r="AV32" s="25"/>
      <c r="AX32" s="14">
        <v>26</v>
      </c>
      <c r="AY32" s="64"/>
      <c r="AZ32" s="32"/>
      <c r="BA32" s="33"/>
      <c r="BB32" s="23"/>
      <c r="BC32" s="25"/>
      <c r="BD32" s="67"/>
      <c r="BE32" s="65"/>
      <c r="BF32" s="25"/>
    </row>
    <row r="33" spans="2:58" x14ac:dyDescent="0.2">
      <c r="B33" s="14">
        <f t="shared" si="0"/>
        <v>27</v>
      </c>
      <c r="C33" s="62">
        <v>59</v>
      </c>
      <c r="D33" s="32">
        <f>(Calculations!$E$9*Table!B33)/(Calculations!$I$9^2)</f>
        <v>17.760000000000002</v>
      </c>
      <c r="E33" s="33">
        <f>(C33-Calculations!$H$9)/(Calculations!$G$9-Calculations!$H$9)</f>
        <v>-1.1200833550403744E-2</v>
      </c>
      <c r="F33" s="23"/>
      <c r="G33" s="67">
        <f>Calculations!$H$9+(Calculations!$G$9-Calculations!$H$9)*EXP(-Calculations!$L$9*D33)</f>
        <v>55.793772452036507</v>
      </c>
      <c r="H33" s="65">
        <f>Calculations!$H$9+(Calculations!$G$9-Calculations!$H$9)*Calculations!$N$9*EXP(-(Calculations!$M$9^2)*D33)</f>
        <v>55.341564900466196</v>
      </c>
      <c r="K33" s="14">
        <v>28</v>
      </c>
      <c r="L33" s="64">
        <v>59.32</v>
      </c>
      <c r="M33" s="32">
        <f>(Calculations!$E$10*Table!K33)/(Calculations!$I$10^2)</f>
        <v>10.36</v>
      </c>
      <c r="N33" s="33">
        <f>(L33-Calculations!$H$10)/(Calculations!$G$10-Calculations!$H$10)</f>
        <v>1.0617490919251257E-2</v>
      </c>
      <c r="O33" s="23"/>
      <c r="P33" s="61">
        <f>(Calculations!$E$10*K33)/(Calculations!$I$21^2)</f>
        <v>41.44</v>
      </c>
      <c r="Q33" s="69">
        <f>Calculations!$H$21+(Calculations!$G$21-Calculations!$H$21)*EXP(-Calculations!$L$21*Table!P33)</f>
        <v>58.840952855260895</v>
      </c>
      <c r="R33" s="68">
        <f>(Calculations!$E$10*Table!K33)/Calculations!$I$10^2</f>
        <v>10.36</v>
      </c>
      <c r="S33" s="61">
        <f>Calculations!$H$10+(Calculations!$G$10-Calculations!$H$10)*Calculations!$N$10*EXP(-(Calculations!$M$10^2)*R33)</f>
        <v>58.625382322259782</v>
      </c>
      <c r="U33" s="14">
        <v>27</v>
      </c>
      <c r="V33" s="64"/>
      <c r="W33" s="32"/>
      <c r="X33" s="33"/>
      <c r="Y33" s="23"/>
      <c r="Z33" s="25"/>
      <c r="AA33" s="67"/>
      <c r="AB33" s="65"/>
      <c r="AC33" s="25"/>
      <c r="AE33" s="14">
        <f t="shared" si="1"/>
        <v>27</v>
      </c>
      <c r="AF33" s="62"/>
      <c r="AG33" s="32"/>
      <c r="AH33" s="33"/>
      <c r="AI33" s="23"/>
      <c r="AJ33" s="67"/>
      <c r="AK33" s="65"/>
      <c r="AN33" s="14">
        <v>27</v>
      </c>
      <c r="AO33" s="64"/>
      <c r="AP33" s="32"/>
      <c r="AQ33" s="33"/>
      <c r="AR33" s="23"/>
      <c r="AS33" s="25"/>
      <c r="AT33" s="67"/>
      <c r="AU33" s="65"/>
      <c r="AV33" s="25"/>
      <c r="AX33" s="14">
        <v>27</v>
      </c>
      <c r="AY33" s="64"/>
      <c r="AZ33" s="32"/>
      <c r="BA33" s="33"/>
      <c r="BB33" s="23"/>
      <c r="BC33" s="25"/>
      <c r="BD33" s="67"/>
      <c r="BE33" s="65"/>
      <c r="BF33" s="25"/>
    </row>
    <row r="34" spans="2:58" x14ac:dyDescent="0.2">
      <c r="B34" s="14">
        <f t="shared" si="0"/>
        <v>28</v>
      </c>
      <c r="C34" s="62">
        <v>59.32</v>
      </c>
      <c r="D34" s="32">
        <f>(Calculations!$E$9*Table!B34)/(Calculations!$I$9^2)</f>
        <v>18.417777777777779</v>
      </c>
      <c r="E34" s="33">
        <f>(C34-Calculations!$H$9)/(Calculations!$G$9-Calculations!$H$9)</f>
        <v>-1.9536337587913517E-2</v>
      </c>
      <c r="F34" s="23"/>
      <c r="G34" s="67">
        <f>Calculations!$H$9+(Calculations!$G$9-Calculations!$H$9)*EXP(-Calculations!$L$9*D34)</f>
        <v>56.051136832623357</v>
      </c>
      <c r="H34" s="65">
        <f>Calculations!$H$9+(Calculations!$G$9-Calculations!$H$9)*Calculations!$N$9*EXP(-(Calculations!$M$9^2)*D34)</f>
        <v>55.62694490251932</v>
      </c>
      <c r="K34" s="14">
        <v>29</v>
      </c>
      <c r="L34" s="64">
        <v>59.42</v>
      </c>
      <c r="M34" s="32">
        <f>(Calculations!$E$10*Table!K34)/(Calculations!$I$10^2)</f>
        <v>10.73</v>
      </c>
      <c r="N34" s="33">
        <f>(L34-Calculations!$H$10)/(Calculations!$G$10-Calculations!$H$10)</f>
        <v>7.8234143615535361E-3</v>
      </c>
      <c r="O34" s="23"/>
      <c r="P34" s="61">
        <f>(Calculations!$E$10*K34)/(Calculations!$I$21^2)</f>
        <v>42.92</v>
      </c>
      <c r="Q34" s="69">
        <f>Calculations!$H$21+(Calculations!$G$21-Calculations!$H$21)*EXP(-Calculations!$L$21*Table!P34)</f>
        <v>58.948084610422427</v>
      </c>
      <c r="R34" s="68">
        <f>(Calculations!$E$10*Table!K34)/Calculations!$I$10^2</f>
        <v>10.73</v>
      </c>
      <c r="S34" s="61">
        <f>Calculations!$H$10+(Calculations!$G$10-Calculations!$H$10)*Calculations!$N$10*EXP(-(Calculations!$M$10^2)*R34)</f>
        <v>58.753289767780863</v>
      </c>
      <c r="U34" s="14">
        <v>28</v>
      </c>
      <c r="V34" s="64"/>
      <c r="W34" s="32"/>
      <c r="X34" s="33"/>
      <c r="Y34" s="23"/>
      <c r="Z34" s="25"/>
      <c r="AA34" s="67"/>
      <c r="AB34" s="65"/>
      <c r="AC34" s="25"/>
      <c r="AE34" s="14">
        <f t="shared" si="1"/>
        <v>28</v>
      </c>
      <c r="AF34" s="62"/>
      <c r="AG34" s="32"/>
      <c r="AH34" s="33"/>
      <c r="AI34" s="23"/>
      <c r="AJ34" s="67"/>
      <c r="AK34" s="65"/>
      <c r="AN34" s="14">
        <v>28</v>
      </c>
      <c r="AO34" s="64"/>
      <c r="AP34" s="32"/>
      <c r="AQ34" s="33"/>
      <c r="AR34" s="23"/>
      <c r="AS34" s="25"/>
      <c r="AT34" s="67"/>
      <c r="AU34" s="65"/>
      <c r="AV34" s="25"/>
      <c r="AX34" s="14">
        <v>28</v>
      </c>
      <c r="AY34" s="64"/>
      <c r="AZ34" s="32"/>
      <c r="BA34" s="33"/>
      <c r="BB34" s="23"/>
      <c r="BC34" s="25"/>
      <c r="BD34" s="67"/>
      <c r="BE34" s="65"/>
      <c r="BF34" s="25"/>
    </row>
    <row r="35" spans="2:58" x14ac:dyDescent="0.2">
      <c r="B35" s="14">
        <f t="shared" si="0"/>
        <v>29</v>
      </c>
      <c r="C35" s="62">
        <v>59.58</v>
      </c>
      <c r="D35" s="32">
        <f>(Calculations!$E$9*Table!B35)/(Calculations!$I$9^2)</f>
        <v>19.07555555555556</v>
      </c>
      <c r="E35" s="33">
        <f>(C35-Calculations!$H$9)/(Calculations!$G$9-Calculations!$H$9)</f>
        <v>-2.6308934618390154E-2</v>
      </c>
      <c r="F35" s="23"/>
      <c r="G35" s="67">
        <f>Calculations!$H$9+(Calculations!$G$9-Calculations!$H$9)*EXP(-Calculations!$L$9*D35)</f>
        <v>56.284642785451489</v>
      </c>
      <c r="H35" s="65">
        <f>Calculations!$H$9+(Calculations!$G$9-Calculations!$H$9)*Calculations!$N$9*EXP(-(Calculations!$M$9^2)*D35)</f>
        <v>55.887098519943066</v>
      </c>
      <c r="K35" s="14">
        <v>30</v>
      </c>
      <c r="L35" s="64">
        <v>59.45</v>
      </c>
      <c r="M35" s="32">
        <f>(Calculations!$E$10*Table!K35)/(Calculations!$I$10^2)</f>
        <v>11.1</v>
      </c>
      <c r="N35" s="33">
        <f>(L35-Calculations!$H$10)/(Calculations!$G$10-Calculations!$H$10)</f>
        <v>6.9851913942442015E-3</v>
      </c>
      <c r="O35" s="23"/>
      <c r="P35" s="61">
        <f>(Calculations!$E$10*K35)/(Calculations!$I$21^2)</f>
        <v>44.4</v>
      </c>
      <c r="Q35" s="69">
        <f>Calculations!$H$21+(Calculations!$G$21-Calculations!$H$21)*EXP(-Calculations!$L$21*Table!P35)</f>
        <v>59.041855966175994</v>
      </c>
      <c r="R35" s="68">
        <f>(Calculations!$E$10*Table!K35)/Calculations!$I$10^2</f>
        <v>11.1</v>
      </c>
      <c r="S35" s="61">
        <f>Calculations!$H$10+(Calculations!$G$10-Calculations!$H$10)*Calculations!$N$10*EXP(-(Calculations!$M$10^2)*R35)</f>
        <v>58.865972901475871</v>
      </c>
      <c r="U35" s="14">
        <v>29</v>
      </c>
      <c r="V35" s="64"/>
      <c r="W35" s="32"/>
      <c r="X35" s="33"/>
      <c r="Y35" s="23"/>
      <c r="Z35" s="25"/>
      <c r="AA35" s="67"/>
      <c r="AB35" s="65"/>
      <c r="AC35" s="25"/>
      <c r="AE35" s="14">
        <f t="shared" si="1"/>
        <v>29</v>
      </c>
      <c r="AF35" s="62"/>
      <c r="AG35" s="32"/>
      <c r="AH35" s="33"/>
      <c r="AI35" s="23"/>
      <c r="AJ35" s="67"/>
      <c r="AK35" s="65"/>
      <c r="AN35" s="14">
        <v>29</v>
      </c>
      <c r="AO35" s="64"/>
      <c r="AP35" s="32"/>
      <c r="AQ35" s="33"/>
      <c r="AR35" s="23"/>
      <c r="AS35" s="25"/>
      <c r="AT35" s="67"/>
      <c r="AU35" s="65"/>
      <c r="AV35" s="25"/>
      <c r="AX35" s="14">
        <v>29</v>
      </c>
      <c r="AY35" s="64"/>
      <c r="AZ35" s="32"/>
      <c r="BA35" s="33"/>
      <c r="BB35" s="23"/>
      <c r="BC35" s="25"/>
      <c r="BD35" s="67"/>
      <c r="BE35" s="65"/>
      <c r="BF35" s="25"/>
    </row>
    <row r="36" spans="2:58" x14ac:dyDescent="0.2">
      <c r="B36" s="14">
        <f t="shared" si="0"/>
        <v>30</v>
      </c>
      <c r="C36" s="62">
        <v>59.81</v>
      </c>
      <c r="D36" s="32">
        <f>(Calculations!$E$9*Table!B36)/(Calculations!$I$9^2)</f>
        <v>19.733333333333334</v>
      </c>
      <c r="E36" s="33">
        <f>(C36-Calculations!$H$9)/(Calculations!$G$9-Calculations!$H$9)</f>
        <v>-3.2300078145350401E-2</v>
      </c>
      <c r="F36" s="23"/>
      <c r="G36" s="67">
        <f>Calculations!$H$9+(Calculations!$G$9-Calculations!$H$9)*EXP(-Calculations!$L$9*D36)</f>
        <v>56.496502056271495</v>
      </c>
      <c r="H36" s="65">
        <f>Calculations!$H$9+(Calculations!$G$9-Calculations!$H$9)*Calculations!$N$9*EXP(-(Calculations!$M$9^2)*D36)</f>
        <v>56.124255658396166</v>
      </c>
      <c r="K36" s="14">
        <v>31</v>
      </c>
      <c r="L36" s="64">
        <v>59.52</v>
      </c>
      <c r="M36" s="32">
        <f>(Calculations!$E$10*Table!K36)/(Calculations!$I$10^2)</f>
        <v>11.470000000000002</v>
      </c>
      <c r="N36" s="33">
        <f>(L36-Calculations!$H$10)/(Calculations!$G$10-Calculations!$H$10)</f>
        <v>5.029337803855817E-3</v>
      </c>
      <c r="O36" s="23"/>
      <c r="P36" s="61">
        <f>(Calculations!$E$10*K36)/(Calculations!$I$21^2)</f>
        <v>45.88000000000001</v>
      </c>
      <c r="Q36" s="69">
        <f>Calculations!$H$21+(Calculations!$G$21-Calculations!$H$21)*EXP(-Calculations!$L$21*Table!P36)</f>
        <v>59.123933097709994</v>
      </c>
      <c r="R36" s="68">
        <f>(Calculations!$E$10*Table!K36)/Calculations!$I$10^2</f>
        <v>11.470000000000002</v>
      </c>
      <c r="S36" s="61">
        <f>Calculations!$H$10+(Calculations!$G$10-Calculations!$H$10)*Calculations!$N$10*EXP(-(Calculations!$M$10^2)*R36)</f>
        <v>58.965243812309872</v>
      </c>
      <c r="U36" s="14">
        <v>30</v>
      </c>
      <c r="V36" s="64"/>
      <c r="W36" s="32"/>
      <c r="X36" s="33"/>
      <c r="Y36" s="23"/>
      <c r="Z36" s="25"/>
      <c r="AA36" s="67"/>
      <c r="AB36" s="65"/>
      <c r="AC36" s="25"/>
      <c r="AE36" s="14">
        <f t="shared" si="1"/>
        <v>30</v>
      </c>
      <c r="AF36" s="62"/>
      <c r="AG36" s="32"/>
      <c r="AH36" s="33"/>
      <c r="AI36" s="23"/>
      <c r="AJ36" s="67"/>
      <c r="AK36" s="65"/>
      <c r="AN36" s="14">
        <v>30</v>
      </c>
      <c r="AO36" s="64"/>
      <c r="AP36" s="32"/>
      <c r="AQ36" s="33"/>
      <c r="AR36" s="23"/>
      <c r="AS36" s="25"/>
      <c r="AT36" s="67"/>
      <c r="AU36" s="65"/>
      <c r="AV36" s="25"/>
      <c r="AX36" s="14">
        <v>30</v>
      </c>
      <c r="AY36" s="64"/>
      <c r="AZ36" s="32"/>
      <c r="BA36" s="33"/>
      <c r="BB36" s="23"/>
      <c r="BC36" s="25"/>
      <c r="BD36" s="67"/>
      <c r="BE36" s="65"/>
      <c r="BF36" s="25"/>
    </row>
    <row r="37" spans="2:58" x14ac:dyDescent="0.2">
      <c r="B37" s="14">
        <f t="shared" si="0"/>
        <v>31</v>
      </c>
      <c r="C37" s="62">
        <v>60.04</v>
      </c>
      <c r="D37" s="32">
        <f>(Calculations!$E$9*Table!B37)/(Calculations!$I$9^2)</f>
        <v>20.391111111111115</v>
      </c>
      <c r="E37" s="33">
        <f>(C37-Calculations!$H$9)/(Calculations!$G$9-Calculations!$H$9)</f>
        <v>-3.8291221672310465E-2</v>
      </c>
      <c r="F37" s="23"/>
      <c r="G37" s="67">
        <f>Calculations!$H$9+(Calculations!$G$9-Calculations!$H$9)*EXP(-Calculations!$L$9*D37)</f>
        <v>56.688721355560297</v>
      </c>
      <c r="H37" s="65">
        <f>Calculations!$H$9+(Calculations!$G$9-Calculations!$H$9)*Calculations!$N$9*EXP(-(Calculations!$M$9^2)*D37)</f>
        <v>56.340449109312715</v>
      </c>
      <c r="K37" s="14">
        <v>32</v>
      </c>
      <c r="L37" s="64">
        <v>59.52</v>
      </c>
      <c r="M37" s="32">
        <f>(Calculations!$E$10*Table!K37)/(Calculations!$I$10^2)</f>
        <v>11.840000000000002</v>
      </c>
      <c r="N37" s="33">
        <f>(L37-Calculations!$H$10)/(Calculations!$G$10-Calculations!$H$10)</f>
        <v>5.029337803855817E-3</v>
      </c>
      <c r="O37" s="23"/>
      <c r="P37" s="61">
        <f>(Calculations!$E$10*K37)/(Calculations!$I$21^2)</f>
        <v>47.360000000000007</v>
      </c>
      <c r="Q37" s="69">
        <f>Calculations!$H$21+(Calculations!$G$21-Calculations!$H$21)*EXP(-Calculations!$L$21*Table!P37)</f>
        <v>59.195774391532744</v>
      </c>
      <c r="R37" s="68">
        <f>(Calculations!$E$10*Table!K37)/Calculations!$I$10^2</f>
        <v>11.840000000000002</v>
      </c>
      <c r="S37" s="61">
        <f>Calculations!$H$10+(Calculations!$G$10-Calculations!$H$10)*Calculations!$N$10*EXP(-(Calculations!$M$10^2)*R37)</f>
        <v>59.0526989035437</v>
      </c>
      <c r="U37" s="14">
        <v>31</v>
      </c>
      <c r="V37" s="64"/>
      <c r="W37" s="32"/>
      <c r="X37" s="33"/>
      <c r="Y37" s="23"/>
      <c r="Z37" s="25"/>
      <c r="AA37" s="67"/>
      <c r="AB37" s="65"/>
      <c r="AC37" s="25"/>
      <c r="AE37" s="14">
        <f t="shared" si="1"/>
        <v>31</v>
      </c>
      <c r="AF37" s="62"/>
      <c r="AG37" s="32"/>
      <c r="AH37" s="33"/>
      <c r="AI37" s="23"/>
      <c r="AJ37" s="67"/>
      <c r="AK37" s="65"/>
      <c r="AN37" s="14">
        <v>31</v>
      </c>
      <c r="AO37" s="64"/>
      <c r="AP37" s="32"/>
      <c r="AQ37" s="33"/>
      <c r="AR37" s="23"/>
      <c r="AS37" s="25"/>
      <c r="AT37" s="67"/>
      <c r="AU37" s="65"/>
      <c r="AV37" s="25"/>
      <c r="AX37" s="14">
        <v>31</v>
      </c>
      <c r="AY37" s="64"/>
      <c r="AZ37" s="32"/>
      <c r="BA37" s="33"/>
      <c r="BB37" s="23"/>
      <c r="BC37" s="25"/>
      <c r="BD37" s="67"/>
      <c r="BE37" s="65"/>
      <c r="BF37" s="25"/>
    </row>
    <row r="38" spans="2:58" x14ac:dyDescent="0.2">
      <c r="B38" s="14">
        <f t="shared" si="0"/>
        <v>32</v>
      </c>
      <c r="C38" s="62">
        <v>60.2</v>
      </c>
      <c r="D38" s="32">
        <f>(Calculations!$E$9*Table!B38)/(Calculations!$I$9^2)</f>
        <v>21.048888888888893</v>
      </c>
      <c r="E38" s="33">
        <f>(C38-Calculations!$H$9)/(Calculations!$G$9-Calculations!$H$9)</f>
        <v>-4.2458973691065445E-2</v>
      </c>
      <c r="F38" s="23"/>
      <c r="G38" s="67">
        <f>Calculations!$H$9+(Calculations!$G$9-Calculations!$H$9)*EXP(-Calculations!$L$9*D38)</f>
        <v>56.863121365888219</v>
      </c>
      <c r="H38" s="65">
        <f>Calculations!$H$9+(Calculations!$G$9-Calculations!$H$9)*Calculations!$N$9*EXP(-(Calculations!$M$9^2)*D38)</f>
        <v>56.537531973965557</v>
      </c>
      <c r="K38" s="14">
        <v>33</v>
      </c>
      <c r="L38" s="64">
        <v>59.58</v>
      </c>
      <c r="M38" s="32">
        <f>(Calculations!$E$10*Table!K38)/(Calculations!$I$10^2)</f>
        <v>12.21</v>
      </c>
      <c r="N38" s="33">
        <f>(L38-Calculations!$H$10)/(Calculations!$G$10-Calculations!$H$10)</f>
        <v>3.3528918692373438E-3</v>
      </c>
      <c r="O38" s="23"/>
      <c r="P38" s="61">
        <f>(Calculations!$E$10*K38)/(Calculations!$I$21^2)</f>
        <v>48.84</v>
      </c>
      <c r="Q38" s="69">
        <f>Calculations!$H$21+(Calculations!$G$21-Calculations!$H$21)*EXP(-Calculations!$L$21*Table!P38)</f>
        <v>59.258656358795314</v>
      </c>
      <c r="R38" s="68">
        <f>(Calculations!$E$10*Table!K38)/Calculations!$I$10^2</f>
        <v>12.21</v>
      </c>
      <c r="S38" s="61">
        <f>Calculations!$H$10+(Calculations!$G$10-Calculations!$H$10)*Calculations!$N$10*EXP(-(Calculations!$M$10^2)*R38)</f>
        <v>59.129744564940992</v>
      </c>
      <c r="U38" s="14">
        <v>32</v>
      </c>
      <c r="V38" s="64"/>
      <c r="W38" s="32"/>
      <c r="X38" s="33"/>
      <c r="Y38" s="23"/>
      <c r="Z38" s="25"/>
      <c r="AA38" s="67"/>
      <c r="AB38" s="65"/>
      <c r="AC38" s="25"/>
      <c r="AE38" s="14">
        <f t="shared" si="1"/>
        <v>32</v>
      </c>
      <c r="AF38" s="62"/>
      <c r="AG38" s="32"/>
      <c r="AH38" s="33"/>
      <c r="AI38" s="23"/>
      <c r="AJ38" s="67"/>
      <c r="AK38" s="65"/>
      <c r="AN38" s="14">
        <v>32</v>
      </c>
      <c r="AO38" s="64"/>
      <c r="AP38" s="32"/>
      <c r="AQ38" s="33"/>
      <c r="AR38" s="23"/>
      <c r="AS38" s="25"/>
      <c r="AT38" s="67"/>
      <c r="AU38" s="65"/>
      <c r="AV38" s="25"/>
      <c r="AX38" s="14">
        <v>32</v>
      </c>
      <c r="AY38" s="64"/>
      <c r="AZ38" s="32"/>
      <c r="BA38" s="33"/>
      <c r="BB38" s="23"/>
      <c r="BC38" s="25"/>
      <c r="BD38" s="67"/>
      <c r="BE38" s="65"/>
      <c r="BF38" s="25"/>
    </row>
    <row r="39" spans="2:58" x14ac:dyDescent="0.2">
      <c r="B39" s="14">
        <f t="shared" si="0"/>
        <v>33</v>
      </c>
      <c r="C39" s="62">
        <v>60.33</v>
      </c>
      <c r="D39" s="32">
        <f>(Calculations!$E$9*Table!B39)/(Calculations!$I$9^2)</f>
        <v>21.706666666666667</v>
      </c>
      <c r="E39" s="33">
        <f>(C39-Calculations!$H$9)/(Calculations!$G$9-Calculations!$H$9)</f>
        <v>-4.5845272206303675E-2</v>
      </c>
      <c r="F39" s="23"/>
      <c r="G39" s="67">
        <f>Calculations!$H$9+(Calculations!$G$9-Calculations!$H$9)*EXP(-Calculations!$L$9*D39)</f>
        <v>57.021353987247856</v>
      </c>
      <c r="H39" s="65">
        <f>Calculations!$H$9+(Calculations!$G$9-Calculations!$H$9)*Calculations!$N$9*EXP(-(Calculations!$M$9^2)*D39)</f>
        <v>56.717193547316178</v>
      </c>
      <c r="K39" s="14">
        <v>34</v>
      </c>
      <c r="L39" s="64">
        <v>59.61</v>
      </c>
      <c r="M39" s="32">
        <f>(Calculations!$E$10*Table!K39)/(Calculations!$I$10^2)</f>
        <v>12.580000000000002</v>
      </c>
      <c r="N39" s="33">
        <f>(L39-Calculations!$H$10)/(Calculations!$G$10-Calculations!$H$10)</f>
        <v>2.5146689019280078E-3</v>
      </c>
      <c r="O39" s="23"/>
      <c r="P39" s="61">
        <f>(Calculations!$E$10*K39)/(Calculations!$I$21^2)</f>
        <v>50.320000000000007</v>
      </c>
      <c r="Q39" s="69">
        <f>Calculations!$H$21+(Calculations!$G$21-Calculations!$H$21)*EXP(-Calculations!$L$21*Table!P39)</f>
        <v>59.313696316964318</v>
      </c>
      <c r="R39" s="68">
        <f>(Calculations!$E$10*Table!K39)/Calculations!$I$10^2</f>
        <v>12.580000000000002</v>
      </c>
      <c r="S39" s="61">
        <f>Calculations!$H$10+(Calculations!$G$10-Calculations!$H$10)*Calculations!$N$10*EXP(-(Calculations!$M$10^2)*R39)</f>
        <v>59.19761978931502</v>
      </c>
      <c r="U39" s="14">
        <v>33</v>
      </c>
      <c r="V39" s="64"/>
      <c r="W39" s="32"/>
      <c r="X39" s="33"/>
      <c r="Y39" s="23"/>
      <c r="Z39" s="25"/>
      <c r="AA39" s="67"/>
      <c r="AB39" s="65"/>
      <c r="AC39" s="25"/>
      <c r="AE39" s="14">
        <f t="shared" si="1"/>
        <v>33</v>
      </c>
      <c r="AF39" s="62"/>
      <c r="AG39" s="32"/>
      <c r="AH39" s="33"/>
      <c r="AI39" s="23"/>
      <c r="AJ39" s="67"/>
      <c r="AK39" s="65"/>
      <c r="AN39" s="14">
        <v>33</v>
      </c>
      <c r="AO39" s="64"/>
      <c r="AP39" s="32"/>
      <c r="AQ39" s="33"/>
      <c r="AR39" s="23"/>
      <c r="AS39" s="25"/>
      <c r="AT39" s="67"/>
      <c r="AU39" s="65"/>
      <c r="AV39" s="25"/>
      <c r="AX39" s="14">
        <v>33</v>
      </c>
      <c r="AY39" s="64"/>
      <c r="AZ39" s="32"/>
      <c r="BA39" s="33"/>
      <c r="BB39" s="23"/>
      <c r="BC39" s="25"/>
      <c r="BD39" s="67"/>
      <c r="BE39" s="65"/>
      <c r="BF39" s="25"/>
    </row>
    <row r="40" spans="2:58" x14ac:dyDescent="0.2">
      <c r="B40" s="14">
        <f t="shared" si="0"/>
        <v>34</v>
      </c>
      <c r="C40" s="62">
        <v>60.46</v>
      </c>
      <c r="D40" s="32">
        <f>(Calculations!$E$9*Table!B40)/(Calculations!$I$9^2)</f>
        <v>22.364444444444448</v>
      </c>
      <c r="E40" s="33">
        <f>(C40-Calculations!$H$9)/(Calculations!$G$9-Calculations!$H$9)</f>
        <v>-4.9231570721542085E-2</v>
      </c>
      <c r="F40" s="23"/>
      <c r="G40" s="67">
        <f>Calculations!$H$9+(Calculations!$G$9-Calculations!$H$9)*EXP(-Calculations!$L$9*D40)</f>
        <v>57.164917983690664</v>
      </c>
      <c r="H40" s="65">
        <f>Calculations!$H$9+(Calculations!$G$9-Calculations!$H$9)*Calculations!$N$9*EXP(-(Calculations!$M$9^2)*D40)</f>
        <v>56.880973797799555</v>
      </c>
      <c r="K40" s="14">
        <v>35</v>
      </c>
      <c r="L40" s="64">
        <v>59.65</v>
      </c>
      <c r="M40" s="32">
        <f>(Calculations!$E$10*Table!K40)/(Calculations!$I$10^2)</f>
        <v>12.950000000000001</v>
      </c>
      <c r="N40" s="33">
        <f>(L40-Calculations!$H$10)/(Calculations!$G$10-Calculations!$H$10)</f>
        <v>1.3970382788489593E-3</v>
      </c>
      <c r="O40" s="23"/>
      <c r="P40" s="61">
        <f>(Calculations!$E$10*K40)/(Calculations!$I$21^2)</f>
        <v>51.800000000000004</v>
      </c>
      <c r="Q40" s="69">
        <f>Calculations!$H$21+(Calculations!$G$21-Calculations!$H$21)*EXP(-Calculations!$L$21*Table!P40)</f>
        <v>59.36187224286364</v>
      </c>
      <c r="R40" s="68">
        <f>(Calculations!$E$10*Table!K40)/Calculations!$I$10^2</f>
        <v>12.950000000000001</v>
      </c>
      <c r="S40" s="61">
        <f>Calculations!$H$10+(Calculations!$G$10-Calculations!$H$10)*Calculations!$N$10*EXP(-(Calculations!$M$10^2)*R40)</f>
        <v>59.257416097118359</v>
      </c>
      <c r="U40" s="14">
        <v>34</v>
      </c>
      <c r="V40" s="64"/>
      <c r="W40" s="32"/>
      <c r="X40" s="33"/>
      <c r="Y40" s="23"/>
      <c r="Z40" s="25"/>
      <c r="AA40" s="67"/>
      <c r="AB40" s="65"/>
      <c r="AC40" s="25"/>
      <c r="AE40" s="14">
        <f t="shared" si="1"/>
        <v>34</v>
      </c>
      <c r="AF40" s="62"/>
      <c r="AG40" s="32"/>
      <c r="AH40" s="33"/>
      <c r="AI40" s="23"/>
      <c r="AJ40" s="67"/>
      <c r="AK40" s="65"/>
      <c r="AN40" s="14">
        <v>34</v>
      </c>
      <c r="AO40" s="64"/>
      <c r="AP40" s="32"/>
      <c r="AQ40" s="33"/>
      <c r="AR40" s="23"/>
      <c r="AS40" s="25"/>
      <c r="AT40" s="67"/>
      <c r="AU40" s="65"/>
      <c r="AV40" s="25"/>
      <c r="AX40" s="14">
        <v>34</v>
      </c>
      <c r="AY40" s="64"/>
      <c r="AZ40" s="32"/>
      <c r="BA40" s="33"/>
      <c r="BB40" s="23"/>
      <c r="BC40" s="25"/>
      <c r="BD40" s="67"/>
      <c r="BE40" s="65"/>
      <c r="BF40" s="25"/>
    </row>
    <row r="41" spans="2:58" x14ac:dyDescent="0.2">
      <c r="B41" s="14">
        <f t="shared" si="0"/>
        <v>35</v>
      </c>
      <c r="C41" s="62">
        <v>60.62</v>
      </c>
      <c r="D41" s="32">
        <f>(Calculations!$E$9*Table!B41)/(Calculations!$I$9^2)</f>
        <v>23.022222222222226</v>
      </c>
      <c r="E41" s="33">
        <f>(C41-Calculations!$H$9)/(Calculations!$G$9-Calculations!$H$9)</f>
        <v>-5.3399322740296878E-2</v>
      </c>
      <c r="F41" s="23"/>
      <c r="G41" s="67">
        <f>Calculations!$H$9+(Calculations!$G$9-Calculations!$H$9)*EXP(-Calculations!$L$9*D41)</f>
        <v>57.295173179474752</v>
      </c>
      <c r="H41" s="65">
        <f>Calculations!$H$9+(Calculations!$G$9-Calculations!$H$9)*Calculations!$N$9*EXP(-(Calculations!$M$9^2)*D41)</f>
        <v>57.030276567157173</v>
      </c>
      <c r="K41" s="14">
        <v>36</v>
      </c>
      <c r="L41" s="64">
        <v>59.65</v>
      </c>
      <c r="M41" s="32">
        <f>(Calculations!$E$10*Table!K41)/(Calculations!$I$10^2)</f>
        <v>13.320000000000002</v>
      </c>
      <c r="N41" s="33">
        <f>(L41-Calculations!$H$10)/(Calculations!$G$10-Calculations!$H$10)</f>
        <v>1.3970382788489593E-3</v>
      </c>
      <c r="O41" s="23"/>
      <c r="P41" s="61">
        <f>(Calculations!$E$10*K41)/(Calculations!$I$21^2)</f>
        <v>53.280000000000008</v>
      </c>
      <c r="Q41" s="69">
        <f>Calculations!$H$21+(Calculations!$G$21-Calculations!$H$21)*EXP(-Calculations!$L$21*Table!P41)</f>
        <v>59.404040149843709</v>
      </c>
      <c r="R41" s="68">
        <f>(Calculations!$E$10*Table!K41)/Calculations!$I$10^2</f>
        <v>13.320000000000002</v>
      </c>
      <c r="S41" s="61">
        <f>Calculations!$H$10+(Calculations!$G$10-Calculations!$H$10)*Calculations!$N$10*EXP(-(Calculations!$M$10^2)*R41)</f>
        <v>59.310095089488357</v>
      </c>
      <c r="U41" s="14">
        <v>35</v>
      </c>
      <c r="V41" s="64"/>
      <c r="W41" s="32"/>
      <c r="X41" s="33"/>
      <c r="Y41" s="23"/>
      <c r="Z41" s="25"/>
      <c r="AA41" s="67"/>
      <c r="AB41" s="65"/>
      <c r="AC41" s="25"/>
      <c r="AE41" s="14">
        <f t="shared" si="1"/>
        <v>35</v>
      </c>
      <c r="AF41" s="62"/>
      <c r="AG41" s="32"/>
      <c r="AH41" s="33"/>
      <c r="AI41" s="23"/>
      <c r="AJ41" s="67"/>
      <c r="AK41" s="65"/>
      <c r="AN41" s="14">
        <v>35</v>
      </c>
      <c r="AO41" s="64"/>
      <c r="AP41" s="32"/>
      <c r="AQ41" s="33"/>
      <c r="AR41" s="23"/>
      <c r="AS41" s="25"/>
      <c r="AT41" s="67"/>
      <c r="AU41" s="65"/>
      <c r="AV41" s="25"/>
      <c r="AX41" s="14">
        <v>35</v>
      </c>
      <c r="AY41" s="64"/>
      <c r="AZ41" s="32"/>
      <c r="BA41" s="33"/>
      <c r="BB41" s="23"/>
      <c r="BC41" s="25"/>
      <c r="BD41" s="67"/>
      <c r="BE41" s="65"/>
      <c r="BF41" s="25"/>
    </row>
    <row r="42" spans="2:58" x14ac:dyDescent="0.2">
      <c r="B42" s="14">
        <f t="shared" si="0"/>
        <v>36</v>
      </c>
      <c r="C42" s="62">
        <v>60.75</v>
      </c>
      <c r="D42" s="32">
        <f>(Calculations!$E$9*Table!B42)/(Calculations!$I$9^2)</f>
        <v>23.680000000000007</v>
      </c>
      <c r="E42" s="33">
        <f>(C42-Calculations!$H$9)/(Calculations!$G$9-Calculations!$H$9)</f>
        <v>-5.6785621255535289E-2</v>
      </c>
      <c r="F42" s="23"/>
      <c r="G42" s="67">
        <f>Calculations!$H$9+(Calculations!$G$9-Calculations!$H$9)*EXP(-Calculations!$L$9*D42)</f>
        <v>57.413353339188482</v>
      </c>
      <c r="H42" s="65">
        <f>Calculations!$H$9+(Calculations!$G$9-Calculations!$H$9)*Calculations!$N$9*EXP(-(Calculations!$M$9^2)*D42)</f>
        <v>57.166381603460799</v>
      </c>
      <c r="K42" s="14">
        <v>37</v>
      </c>
      <c r="L42" s="64">
        <v>59.65</v>
      </c>
      <c r="M42" s="32">
        <f>(Calculations!$E$10*Table!K42)/(Calculations!$I$10^2)</f>
        <v>13.690000000000001</v>
      </c>
      <c r="N42" s="33">
        <f>(L42-Calculations!$H$10)/(Calculations!$G$10-Calculations!$H$10)</f>
        <v>1.3970382788489593E-3</v>
      </c>
      <c r="O42" s="23"/>
      <c r="P42" s="61">
        <f>(Calculations!$E$10*K42)/(Calculations!$I$21^2)</f>
        <v>54.760000000000005</v>
      </c>
      <c r="Q42" s="69">
        <f>Calculations!$H$21+(Calculations!$G$21-Calculations!$H$21)*EXP(-Calculations!$L$21*Table!P42)</f>
        <v>59.440949297844213</v>
      </c>
      <c r="R42" s="68">
        <f>(Calculations!$E$10*Table!K42)/Calculations!$I$10^2</f>
        <v>13.690000000000001</v>
      </c>
      <c r="S42" s="61">
        <f>Calculations!$H$10+(Calculations!$G$10-Calculations!$H$10)*Calculations!$N$10*EXP(-(Calculations!$M$10^2)*R42)</f>
        <v>59.356503912023776</v>
      </c>
      <c r="U42" s="14">
        <v>36</v>
      </c>
      <c r="V42" s="64"/>
      <c r="W42" s="32"/>
      <c r="X42" s="33"/>
      <c r="Y42" s="23"/>
      <c r="Z42" s="25"/>
      <c r="AA42" s="67"/>
      <c r="AB42" s="65"/>
      <c r="AC42" s="25"/>
      <c r="AE42" s="14">
        <f t="shared" si="1"/>
        <v>36</v>
      </c>
      <c r="AF42" s="62"/>
      <c r="AG42" s="32"/>
      <c r="AH42" s="33"/>
      <c r="AI42" s="23"/>
      <c r="AJ42" s="67"/>
      <c r="AK42" s="65"/>
      <c r="AN42" s="14">
        <v>36</v>
      </c>
      <c r="AO42" s="64"/>
      <c r="AP42" s="32"/>
      <c r="AQ42" s="33"/>
      <c r="AR42" s="23"/>
      <c r="AS42" s="25"/>
      <c r="AT42" s="67"/>
      <c r="AU42" s="65"/>
      <c r="AV42" s="25"/>
      <c r="AX42" s="14">
        <v>36</v>
      </c>
      <c r="AY42" s="64"/>
      <c r="AZ42" s="32"/>
      <c r="BA42" s="33"/>
      <c r="BB42" s="23"/>
      <c r="BC42" s="25"/>
      <c r="BD42" s="67"/>
      <c r="BE42" s="65"/>
      <c r="BF42" s="25"/>
    </row>
    <row r="43" spans="2:58" x14ac:dyDescent="0.2">
      <c r="B43" s="14">
        <f t="shared" si="0"/>
        <v>37</v>
      </c>
      <c r="C43" s="62">
        <v>60.91</v>
      </c>
      <c r="D43" s="32">
        <f>(Calculations!$E$9*Table!B43)/(Calculations!$I$9^2)</f>
        <v>24.337777777777781</v>
      </c>
      <c r="E43" s="33">
        <f>(C43-Calculations!$H$9)/(Calculations!$G$9-Calculations!$H$9)</f>
        <v>-6.0953373274290082E-2</v>
      </c>
      <c r="F43" s="23"/>
      <c r="G43" s="67">
        <f>Calculations!$H$9+(Calculations!$G$9-Calculations!$H$9)*EXP(-Calculations!$L$9*D43)</f>
        <v>57.520577853849026</v>
      </c>
      <c r="H43" s="65">
        <f>Calculations!$H$9+(Calculations!$G$9-Calculations!$H$9)*Calculations!$N$9*EXP(-(Calculations!$M$9^2)*D43)</f>
        <v>57.290455530467725</v>
      </c>
      <c r="K43" s="14">
        <v>38</v>
      </c>
      <c r="L43" s="64">
        <v>59.68</v>
      </c>
      <c r="M43" s="32">
        <f>(Calculations!$E$10*Table!K43)/(Calculations!$I$10^2)</f>
        <v>14.06</v>
      </c>
      <c r="N43" s="33">
        <f>(L43-Calculations!$H$10)/(Calculations!$G$10-Calculations!$H$10)</f>
        <v>5.5881531153962347E-4</v>
      </c>
      <c r="O43" s="23"/>
      <c r="P43" s="61">
        <f>(Calculations!$E$10*K43)/(Calculations!$I$21^2)</f>
        <v>56.24</v>
      </c>
      <c r="Q43" s="69">
        <f>Calculations!$H$21+(Calculations!$G$21-Calculations!$H$21)*EXP(-Calculations!$L$21*Table!P43)</f>
        <v>59.473255506610215</v>
      </c>
      <c r="R43" s="68">
        <f>(Calculations!$E$10*Table!K43)/Calculations!$I$10^2</f>
        <v>14.06</v>
      </c>
      <c r="S43" s="61">
        <f>Calculations!$H$10+(Calculations!$G$10-Calculations!$H$10)*Calculations!$N$10*EXP(-(Calculations!$M$10^2)*R43)</f>
        <v>59.397388877969917</v>
      </c>
      <c r="U43" s="14">
        <v>37</v>
      </c>
      <c r="V43" s="64"/>
      <c r="W43" s="32"/>
      <c r="X43" s="33"/>
      <c r="Y43" s="23"/>
      <c r="Z43" s="25"/>
      <c r="AA43" s="67"/>
      <c r="AB43" s="65"/>
      <c r="AC43" s="25"/>
      <c r="AE43" s="14">
        <f t="shared" si="1"/>
        <v>37</v>
      </c>
      <c r="AF43" s="62"/>
      <c r="AG43" s="32"/>
      <c r="AH43" s="33"/>
      <c r="AI43" s="23"/>
      <c r="AJ43" s="67"/>
      <c r="AK43" s="65"/>
      <c r="AN43" s="14">
        <v>37</v>
      </c>
      <c r="AO43" s="64"/>
      <c r="AP43" s="32"/>
      <c r="AQ43" s="33"/>
      <c r="AR43" s="23"/>
      <c r="AS43" s="25"/>
      <c r="AT43" s="67"/>
      <c r="AU43" s="65"/>
      <c r="AV43" s="25"/>
      <c r="AX43" s="14">
        <v>37</v>
      </c>
      <c r="AY43" s="64"/>
      <c r="AZ43" s="32"/>
      <c r="BA43" s="33"/>
      <c r="BB43" s="23"/>
      <c r="BC43" s="25"/>
      <c r="BD43" s="67"/>
      <c r="BE43" s="65"/>
      <c r="BF43" s="25"/>
    </row>
    <row r="44" spans="2:58" x14ac:dyDescent="0.2">
      <c r="B44" s="14">
        <f t="shared" si="0"/>
        <v>38</v>
      </c>
      <c r="C44" s="62">
        <v>61.04</v>
      </c>
      <c r="D44" s="32">
        <f>(Calculations!$E$9*Table!B44)/(Calculations!$I$9^2)</f>
        <v>24.995555555555558</v>
      </c>
      <c r="E44" s="33">
        <f>(C44-Calculations!$H$9)/(Calculations!$G$9-Calculations!$H$9)</f>
        <v>-6.4339671789528499E-2</v>
      </c>
      <c r="F44" s="23"/>
      <c r="G44" s="67">
        <f>Calculations!$H$9+(Calculations!$G$9-Calculations!$H$9)*EXP(-Calculations!$L$9*D44)</f>
        <v>57.617862343665571</v>
      </c>
      <c r="H44" s="65">
        <f>Calculations!$H$9+(Calculations!$G$9-Calculations!$H$9)*Calculations!$N$9*EXP(-(Calculations!$M$9^2)*D44)</f>
        <v>57.403561847331559</v>
      </c>
      <c r="K44" s="14">
        <v>39</v>
      </c>
      <c r="L44" s="64">
        <v>59.68</v>
      </c>
      <c r="M44" s="32">
        <f>(Calculations!$E$10*Table!K44)/(Calculations!$I$10^2)</f>
        <v>14.430000000000001</v>
      </c>
      <c r="N44" s="33">
        <f>(L44-Calculations!$H$10)/(Calculations!$G$10-Calculations!$H$10)</f>
        <v>5.5881531153962347E-4</v>
      </c>
      <c r="O44" s="23"/>
      <c r="P44" s="61">
        <f>(Calculations!$E$10*K44)/(Calculations!$I$21^2)</f>
        <v>57.720000000000006</v>
      </c>
      <c r="Q44" s="69">
        <f>Calculations!$H$21+(Calculations!$G$21-Calculations!$H$21)*EXP(-Calculations!$L$21*Table!P44)</f>
        <v>59.501532808617242</v>
      </c>
      <c r="R44" s="68">
        <f>(Calculations!$E$10*Table!K44)/Calculations!$I$10^2</f>
        <v>14.430000000000001</v>
      </c>
      <c r="S44" s="61">
        <f>Calculations!$H$10+(Calculations!$G$10-Calculations!$H$10)*Calculations!$N$10*EXP(-(Calculations!$M$10^2)*R44)</f>
        <v>59.433407469890469</v>
      </c>
      <c r="U44" s="14">
        <v>38</v>
      </c>
      <c r="V44" s="64"/>
      <c r="W44" s="32"/>
      <c r="X44" s="33"/>
      <c r="Y44" s="23"/>
      <c r="Z44" s="25"/>
      <c r="AA44" s="67"/>
      <c r="AB44" s="65"/>
      <c r="AC44" s="25"/>
      <c r="AE44" s="14">
        <f t="shared" si="1"/>
        <v>38</v>
      </c>
      <c r="AF44" s="62"/>
      <c r="AG44" s="32"/>
      <c r="AH44" s="33"/>
      <c r="AI44" s="23"/>
      <c r="AJ44" s="67"/>
      <c r="AK44" s="65"/>
      <c r="AN44" s="14">
        <v>38</v>
      </c>
      <c r="AO44" s="64"/>
      <c r="AP44" s="32"/>
      <c r="AQ44" s="33"/>
      <c r="AR44" s="23"/>
      <c r="AS44" s="25"/>
      <c r="AT44" s="67"/>
      <c r="AU44" s="65"/>
      <c r="AV44" s="25"/>
      <c r="AX44" s="14">
        <v>38</v>
      </c>
      <c r="AY44" s="64"/>
      <c r="AZ44" s="32"/>
      <c r="BA44" s="33"/>
      <c r="BB44" s="23"/>
      <c r="BC44" s="25"/>
      <c r="BD44" s="67"/>
      <c r="BE44" s="65"/>
      <c r="BF44" s="25"/>
    </row>
    <row r="45" spans="2:58" x14ac:dyDescent="0.2">
      <c r="B45" s="14">
        <f t="shared" si="0"/>
        <v>39</v>
      </c>
      <c r="C45" s="62">
        <v>61.14</v>
      </c>
      <c r="D45" s="32">
        <f>(Calculations!$E$9*Table!B45)/(Calculations!$I$9^2)</f>
        <v>25.65333333333334</v>
      </c>
      <c r="E45" s="33">
        <f>(C45-Calculations!$H$9)/(Calculations!$G$9-Calculations!$H$9)</f>
        <v>-6.6944516801250326E-2</v>
      </c>
      <c r="F45" s="23"/>
      <c r="G45" s="67">
        <f>Calculations!$H$9+(Calculations!$G$9-Calculations!$H$9)*EXP(-Calculations!$L$9*D45)</f>
        <v>57.706128277895523</v>
      </c>
      <c r="H45" s="65">
        <f>Calculations!$H$9+(Calculations!$G$9-Calculations!$H$9)*Calculations!$N$9*EXP(-(Calculations!$M$9^2)*D45)</f>
        <v>57.506670044380783</v>
      </c>
      <c r="K45" s="14">
        <v>40</v>
      </c>
      <c r="L45" s="64">
        <v>59.68</v>
      </c>
      <c r="M45" s="32">
        <f>(Calculations!$E$10*Table!K45)/(Calculations!$I$10^2)</f>
        <v>14.8</v>
      </c>
      <c r="N45" s="33">
        <f>(L45-Calculations!$H$10)/(Calculations!$G$10-Calculations!$H$10)</f>
        <v>5.5881531153962347E-4</v>
      </c>
      <c r="O45" s="23"/>
      <c r="P45" s="61">
        <f>(Calculations!$E$10*K45)/(Calculations!$I$21^2)</f>
        <v>59.2</v>
      </c>
      <c r="Q45" s="69">
        <f>Calculations!$H$21+(Calculations!$G$21-Calculations!$H$21)*EXP(-Calculations!$L$21*Table!P45)</f>
        <v>59.526283648760327</v>
      </c>
      <c r="R45" s="68">
        <f>(Calculations!$E$10*Table!K45)/Calculations!$I$10^2</f>
        <v>14.8</v>
      </c>
      <c r="S45" s="61">
        <f>Calculations!$H$10+(Calculations!$G$10-Calculations!$H$10)*Calculations!$N$10*EXP(-(Calculations!$M$10^2)*R45)</f>
        <v>59.465138912828408</v>
      </c>
      <c r="U45" s="14">
        <v>39</v>
      </c>
      <c r="V45" s="64"/>
      <c r="W45" s="32"/>
      <c r="X45" s="33"/>
      <c r="Y45" s="23"/>
      <c r="Z45" s="25"/>
      <c r="AA45" s="67"/>
      <c r="AB45" s="65"/>
      <c r="AC45" s="25"/>
      <c r="AE45" s="14">
        <f t="shared" si="1"/>
        <v>39</v>
      </c>
      <c r="AF45" s="62"/>
      <c r="AG45" s="32"/>
      <c r="AH45" s="33"/>
      <c r="AI45" s="23"/>
      <c r="AJ45" s="67"/>
      <c r="AK45" s="65"/>
      <c r="AN45" s="14">
        <v>39</v>
      </c>
      <c r="AO45" s="64"/>
      <c r="AP45" s="32"/>
      <c r="AQ45" s="33"/>
      <c r="AR45" s="23"/>
      <c r="AS45" s="25"/>
      <c r="AT45" s="67"/>
      <c r="AU45" s="65"/>
      <c r="AV45" s="25"/>
      <c r="AX45" s="14">
        <v>39</v>
      </c>
      <c r="AY45" s="64"/>
      <c r="AZ45" s="32"/>
      <c r="BA45" s="33"/>
      <c r="BB45" s="23"/>
      <c r="BC45" s="25"/>
      <c r="BD45" s="67"/>
      <c r="BE45" s="65"/>
      <c r="BF45" s="25"/>
    </row>
    <row r="46" spans="2:58" x14ac:dyDescent="0.2">
      <c r="B46" s="14">
        <f t="shared" si="0"/>
        <v>40</v>
      </c>
      <c r="C46" s="62">
        <v>61.2</v>
      </c>
      <c r="D46" s="32">
        <f>(Calculations!$E$9*Table!B46)/(Calculations!$I$9^2)</f>
        <v>26.311111111111114</v>
      </c>
      <c r="E46" s="33">
        <f>(C46-Calculations!$H$9)/(Calculations!$G$9-Calculations!$H$9)</f>
        <v>-6.850742380828348E-2</v>
      </c>
      <c r="F46" s="23"/>
      <c r="G46" s="67">
        <f>Calculations!$H$9+(Calculations!$G$9-Calculations!$H$9)*EXP(-Calculations!$L$9*D46)</f>
        <v>57.786211702911963</v>
      </c>
      <c r="H46" s="65">
        <f>Calculations!$H$9+(Calculations!$G$9-Calculations!$H$9)*Calculations!$N$9*EXP(-(Calculations!$M$9^2)*D46)</f>
        <v>57.600663913101137</v>
      </c>
      <c r="K46" s="14">
        <v>41</v>
      </c>
      <c r="L46" s="64">
        <v>59.68</v>
      </c>
      <c r="M46" s="32">
        <f>(Calculations!$E$10*Table!K46)/(Calculations!$I$10^2)</f>
        <v>15.17</v>
      </c>
      <c r="N46" s="33">
        <f>(L46-Calculations!$H$10)/(Calculations!$G$10-Calculations!$H$10)</f>
        <v>5.5881531153962347E-4</v>
      </c>
      <c r="O46" s="23"/>
      <c r="P46" s="61">
        <f>(Calculations!$E$10*K46)/(Calculations!$I$21^2)</f>
        <v>60.68</v>
      </c>
      <c r="Q46" s="69">
        <f>Calculations!$H$21+(Calculations!$G$21-Calculations!$H$21)*EXP(-Calculations!$L$21*Table!P46)</f>
        <v>59.54794781204</v>
      </c>
      <c r="R46" s="68">
        <f>(Calculations!$E$10*Table!K46)/Calculations!$I$10^2</f>
        <v>15.17</v>
      </c>
      <c r="S46" s="61">
        <f>Calculations!$H$10+(Calculations!$G$10-Calculations!$H$10)*Calculations!$N$10*EXP(-(Calculations!$M$10^2)*R46)</f>
        <v>59.493093488985757</v>
      </c>
      <c r="U46" s="14">
        <v>40</v>
      </c>
      <c r="V46" s="64"/>
      <c r="W46" s="32"/>
      <c r="X46" s="33"/>
      <c r="Y46" s="23"/>
      <c r="Z46" s="25"/>
      <c r="AA46" s="67"/>
      <c r="AB46" s="65"/>
      <c r="AC46" s="25"/>
      <c r="AE46" s="14">
        <f t="shared" si="1"/>
        <v>40</v>
      </c>
      <c r="AF46" s="62"/>
      <c r="AG46" s="32"/>
      <c r="AH46" s="33"/>
      <c r="AI46" s="23"/>
      <c r="AJ46" s="67"/>
      <c r="AK46" s="65"/>
      <c r="AN46" s="14">
        <v>40</v>
      </c>
      <c r="AO46" s="64"/>
      <c r="AP46" s="32"/>
      <c r="AQ46" s="33"/>
      <c r="AR46" s="23"/>
      <c r="AS46" s="25"/>
      <c r="AT46" s="67"/>
      <c r="AU46" s="65"/>
      <c r="AV46" s="25"/>
      <c r="AX46" s="14">
        <v>40</v>
      </c>
      <c r="AY46" s="64"/>
      <c r="AZ46" s="32"/>
      <c r="BA46" s="33"/>
      <c r="BB46" s="23"/>
      <c r="BC46" s="25"/>
      <c r="BD46" s="67"/>
      <c r="BE46" s="65"/>
      <c r="BF46" s="25"/>
    </row>
    <row r="47" spans="2:58" x14ac:dyDescent="0.2">
      <c r="B47" s="14">
        <f t="shared" si="0"/>
        <v>41</v>
      </c>
      <c r="C47" s="62">
        <v>61.3</v>
      </c>
      <c r="D47" s="32">
        <f>(Calculations!$E$9*Table!B47)/(Calculations!$I$9^2)</f>
        <v>26.968888888888891</v>
      </c>
      <c r="E47" s="33">
        <f>(C47-Calculations!$H$9)/(Calculations!$G$9-Calculations!$H$9)</f>
        <v>-7.1112268820005126E-2</v>
      </c>
      <c r="F47" s="23"/>
      <c r="G47" s="67">
        <f>Calculations!$H$9+(Calculations!$G$9-Calculations!$H$9)*EXP(-Calculations!$L$9*D47)</f>
        <v>57.858871161153871</v>
      </c>
      <c r="H47" s="65">
        <f>Calculations!$H$9+(Calculations!$G$9-Calculations!$H$9)*Calculations!$N$9*EXP(-(Calculations!$M$9^2)*D47)</f>
        <v>57.686349121550677</v>
      </c>
      <c r="K47" s="14">
        <v>42</v>
      </c>
      <c r="L47" s="64">
        <v>59.71</v>
      </c>
      <c r="M47" s="32">
        <f>(Calculations!$E$10*Table!K47)/(Calculations!$I$10^2)</f>
        <v>15.540000000000003</v>
      </c>
      <c r="N47" s="33">
        <f>(L47-Calculations!$H$10)/(Calculations!$G$10-Calculations!$H$10)</f>
        <v>-2.7940765576971247E-4</v>
      </c>
      <c r="O47" s="23"/>
      <c r="P47" s="61">
        <f>(Calculations!$E$10*K47)/(Calculations!$I$21^2)</f>
        <v>62.160000000000011</v>
      </c>
      <c r="Q47" s="69">
        <f>Calculations!$H$21+(Calculations!$G$21-Calculations!$H$21)*EXP(-Calculations!$L$21*Table!P47)</f>
        <v>59.566910237876655</v>
      </c>
      <c r="R47" s="68">
        <f>(Calculations!$E$10*Table!K47)/Calculations!$I$10^2</f>
        <v>15.540000000000003</v>
      </c>
      <c r="S47" s="61">
        <f>Calculations!$H$10+(Calculations!$G$10-Calculations!$H$10)*Calculations!$N$10*EXP(-(Calculations!$M$10^2)*R47)</f>
        <v>59.517720743714307</v>
      </c>
      <c r="U47" s="14">
        <v>41</v>
      </c>
      <c r="V47" s="64"/>
      <c r="W47" s="32"/>
      <c r="X47" s="33"/>
      <c r="Y47" s="23"/>
      <c r="Z47" s="25"/>
      <c r="AA47" s="67"/>
      <c r="AB47" s="65"/>
      <c r="AC47" s="25"/>
      <c r="AE47" s="14">
        <f t="shared" si="1"/>
        <v>41</v>
      </c>
      <c r="AF47" s="62"/>
      <c r="AG47" s="32"/>
      <c r="AH47" s="33"/>
      <c r="AI47" s="23"/>
      <c r="AJ47" s="67"/>
      <c r="AK47" s="65"/>
      <c r="AN47" s="14">
        <v>41</v>
      </c>
      <c r="AO47" s="64"/>
      <c r="AP47" s="32"/>
      <c r="AQ47" s="33"/>
      <c r="AR47" s="23"/>
      <c r="AS47" s="25"/>
      <c r="AT47" s="67"/>
      <c r="AU47" s="65"/>
      <c r="AV47" s="25"/>
      <c r="AX47" s="14">
        <v>41</v>
      </c>
      <c r="AY47" s="64"/>
      <c r="AZ47" s="32"/>
      <c r="BA47" s="33"/>
      <c r="BB47" s="23"/>
      <c r="BC47" s="25"/>
      <c r="BD47" s="67"/>
      <c r="BE47" s="65"/>
      <c r="BF47" s="25"/>
    </row>
    <row r="48" spans="2:58" x14ac:dyDescent="0.2">
      <c r="B48" s="14">
        <f t="shared" si="0"/>
        <v>42</v>
      </c>
      <c r="C48" s="62">
        <v>61.37</v>
      </c>
      <c r="D48" s="32">
        <f>(Calculations!$E$9*Table!B48)/(Calculations!$I$9^2)</f>
        <v>27.626666666666672</v>
      </c>
      <c r="E48" s="33">
        <f>(C48-Calculations!$H$9)/(Calculations!$G$9-Calculations!$H$9)</f>
        <v>-7.2935660328210403E-2</v>
      </c>
      <c r="F48" s="23"/>
      <c r="G48" s="67">
        <f>Calculations!$H$9+(Calculations!$G$9-Calculations!$H$9)*EXP(-Calculations!$L$9*D48)</f>
        <v>57.924794875966562</v>
      </c>
      <c r="H48" s="65">
        <f>Calculations!$H$9+(Calculations!$G$9-Calculations!$H$9)*Calculations!$N$9*EXP(-(Calculations!$M$9^2)*D48)</f>
        <v>57.764460120140221</v>
      </c>
      <c r="K48" s="14">
        <v>43</v>
      </c>
      <c r="L48" s="64">
        <v>59.71</v>
      </c>
      <c r="M48" s="32">
        <f>(Calculations!$E$10*Table!K48)/(Calculations!$I$10^2)</f>
        <v>15.910000000000002</v>
      </c>
      <c r="N48" s="33">
        <f>(L48-Calculations!$H$10)/(Calculations!$G$10-Calculations!$H$10)</f>
        <v>-2.7940765576971247E-4</v>
      </c>
      <c r="O48" s="23"/>
      <c r="P48" s="61">
        <f>(Calculations!$E$10*K48)/(Calculations!$I$21^2)</f>
        <v>63.640000000000008</v>
      </c>
      <c r="Q48" s="69">
        <f>Calculations!$H$21+(Calculations!$G$21-Calculations!$H$21)*EXP(-Calculations!$L$21*Table!P48)</f>
        <v>59.583507859901971</v>
      </c>
      <c r="R48" s="68">
        <f>(Calculations!$E$10*Table!K48)/Calculations!$I$10^2</f>
        <v>15.910000000000002</v>
      </c>
      <c r="S48" s="61">
        <f>Calculations!$H$10+(Calculations!$G$10-Calculations!$H$10)*Calculations!$N$10*EXP(-(Calculations!$M$10^2)*R48)</f>
        <v>59.539416714780046</v>
      </c>
      <c r="U48" s="14">
        <v>42</v>
      </c>
      <c r="V48" s="64"/>
      <c r="W48" s="32"/>
      <c r="X48" s="33"/>
      <c r="Y48" s="23"/>
      <c r="Z48" s="25"/>
      <c r="AA48" s="67"/>
      <c r="AB48" s="65"/>
      <c r="AC48" s="25"/>
      <c r="AE48" s="14">
        <f t="shared" si="1"/>
        <v>42</v>
      </c>
      <c r="AF48" s="62"/>
      <c r="AG48" s="32"/>
      <c r="AH48" s="33"/>
      <c r="AI48" s="23"/>
      <c r="AJ48" s="67"/>
      <c r="AK48" s="65"/>
      <c r="AN48" s="14">
        <v>42</v>
      </c>
      <c r="AO48" s="64"/>
      <c r="AP48" s="32"/>
      <c r="AQ48" s="33"/>
      <c r="AR48" s="23"/>
      <c r="AS48" s="25"/>
      <c r="AT48" s="67"/>
      <c r="AU48" s="65"/>
      <c r="AV48" s="25"/>
      <c r="AX48" s="14">
        <v>42</v>
      </c>
      <c r="AY48" s="64"/>
      <c r="AZ48" s="32"/>
      <c r="BA48" s="33"/>
      <c r="BB48" s="23"/>
      <c r="BC48" s="25"/>
      <c r="BD48" s="67"/>
      <c r="BE48" s="65"/>
      <c r="BF48" s="25"/>
    </row>
    <row r="49" spans="2:58" x14ac:dyDescent="0.2">
      <c r="B49" s="14">
        <f t="shared" si="0"/>
        <v>43</v>
      </c>
      <c r="C49" s="62">
        <v>61.46</v>
      </c>
      <c r="D49" s="32">
        <f>(Calculations!$E$9*Table!B49)/(Calculations!$I$9^2)</f>
        <v>28.28444444444445</v>
      </c>
      <c r="E49" s="33">
        <f>(C49-Calculations!$H$9)/(Calculations!$G$9-Calculations!$H$9)</f>
        <v>-7.5280020838760106E-2</v>
      </c>
      <c r="F49" s="23"/>
      <c r="G49" s="67">
        <f>Calculations!$H$9+(Calculations!$G$9-Calculations!$H$9)*EXP(-Calculations!$L$9*D49)</f>
        <v>57.984607270386512</v>
      </c>
      <c r="H49" s="65">
        <f>Calculations!$H$9+(Calculations!$G$9-Calculations!$H$9)*Calculations!$N$9*EXP(-(Calculations!$M$9^2)*D49)</f>
        <v>57.835666436972005</v>
      </c>
      <c r="K49" s="14">
        <v>44</v>
      </c>
      <c r="L49" s="64">
        <v>59.71</v>
      </c>
      <c r="M49" s="32">
        <f>(Calculations!$E$10*Table!K49)/(Calculations!$I$10^2)</f>
        <v>16.28</v>
      </c>
      <c r="N49" s="33">
        <f>(L49-Calculations!$H$10)/(Calculations!$G$10-Calculations!$H$10)</f>
        <v>-2.7940765576971247E-4</v>
      </c>
      <c r="O49" s="23"/>
      <c r="P49" s="61">
        <f>(Calculations!$E$10*K49)/(Calculations!$I$21^2)</f>
        <v>65.12</v>
      </c>
      <c r="Q49" s="69">
        <f>Calculations!$H$21+(Calculations!$G$21-Calculations!$H$21)*EXP(-Calculations!$L$21*Table!P49)</f>
        <v>59.598035592760006</v>
      </c>
      <c r="R49" s="68">
        <f>(Calculations!$E$10*Table!K49)/Calculations!$I$10^2</f>
        <v>16.28</v>
      </c>
      <c r="S49" s="61">
        <f>Calculations!$H$10+(Calculations!$G$10-Calculations!$H$10)*Calculations!$N$10*EXP(-(Calculations!$M$10^2)*R49)</f>
        <v>59.55853030115717</v>
      </c>
      <c r="U49" s="14">
        <v>43</v>
      </c>
      <c r="V49" s="64"/>
      <c r="W49" s="32"/>
      <c r="X49" s="33"/>
      <c r="Y49" s="23"/>
      <c r="Z49" s="25"/>
      <c r="AA49" s="67"/>
      <c r="AB49" s="65"/>
      <c r="AC49" s="25"/>
      <c r="AE49" s="14">
        <f t="shared" si="1"/>
        <v>43</v>
      </c>
      <c r="AF49" s="62"/>
      <c r="AG49" s="32"/>
      <c r="AH49" s="33"/>
      <c r="AI49" s="23"/>
      <c r="AJ49" s="67"/>
      <c r="AK49" s="65"/>
      <c r="AN49" s="14">
        <v>43</v>
      </c>
      <c r="AO49" s="64"/>
      <c r="AP49" s="32"/>
      <c r="AQ49" s="33"/>
      <c r="AR49" s="23"/>
      <c r="AS49" s="25"/>
      <c r="AT49" s="67"/>
      <c r="AU49" s="65"/>
      <c r="AV49" s="25"/>
      <c r="AX49" s="14">
        <v>43</v>
      </c>
      <c r="AY49" s="64"/>
      <c r="AZ49" s="32"/>
      <c r="BA49" s="33"/>
      <c r="BB49" s="23"/>
      <c r="BC49" s="25"/>
      <c r="BD49" s="67"/>
      <c r="BE49" s="65"/>
      <c r="BF49" s="25"/>
    </row>
    <row r="50" spans="2:58" x14ac:dyDescent="0.2">
      <c r="B50" s="14">
        <f t="shared" si="0"/>
        <v>44</v>
      </c>
      <c r="C50" s="62">
        <v>61.46</v>
      </c>
      <c r="D50" s="32">
        <f>(Calculations!$E$9*Table!B50)/(Calculations!$I$9^2)</f>
        <v>28.942222222222224</v>
      </c>
      <c r="E50" s="33">
        <f>(C50-Calculations!$H$9)/(Calculations!$G$9-Calculations!$H$9)</f>
        <v>-7.5280020838760106E-2</v>
      </c>
      <c r="F50" s="23"/>
      <c r="G50" s="67">
        <f>Calculations!$H$9+(Calculations!$G$9-Calculations!$H$9)*EXP(-Calculations!$L$9*D50)</f>
        <v>58.038874881615833</v>
      </c>
      <c r="H50" s="65">
        <f>Calculations!$H$9+(Calculations!$G$9-Calculations!$H$9)*Calculations!$N$9*EXP(-(Calculations!$M$9^2)*D50)</f>
        <v>57.900578416697066</v>
      </c>
      <c r="K50" s="14">
        <v>45</v>
      </c>
      <c r="L50" s="64">
        <v>59.71</v>
      </c>
      <c r="M50" s="32">
        <f>(Calculations!$E$10*Table!K50)/(Calculations!$I$10^2)</f>
        <v>16.650000000000002</v>
      </c>
      <c r="N50" s="33">
        <f>(L50-Calculations!$H$10)/(Calculations!$G$10-Calculations!$H$10)</f>
        <v>-2.7940765576971247E-4</v>
      </c>
      <c r="O50" s="23"/>
      <c r="P50" s="61">
        <f>(Calculations!$E$10*K50)/(Calculations!$I$21^2)</f>
        <v>66.600000000000009</v>
      </c>
      <c r="Q50" s="69">
        <f>Calculations!$H$21+(Calculations!$G$21-Calculations!$H$21)*EXP(-Calculations!$L$21*Table!P50)</f>
        <v>59.610751572294447</v>
      </c>
      <c r="R50" s="68">
        <f>(Calculations!$E$10*Table!K50)/Calculations!$I$10^2</f>
        <v>16.650000000000002</v>
      </c>
      <c r="S50" s="61">
        <f>Calculations!$H$10+(Calculations!$G$10-Calculations!$H$10)*Calculations!$N$10*EXP(-(Calculations!$M$10^2)*R50)</f>
        <v>59.575368873769968</v>
      </c>
      <c r="U50" s="14">
        <v>44</v>
      </c>
      <c r="V50" s="64"/>
      <c r="W50" s="32"/>
      <c r="X50" s="33"/>
      <c r="Y50" s="23"/>
      <c r="Z50" s="25"/>
      <c r="AA50" s="67"/>
      <c r="AB50" s="65"/>
      <c r="AC50" s="25"/>
      <c r="AE50" s="14">
        <f t="shared" si="1"/>
        <v>44</v>
      </c>
      <c r="AF50" s="62"/>
      <c r="AG50" s="32"/>
      <c r="AH50" s="33"/>
      <c r="AI50" s="23"/>
      <c r="AJ50" s="67"/>
      <c r="AK50" s="65"/>
      <c r="AN50" s="14">
        <v>44</v>
      </c>
      <c r="AO50" s="64"/>
      <c r="AP50" s="32"/>
      <c r="AQ50" s="33"/>
      <c r="AR50" s="23"/>
      <c r="AS50" s="25"/>
      <c r="AT50" s="67"/>
      <c r="AU50" s="65"/>
      <c r="AV50" s="25"/>
      <c r="AX50" s="14">
        <v>44</v>
      </c>
      <c r="AY50" s="64"/>
      <c r="AZ50" s="32"/>
      <c r="BA50" s="33"/>
      <c r="BB50" s="23"/>
      <c r="BC50" s="25"/>
      <c r="BD50" s="67"/>
      <c r="BE50" s="65"/>
      <c r="BF50" s="25"/>
    </row>
    <row r="51" spans="2:58" x14ac:dyDescent="0.2">
      <c r="B51" s="14">
        <f t="shared" si="0"/>
        <v>45</v>
      </c>
      <c r="C51" s="62">
        <v>61.53</v>
      </c>
      <c r="D51" s="32">
        <f>(Calculations!$E$9*Table!B51)/(Calculations!$I$9^2)</f>
        <v>29.600000000000005</v>
      </c>
      <c r="E51" s="33">
        <f>(C51-Calculations!$H$9)/(Calculations!$G$9-Calculations!$H$9)</f>
        <v>-7.7103412346965383E-2</v>
      </c>
      <c r="F51" s="23"/>
      <c r="G51" s="67">
        <f>Calculations!$H$9+(Calculations!$G$9-Calculations!$H$9)*EXP(-Calculations!$L$9*D51)</f>
        <v>58.088111727207739</v>
      </c>
      <c r="H51" s="65">
        <f>Calculations!$H$9+(Calculations!$G$9-Calculations!$H$9)*Calculations!$N$9*EXP(-(Calculations!$M$9^2)*D51)</f>
        <v>57.959752452081887</v>
      </c>
      <c r="K51" s="14">
        <v>46</v>
      </c>
      <c r="L51" s="64">
        <v>59.78</v>
      </c>
      <c r="M51" s="32">
        <f>(Calculations!$E$10*Table!K51)/(Calculations!$I$10^2)</f>
        <v>17.02</v>
      </c>
      <c r="N51" s="33">
        <f>(L51-Calculations!$H$10)/(Calculations!$G$10-Calculations!$H$10)</f>
        <v>-2.2352612461580966E-3</v>
      </c>
      <c r="O51" s="23"/>
      <c r="P51" s="61">
        <f>(Calculations!$E$10*K51)/(Calculations!$I$21^2)</f>
        <v>68.08</v>
      </c>
      <c r="Q51" s="69">
        <f>Calculations!$H$21+(Calculations!$G$21-Calculations!$H$21)*EXP(-Calculations!$L$21*Table!P51)</f>
        <v>59.621881742232219</v>
      </c>
      <c r="R51" s="68">
        <f>(Calculations!$E$10*Table!K51)/Calculations!$I$10^2</f>
        <v>17.02</v>
      </c>
      <c r="S51" s="61">
        <f>Calculations!$H$10+(Calculations!$G$10-Calculations!$H$10)*Calculations!$N$10*EXP(-(Calculations!$M$10^2)*R51)</f>
        <v>59.590203218410586</v>
      </c>
      <c r="U51" s="14">
        <v>45</v>
      </c>
      <c r="V51" s="64"/>
      <c r="W51" s="32"/>
      <c r="X51" s="33"/>
      <c r="Y51" s="23"/>
      <c r="Z51" s="25"/>
      <c r="AA51" s="67"/>
      <c r="AB51" s="65"/>
      <c r="AC51" s="25"/>
      <c r="AE51" s="14">
        <f t="shared" si="1"/>
        <v>45</v>
      </c>
      <c r="AF51" s="62"/>
      <c r="AG51" s="32"/>
      <c r="AH51" s="33"/>
      <c r="AI51" s="23"/>
      <c r="AJ51" s="67"/>
      <c r="AK51" s="65"/>
      <c r="AN51" s="14">
        <v>45</v>
      </c>
      <c r="AO51" s="64"/>
      <c r="AP51" s="32"/>
      <c r="AQ51" s="33"/>
      <c r="AR51" s="23"/>
      <c r="AS51" s="25"/>
      <c r="AT51" s="67"/>
      <c r="AU51" s="65"/>
      <c r="AV51" s="25"/>
      <c r="AX51" s="14">
        <v>45</v>
      </c>
      <c r="AY51" s="64"/>
      <c r="AZ51" s="32"/>
      <c r="BA51" s="33"/>
      <c r="BB51" s="23"/>
      <c r="BC51" s="25"/>
      <c r="BD51" s="67"/>
      <c r="BE51" s="65"/>
      <c r="BF51" s="25"/>
    </row>
    <row r="52" spans="2:58" x14ac:dyDescent="0.2">
      <c r="B52" s="14">
        <f t="shared" si="0"/>
        <v>46</v>
      </c>
      <c r="C52" s="62">
        <v>61.53</v>
      </c>
      <c r="D52" s="32">
        <f>(Calculations!$E$9*Table!B52)/(Calculations!$I$9^2)</f>
        <v>30.257777777777783</v>
      </c>
      <c r="E52" s="33">
        <f>(C52-Calculations!$H$9)/(Calculations!$G$9-Calculations!$H$9)</f>
        <v>-7.7103412346965383E-2</v>
      </c>
      <c r="F52" s="23"/>
      <c r="G52" s="67">
        <f>Calculations!$H$9+(Calculations!$G$9-Calculations!$H$9)*EXP(-Calculations!$L$9*D52)</f>
        <v>58.132784173790952</v>
      </c>
      <c r="H52" s="65">
        <f>Calculations!$H$9+(Calculations!$G$9-Calculations!$H$9)*Calculations!$N$9*EXP(-(Calculations!$M$9^2)*D52)</f>
        <v>58.013695753126697</v>
      </c>
      <c r="K52" s="14">
        <v>47</v>
      </c>
      <c r="L52" s="64">
        <v>59.71</v>
      </c>
      <c r="M52" s="32">
        <f>(Calculations!$E$10*Table!K52)/(Calculations!$I$10^2)</f>
        <v>17.39</v>
      </c>
      <c r="N52" s="33">
        <f>(L52-Calculations!$H$10)/(Calculations!$G$10-Calculations!$H$10)</f>
        <v>-2.7940765576971247E-4</v>
      </c>
      <c r="O52" s="23"/>
      <c r="P52" s="61">
        <f>(Calculations!$E$10*K52)/(Calculations!$I$21^2)</f>
        <v>69.56</v>
      </c>
      <c r="Q52" s="69">
        <f>Calculations!$H$21+(Calculations!$G$21-Calculations!$H$21)*EXP(-Calculations!$L$21*Table!P52)</f>
        <v>59.631623868861794</v>
      </c>
      <c r="R52" s="68">
        <f>(Calculations!$E$10*Table!K52)/Calculations!$I$10^2</f>
        <v>17.39</v>
      </c>
      <c r="S52" s="61">
        <f>Calculations!$H$10+(Calculations!$G$10-Calculations!$H$10)*Calculations!$N$10*EXP(-(Calculations!$M$10^2)*R52)</f>
        <v>59.603271890321018</v>
      </c>
      <c r="U52" s="14">
        <v>46</v>
      </c>
      <c r="V52" s="64"/>
      <c r="W52" s="32"/>
      <c r="X52" s="33"/>
      <c r="Y52" s="23"/>
      <c r="Z52" s="25"/>
      <c r="AA52" s="67"/>
      <c r="AB52" s="65"/>
      <c r="AC52" s="25"/>
      <c r="AE52" s="14">
        <f t="shared" si="1"/>
        <v>46</v>
      </c>
      <c r="AF52" s="62"/>
      <c r="AG52" s="32"/>
      <c r="AH52" s="33"/>
      <c r="AI52" s="23"/>
      <c r="AJ52" s="67"/>
      <c r="AK52" s="65"/>
      <c r="AN52" s="14">
        <v>46</v>
      </c>
      <c r="AO52" s="64"/>
      <c r="AP52" s="32"/>
      <c r="AQ52" s="33"/>
      <c r="AR52" s="23"/>
      <c r="AS52" s="25"/>
      <c r="AT52" s="67"/>
      <c r="AU52" s="65"/>
      <c r="AV52" s="25"/>
      <c r="AX52" s="14">
        <v>46</v>
      </c>
      <c r="AY52" s="64"/>
      <c r="AZ52" s="32"/>
      <c r="BA52" s="33"/>
      <c r="BB52" s="23"/>
      <c r="BC52" s="25"/>
      <c r="BD52" s="67"/>
      <c r="BE52" s="65"/>
      <c r="BF52" s="25"/>
    </row>
    <row r="53" spans="2:58" x14ac:dyDescent="0.2">
      <c r="B53" s="14">
        <f t="shared" si="0"/>
        <v>47</v>
      </c>
      <c r="C53" s="62">
        <v>61.59</v>
      </c>
      <c r="D53" s="32">
        <f>(Calculations!$E$9*Table!B53)/(Calculations!$I$9^2)</f>
        <v>30.915555555555564</v>
      </c>
      <c r="E53" s="33">
        <f>(C53-Calculations!$H$9)/(Calculations!$G$9-Calculations!$H$9)</f>
        <v>-7.8666319353998523E-2</v>
      </c>
      <c r="F53" s="23"/>
      <c r="G53" s="67">
        <f>Calculations!$H$9+(Calculations!$G$9-Calculations!$H$9)*EXP(-Calculations!$L$9*D53)</f>
        <v>58.173315354449251</v>
      </c>
      <c r="H53" s="65">
        <f>Calculations!$H$9+(Calculations!$G$9-Calculations!$H$9)*Calculations!$N$9*EXP(-(Calculations!$M$9^2)*D53)</f>
        <v>58.06287069461392</v>
      </c>
      <c r="K53" s="14">
        <v>48</v>
      </c>
      <c r="L53" s="64">
        <v>59.71</v>
      </c>
      <c r="M53" s="32">
        <f>(Calculations!$E$10*Table!K53)/(Calculations!$I$10^2)</f>
        <v>17.760000000000002</v>
      </c>
      <c r="N53" s="33">
        <f>(L53-Calculations!$H$10)/(Calculations!$G$10-Calculations!$H$10)</f>
        <v>-2.7940765576971247E-4</v>
      </c>
      <c r="O53" s="23"/>
      <c r="P53" s="61">
        <f>(Calculations!$E$10*K53)/(Calculations!$I$21^2)</f>
        <v>71.040000000000006</v>
      </c>
      <c r="Q53" s="69">
        <f>Calculations!$H$21+(Calculations!$G$21-Calculations!$H$21)*EXP(-Calculations!$L$21*Table!P53)</f>
        <v>59.640151055041102</v>
      </c>
      <c r="R53" s="68">
        <f>(Calculations!$E$10*Table!K53)/Calculations!$I$10^2</f>
        <v>17.760000000000002</v>
      </c>
      <c r="S53" s="61">
        <f>Calculations!$H$10+(Calculations!$G$10-Calculations!$H$10)*Calculations!$N$10*EXP(-(Calculations!$M$10^2)*R53)</f>
        <v>59.614785050466622</v>
      </c>
      <c r="U53" s="14">
        <v>47</v>
      </c>
      <c r="V53" s="64"/>
      <c r="W53" s="32"/>
      <c r="X53" s="33"/>
      <c r="Y53" s="23"/>
      <c r="Z53" s="25"/>
      <c r="AA53" s="67"/>
      <c r="AB53" s="65"/>
      <c r="AC53" s="25"/>
      <c r="AE53" s="14">
        <f t="shared" si="1"/>
        <v>47</v>
      </c>
      <c r="AF53" s="62"/>
      <c r="AG53" s="32"/>
      <c r="AH53" s="33"/>
      <c r="AI53" s="23"/>
      <c r="AJ53" s="67"/>
      <c r="AK53" s="65"/>
      <c r="AN53" s="14">
        <v>47</v>
      </c>
      <c r="AO53" s="64"/>
      <c r="AP53" s="32"/>
      <c r="AQ53" s="33"/>
      <c r="AR53" s="23"/>
      <c r="AS53" s="25"/>
      <c r="AT53" s="67"/>
      <c r="AU53" s="65"/>
      <c r="AV53" s="25"/>
      <c r="AX53" s="14">
        <v>47</v>
      </c>
      <c r="AY53" s="64"/>
      <c r="AZ53" s="32"/>
      <c r="BA53" s="33"/>
      <c r="BB53" s="23"/>
      <c r="BC53" s="25"/>
      <c r="BD53" s="67"/>
      <c r="BE53" s="65"/>
      <c r="BF53" s="25"/>
    </row>
    <row r="54" spans="2:58" x14ac:dyDescent="0.2">
      <c r="B54" s="14">
        <f t="shared" si="0"/>
        <v>48</v>
      </c>
      <c r="C54" s="62">
        <v>61.59</v>
      </c>
      <c r="D54" s="32">
        <f>(Calculations!$E$9*Table!B54)/(Calculations!$I$9^2)</f>
        <v>31.573333333333338</v>
      </c>
      <c r="E54" s="33">
        <f>(C54-Calculations!$H$9)/(Calculations!$G$9-Calculations!$H$9)</f>
        <v>-7.8666319353998523E-2</v>
      </c>
      <c r="F54" s="23"/>
      <c r="G54" s="67">
        <f>Calculations!$H$9+(Calculations!$G$9-Calculations!$H$9)*EXP(-Calculations!$L$9*D54)</f>
        <v>58.210089176596995</v>
      </c>
      <c r="H54" s="65">
        <f>Calculations!$H$9+(Calculations!$G$9-Calculations!$H$9)*Calculations!$N$9*EXP(-(Calculations!$M$9^2)*D54)</f>
        <v>58.107698779351686</v>
      </c>
      <c r="K54" s="14">
        <v>49</v>
      </c>
      <c r="L54" s="64">
        <v>59.74</v>
      </c>
      <c r="M54" s="32">
        <f>(Calculations!$E$10*Table!K54)/(Calculations!$I$10^2)</f>
        <v>18.13</v>
      </c>
      <c r="N54" s="33">
        <f>(L54-Calculations!$H$10)/(Calculations!$G$10-Calculations!$H$10)</f>
        <v>-1.1176306230790483E-3</v>
      </c>
      <c r="O54" s="23"/>
      <c r="P54" s="61">
        <f>(Calculations!$E$10*K54)/(Calculations!$I$21^2)</f>
        <v>72.52</v>
      </c>
      <c r="Q54" s="69">
        <f>Calculations!$H$21+(Calculations!$G$21-Calculations!$H$21)*EXP(-Calculations!$L$21*Table!P54)</f>
        <v>59.647614815973526</v>
      </c>
      <c r="R54" s="68">
        <f>(Calculations!$E$10*Table!K54)/Calculations!$I$10^2</f>
        <v>18.13</v>
      </c>
      <c r="S54" s="61">
        <f>Calculations!$H$10+(Calculations!$G$10-Calculations!$H$10)*Calculations!$N$10*EXP(-(Calculations!$M$10^2)*R54)</f>
        <v>59.624927845193341</v>
      </c>
      <c r="U54" s="14">
        <v>48</v>
      </c>
      <c r="V54" s="64"/>
      <c r="W54" s="32"/>
      <c r="X54" s="33"/>
      <c r="Y54" s="23"/>
      <c r="Z54" s="25"/>
      <c r="AA54" s="67"/>
      <c r="AB54" s="65"/>
      <c r="AC54" s="25"/>
      <c r="AE54" s="14">
        <f t="shared" si="1"/>
        <v>48</v>
      </c>
      <c r="AF54" s="62"/>
      <c r="AG54" s="32"/>
      <c r="AH54" s="33"/>
      <c r="AI54" s="23"/>
      <c r="AJ54" s="67"/>
      <c r="AK54" s="65"/>
      <c r="AN54" s="14">
        <v>48</v>
      </c>
      <c r="AO54" s="64"/>
      <c r="AP54" s="32"/>
      <c r="AQ54" s="33"/>
      <c r="AR54" s="23"/>
      <c r="AS54" s="25"/>
      <c r="AT54" s="67"/>
      <c r="AU54" s="65"/>
      <c r="AV54" s="25"/>
      <c r="AX54" s="14">
        <v>48</v>
      </c>
      <c r="AY54" s="64"/>
      <c r="AZ54" s="32"/>
      <c r="BA54" s="33"/>
      <c r="BB54" s="23"/>
      <c r="BC54" s="25"/>
      <c r="BD54" s="67"/>
      <c r="BE54" s="65"/>
      <c r="BF54" s="25"/>
    </row>
    <row r="55" spans="2:58" x14ac:dyDescent="0.2">
      <c r="B55" s="14">
        <f t="shared" si="0"/>
        <v>49</v>
      </c>
      <c r="C55" s="62">
        <v>61.63</v>
      </c>
      <c r="D55" s="32">
        <f>(Calculations!$E$9*Table!B55)/(Calculations!$I$9^2)</f>
        <v>32.231111111111112</v>
      </c>
      <c r="E55" s="33">
        <f>(C55-Calculations!$H$9)/(Calculations!$G$9-Calculations!$H$9)</f>
        <v>-7.970825735868721E-2</v>
      </c>
      <c r="F55" s="23"/>
      <c r="G55" s="67">
        <f>Calculations!$H$9+(Calculations!$G$9-Calculations!$H$9)*EXP(-Calculations!$L$9*D55)</f>
        <v>58.243453958312948</v>
      </c>
      <c r="H55" s="65">
        <f>Calculations!$H$9+(Calculations!$G$9-Calculations!$H$9)*Calculations!$N$9*EXP(-(Calculations!$M$9^2)*D55)</f>
        <v>58.148564251083428</v>
      </c>
      <c r="K55" s="14">
        <v>50</v>
      </c>
      <c r="L55" s="64">
        <v>59.74</v>
      </c>
      <c r="M55" s="32">
        <f>(Calculations!$E$10*Table!K55)/(Calculations!$I$10^2)</f>
        <v>18.500000000000004</v>
      </c>
      <c r="N55" s="33">
        <f>(L55-Calculations!$H$10)/(Calculations!$G$10-Calculations!$H$10)</f>
        <v>-1.1176306230790483E-3</v>
      </c>
      <c r="O55" s="23"/>
      <c r="P55" s="61">
        <f>(Calculations!$E$10*K55)/(Calculations!$I$21^2)</f>
        <v>74.000000000000014</v>
      </c>
      <c r="Q55" s="69">
        <f>Calculations!$H$21+(Calculations!$G$21-Calculations!$H$21)*EXP(-Calculations!$L$21*Table!P55)</f>
        <v>59.654147771403949</v>
      </c>
      <c r="R55" s="68">
        <f>(Calculations!$E$10*Table!K55)/Calculations!$I$10^2</f>
        <v>18.500000000000004</v>
      </c>
      <c r="S55" s="61">
        <f>Calculations!$H$10+(Calculations!$G$10-Calculations!$H$10)*Calculations!$N$10*EXP(-(Calculations!$M$10^2)*R55)</f>
        <v>59.633863383617836</v>
      </c>
      <c r="U55" s="14">
        <v>49</v>
      </c>
      <c r="V55" s="64"/>
      <c r="W55" s="32"/>
      <c r="X55" s="33"/>
      <c r="Y55" s="23"/>
      <c r="Z55" s="25"/>
      <c r="AA55" s="67"/>
      <c r="AB55" s="65"/>
      <c r="AC55" s="25"/>
      <c r="AE55" s="14">
        <f t="shared" si="1"/>
        <v>49</v>
      </c>
      <c r="AF55" s="62"/>
      <c r="AG55" s="32"/>
      <c r="AH55" s="33"/>
      <c r="AI55" s="23"/>
      <c r="AJ55" s="67"/>
      <c r="AK55" s="65"/>
      <c r="AN55" s="14">
        <v>49</v>
      </c>
      <c r="AO55" s="64"/>
      <c r="AP55" s="32"/>
      <c r="AQ55" s="33"/>
      <c r="AR55" s="23"/>
      <c r="AS55" s="25"/>
      <c r="AT55" s="67"/>
      <c r="AU55" s="65"/>
      <c r="AV55" s="25"/>
      <c r="AX55" s="14">
        <v>49</v>
      </c>
      <c r="AY55" s="64"/>
      <c r="AZ55" s="32"/>
      <c r="BA55" s="33"/>
      <c r="BB55" s="23"/>
      <c r="BC55" s="25"/>
      <c r="BD55" s="67"/>
      <c r="BE55" s="65"/>
      <c r="BF55" s="25"/>
    </row>
    <row r="56" spans="2:58" x14ac:dyDescent="0.2">
      <c r="B56" s="14">
        <f t="shared" si="0"/>
        <v>50</v>
      </c>
      <c r="C56" s="62">
        <v>61.63</v>
      </c>
      <c r="D56" s="32">
        <f>(Calculations!$E$9*Table!B56)/(Calculations!$I$9^2)</f>
        <v>32.888888888888893</v>
      </c>
      <c r="E56" s="33">
        <f>(C56-Calculations!$H$9)/(Calculations!$G$9-Calculations!$H$9)</f>
        <v>-7.970825735868721E-2</v>
      </c>
      <c r="F56" s="23"/>
      <c r="G56" s="67">
        <f>Calculations!$H$9+(Calculations!$G$9-Calculations!$H$9)*EXP(-Calculations!$L$9*D56)</f>
        <v>58.273725727575354</v>
      </c>
      <c r="H56" s="65">
        <f>Calculations!$H$9+(Calculations!$G$9-Calculations!$H$9)*Calculations!$N$9*EXP(-(Calculations!$M$9^2)*D56)</f>
        <v>58.185817388031559</v>
      </c>
      <c r="K56" s="14">
        <v>51</v>
      </c>
      <c r="L56" s="64">
        <v>59.74</v>
      </c>
      <c r="M56" s="32">
        <f>(Calculations!$E$10*Table!K56)/(Calculations!$I$10^2)</f>
        <v>18.87</v>
      </c>
      <c r="N56" s="33">
        <f>(L56-Calculations!$H$10)/(Calculations!$G$10-Calculations!$H$10)</f>
        <v>-1.1176306230790483E-3</v>
      </c>
      <c r="O56" s="23"/>
      <c r="P56" s="61">
        <f>(Calculations!$E$10*K56)/(Calculations!$I$21^2)</f>
        <v>75.48</v>
      </c>
      <c r="Q56" s="69">
        <f>Calculations!$H$21+(Calculations!$G$21-Calculations!$H$21)*EXP(-Calculations!$L$21*Table!P56)</f>
        <v>59.659866002071091</v>
      </c>
      <c r="R56" s="68">
        <f>(Calculations!$E$10*Table!K56)/Calculations!$I$10^2</f>
        <v>18.87</v>
      </c>
      <c r="S56" s="61">
        <f>Calculations!$H$10+(Calculations!$G$10-Calculations!$H$10)*Calculations!$N$10*EXP(-(Calculations!$M$10^2)*R56)</f>
        <v>59.641735360630754</v>
      </c>
      <c r="U56" s="14">
        <v>50</v>
      </c>
      <c r="V56" s="64"/>
      <c r="W56" s="32"/>
      <c r="X56" s="33"/>
      <c r="Y56" s="23"/>
      <c r="Z56" s="25"/>
      <c r="AA56" s="67"/>
      <c r="AB56" s="65"/>
      <c r="AC56" s="25"/>
      <c r="AE56" s="14">
        <f t="shared" si="1"/>
        <v>50</v>
      </c>
      <c r="AF56" s="62"/>
      <c r="AG56" s="32"/>
      <c r="AH56" s="33"/>
      <c r="AI56" s="23"/>
      <c r="AJ56" s="67"/>
      <c r="AK56" s="65"/>
      <c r="AN56" s="14">
        <v>50</v>
      </c>
      <c r="AO56" s="64"/>
      <c r="AP56" s="32"/>
      <c r="AQ56" s="33"/>
      <c r="AR56" s="23"/>
      <c r="AS56" s="25"/>
      <c r="AT56" s="67"/>
      <c r="AU56" s="65"/>
      <c r="AV56" s="25"/>
      <c r="AX56" s="14">
        <v>50</v>
      </c>
      <c r="AY56" s="64"/>
      <c r="AZ56" s="32"/>
      <c r="BA56" s="33"/>
      <c r="BB56" s="23"/>
      <c r="BC56" s="25"/>
      <c r="BD56" s="67"/>
      <c r="BE56" s="65"/>
      <c r="BF56" s="25"/>
    </row>
    <row r="57" spans="2:58" x14ac:dyDescent="0.2">
      <c r="B57" s="14">
        <f t="shared" si="0"/>
        <v>51</v>
      </c>
      <c r="C57" s="62">
        <v>61.69</v>
      </c>
      <c r="D57" s="32">
        <f>(Calculations!$E$9*Table!B57)/(Calculations!$I$9^2)</f>
        <v>33.546666666666674</v>
      </c>
      <c r="E57" s="33">
        <f>(C57-Calculations!$H$9)/(Calculations!$G$9-Calculations!$H$9)</f>
        <v>-8.1271164365720169E-2</v>
      </c>
      <c r="F57" s="23"/>
      <c r="G57" s="67">
        <f>Calculations!$H$9+(Calculations!$G$9-Calculations!$H$9)*EXP(-Calculations!$L$9*D57)</f>
        <v>58.301191215648302</v>
      </c>
      <c r="H57" s="65">
        <f>Calculations!$H$9+(Calculations!$G$9-Calculations!$H$9)*Calculations!$N$9*EXP(-(Calculations!$M$9^2)*D57)</f>
        <v>58.219777505305764</v>
      </c>
      <c r="K57" s="14">
        <v>52</v>
      </c>
      <c r="L57" s="64">
        <v>59.74</v>
      </c>
      <c r="M57" s="32">
        <f>(Calculations!$E$10*Table!K57)/(Calculations!$I$10^2)</f>
        <v>19.240000000000002</v>
      </c>
      <c r="N57" s="33">
        <f>(L57-Calculations!$H$10)/(Calculations!$G$10-Calculations!$H$10)</f>
        <v>-1.1176306230790483E-3</v>
      </c>
      <c r="O57" s="23"/>
      <c r="P57" s="61">
        <f>(Calculations!$E$10*K57)/(Calculations!$I$21^2)</f>
        <v>76.960000000000008</v>
      </c>
      <c r="Q57" s="69">
        <f>Calculations!$H$21+(Calculations!$G$21-Calculations!$H$21)*EXP(-Calculations!$L$21*Table!P57)</f>
        <v>59.66487111228664</v>
      </c>
      <c r="R57" s="68">
        <f>(Calculations!$E$10*Table!K57)/Calculations!$I$10^2</f>
        <v>19.240000000000002</v>
      </c>
      <c r="S57" s="61">
        <f>Calculations!$H$10+(Calculations!$G$10-Calculations!$H$10)*Calculations!$N$10*EXP(-(Calculations!$M$10^2)*R57)</f>
        <v>59.648670367694479</v>
      </c>
      <c r="U57" s="14">
        <v>51</v>
      </c>
      <c r="V57" s="64"/>
      <c r="W57" s="32"/>
      <c r="X57" s="33"/>
      <c r="Y57" s="23"/>
      <c r="Z57" s="25"/>
      <c r="AA57" s="67"/>
      <c r="AB57" s="65"/>
      <c r="AC57" s="25"/>
      <c r="AE57" s="14">
        <f t="shared" si="1"/>
        <v>51</v>
      </c>
      <c r="AF57" s="62"/>
      <c r="AG57" s="32"/>
      <c r="AH57" s="33"/>
      <c r="AI57" s="23"/>
      <c r="AJ57" s="67"/>
      <c r="AK57" s="65"/>
      <c r="AN57" s="14">
        <v>51</v>
      </c>
      <c r="AO57" s="64"/>
      <c r="AP57" s="32"/>
      <c r="AQ57" s="33"/>
      <c r="AR57" s="23"/>
      <c r="AS57" s="25"/>
      <c r="AT57" s="67"/>
      <c r="AU57" s="65"/>
      <c r="AV57" s="25"/>
      <c r="AX57" s="14">
        <v>51</v>
      </c>
      <c r="AY57" s="64"/>
      <c r="AZ57" s="32"/>
      <c r="BA57" s="33"/>
      <c r="BB57" s="23"/>
      <c r="BC57" s="25"/>
      <c r="BD57" s="67"/>
      <c r="BE57" s="65"/>
      <c r="BF57" s="25"/>
    </row>
    <row r="58" spans="2:58" x14ac:dyDescent="0.2">
      <c r="B58" s="14">
        <f t="shared" si="0"/>
        <v>52</v>
      </c>
      <c r="C58" s="62">
        <v>61.69</v>
      </c>
      <c r="D58" s="32">
        <f>(Calculations!$E$9*Table!B58)/(Calculations!$I$9^2)</f>
        <v>34.204444444444455</v>
      </c>
      <c r="E58" s="33">
        <f>(C58-Calculations!$H$9)/(Calculations!$G$9-Calculations!$H$9)</f>
        <v>-8.1271164365720169E-2</v>
      </c>
      <c r="F58" s="23"/>
      <c r="G58" s="67">
        <f>Calculations!$H$9+(Calculations!$G$9-Calculations!$H$9)*EXP(-Calculations!$L$9*D58)</f>
        <v>58.326110572972503</v>
      </c>
      <c r="H58" s="65">
        <f>Calculations!$H$9+(Calculations!$G$9-Calculations!$H$9)*Calculations!$N$9*EXP(-(Calculations!$M$9^2)*D58)</f>
        <v>58.250735691911196</v>
      </c>
      <c r="K58" s="14">
        <v>53</v>
      </c>
      <c r="L58" s="64">
        <v>59.74</v>
      </c>
      <c r="M58" s="32">
        <f>(Calculations!$E$10*Table!K58)/(Calculations!$I$10^2)</f>
        <v>19.61</v>
      </c>
      <c r="N58" s="33">
        <f>(L58-Calculations!$H$10)/(Calculations!$G$10-Calculations!$H$10)</f>
        <v>-1.1176306230790483E-3</v>
      </c>
      <c r="O58" s="23"/>
      <c r="P58" s="61">
        <f>(Calculations!$E$10*K58)/(Calculations!$I$21^2)</f>
        <v>78.44</v>
      </c>
      <c r="Q58" s="69">
        <f>Calculations!$H$21+(Calculations!$G$21-Calculations!$H$21)*EXP(-Calculations!$L$21*Table!P58)</f>
        <v>59.669252035290285</v>
      </c>
      <c r="R58" s="68">
        <f>(Calculations!$E$10*Table!K58)/Calculations!$I$10^2</f>
        <v>19.61</v>
      </c>
      <c r="S58" s="61">
        <f>Calculations!$H$10+(Calculations!$G$10-Calculations!$H$10)*Calculations!$N$10*EXP(-(Calculations!$M$10^2)*R58)</f>
        <v>59.654779928595744</v>
      </c>
      <c r="U58" s="14">
        <v>52</v>
      </c>
      <c r="V58" s="64"/>
      <c r="W58" s="32"/>
      <c r="X58" s="33"/>
      <c r="Y58" s="23"/>
      <c r="Z58" s="25"/>
      <c r="AA58" s="67"/>
      <c r="AB58" s="65"/>
      <c r="AC58" s="25"/>
      <c r="AE58" s="14">
        <f t="shared" si="1"/>
        <v>52</v>
      </c>
      <c r="AF58" s="62"/>
      <c r="AG58" s="32"/>
      <c r="AH58" s="33"/>
      <c r="AI58" s="23"/>
      <c r="AJ58" s="67"/>
      <c r="AK58" s="65"/>
      <c r="AN58" s="14">
        <v>52</v>
      </c>
      <c r="AO58" s="64"/>
      <c r="AP58" s="32"/>
      <c r="AQ58" s="33"/>
      <c r="AR58" s="23"/>
      <c r="AS58" s="25"/>
      <c r="AT58" s="67"/>
      <c r="AU58" s="65"/>
      <c r="AV58" s="25"/>
      <c r="AX58" s="14">
        <v>52</v>
      </c>
      <c r="AY58" s="64"/>
      <c r="AZ58" s="32"/>
      <c r="BA58" s="33"/>
      <c r="BB58" s="23"/>
      <c r="BC58" s="25"/>
      <c r="BD58" s="67"/>
      <c r="BE58" s="65"/>
      <c r="BF58" s="25"/>
    </row>
    <row r="59" spans="2:58" x14ac:dyDescent="0.2">
      <c r="B59" s="14">
        <f t="shared" si="0"/>
        <v>53</v>
      </c>
      <c r="C59" s="62">
        <v>61.69</v>
      </c>
      <c r="D59" s="32">
        <f>(Calculations!$E$9*Table!B59)/(Calculations!$I$9^2)</f>
        <v>34.862222222222222</v>
      </c>
      <c r="E59" s="33">
        <f>(C59-Calculations!$H$9)/(Calculations!$G$9-Calculations!$H$9)</f>
        <v>-8.1271164365720169E-2</v>
      </c>
      <c r="F59" s="23"/>
      <c r="G59" s="67">
        <f>Calculations!$H$9+(Calculations!$G$9-Calculations!$H$9)*EXP(-Calculations!$L$9*D59)</f>
        <v>58.348719833284989</v>
      </c>
      <c r="H59" s="65">
        <f>Calculations!$H$9+(Calculations!$G$9-Calculations!$H$9)*Calculations!$N$9*EXP(-(Calculations!$M$9^2)*D59)</f>
        <v>58.278957305816654</v>
      </c>
      <c r="K59" s="14">
        <v>54</v>
      </c>
      <c r="L59" s="64">
        <v>59.71</v>
      </c>
      <c r="M59" s="32">
        <f>(Calculations!$E$10*Table!K59)/(Calculations!$I$10^2)</f>
        <v>19.98</v>
      </c>
      <c r="N59" s="33">
        <f>(L59-Calculations!$H$10)/(Calculations!$G$10-Calculations!$H$10)</f>
        <v>-2.7940765576971247E-4</v>
      </c>
      <c r="O59" s="23"/>
      <c r="P59" s="61">
        <f>(Calculations!$E$10*K59)/(Calculations!$I$21^2)</f>
        <v>79.92</v>
      </c>
      <c r="Q59" s="69">
        <f>Calculations!$H$21+(Calculations!$G$21-Calculations!$H$21)*EXP(-Calculations!$L$21*Table!P59)</f>
        <v>59.673086613458864</v>
      </c>
      <c r="R59" s="68">
        <f>(Calculations!$E$10*Table!K59)/Calculations!$I$10^2</f>
        <v>19.98</v>
      </c>
      <c r="S59" s="61">
        <f>Calculations!$H$10+(Calculations!$G$10-Calculations!$H$10)*Calculations!$N$10*EXP(-(Calculations!$M$10^2)*R59)</f>
        <v>59.660162292890888</v>
      </c>
      <c r="U59" s="14">
        <v>53</v>
      </c>
      <c r="V59" s="64"/>
      <c r="W59" s="32"/>
      <c r="X59" s="33"/>
      <c r="Y59" s="23"/>
      <c r="Z59" s="25"/>
      <c r="AA59" s="67"/>
      <c r="AB59" s="65"/>
      <c r="AC59" s="25"/>
      <c r="AE59" s="14">
        <f t="shared" si="1"/>
        <v>53</v>
      </c>
      <c r="AF59" s="62"/>
      <c r="AG59" s="32"/>
      <c r="AH59" s="33"/>
      <c r="AI59" s="23"/>
      <c r="AJ59" s="67"/>
      <c r="AK59" s="65"/>
      <c r="AN59" s="14">
        <v>53</v>
      </c>
      <c r="AO59" s="64"/>
      <c r="AP59" s="32"/>
      <c r="AQ59" s="33"/>
      <c r="AR59" s="23"/>
      <c r="AS59" s="25"/>
      <c r="AT59" s="67"/>
      <c r="AU59" s="65"/>
      <c r="AV59" s="25"/>
      <c r="AX59" s="14">
        <v>53</v>
      </c>
      <c r="AY59" s="64"/>
      <c r="AZ59" s="32"/>
      <c r="BA59" s="33"/>
      <c r="BB59" s="23"/>
      <c r="BC59" s="25"/>
      <c r="BD59" s="67"/>
      <c r="BE59" s="65"/>
      <c r="BF59" s="25"/>
    </row>
    <row r="60" spans="2:58" x14ac:dyDescent="0.2">
      <c r="B60" s="14">
        <f t="shared" si="0"/>
        <v>54</v>
      </c>
      <c r="C60" s="62">
        <v>61.72</v>
      </c>
      <c r="D60" s="32">
        <f>(Calculations!$E$9*Table!B60)/(Calculations!$I$9^2)</f>
        <v>35.520000000000003</v>
      </c>
      <c r="E60" s="33">
        <f>(C60-Calculations!$H$9)/(Calculations!$G$9-Calculations!$H$9)</f>
        <v>-8.2052617869236746E-2</v>
      </c>
      <c r="F60" s="23"/>
      <c r="G60" s="67">
        <f>Calculations!$H$9+(Calculations!$G$9-Calculations!$H$9)*EXP(-Calculations!$L$9*D60)</f>
        <v>58.36923314930786</v>
      </c>
      <c r="H60" s="65">
        <f>Calculations!$H$9+(Calculations!$G$9-Calculations!$H$9)*Calculations!$N$9*EXP(-(Calculations!$M$9^2)*D60)</f>
        <v>58.304684248469329</v>
      </c>
      <c r="K60" s="14">
        <v>55</v>
      </c>
      <c r="L60" s="64">
        <v>59.74</v>
      </c>
      <c r="M60" s="32">
        <f>(Calculations!$E$10*Table!K60)/(Calculations!$I$10^2)</f>
        <v>20.350000000000001</v>
      </c>
      <c r="N60" s="33">
        <f>(L60-Calculations!$H$10)/(Calculations!$G$10-Calculations!$H$10)</f>
        <v>-1.1176306230790483E-3</v>
      </c>
      <c r="O60" s="23"/>
      <c r="P60" s="61">
        <f>(Calculations!$E$10*K60)/(Calculations!$I$21^2)</f>
        <v>81.400000000000006</v>
      </c>
      <c r="Q60" s="69">
        <f>Calculations!$H$21+(Calculations!$G$21-Calculations!$H$21)*EXP(-Calculations!$L$21*Table!P60)</f>
        <v>59.676442981447693</v>
      </c>
      <c r="R60" s="68">
        <f>(Calculations!$E$10*Table!K60)/Calculations!$I$10^2</f>
        <v>20.350000000000001</v>
      </c>
      <c r="S60" s="61">
        <f>Calculations!$H$10+(Calculations!$G$10-Calculations!$H$10)*Calculations!$N$10*EXP(-(Calculations!$M$10^2)*R60)</f>
        <v>59.664904015884375</v>
      </c>
      <c r="U60" s="14">
        <v>54</v>
      </c>
      <c r="V60" s="64"/>
      <c r="W60" s="32"/>
      <c r="X60" s="33"/>
      <c r="Y60" s="23"/>
      <c r="Z60" s="25"/>
      <c r="AA60" s="67"/>
      <c r="AB60" s="65"/>
      <c r="AC60" s="25"/>
      <c r="AE60" s="14">
        <f t="shared" si="1"/>
        <v>54</v>
      </c>
      <c r="AF60" s="62"/>
      <c r="AG60" s="32"/>
      <c r="AH60" s="33"/>
      <c r="AI60" s="23"/>
      <c r="AJ60" s="67"/>
      <c r="AK60" s="65"/>
      <c r="AN60" s="14">
        <v>54</v>
      </c>
      <c r="AO60" s="64"/>
      <c r="AP60" s="32"/>
      <c r="AQ60" s="33"/>
      <c r="AR60" s="23"/>
      <c r="AS60" s="25"/>
      <c r="AT60" s="67"/>
      <c r="AU60" s="65"/>
      <c r="AV60" s="25"/>
      <c r="AX60" s="14">
        <v>54</v>
      </c>
      <c r="AY60" s="64"/>
      <c r="AZ60" s="32"/>
      <c r="BA60" s="33"/>
      <c r="BB60" s="23"/>
      <c r="BC60" s="25"/>
      <c r="BD60" s="67"/>
      <c r="BE60" s="65"/>
      <c r="BF60" s="25"/>
    </row>
    <row r="61" spans="2:58" x14ac:dyDescent="0.2">
      <c r="B61" s="14">
        <f t="shared" si="0"/>
        <v>55</v>
      </c>
      <c r="C61" s="62">
        <v>61.76</v>
      </c>
      <c r="D61" s="32">
        <f>(Calculations!$E$9*Table!B61)/(Calculations!$I$9^2)</f>
        <v>36.177777777777784</v>
      </c>
      <c r="E61" s="33">
        <f>(C61-Calculations!$H$9)/(Calculations!$G$9-Calculations!$H$9)</f>
        <v>-8.3094555873925446E-2</v>
      </c>
      <c r="F61" s="23"/>
      <c r="G61" s="67">
        <f>Calculations!$H$9+(Calculations!$G$9-Calculations!$H$9)*EXP(-Calculations!$L$9*D61)</f>
        <v>58.387844821182036</v>
      </c>
      <c r="H61" s="65">
        <f>Calculations!$H$9+(Calculations!$G$9-Calculations!$H$9)*Calculations!$N$9*EXP(-(Calculations!$M$9^2)*D61)</f>
        <v>58.328137038252059</v>
      </c>
      <c r="K61" s="14">
        <v>56</v>
      </c>
      <c r="L61" s="64">
        <v>59.74</v>
      </c>
      <c r="M61" s="32">
        <f>(Calculations!$E$10*Table!K61)/(Calculations!$I$10^2)</f>
        <v>20.72</v>
      </c>
      <c r="N61" s="33">
        <f>(L61-Calculations!$H$10)/(Calculations!$G$10-Calculations!$H$10)</f>
        <v>-1.1176306230790483E-3</v>
      </c>
      <c r="O61" s="23"/>
      <c r="P61" s="61">
        <f>(Calculations!$E$10*K61)/(Calculations!$I$21^2)</f>
        <v>82.88</v>
      </c>
      <c r="Q61" s="69">
        <f>Calculations!$H$21+(Calculations!$G$21-Calculations!$H$21)*EXP(-Calculations!$L$21*Table!P61)</f>
        <v>59.67938077684034</v>
      </c>
      <c r="R61" s="68">
        <f>(Calculations!$E$10*Table!K61)/Calculations!$I$10^2</f>
        <v>20.72</v>
      </c>
      <c r="S61" s="61">
        <f>Calculations!$H$10+(Calculations!$G$10-Calculations!$H$10)*Calculations!$N$10*EXP(-(Calculations!$M$10^2)*R61)</f>
        <v>59.669081350548844</v>
      </c>
      <c r="U61" s="14">
        <v>55</v>
      </c>
      <c r="V61" s="64"/>
      <c r="W61" s="32"/>
      <c r="X61" s="33"/>
      <c r="Y61" s="23"/>
      <c r="Z61" s="25"/>
      <c r="AA61" s="67"/>
      <c r="AB61" s="65"/>
      <c r="AC61" s="25"/>
      <c r="AE61" s="14">
        <f t="shared" si="1"/>
        <v>55</v>
      </c>
      <c r="AF61" s="62"/>
      <c r="AG61" s="32"/>
      <c r="AH61" s="33"/>
      <c r="AI61" s="23"/>
      <c r="AJ61" s="67"/>
      <c r="AK61" s="65"/>
      <c r="AN61" s="14">
        <v>55</v>
      </c>
      <c r="AO61" s="64"/>
      <c r="AP61" s="32"/>
      <c r="AQ61" s="33"/>
      <c r="AR61" s="23"/>
      <c r="AS61" s="25"/>
      <c r="AT61" s="67"/>
      <c r="AU61" s="65"/>
      <c r="AV61" s="25"/>
      <c r="AX61" s="14">
        <v>55</v>
      </c>
      <c r="AY61" s="64"/>
      <c r="AZ61" s="32"/>
      <c r="BA61" s="33"/>
      <c r="BB61" s="23"/>
      <c r="BC61" s="25"/>
      <c r="BD61" s="67"/>
      <c r="BE61" s="65"/>
      <c r="BF61" s="25"/>
    </row>
    <row r="62" spans="2:58" x14ac:dyDescent="0.2">
      <c r="B62" s="14">
        <f t="shared" si="0"/>
        <v>56</v>
      </c>
      <c r="C62" s="62">
        <v>61.79</v>
      </c>
      <c r="D62" s="32">
        <f>(Calculations!$E$9*Table!B62)/(Calculations!$I$9^2)</f>
        <v>36.835555555555558</v>
      </c>
      <c r="E62" s="33">
        <f>(C62-Calculations!$H$9)/(Calculations!$G$9-Calculations!$H$9)</f>
        <v>-8.387600937744201E-2</v>
      </c>
      <c r="F62" s="23"/>
      <c r="G62" s="67">
        <f>Calculations!$H$9+(Calculations!$G$9-Calculations!$H$9)*EXP(-Calculations!$L$9*D62)</f>
        <v>58.404731136859425</v>
      </c>
      <c r="H62" s="65">
        <f>Calculations!$H$9+(Calculations!$G$9-Calculations!$H$9)*Calculations!$N$9*EXP(-(Calculations!$M$9^2)*D62)</f>
        <v>58.349516700655734</v>
      </c>
      <c r="K62" s="14">
        <v>57</v>
      </c>
      <c r="L62" s="64">
        <v>59.71</v>
      </c>
      <c r="M62" s="32">
        <f>(Calculations!$E$10*Table!K62)/(Calculations!$I$10^2)</f>
        <v>21.09</v>
      </c>
      <c r="N62" s="33">
        <f>(L62-Calculations!$H$10)/(Calculations!$G$10-Calculations!$H$10)</f>
        <v>-2.7940765576971247E-4</v>
      </c>
      <c r="O62" s="23"/>
      <c r="P62" s="61">
        <f>(Calculations!$E$10*K62)/(Calculations!$I$21^2)</f>
        <v>84.36</v>
      </c>
      <c r="Q62" s="69">
        <f>Calculations!$H$21+(Calculations!$G$21-Calculations!$H$21)*EXP(-Calculations!$L$21*Table!P62)</f>
        <v>59.681952199818333</v>
      </c>
      <c r="R62" s="68">
        <f>(Calculations!$E$10*Table!K62)/Calculations!$I$10^2</f>
        <v>21.09</v>
      </c>
      <c r="S62" s="61">
        <f>Calculations!$H$10+(Calculations!$G$10-Calculations!$H$10)*Calculations!$N$10*EXP(-(Calculations!$M$10^2)*R62)</f>
        <v>59.672761473770507</v>
      </c>
      <c r="U62" s="14">
        <v>56</v>
      </c>
      <c r="V62" s="64"/>
      <c r="W62" s="32"/>
      <c r="X62" s="33"/>
      <c r="Y62" s="23"/>
      <c r="Z62" s="25"/>
      <c r="AA62" s="67"/>
      <c r="AB62" s="65"/>
      <c r="AC62" s="25"/>
      <c r="AE62" s="14">
        <f t="shared" si="1"/>
        <v>56</v>
      </c>
      <c r="AF62" s="62"/>
      <c r="AG62" s="32"/>
      <c r="AH62" s="33"/>
      <c r="AI62" s="23"/>
      <c r="AJ62" s="67"/>
      <c r="AK62" s="65"/>
      <c r="AN62" s="14">
        <v>56</v>
      </c>
      <c r="AO62" s="64"/>
      <c r="AP62" s="32"/>
      <c r="AQ62" s="33"/>
      <c r="AR62" s="23"/>
      <c r="AS62" s="25"/>
      <c r="AT62" s="67"/>
      <c r="AU62" s="65"/>
      <c r="AV62" s="25"/>
      <c r="AX62" s="14">
        <v>56</v>
      </c>
      <c r="AY62" s="64"/>
      <c r="AZ62" s="32"/>
      <c r="BA62" s="33"/>
      <c r="BB62" s="23"/>
      <c r="BC62" s="25"/>
      <c r="BD62" s="67"/>
      <c r="BE62" s="65"/>
      <c r="BF62" s="25"/>
    </row>
    <row r="63" spans="2:58" x14ac:dyDescent="0.2">
      <c r="B63" s="14">
        <f t="shared" si="0"/>
        <v>57</v>
      </c>
      <c r="C63" s="62">
        <v>61.79</v>
      </c>
      <c r="D63" s="32">
        <f>(Calculations!$E$9*Table!B63)/(Calculations!$I$9^2)</f>
        <v>37.493333333333339</v>
      </c>
      <c r="E63" s="33">
        <f>(C63-Calculations!$H$9)/(Calculations!$G$9-Calculations!$H$9)</f>
        <v>-8.387600937744201E-2</v>
      </c>
      <c r="F63" s="23"/>
      <c r="G63" s="67">
        <f>Calculations!$H$9+(Calculations!$G$9-Calculations!$H$9)*EXP(-Calculations!$L$9*D63)</f>
        <v>58.420052041885263</v>
      </c>
      <c r="H63" s="65">
        <f>Calculations!$H$9+(Calculations!$G$9-Calculations!$H$9)*Calculations!$N$9*EXP(-(Calculations!$M$9^2)*D63)</f>
        <v>58.369006491368467</v>
      </c>
      <c r="K63" s="14">
        <v>58</v>
      </c>
      <c r="L63" s="64">
        <v>59.74</v>
      </c>
      <c r="M63" s="32">
        <f>(Calculations!$E$10*Table!K63)/(Calculations!$I$10^2)</f>
        <v>21.46</v>
      </c>
      <c r="N63" s="33">
        <f>(L63-Calculations!$H$10)/(Calculations!$G$10-Calculations!$H$10)</f>
        <v>-1.1176306230790483E-3</v>
      </c>
      <c r="O63" s="23"/>
      <c r="P63" s="61">
        <f>(Calculations!$E$10*K63)/(Calculations!$I$21^2)</f>
        <v>85.84</v>
      </c>
      <c r="Q63" s="69">
        <f>Calculations!$H$21+(Calculations!$G$21-Calculations!$H$21)*EXP(-Calculations!$L$21*Table!P63)</f>
        <v>59.68420294067942</v>
      </c>
      <c r="R63" s="68">
        <f>(Calculations!$E$10*Table!K63)/Calculations!$I$10^2</f>
        <v>21.46</v>
      </c>
      <c r="S63" s="61">
        <f>Calculations!$H$10+(Calculations!$G$10-Calculations!$H$10)*Calculations!$N$10*EXP(-(Calculations!$M$10^2)*R63)</f>
        <v>59.676003566639388</v>
      </c>
      <c r="U63" s="14">
        <v>57</v>
      </c>
      <c r="V63" s="64"/>
      <c r="W63" s="32"/>
      <c r="X63" s="33"/>
      <c r="Y63" s="23"/>
      <c r="Z63" s="25"/>
      <c r="AA63" s="67"/>
      <c r="AB63" s="65"/>
      <c r="AC63" s="25"/>
      <c r="AE63" s="14">
        <f t="shared" si="1"/>
        <v>57</v>
      </c>
      <c r="AF63" s="62"/>
      <c r="AG63" s="32"/>
      <c r="AH63" s="33"/>
      <c r="AI63" s="23"/>
      <c r="AJ63" s="67"/>
      <c r="AK63" s="65"/>
      <c r="AN63" s="14">
        <v>57</v>
      </c>
      <c r="AO63" s="64"/>
      <c r="AP63" s="32"/>
      <c r="AQ63" s="33"/>
      <c r="AR63" s="23"/>
      <c r="AS63" s="25"/>
      <c r="AT63" s="67"/>
      <c r="AU63" s="65"/>
      <c r="AV63" s="25"/>
      <c r="AX63" s="14">
        <v>57</v>
      </c>
      <c r="AY63" s="64"/>
      <c r="AZ63" s="32"/>
      <c r="BA63" s="33"/>
      <c r="BB63" s="23"/>
      <c r="BC63" s="25"/>
      <c r="BD63" s="67"/>
      <c r="BE63" s="65"/>
      <c r="BF63" s="25"/>
    </row>
    <row r="64" spans="2:58" x14ac:dyDescent="0.2">
      <c r="B64" s="14">
        <f t="shared" si="0"/>
        <v>58</v>
      </c>
      <c r="C64" s="62">
        <v>61.82</v>
      </c>
      <c r="D64" s="32">
        <f>(Calculations!$E$9*Table!B64)/(Calculations!$I$9^2)</f>
        <v>38.151111111111121</v>
      </c>
      <c r="E64" s="33">
        <f>(C64-Calculations!$H$9)/(Calculations!$G$9-Calculations!$H$9)</f>
        <v>-8.4657462880958587E-2</v>
      </c>
      <c r="F64" s="23"/>
      <c r="G64" s="67">
        <f>Calculations!$H$9+(Calculations!$G$9-Calculations!$H$9)*EXP(-Calculations!$L$9*D64)</f>
        <v>58.43395265438685</v>
      </c>
      <c r="H64" s="65">
        <f>Calculations!$H$9+(Calculations!$G$9-Calculations!$H$9)*Calculations!$N$9*EXP(-(Calculations!$M$9^2)*D64)</f>
        <v>58.386773467050958</v>
      </c>
      <c r="K64" s="14">
        <v>59</v>
      </c>
      <c r="L64" s="64">
        <v>59.74</v>
      </c>
      <c r="M64" s="32">
        <f>(Calculations!$E$10*Table!K64)/(Calculations!$I$10^2)</f>
        <v>21.830000000000005</v>
      </c>
      <c r="N64" s="33">
        <f>(L64-Calculations!$H$10)/(Calculations!$G$10-Calculations!$H$10)</f>
        <v>-1.1176306230790483E-3</v>
      </c>
      <c r="O64" s="23"/>
      <c r="P64" s="61">
        <f>(Calculations!$E$10*K64)/(Calculations!$I$21^2)</f>
        <v>87.320000000000022</v>
      </c>
      <c r="Q64" s="69">
        <f>Calculations!$H$21+(Calculations!$G$21-Calculations!$H$21)*EXP(-Calculations!$L$21*Table!P64)</f>
        <v>59.686172991685083</v>
      </c>
      <c r="R64" s="68">
        <f>(Calculations!$E$10*Table!K64)/Calculations!$I$10^2</f>
        <v>21.830000000000005</v>
      </c>
      <c r="S64" s="61">
        <f>Calculations!$H$10+(Calculations!$G$10-Calculations!$H$10)*Calculations!$N$10*EXP(-(Calculations!$M$10^2)*R64)</f>
        <v>59.678859766156997</v>
      </c>
      <c r="U64" s="14">
        <v>58</v>
      </c>
      <c r="V64" s="64"/>
      <c r="W64" s="32"/>
      <c r="X64" s="33"/>
      <c r="Y64" s="23"/>
      <c r="Z64" s="25"/>
      <c r="AA64" s="67"/>
      <c r="AB64" s="65"/>
      <c r="AC64" s="25"/>
      <c r="AE64" s="14">
        <f t="shared" si="1"/>
        <v>58</v>
      </c>
      <c r="AF64" s="62"/>
      <c r="AG64" s="32"/>
      <c r="AH64" s="33"/>
      <c r="AI64" s="23"/>
      <c r="AJ64" s="67"/>
      <c r="AK64" s="65"/>
      <c r="AN64" s="14">
        <v>58</v>
      </c>
      <c r="AO64" s="64"/>
      <c r="AP64" s="32"/>
      <c r="AQ64" s="33"/>
      <c r="AR64" s="23"/>
      <c r="AS64" s="25"/>
      <c r="AT64" s="67"/>
      <c r="AU64" s="65"/>
      <c r="AV64" s="25"/>
      <c r="AX64" s="14">
        <v>58</v>
      </c>
      <c r="AY64" s="64"/>
      <c r="AZ64" s="32"/>
      <c r="BA64" s="33"/>
      <c r="BB64" s="23"/>
      <c r="BC64" s="25"/>
      <c r="BD64" s="67"/>
      <c r="BE64" s="65"/>
      <c r="BF64" s="25"/>
    </row>
    <row r="65" spans="2:58" x14ac:dyDescent="0.2">
      <c r="B65" s="14">
        <f t="shared" si="0"/>
        <v>59</v>
      </c>
      <c r="C65" s="62">
        <v>61.82</v>
      </c>
      <c r="D65" s="32">
        <f>(Calculations!$E$9*Table!B65)/(Calculations!$I$9^2)</f>
        <v>38.808888888888902</v>
      </c>
      <c r="E65" s="33">
        <f>(C65-Calculations!$H$9)/(Calculations!$G$9-Calculations!$H$9)</f>
        <v>-8.4657462880958587E-2</v>
      </c>
      <c r="F65" s="23"/>
      <c r="G65" s="67">
        <f>Calculations!$H$9+(Calculations!$G$9-Calculations!$H$9)*EXP(-Calculations!$L$9*D65)</f>
        <v>58.446564639618352</v>
      </c>
      <c r="H65" s="65">
        <f>Calculations!$H$9+(Calculations!$G$9-Calculations!$H$9)*Calculations!$N$9*EXP(-(Calculations!$M$9^2)*D65)</f>
        <v>58.402969917262006</v>
      </c>
      <c r="K65" s="14">
        <v>60</v>
      </c>
      <c r="L65" s="64">
        <v>59.71</v>
      </c>
      <c r="M65" s="32">
        <f>(Calculations!$E$10*Table!K65)/(Calculations!$I$10^2)</f>
        <v>22.2</v>
      </c>
      <c r="N65" s="33">
        <f>(L65-Calculations!$H$10)/(Calculations!$G$10-Calculations!$H$10)</f>
        <v>-2.7940765576971247E-4</v>
      </c>
      <c r="O65" s="23"/>
      <c r="P65" s="61">
        <f>(Calculations!$E$10*K65)/(Calculations!$I$21^2)</f>
        <v>88.8</v>
      </c>
      <c r="Q65" s="69">
        <f>Calculations!$H$21+(Calculations!$G$21-Calculations!$H$21)*EXP(-Calculations!$L$21*Table!P65)</f>
        <v>59.687897357662528</v>
      </c>
      <c r="R65" s="68">
        <f>(Calculations!$E$10*Table!K65)/Calculations!$I$10^2</f>
        <v>22.2</v>
      </c>
      <c r="S65" s="61">
        <f>Calculations!$H$10+(Calculations!$G$10-Calculations!$H$10)*Calculations!$N$10*EXP(-(Calculations!$M$10^2)*R65)</f>
        <v>59.681376003666003</v>
      </c>
      <c r="U65" s="14">
        <v>59</v>
      </c>
      <c r="V65" s="64"/>
      <c r="W65" s="32"/>
      <c r="X65" s="33"/>
      <c r="Y65" s="23"/>
      <c r="Z65" s="25"/>
      <c r="AA65" s="67"/>
      <c r="AB65" s="65"/>
      <c r="AC65" s="25"/>
      <c r="AE65" s="14">
        <f t="shared" si="1"/>
        <v>59</v>
      </c>
      <c r="AF65" s="62"/>
      <c r="AG65" s="32"/>
      <c r="AH65" s="33"/>
      <c r="AI65" s="23"/>
      <c r="AJ65" s="67"/>
      <c r="AK65" s="65"/>
      <c r="AN65" s="14">
        <v>59</v>
      </c>
      <c r="AO65" s="64"/>
      <c r="AP65" s="32"/>
      <c r="AQ65" s="33"/>
      <c r="AR65" s="23"/>
      <c r="AS65" s="25"/>
      <c r="AT65" s="67"/>
      <c r="AU65" s="65"/>
      <c r="AV65" s="25"/>
      <c r="AX65" s="14">
        <v>59</v>
      </c>
      <c r="AY65" s="64"/>
      <c r="AZ65" s="32"/>
      <c r="BA65" s="33"/>
      <c r="BB65" s="23"/>
      <c r="BC65" s="25"/>
      <c r="BD65" s="67"/>
      <c r="BE65" s="65"/>
      <c r="BF65" s="25"/>
    </row>
    <row r="66" spans="2:58" x14ac:dyDescent="0.2">
      <c r="B66" s="14">
        <f t="shared" si="0"/>
        <v>60</v>
      </c>
      <c r="C66" s="62">
        <v>61.82</v>
      </c>
      <c r="D66" s="32">
        <f>(Calculations!$E$9*Table!B66)/(Calculations!$I$9^2)</f>
        <v>39.466666666666669</v>
      </c>
      <c r="E66" s="33">
        <f>(C66-Calculations!$H$9)/(Calculations!$G$9-Calculations!$H$9)</f>
        <v>-8.4657462880958587E-2</v>
      </c>
      <c r="F66" s="23"/>
      <c r="G66" s="67">
        <f>Calculations!$H$9+(Calculations!$G$9-Calculations!$H$9)*EXP(-Calculations!$L$9*D66)</f>
        <v>58.458007457081365</v>
      </c>
      <c r="H66" s="65">
        <f>Calculations!$H$9+(Calculations!$G$9-Calculations!$H$9)*Calculations!$N$9*EXP(-(Calculations!$M$9^2)*D66)</f>
        <v>58.417734669807778</v>
      </c>
      <c r="K66" s="14">
        <v>61</v>
      </c>
      <c r="L66" s="64">
        <v>59.71</v>
      </c>
      <c r="M66" s="32">
        <f>(Calculations!$E$10*Table!K66)/(Calculations!$I$10^2)</f>
        <v>22.570000000000004</v>
      </c>
      <c r="N66" s="33">
        <f>(L66-Calculations!$H$10)/(Calculations!$G$10-Calculations!$H$10)</f>
        <v>-2.7940765576971247E-4</v>
      </c>
      <c r="O66" s="23"/>
      <c r="P66" s="61">
        <f>(Calculations!$E$10*K66)/(Calculations!$I$21^2)</f>
        <v>90.280000000000015</v>
      </c>
      <c r="Q66" s="69">
        <f>Calculations!$H$21+(Calculations!$G$21-Calculations!$H$21)*EXP(-Calculations!$L$21*Table!P66)</f>
        <v>59.689406677987549</v>
      </c>
      <c r="R66" s="68">
        <f>(Calculations!$E$10*Table!K66)/Calculations!$I$10^2</f>
        <v>22.570000000000004</v>
      </c>
      <c r="S66" s="61">
        <f>Calculations!$H$10+(Calculations!$G$10-Calculations!$H$10)*Calculations!$N$10*EXP(-(Calculations!$M$10^2)*R66)</f>
        <v>59.683592743485029</v>
      </c>
      <c r="U66" s="14">
        <v>60</v>
      </c>
      <c r="V66" s="64"/>
      <c r="W66" s="32"/>
      <c r="X66" s="33"/>
      <c r="Y66" s="23"/>
      <c r="Z66" s="25"/>
      <c r="AA66" s="67"/>
      <c r="AB66" s="65"/>
      <c r="AC66" s="25"/>
      <c r="AE66" s="14">
        <f t="shared" si="1"/>
        <v>60</v>
      </c>
      <c r="AF66" s="62"/>
      <c r="AG66" s="32"/>
      <c r="AH66" s="33"/>
      <c r="AI66" s="23"/>
      <c r="AJ66" s="67"/>
      <c r="AK66" s="65"/>
      <c r="AN66" s="14">
        <v>60</v>
      </c>
      <c r="AO66" s="64"/>
      <c r="AP66" s="32"/>
      <c r="AQ66" s="33"/>
      <c r="AR66" s="23"/>
      <c r="AS66" s="25"/>
      <c r="AT66" s="67"/>
      <c r="AU66" s="65"/>
      <c r="AV66" s="25"/>
      <c r="AX66" s="14">
        <v>60</v>
      </c>
      <c r="AY66" s="64"/>
      <c r="AZ66" s="32"/>
      <c r="BA66" s="33"/>
      <c r="BB66" s="23"/>
      <c r="BC66" s="25"/>
      <c r="BD66" s="67"/>
      <c r="BE66" s="65"/>
      <c r="BF66" s="25"/>
    </row>
    <row r="67" spans="2:58" x14ac:dyDescent="0.2">
      <c r="B67" s="14">
        <f t="shared" si="0"/>
        <v>61</v>
      </c>
      <c r="C67" s="62">
        <v>61.82</v>
      </c>
      <c r="D67" s="32">
        <f>(Calculations!$E$9*Table!B67)/(Calculations!$I$9^2)</f>
        <v>40.12444444444445</v>
      </c>
      <c r="E67" s="33">
        <f>(C67-Calculations!$H$9)/(Calculations!$G$9-Calculations!$H$9)</f>
        <v>-8.4657462880958587E-2</v>
      </c>
      <c r="F67" s="23"/>
      <c r="G67" s="67">
        <f>Calculations!$H$9+(Calculations!$G$9-Calculations!$H$9)*EXP(-Calculations!$L$9*D67)</f>
        <v>58.468389492033708</v>
      </c>
      <c r="H67" s="65">
        <f>Calculations!$H$9+(Calculations!$G$9-Calculations!$H$9)*Calculations!$N$9*EXP(-(Calculations!$M$9^2)*D67)</f>
        <v>58.431194280703828</v>
      </c>
      <c r="K67" s="14">
        <v>62</v>
      </c>
      <c r="L67" s="64">
        <v>59.74</v>
      </c>
      <c r="M67" s="32">
        <f>(Calculations!$E$10*Table!K67)/(Calculations!$I$10^2)</f>
        <v>22.940000000000005</v>
      </c>
      <c r="N67" s="33">
        <f>(L67-Calculations!$H$10)/(Calculations!$G$10-Calculations!$H$10)</f>
        <v>-1.1176306230790483E-3</v>
      </c>
      <c r="O67" s="23"/>
      <c r="P67" s="61">
        <f>(Calculations!$E$10*K67)/(Calculations!$I$21^2)</f>
        <v>91.760000000000019</v>
      </c>
      <c r="Q67" s="69">
        <f>Calculations!$H$21+(Calculations!$G$21-Calculations!$H$21)*EXP(-Calculations!$L$21*Table!P67)</f>
        <v>59.690727770999892</v>
      </c>
      <c r="R67" s="68">
        <f>(Calculations!$E$10*Table!K67)/Calculations!$I$10^2</f>
        <v>22.940000000000005</v>
      </c>
      <c r="S67" s="61">
        <f>Calculations!$H$10+(Calculations!$G$10-Calculations!$H$10)*Calculations!$N$10*EXP(-(Calculations!$M$10^2)*R67)</f>
        <v>59.685545633626624</v>
      </c>
      <c r="U67" s="14">
        <v>61</v>
      </c>
      <c r="V67" s="64"/>
      <c r="W67" s="32"/>
      <c r="X67" s="33"/>
      <c r="Y67" s="23"/>
      <c r="Z67" s="25"/>
      <c r="AA67" s="67"/>
      <c r="AB67" s="65"/>
      <c r="AC67" s="25"/>
      <c r="AE67" s="14">
        <f t="shared" si="1"/>
        <v>61</v>
      </c>
      <c r="AF67" s="62"/>
      <c r="AG67" s="32"/>
      <c r="AH67" s="33"/>
      <c r="AI67" s="23"/>
      <c r="AJ67" s="67"/>
      <c r="AK67" s="65"/>
      <c r="AN67" s="14">
        <v>61</v>
      </c>
      <c r="AO67" s="64"/>
      <c r="AP67" s="32"/>
      <c r="AQ67" s="33"/>
      <c r="AR67" s="23"/>
      <c r="AS67" s="25"/>
      <c r="AT67" s="67"/>
      <c r="AU67" s="65"/>
      <c r="AV67" s="25"/>
      <c r="AX67" s="14">
        <v>61</v>
      </c>
      <c r="AY67" s="64"/>
      <c r="AZ67" s="32"/>
      <c r="BA67" s="33"/>
      <c r="BB67" s="23"/>
      <c r="BC67" s="25"/>
      <c r="BD67" s="67"/>
      <c r="BE67" s="65"/>
      <c r="BF67" s="25"/>
    </row>
    <row r="68" spans="2:58" x14ac:dyDescent="0.2">
      <c r="B68" s="14">
        <f t="shared" si="0"/>
        <v>62</v>
      </c>
      <c r="C68" s="62">
        <v>61.85</v>
      </c>
      <c r="D68" s="32">
        <f>(Calculations!$E$9*Table!B68)/(Calculations!$I$9^2)</f>
        <v>40.782222222222231</v>
      </c>
      <c r="E68" s="33">
        <f>(C68-Calculations!$H$9)/(Calculations!$G$9-Calculations!$H$9)</f>
        <v>-8.543891638447515E-2</v>
      </c>
      <c r="F68" s="23"/>
      <c r="G68" s="67">
        <f>Calculations!$H$9+(Calculations!$G$9-Calculations!$H$9)*EXP(-Calculations!$L$9*D68)</f>
        <v>58.477809082104066</v>
      </c>
      <c r="H68" s="65">
        <f>Calculations!$H$9+(Calculations!$G$9-Calculations!$H$9)*Calculations!$N$9*EXP(-(Calculations!$M$9^2)*D68)</f>
        <v>58.443464118949436</v>
      </c>
      <c r="K68" s="14">
        <v>63</v>
      </c>
      <c r="L68" s="64">
        <v>59.74</v>
      </c>
      <c r="M68" s="32">
        <f>(Calculations!$E$10*Table!K68)/(Calculations!$I$10^2)</f>
        <v>23.310000000000002</v>
      </c>
      <c r="N68" s="33">
        <f>(L68-Calculations!$H$10)/(Calculations!$G$10-Calculations!$H$10)</f>
        <v>-1.1176306230790483E-3</v>
      </c>
      <c r="O68" s="23"/>
      <c r="P68" s="61">
        <f>(Calculations!$E$10*K68)/(Calculations!$I$21^2)</f>
        <v>93.240000000000009</v>
      </c>
      <c r="Q68" s="69">
        <f>Calculations!$H$21+(Calculations!$G$21-Calculations!$H$21)*EXP(-Calculations!$L$21*Table!P68)</f>
        <v>59.69188411052459</v>
      </c>
      <c r="R68" s="68">
        <f>(Calculations!$E$10*Table!K68)/Calculations!$I$10^2</f>
        <v>23.310000000000002</v>
      </c>
      <c r="S68" s="61">
        <f>Calculations!$H$10+(Calculations!$G$10-Calculations!$H$10)*Calculations!$N$10*EXP(-(Calculations!$M$10^2)*R68)</f>
        <v>59.68726607906293</v>
      </c>
      <c r="U68" s="14">
        <v>62</v>
      </c>
      <c r="V68" s="64"/>
      <c r="W68" s="32"/>
      <c r="X68" s="33"/>
      <c r="Y68" s="23"/>
      <c r="Z68" s="25"/>
      <c r="AA68" s="67"/>
      <c r="AB68" s="65"/>
      <c r="AC68" s="25"/>
      <c r="AE68" s="14">
        <f t="shared" si="1"/>
        <v>62</v>
      </c>
      <c r="AF68" s="62"/>
      <c r="AG68" s="32"/>
      <c r="AH68" s="33"/>
      <c r="AI68" s="23"/>
      <c r="AJ68" s="67"/>
      <c r="AK68" s="65"/>
      <c r="AN68" s="14">
        <v>62</v>
      </c>
      <c r="AO68" s="64"/>
      <c r="AP68" s="32"/>
      <c r="AQ68" s="33"/>
      <c r="AR68" s="23"/>
      <c r="AS68" s="25"/>
      <c r="AT68" s="67"/>
      <c r="AU68" s="65"/>
      <c r="AV68" s="25"/>
      <c r="AX68" s="14">
        <v>62</v>
      </c>
      <c r="AY68" s="64"/>
      <c r="AZ68" s="32"/>
      <c r="BA68" s="33"/>
      <c r="BB68" s="23"/>
      <c r="BC68" s="25"/>
      <c r="BD68" s="67"/>
      <c r="BE68" s="65"/>
      <c r="BF68" s="25"/>
    </row>
    <row r="69" spans="2:58" x14ac:dyDescent="0.2">
      <c r="B69" s="14">
        <f t="shared" si="0"/>
        <v>63</v>
      </c>
      <c r="C69" s="62">
        <v>61.89</v>
      </c>
      <c r="D69" s="32">
        <f>(Calculations!$E$9*Table!B69)/(Calculations!$I$9^2)</f>
        <v>41.440000000000005</v>
      </c>
      <c r="E69" s="33">
        <f>(C69-Calculations!$H$9)/(Calculations!$G$9-Calculations!$H$9)</f>
        <v>-8.648085438916385E-2</v>
      </c>
      <c r="F69" s="23"/>
      <c r="G69" s="67">
        <f>Calculations!$H$9+(Calculations!$G$9-Calculations!$H$9)*EXP(-Calculations!$L$9*D69)</f>
        <v>58.486355448736525</v>
      </c>
      <c r="H69" s="65">
        <f>Calculations!$H$9+(Calculations!$G$9-Calculations!$H$9)*Calculations!$N$9*EXP(-(Calculations!$M$9^2)*D69)</f>
        <v>58.454649355412521</v>
      </c>
      <c r="K69" s="14">
        <v>64</v>
      </c>
      <c r="L69" s="64">
        <v>59.71</v>
      </c>
      <c r="M69" s="32">
        <f>(Calculations!$E$10*Table!K69)/(Calculations!$I$10^2)</f>
        <v>23.680000000000003</v>
      </c>
      <c r="N69" s="33">
        <f>(L69-Calculations!$H$10)/(Calculations!$G$10-Calculations!$H$10)</f>
        <v>-2.7940765576971247E-4</v>
      </c>
      <c r="O69" s="23"/>
      <c r="P69" s="61">
        <f>(Calculations!$E$10*K69)/(Calculations!$I$21^2)</f>
        <v>94.720000000000013</v>
      </c>
      <c r="Q69" s="69">
        <f>Calculations!$H$21+(Calculations!$G$21-Calculations!$H$21)*EXP(-Calculations!$L$21*Table!P69)</f>
        <v>59.692896242966356</v>
      </c>
      <c r="R69" s="68">
        <f>(Calculations!$E$10*Table!K69)/Calculations!$I$10^2</f>
        <v>23.680000000000003</v>
      </c>
      <c r="S69" s="61">
        <f>Calculations!$H$10+(Calculations!$G$10-Calculations!$H$10)*Calculations!$N$10*EXP(-(Calculations!$M$10^2)*R69)</f>
        <v>59.68878174675784</v>
      </c>
      <c r="U69" s="14">
        <v>63</v>
      </c>
      <c r="V69" s="64"/>
      <c r="W69" s="32"/>
      <c r="X69" s="33"/>
      <c r="Y69" s="23"/>
      <c r="Z69" s="25"/>
      <c r="AA69" s="67"/>
      <c r="AB69" s="65"/>
      <c r="AC69" s="25"/>
      <c r="AE69" s="14">
        <f t="shared" si="1"/>
        <v>63</v>
      </c>
      <c r="AF69" s="62"/>
      <c r="AG69" s="32"/>
      <c r="AH69" s="33"/>
      <c r="AI69" s="23"/>
      <c r="AJ69" s="67"/>
      <c r="AK69" s="65"/>
      <c r="AN69" s="14">
        <v>63</v>
      </c>
      <c r="AO69" s="64"/>
      <c r="AP69" s="32"/>
      <c r="AQ69" s="33"/>
      <c r="AR69" s="23"/>
      <c r="AS69" s="25"/>
      <c r="AT69" s="67"/>
      <c r="AU69" s="65"/>
      <c r="AV69" s="25"/>
      <c r="AX69" s="14">
        <v>63</v>
      </c>
      <c r="AY69" s="64"/>
      <c r="AZ69" s="32"/>
      <c r="BA69" s="33"/>
      <c r="BB69" s="23"/>
      <c r="BC69" s="25"/>
      <c r="BD69" s="67"/>
      <c r="BE69" s="65"/>
      <c r="BF69" s="25"/>
    </row>
    <row r="70" spans="2:58" x14ac:dyDescent="0.2">
      <c r="B70" s="14">
        <f t="shared" si="0"/>
        <v>64</v>
      </c>
      <c r="C70" s="62">
        <v>61.89</v>
      </c>
      <c r="D70" s="32">
        <f>(Calculations!$E$9*Table!B70)/(Calculations!$I$9^2)</f>
        <v>42.097777777777786</v>
      </c>
      <c r="E70" s="33">
        <f>(C70-Calculations!$H$9)/(Calculations!$G$9-Calculations!$H$9)</f>
        <v>-8.648085438916385E-2</v>
      </c>
      <c r="F70" s="23"/>
      <c r="G70" s="67">
        <f>Calculations!$H$9+(Calculations!$G$9-Calculations!$H$9)*EXP(-Calculations!$L$9*D70)</f>
        <v>58.494109542287383</v>
      </c>
      <c r="H70" s="65">
        <f>Calculations!$H$9+(Calculations!$G$9-Calculations!$H$9)*Calculations!$N$9*EXP(-(Calculations!$M$9^2)*D70)</f>
        <v>58.464845864301289</v>
      </c>
      <c r="K70" s="14">
        <v>65</v>
      </c>
      <c r="L70" s="64">
        <v>59.74</v>
      </c>
      <c r="M70" s="32">
        <f>(Calculations!$E$10*Table!K70)/(Calculations!$I$10^2)</f>
        <v>24.050000000000004</v>
      </c>
      <c r="N70" s="33">
        <f>(L70-Calculations!$H$10)/(Calculations!$G$10-Calculations!$H$10)</f>
        <v>-1.1176306230790483E-3</v>
      </c>
      <c r="O70" s="23"/>
      <c r="P70" s="61">
        <f>(Calculations!$E$10*K70)/(Calculations!$I$21^2)</f>
        <v>96.200000000000017</v>
      </c>
      <c r="Q70" s="69">
        <f>Calculations!$H$21+(Calculations!$G$21-Calculations!$H$21)*EXP(-Calculations!$L$21*Table!P70)</f>
        <v>59.69378215238811</v>
      </c>
      <c r="R70" s="68">
        <f>(Calculations!$E$10*Table!K70)/Calculations!$I$10^2</f>
        <v>24.050000000000004</v>
      </c>
      <c r="S70" s="61">
        <f>Calculations!$H$10+(Calculations!$G$10-Calculations!$H$10)*Calculations!$N$10*EXP(-(Calculations!$M$10^2)*R70)</f>
        <v>59.690117010587144</v>
      </c>
      <c r="U70" s="14">
        <v>64</v>
      </c>
      <c r="V70" s="64"/>
      <c r="W70" s="32"/>
      <c r="X70" s="33"/>
      <c r="Y70" s="23"/>
      <c r="Z70" s="25"/>
      <c r="AA70" s="67"/>
      <c r="AB70" s="65"/>
      <c r="AC70" s="25"/>
      <c r="AE70" s="14">
        <f t="shared" si="1"/>
        <v>64</v>
      </c>
      <c r="AF70" s="62"/>
      <c r="AG70" s="32"/>
      <c r="AH70" s="33"/>
      <c r="AI70" s="23"/>
      <c r="AJ70" s="67"/>
      <c r="AK70" s="65"/>
      <c r="AN70" s="14">
        <v>64</v>
      </c>
      <c r="AO70" s="64"/>
      <c r="AP70" s="32"/>
      <c r="AQ70" s="33"/>
      <c r="AR70" s="23"/>
      <c r="AS70" s="25"/>
      <c r="AT70" s="67"/>
      <c r="AU70" s="65"/>
      <c r="AV70" s="25"/>
      <c r="AX70" s="14">
        <v>64</v>
      </c>
      <c r="AY70" s="64"/>
      <c r="AZ70" s="32"/>
      <c r="BA70" s="33"/>
      <c r="BB70" s="23"/>
      <c r="BC70" s="25"/>
      <c r="BD70" s="67"/>
      <c r="BE70" s="65"/>
      <c r="BF70" s="25"/>
    </row>
    <row r="71" spans="2:58" x14ac:dyDescent="0.2">
      <c r="B71" s="14">
        <f t="shared" ref="B71:B134" si="2">B70+1</f>
        <v>65</v>
      </c>
      <c r="C71" s="62">
        <v>61.85</v>
      </c>
      <c r="D71" s="32">
        <f>(Calculations!$E$9*Table!B71)/(Calculations!$I$9^2)</f>
        <v>42.755555555555567</v>
      </c>
      <c r="E71" s="33">
        <f>(C71-Calculations!$H$9)/(Calculations!$G$9-Calculations!$H$9)</f>
        <v>-8.543891638447515E-2</v>
      </c>
      <c r="F71" s="23"/>
      <c r="G71" s="67">
        <f>Calculations!$H$9+(Calculations!$G$9-Calculations!$H$9)*EXP(-Calculations!$L$9*D71)</f>
        <v>58.501144808779138</v>
      </c>
      <c r="H71" s="65">
        <f>Calculations!$H$9+(Calculations!$G$9-Calculations!$H$9)*Calculations!$N$9*EXP(-(Calculations!$M$9^2)*D71)</f>
        <v>58.474141044949619</v>
      </c>
      <c r="K71" s="14">
        <v>66</v>
      </c>
      <c r="L71" s="64">
        <v>59.71</v>
      </c>
      <c r="M71" s="32">
        <f>(Calculations!$E$10*Table!K71)/(Calculations!$I$10^2)</f>
        <v>24.42</v>
      </c>
      <c r="N71" s="33">
        <f>(L71-Calculations!$H$10)/(Calculations!$G$10-Calculations!$H$10)</f>
        <v>-2.7940765576971247E-4</v>
      </c>
      <c r="O71" s="23"/>
      <c r="P71" s="61">
        <f>(Calculations!$E$10*K71)/(Calculations!$I$21^2)</f>
        <v>97.68</v>
      </c>
      <c r="Q71" s="69">
        <f>Calculations!$H$21+(Calculations!$G$21-Calculations!$H$21)*EXP(-Calculations!$L$21*Table!P71)</f>
        <v>59.694557580060582</v>
      </c>
      <c r="R71" s="68">
        <f>(Calculations!$E$10*Table!K71)/Calculations!$I$10^2</f>
        <v>24.42</v>
      </c>
      <c r="S71" s="61">
        <f>Calculations!$H$10+(Calculations!$G$10-Calculations!$H$10)*Calculations!$N$10*EXP(-(Calculations!$M$10^2)*R71)</f>
        <v>59.691293343301645</v>
      </c>
      <c r="U71" s="14">
        <v>65</v>
      </c>
      <c r="V71" s="64"/>
      <c r="W71" s="32"/>
      <c r="X71" s="33"/>
      <c r="Y71" s="23"/>
      <c r="Z71" s="25"/>
      <c r="AA71" s="67"/>
      <c r="AB71" s="65"/>
      <c r="AC71" s="25"/>
      <c r="AE71" s="14">
        <f t="shared" si="1"/>
        <v>65</v>
      </c>
      <c r="AF71" s="62"/>
      <c r="AG71" s="32"/>
      <c r="AH71" s="33"/>
      <c r="AI71" s="23"/>
      <c r="AJ71" s="67"/>
      <c r="AK71" s="65"/>
      <c r="AN71" s="14">
        <v>65</v>
      </c>
      <c r="AO71" s="64"/>
      <c r="AP71" s="32"/>
      <c r="AQ71" s="33"/>
      <c r="AR71" s="23"/>
      <c r="AS71" s="25"/>
      <c r="AT71" s="67"/>
      <c r="AU71" s="65"/>
      <c r="AV71" s="25"/>
      <c r="AX71" s="14">
        <v>65</v>
      </c>
      <c r="AY71" s="64"/>
      <c r="AZ71" s="32"/>
      <c r="BA71" s="33"/>
      <c r="BB71" s="23"/>
      <c r="BC71" s="25"/>
      <c r="BD71" s="67"/>
      <c r="BE71" s="65"/>
      <c r="BF71" s="25"/>
    </row>
    <row r="72" spans="2:58" x14ac:dyDescent="0.2">
      <c r="B72" s="14">
        <f t="shared" si="2"/>
        <v>66</v>
      </c>
      <c r="C72" s="62">
        <v>61.89</v>
      </c>
      <c r="D72" s="32">
        <f>(Calculations!$E$9*Table!B72)/(Calculations!$I$9^2)</f>
        <v>43.413333333333334</v>
      </c>
      <c r="E72" s="33">
        <f>(C72-Calculations!$H$9)/(Calculations!$G$9-Calculations!$H$9)</f>
        <v>-8.648085438916385E-2</v>
      </c>
      <c r="F72" s="23"/>
      <c r="G72" s="67">
        <f>Calculations!$H$9+(Calculations!$G$9-Calculations!$H$9)*EXP(-Calculations!$L$9*D72)</f>
        <v>58.507527885574028</v>
      </c>
      <c r="H72" s="65">
        <f>Calculations!$H$9+(Calculations!$G$9-Calculations!$H$9)*Calculations!$N$9*EXP(-(Calculations!$M$9^2)*D72)</f>
        <v>58.482614570960116</v>
      </c>
      <c r="K72" s="14">
        <v>67</v>
      </c>
      <c r="L72" s="64">
        <v>59.71</v>
      </c>
      <c r="M72" s="32">
        <f>(Calculations!$E$10*Table!K72)/(Calculations!$I$10^2)</f>
        <v>24.790000000000003</v>
      </c>
      <c r="N72" s="33">
        <f>(L72-Calculations!$H$10)/(Calculations!$G$10-Calculations!$H$10)</f>
        <v>-2.7940765576971247E-4</v>
      </c>
      <c r="O72" s="23"/>
      <c r="P72" s="61">
        <f>(Calculations!$E$10*K72)/(Calculations!$I$21^2)</f>
        <v>99.160000000000011</v>
      </c>
      <c r="Q72" s="69">
        <f>Calculations!$H$21+(Calculations!$G$21-Calculations!$H$21)*EXP(-Calculations!$L$21*Table!P72)</f>
        <v>59.695236304160893</v>
      </c>
      <c r="R72" s="68">
        <f>(Calculations!$E$10*Table!K72)/Calculations!$I$10^2</f>
        <v>24.790000000000003</v>
      </c>
      <c r="S72" s="61">
        <f>Calculations!$H$10+(Calculations!$G$10-Calculations!$H$10)*Calculations!$N$10*EXP(-(Calculations!$M$10^2)*R72)</f>
        <v>59.692329661836496</v>
      </c>
      <c r="U72" s="14">
        <v>66</v>
      </c>
      <c r="V72" s="64"/>
      <c r="W72" s="32"/>
      <c r="X72" s="33"/>
      <c r="Y72" s="23"/>
      <c r="Z72" s="25"/>
      <c r="AA72" s="67"/>
      <c r="AB72" s="65"/>
      <c r="AC72" s="25"/>
      <c r="AE72" s="14">
        <f t="shared" ref="AE72:AE135" si="3">AE71+1</f>
        <v>66</v>
      </c>
      <c r="AF72" s="62"/>
      <c r="AG72" s="32"/>
      <c r="AH72" s="33"/>
      <c r="AI72" s="23"/>
      <c r="AJ72" s="67"/>
      <c r="AK72" s="65"/>
      <c r="AN72" s="14">
        <v>66</v>
      </c>
      <c r="AO72" s="64"/>
      <c r="AP72" s="32"/>
      <c r="AQ72" s="33"/>
      <c r="AR72" s="23"/>
      <c r="AS72" s="25"/>
      <c r="AT72" s="67"/>
      <c r="AU72" s="65"/>
      <c r="AV72" s="25"/>
      <c r="AX72" s="14">
        <v>66</v>
      </c>
      <c r="AY72" s="64"/>
      <c r="AZ72" s="32"/>
      <c r="BA72" s="33"/>
      <c r="BB72" s="23"/>
      <c r="BC72" s="25"/>
      <c r="BD72" s="67"/>
      <c r="BE72" s="65"/>
      <c r="BF72" s="25"/>
    </row>
    <row r="73" spans="2:58" x14ac:dyDescent="0.2">
      <c r="B73" s="14">
        <f t="shared" si="2"/>
        <v>67</v>
      </c>
      <c r="C73" s="62">
        <v>61.89</v>
      </c>
      <c r="D73" s="32">
        <f>(Calculations!$E$9*Table!B73)/(Calculations!$I$9^2)</f>
        <v>44.071111111111115</v>
      </c>
      <c r="E73" s="33">
        <f>(C73-Calculations!$H$9)/(Calculations!$G$9-Calculations!$H$9)</f>
        <v>-8.648085438916385E-2</v>
      </c>
      <c r="F73" s="23"/>
      <c r="G73" s="67">
        <f>Calculations!$H$9+(Calculations!$G$9-Calculations!$H$9)*EXP(-Calculations!$L$9*D73)</f>
        <v>58.513319232556725</v>
      </c>
      <c r="H73" s="65">
        <f>Calculations!$H$9+(Calculations!$G$9-Calculations!$H$9)*Calculations!$N$9*EXP(-(Calculations!$M$9^2)*D73)</f>
        <v>58.490339073126016</v>
      </c>
      <c r="K73" s="14">
        <v>68</v>
      </c>
      <c r="L73" s="64">
        <v>59.71</v>
      </c>
      <c r="M73" s="32">
        <f>(Calculations!$E$10*Table!K73)/(Calculations!$I$10^2)</f>
        <v>25.160000000000004</v>
      </c>
      <c r="N73" s="33">
        <f>(L73-Calculations!$H$10)/(Calculations!$G$10-Calculations!$H$10)</f>
        <v>-2.7940765576971247E-4</v>
      </c>
      <c r="O73" s="23"/>
      <c r="P73" s="61">
        <f>(Calculations!$E$10*K73)/(Calculations!$I$21^2)</f>
        <v>100.64000000000001</v>
      </c>
      <c r="Q73" s="69">
        <f>Calculations!$H$21+(Calculations!$G$21-Calculations!$H$21)*EXP(-Calculations!$L$21*Table!P73)</f>
        <v>59.695830384589918</v>
      </c>
      <c r="R73" s="68">
        <f>(Calculations!$E$10*Table!K73)/Calculations!$I$10^2</f>
        <v>25.160000000000004</v>
      </c>
      <c r="S73" s="61">
        <f>Calculations!$H$10+(Calculations!$G$10-Calculations!$H$10)*Calculations!$N$10*EXP(-(Calculations!$M$10^2)*R73)</f>
        <v>59.693242631519666</v>
      </c>
      <c r="U73" s="14">
        <v>67</v>
      </c>
      <c r="V73" s="64"/>
      <c r="W73" s="32"/>
      <c r="X73" s="33"/>
      <c r="Y73" s="23"/>
      <c r="Z73" s="25"/>
      <c r="AA73" s="67"/>
      <c r="AB73" s="65"/>
      <c r="AC73" s="25"/>
      <c r="AE73" s="14">
        <f t="shared" si="3"/>
        <v>67</v>
      </c>
      <c r="AF73" s="62"/>
      <c r="AG73" s="32"/>
      <c r="AH73" s="33"/>
      <c r="AI73" s="23"/>
      <c r="AJ73" s="67"/>
      <c r="AK73" s="65"/>
      <c r="AN73" s="14">
        <v>67</v>
      </c>
      <c r="AO73" s="64"/>
      <c r="AP73" s="32"/>
      <c r="AQ73" s="33"/>
      <c r="AR73" s="23"/>
      <c r="AS73" s="25"/>
      <c r="AT73" s="67"/>
      <c r="AU73" s="65"/>
      <c r="AV73" s="25"/>
      <c r="AX73" s="14">
        <v>67</v>
      </c>
      <c r="AY73" s="64"/>
      <c r="AZ73" s="32"/>
      <c r="BA73" s="33"/>
      <c r="BB73" s="23"/>
      <c r="BC73" s="25"/>
      <c r="BD73" s="67"/>
      <c r="BE73" s="65"/>
      <c r="BF73" s="25"/>
    </row>
    <row r="74" spans="2:58" x14ac:dyDescent="0.2">
      <c r="B74" s="14">
        <f t="shared" si="2"/>
        <v>68</v>
      </c>
      <c r="C74" s="62">
        <v>61.89</v>
      </c>
      <c r="D74" s="32">
        <f>(Calculations!$E$9*Table!B74)/(Calculations!$I$9^2)</f>
        <v>44.728888888888896</v>
      </c>
      <c r="E74" s="33">
        <f>(C74-Calculations!$H$9)/(Calculations!$G$9-Calculations!$H$9)</f>
        <v>-8.648085438916385E-2</v>
      </c>
      <c r="F74" s="23"/>
      <c r="G74" s="67">
        <f>Calculations!$H$9+(Calculations!$G$9-Calculations!$H$9)*EXP(-Calculations!$L$9*D74)</f>
        <v>58.518573704804481</v>
      </c>
      <c r="H74" s="65">
        <f>Calculations!$H$9+(Calculations!$G$9-Calculations!$H$9)*Calculations!$N$9*EXP(-(Calculations!$M$9^2)*D74)</f>
        <v>58.497380761985774</v>
      </c>
      <c r="K74" s="14">
        <v>69</v>
      </c>
      <c r="L74" s="64">
        <v>59.71</v>
      </c>
      <c r="M74" s="32">
        <f>(Calculations!$E$10*Table!K74)/(Calculations!$I$10^2)</f>
        <v>25.53</v>
      </c>
      <c r="N74" s="33">
        <f>(L74-Calculations!$H$10)/(Calculations!$G$10-Calculations!$H$10)</f>
        <v>-2.7940765576971247E-4</v>
      </c>
      <c r="O74" s="23"/>
      <c r="P74" s="61">
        <f>(Calculations!$E$10*K74)/(Calculations!$I$21^2)</f>
        <v>102.12</v>
      </c>
      <c r="Q74" s="69">
        <f>Calculations!$H$21+(Calculations!$G$21-Calculations!$H$21)*EXP(-Calculations!$L$21*Table!P74)</f>
        <v>59.696350377258497</v>
      </c>
      <c r="R74" s="68">
        <f>(Calculations!$E$10*Table!K74)/Calculations!$I$10^2</f>
        <v>25.53</v>
      </c>
      <c r="S74" s="61">
        <f>Calculations!$H$10+(Calculations!$G$10-Calculations!$H$10)*Calculations!$N$10*EXP(-(Calculations!$M$10^2)*R74)</f>
        <v>59.694046934071793</v>
      </c>
      <c r="U74" s="14">
        <v>68</v>
      </c>
      <c r="V74" s="64"/>
      <c r="W74" s="32"/>
      <c r="X74" s="33"/>
      <c r="Y74" s="23"/>
      <c r="Z74" s="25"/>
      <c r="AA74" s="67"/>
      <c r="AB74" s="65"/>
      <c r="AC74" s="25"/>
      <c r="AE74" s="14">
        <f t="shared" si="3"/>
        <v>68</v>
      </c>
      <c r="AF74" s="62"/>
      <c r="AG74" s="32"/>
      <c r="AH74" s="33"/>
      <c r="AI74" s="23"/>
      <c r="AJ74" s="67"/>
      <c r="AK74" s="65"/>
      <c r="AN74" s="14">
        <v>68</v>
      </c>
      <c r="AO74" s="64"/>
      <c r="AP74" s="32"/>
      <c r="AQ74" s="33"/>
      <c r="AR74" s="23"/>
      <c r="AS74" s="25"/>
      <c r="AT74" s="67"/>
      <c r="AU74" s="65"/>
      <c r="AV74" s="25"/>
      <c r="AX74" s="14">
        <v>68</v>
      </c>
      <c r="AY74" s="64"/>
      <c r="AZ74" s="32"/>
      <c r="BA74" s="33"/>
      <c r="BB74" s="23"/>
      <c r="BC74" s="25"/>
      <c r="BD74" s="67"/>
      <c r="BE74" s="65"/>
      <c r="BF74" s="25"/>
    </row>
    <row r="75" spans="2:58" x14ac:dyDescent="0.2">
      <c r="B75" s="14">
        <f t="shared" si="2"/>
        <v>69</v>
      </c>
      <c r="C75" s="62">
        <v>61.89</v>
      </c>
      <c r="D75" s="32">
        <f>(Calculations!$E$9*Table!B75)/(Calculations!$I$9^2)</f>
        <v>45.38666666666667</v>
      </c>
      <c r="E75" s="33">
        <f>(C75-Calculations!$H$9)/(Calculations!$G$9-Calculations!$H$9)</f>
        <v>-8.648085438916385E-2</v>
      </c>
      <c r="F75" s="23"/>
      <c r="G75" s="67">
        <f>Calculations!$H$9+(Calculations!$G$9-Calculations!$H$9)*EXP(-Calculations!$L$9*D75)</f>
        <v>58.523341072169082</v>
      </c>
      <c r="H75" s="65">
        <f>Calculations!$H$9+(Calculations!$G$9-Calculations!$H$9)*Calculations!$N$9*EXP(-(Calculations!$M$9^2)*D75)</f>
        <v>58.503799995346419</v>
      </c>
      <c r="K75" s="14">
        <v>70</v>
      </c>
      <c r="L75" s="64">
        <v>59.74</v>
      </c>
      <c r="M75" s="32">
        <f>(Calculations!$E$10*Table!K75)/(Calculations!$I$10^2)</f>
        <v>25.900000000000002</v>
      </c>
      <c r="N75" s="33">
        <f>(L75-Calculations!$H$10)/(Calculations!$G$10-Calculations!$H$10)</f>
        <v>-1.1176306230790483E-3</v>
      </c>
      <c r="O75" s="23"/>
      <c r="P75" s="61">
        <f>(Calculations!$E$10*K75)/(Calculations!$I$21^2)</f>
        <v>103.60000000000001</v>
      </c>
      <c r="Q75" s="69">
        <f>Calculations!$H$21+(Calculations!$G$21-Calculations!$H$21)*EXP(-Calculations!$L$21*Table!P75)</f>
        <v>59.696805521650013</v>
      </c>
      <c r="R75" s="68">
        <f>(Calculations!$E$10*Table!K75)/Calculations!$I$10^2</f>
        <v>25.900000000000002</v>
      </c>
      <c r="S75" s="61">
        <f>Calculations!$H$10+(Calculations!$G$10-Calculations!$H$10)*Calculations!$N$10*EXP(-(Calculations!$M$10^2)*R75)</f>
        <v>59.694755503706986</v>
      </c>
      <c r="U75" s="14">
        <v>69</v>
      </c>
      <c r="V75" s="64"/>
      <c r="W75" s="32"/>
      <c r="X75" s="33"/>
      <c r="Y75" s="23"/>
      <c r="Z75" s="25"/>
      <c r="AA75" s="67"/>
      <c r="AB75" s="65"/>
      <c r="AC75" s="25"/>
      <c r="AE75" s="14">
        <f t="shared" si="3"/>
        <v>69</v>
      </c>
      <c r="AF75" s="62"/>
      <c r="AG75" s="32"/>
      <c r="AH75" s="33"/>
      <c r="AI75" s="23"/>
      <c r="AJ75" s="67"/>
      <c r="AK75" s="65"/>
      <c r="AN75" s="14">
        <v>69</v>
      </c>
      <c r="AO75" s="64"/>
      <c r="AP75" s="32"/>
      <c r="AQ75" s="33"/>
      <c r="AR75" s="23"/>
      <c r="AS75" s="25"/>
      <c r="AT75" s="67"/>
      <c r="AU75" s="65"/>
      <c r="AV75" s="25"/>
      <c r="AX75" s="14">
        <v>69</v>
      </c>
      <c r="AY75" s="64"/>
      <c r="AZ75" s="32"/>
      <c r="BA75" s="33"/>
      <c r="BB75" s="23"/>
      <c r="BC75" s="25"/>
      <c r="BD75" s="67"/>
      <c r="BE75" s="65"/>
      <c r="BF75" s="25"/>
    </row>
    <row r="76" spans="2:58" x14ac:dyDescent="0.2">
      <c r="B76" s="14">
        <f t="shared" si="2"/>
        <v>70</v>
      </c>
      <c r="C76" s="62">
        <v>61.92</v>
      </c>
      <c r="D76" s="32">
        <f>(Calculations!$E$9*Table!B76)/(Calculations!$I$9^2)</f>
        <v>46.044444444444451</v>
      </c>
      <c r="E76" s="33">
        <f>(C76-Calculations!$H$9)/(Calculations!$G$9-Calculations!$H$9)</f>
        <v>-8.7262307892680427E-2</v>
      </c>
      <c r="F76" s="23"/>
      <c r="G76" s="67">
        <f>Calculations!$H$9+(Calculations!$G$9-Calculations!$H$9)*EXP(-Calculations!$L$9*D76)</f>
        <v>58.527666490692091</v>
      </c>
      <c r="H76" s="65">
        <f>Calculations!$H$9+(Calculations!$G$9-Calculations!$H$9)*Calculations!$N$9*EXP(-(Calculations!$M$9^2)*D76)</f>
        <v>58.509651795640217</v>
      </c>
      <c r="K76" s="14">
        <v>71</v>
      </c>
      <c r="L76" s="64">
        <v>59.71</v>
      </c>
      <c r="M76" s="32">
        <f>(Calculations!$E$10*Table!K76)/(Calculations!$I$10^2)</f>
        <v>26.270000000000003</v>
      </c>
      <c r="N76" s="33">
        <f>(L76-Calculations!$H$10)/(Calculations!$G$10-Calculations!$H$10)</f>
        <v>-2.7940765576971247E-4</v>
      </c>
      <c r="O76" s="23"/>
      <c r="P76" s="61">
        <f>(Calculations!$E$10*K76)/(Calculations!$I$21^2)</f>
        <v>105.08000000000001</v>
      </c>
      <c r="Q76" s="69">
        <f>Calculations!$H$21+(Calculations!$G$21-Calculations!$H$21)*EXP(-Calculations!$L$21*Table!P76)</f>
        <v>59.697203904992016</v>
      </c>
      <c r="R76" s="68">
        <f>(Calculations!$E$10*Table!K76)/Calculations!$I$10^2</f>
        <v>26.270000000000003</v>
      </c>
      <c r="S76" s="61">
        <f>Calculations!$H$10+(Calculations!$G$10-Calculations!$H$10)*Calculations!$N$10*EXP(-(Calculations!$M$10^2)*R76)</f>
        <v>59.695379735131596</v>
      </c>
      <c r="U76" s="14">
        <v>70</v>
      </c>
      <c r="V76" s="64"/>
      <c r="W76" s="32"/>
      <c r="X76" s="33"/>
      <c r="Y76" s="23"/>
      <c r="Z76" s="25"/>
      <c r="AA76" s="67"/>
      <c r="AB76" s="65"/>
      <c r="AC76" s="25"/>
      <c r="AE76" s="14">
        <f t="shared" si="3"/>
        <v>70</v>
      </c>
      <c r="AF76" s="62"/>
      <c r="AG76" s="32"/>
      <c r="AH76" s="33"/>
      <c r="AI76" s="23"/>
      <c r="AJ76" s="67"/>
      <c r="AK76" s="65"/>
      <c r="AN76" s="14">
        <v>70</v>
      </c>
      <c r="AO76" s="64"/>
      <c r="AP76" s="32"/>
      <c r="AQ76" s="33"/>
      <c r="AR76" s="23"/>
      <c r="AS76" s="25"/>
      <c r="AT76" s="67"/>
      <c r="AU76" s="65"/>
      <c r="AV76" s="25"/>
      <c r="AX76" s="14">
        <v>70</v>
      </c>
      <c r="AY76" s="64"/>
      <c r="AZ76" s="32"/>
      <c r="BA76" s="33"/>
      <c r="BB76" s="23"/>
      <c r="BC76" s="25"/>
      <c r="BD76" s="67"/>
      <c r="BE76" s="65"/>
      <c r="BF76" s="25"/>
    </row>
    <row r="77" spans="2:58" x14ac:dyDescent="0.2">
      <c r="B77" s="14">
        <f t="shared" si="2"/>
        <v>71</v>
      </c>
      <c r="C77" s="62">
        <v>61.89</v>
      </c>
      <c r="D77" s="32">
        <f>(Calculations!$E$9*Table!B77)/(Calculations!$I$9^2)</f>
        <v>46.702222222222233</v>
      </c>
      <c r="E77" s="33">
        <f>(C77-Calculations!$H$9)/(Calculations!$G$9-Calculations!$H$9)</f>
        <v>-8.648085438916385E-2</v>
      </c>
      <c r="F77" s="23"/>
      <c r="G77" s="67">
        <f>Calculations!$H$9+(Calculations!$G$9-Calculations!$H$9)*EXP(-Calculations!$L$9*D77)</f>
        <v>58.53159093031848</v>
      </c>
      <c r="H77" s="65">
        <f>Calculations!$H$9+(Calculations!$G$9-Calculations!$H$9)*Calculations!$N$9*EXP(-(Calculations!$M$9^2)*D77)</f>
        <v>58.514986321549252</v>
      </c>
      <c r="K77" s="14">
        <v>72</v>
      </c>
      <c r="L77" s="64">
        <v>59.71</v>
      </c>
      <c r="M77" s="32">
        <f>(Calculations!$E$10*Table!K77)/(Calculations!$I$10^2)</f>
        <v>26.640000000000004</v>
      </c>
      <c r="N77" s="33">
        <f>(L77-Calculations!$H$10)/(Calculations!$G$10-Calculations!$H$10)</f>
        <v>-2.7940765576971247E-4</v>
      </c>
      <c r="O77" s="23"/>
      <c r="P77" s="61">
        <f>(Calculations!$E$10*K77)/(Calculations!$I$21^2)</f>
        <v>106.56000000000002</v>
      </c>
      <c r="Q77" s="69">
        <f>Calculations!$H$21+(Calculations!$G$21-Calculations!$H$21)*EXP(-Calculations!$L$21*Table!P77)</f>
        <v>59.697552605954051</v>
      </c>
      <c r="R77" s="68">
        <f>(Calculations!$E$10*Table!K77)/Calculations!$I$10^2</f>
        <v>26.640000000000004</v>
      </c>
      <c r="S77" s="61">
        <f>Calculations!$H$10+(Calculations!$G$10-Calculations!$H$10)*Calculations!$N$10*EXP(-(Calculations!$M$10^2)*R77)</f>
        <v>59.695929666785609</v>
      </c>
      <c r="U77" s="14">
        <v>71</v>
      </c>
      <c r="V77" s="64"/>
      <c r="W77" s="32"/>
      <c r="X77" s="33"/>
      <c r="Y77" s="23"/>
      <c r="Z77" s="25"/>
      <c r="AA77" s="67"/>
      <c r="AB77" s="65"/>
      <c r="AC77" s="25"/>
      <c r="AE77" s="14">
        <f t="shared" si="3"/>
        <v>71</v>
      </c>
      <c r="AF77" s="62"/>
      <c r="AG77" s="32"/>
      <c r="AH77" s="33"/>
      <c r="AI77" s="23"/>
      <c r="AJ77" s="67"/>
      <c r="AK77" s="65"/>
      <c r="AN77" s="14">
        <v>71</v>
      </c>
      <c r="AO77" s="64"/>
      <c r="AP77" s="32"/>
      <c r="AQ77" s="33"/>
      <c r="AR77" s="23"/>
      <c r="AS77" s="25"/>
      <c r="AT77" s="67"/>
      <c r="AU77" s="65"/>
      <c r="AV77" s="25"/>
      <c r="AX77" s="14">
        <v>71</v>
      </c>
      <c r="AY77" s="64"/>
      <c r="AZ77" s="32"/>
      <c r="BA77" s="33"/>
      <c r="BB77" s="23"/>
      <c r="BC77" s="25"/>
      <c r="BD77" s="67"/>
      <c r="BE77" s="65"/>
      <c r="BF77" s="25"/>
    </row>
    <row r="78" spans="2:58" x14ac:dyDescent="0.2">
      <c r="B78" s="14">
        <f t="shared" si="2"/>
        <v>72</v>
      </c>
      <c r="C78" s="62">
        <v>61.89</v>
      </c>
      <c r="D78" s="32">
        <f>(Calculations!$E$9*Table!B78)/(Calculations!$I$9^2)</f>
        <v>47.360000000000014</v>
      </c>
      <c r="E78" s="33">
        <f>(C78-Calculations!$H$9)/(Calculations!$G$9-Calculations!$H$9)</f>
        <v>-8.648085438916385E-2</v>
      </c>
      <c r="F78" s="23"/>
      <c r="G78" s="67">
        <f>Calculations!$H$9+(Calculations!$G$9-Calculations!$H$9)*EXP(-Calculations!$L$9*D78)</f>
        <v>58.535151562959982</v>
      </c>
      <c r="H78" s="65">
        <f>Calculations!$H$9+(Calculations!$G$9-Calculations!$H$9)*Calculations!$N$9*EXP(-(Calculations!$M$9^2)*D78)</f>
        <v>58.519849297940347</v>
      </c>
      <c r="K78" s="14">
        <v>73</v>
      </c>
      <c r="L78" s="64">
        <v>59.68</v>
      </c>
      <c r="M78" s="32">
        <f>(Calculations!$E$10*Table!K78)/(Calculations!$I$10^2)</f>
        <v>27.01</v>
      </c>
      <c r="N78" s="33">
        <f>(L78-Calculations!$H$10)/(Calculations!$G$10-Calculations!$H$10)</f>
        <v>5.5881531153962347E-4</v>
      </c>
      <c r="O78" s="23"/>
      <c r="P78" s="61">
        <f>(Calculations!$E$10*K78)/(Calculations!$I$21^2)</f>
        <v>108.04</v>
      </c>
      <c r="Q78" s="69">
        <f>Calculations!$H$21+(Calculations!$G$21-Calculations!$H$21)*EXP(-Calculations!$L$21*Table!P78)</f>
        <v>59.6978578204249</v>
      </c>
      <c r="R78" s="68">
        <f>(Calculations!$E$10*Table!K78)/Calculations!$I$10^2</f>
        <v>27.01</v>
      </c>
      <c r="S78" s="61">
        <f>Calculations!$H$10+(Calculations!$G$10-Calculations!$H$10)*Calculations!$N$10*EXP(-(Calculations!$M$10^2)*R78)</f>
        <v>59.696414142273639</v>
      </c>
      <c r="U78" s="14">
        <v>72</v>
      </c>
      <c r="V78" s="64"/>
      <c r="W78" s="32"/>
      <c r="X78" s="33"/>
      <c r="Y78" s="23"/>
      <c r="Z78" s="25"/>
      <c r="AA78" s="67"/>
      <c r="AB78" s="65"/>
      <c r="AC78" s="25"/>
      <c r="AE78" s="14">
        <f t="shared" si="3"/>
        <v>72</v>
      </c>
      <c r="AF78" s="62"/>
      <c r="AG78" s="32"/>
      <c r="AH78" s="33"/>
      <c r="AI78" s="23"/>
      <c r="AJ78" s="67"/>
      <c r="AK78" s="65"/>
      <c r="AN78" s="14">
        <v>72</v>
      </c>
      <c r="AO78" s="64"/>
      <c r="AP78" s="32"/>
      <c r="AQ78" s="33"/>
      <c r="AR78" s="23"/>
      <c r="AS78" s="25"/>
      <c r="AT78" s="67"/>
      <c r="AU78" s="65"/>
      <c r="AV78" s="25"/>
      <c r="AX78" s="14">
        <v>72</v>
      </c>
      <c r="AY78" s="64"/>
      <c r="AZ78" s="32"/>
      <c r="BA78" s="33"/>
      <c r="BB78" s="23"/>
      <c r="BC78" s="25"/>
      <c r="BD78" s="67"/>
      <c r="BE78" s="65"/>
      <c r="BF78" s="25"/>
    </row>
    <row r="79" spans="2:58" x14ac:dyDescent="0.2">
      <c r="B79" s="14">
        <f t="shared" si="2"/>
        <v>73</v>
      </c>
      <c r="C79" s="62">
        <v>61.89</v>
      </c>
      <c r="D79" s="32">
        <f>(Calculations!$E$9*Table!B79)/(Calculations!$I$9^2)</f>
        <v>48.017777777777781</v>
      </c>
      <c r="E79" s="33">
        <f>(C79-Calculations!$H$9)/(Calculations!$G$9-Calculations!$H$9)</f>
        <v>-8.648085438916385E-2</v>
      </c>
      <c r="F79" s="23"/>
      <c r="G79" s="67">
        <f>Calculations!$H$9+(Calculations!$G$9-Calculations!$H$9)*EXP(-Calculations!$L$9*D79)</f>
        <v>58.538382114583818</v>
      </c>
      <c r="H79" s="65">
        <f>Calculations!$H$9+(Calculations!$G$9-Calculations!$H$9)*Calculations!$N$9*EXP(-(Calculations!$M$9^2)*D79)</f>
        <v>58.524282407795589</v>
      </c>
      <c r="K79" s="14">
        <v>74</v>
      </c>
      <c r="L79" s="64">
        <v>59.71</v>
      </c>
      <c r="M79" s="32">
        <f>(Calculations!$E$10*Table!K79)/(Calculations!$I$10^2)</f>
        <v>27.380000000000003</v>
      </c>
      <c r="N79" s="33">
        <f>(L79-Calculations!$H$10)/(Calculations!$G$10-Calculations!$H$10)</f>
        <v>-2.7940765576971247E-4</v>
      </c>
      <c r="O79" s="23"/>
      <c r="P79" s="61">
        <f>(Calculations!$E$10*K79)/(Calculations!$I$21^2)</f>
        <v>109.52000000000001</v>
      </c>
      <c r="Q79" s="69">
        <f>Calculations!$H$21+(Calculations!$G$21-Calculations!$H$21)*EXP(-Calculations!$L$21*Table!P79)</f>
        <v>59.698124971604152</v>
      </c>
      <c r="R79" s="68">
        <f>(Calculations!$E$10*Table!K79)/Calculations!$I$10^2</f>
        <v>27.380000000000003</v>
      </c>
      <c r="S79" s="61">
        <f>Calculations!$H$10+(Calculations!$G$10-Calculations!$H$10)*Calculations!$N$10*EXP(-(Calculations!$M$10^2)*R79)</f>
        <v>59.696840952581418</v>
      </c>
      <c r="U79" s="14">
        <v>73</v>
      </c>
      <c r="V79" s="64"/>
      <c r="W79" s="32"/>
      <c r="X79" s="33"/>
      <c r="Y79" s="23"/>
      <c r="Z79" s="25"/>
      <c r="AA79" s="67"/>
      <c r="AB79" s="65"/>
      <c r="AC79" s="25"/>
      <c r="AE79" s="14">
        <f t="shared" si="3"/>
        <v>73</v>
      </c>
      <c r="AF79" s="62"/>
      <c r="AG79" s="32"/>
      <c r="AH79" s="33"/>
      <c r="AI79" s="23"/>
      <c r="AJ79" s="67"/>
      <c r="AK79" s="65"/>
      <c r="AN79" s="14">
        <v>73</v>
      </c>
      <c r="AO79" s="64"/>
      <c r="AP79" s="32"/>
      <c r="AQ79" s="33"/>
      <c r="AR79" s="23"/>
      <c r="AS79" s="25"/>
      <c r="AT79" s="67"/>
      <c r="AU79" s="65"/>
      <c r="AV79" s="25"/>
      <c r="AX79" s="14">
        <v>73</v>
      </c>
      <c r="AY79" s="64"/>
      <c r="AZ79" s="32"/>
      <c r="BA79" s="33"/>
      <c r="BB79" s="23"/>
      <c r="BC79" s="25"/>
      <c r="BD79" s="67"/>
      <c r="BE79" s="65"/>
      <c r="BF79" s="25"/>
    </row>
    <row r="80" spans="2:58" x14ac:dyDescent="0.2">
      <c r="B80" s="14">
        <f t="shared" si="2"/>
        <v>74</v>
      </c>
      <c r="C80" s="62">
        <v>61.89</v>
      </c>
      <c r="D80" s="32">
        <f>(Calculations!$E$9*Table!B80)/(Calculations!$I$9^2)</f>
        <v>48.675555555555562</v>
      </c>
      <c r="E80" s="33">
        <f>(C80-Calculations!$H$9)/(Calculations!$G$9-Calculations!$H$9)</f>
        <v>-8.648085438916385E-2</v>
      </c>
      <c r="F80" s="23"/>
      <c r="G80" s="67">
        <f>Calculations!$H$9+(Calculations!$G$9-Calculations!$H$9)*EXP(-Calculations!$L$9*D80)</f>
        <v>58.541313184661838</v>
      </c>
      <c r="H80" s="65">
        <f>Calculations!$H$9+(Calculations!$G$9-Calculations!$H$9)*Calculations!$N$9*EXP(-(Calculations!$M$9^2)*D80)</f>
        <v>58.528323649497814</v>
      </c>
      <c r="K80" s="14">
        <v>75</v>
      </c>
      <c r="L80" s="64">
        <v>59.71</v>
      </c>
      <c r="M80" s="32">
        <f>(Calculations!$E$10*Table!K80)/(Calculations!$I$10^2)</f>
        <v>27.750000000000004</v>
      </c>
      <c r="N80" s="33">
        <f>(L80-Calculations!$H$10)/(Calculations!$G$10-Calculations!$H$10)</f>
        <v>-2.7940765576971247E-4</v>
      </c>
      <c r="O80" s="23"/>
      <c r="P80" s="61">
        <f>(Calculations!$E$10*K80)/(Calculations!$I$21^2)</f>
        <v>111.00000000000001</v>
      </c>
      <c r="Q80" s="69">
        <f>Calculations!$H$21+(Calculations!$G$21-Calculations!$H$21)*EXP(-Calculations!$L$21*Table!P80)</f>
        <v>59.698358806364276</v>
      </c>
      <c r="R80" s="68">
        <f>(Calculations!$E$10*Table!K80)/Calculations!$I$10^2</f>
        <v>27.750000000000004</v>
      </c>
      <c r="S80" s="61">
        <f>Calculations!$H$10+(Calculations!$G$10-Calculations!$H$10)*Calculations!$N$10*EXP(-(Calculations!$M$10^2)*R80)</f>
        <v>59.697216961364788</v>
      </c>
      <c r="U80" s="14">
        <v>74</v>
      </c>
      <c r="V80" s="64"/>
      <c r="W80" s="32"/>
      <c r="X80" s="33"/>
      <c r="Y80" s="23"/>
      <c r="Z80" s="25"/>
      <c r="AA80" s="67"/>
      <c r="AB80" s="65"/>
      <c r="AC80" s="25"/>
      <c r="AE80" s="14">
        <f t="shared" si="3"/>
        <v>74</v>
      </c>
      <c r="AF80" s="62"/>
      <c r="AG80" s="32"/>
      <c r="AH80" s="33"/>
      <c r="AI80" s="23"/>
      <c r="AJ80" s="67"/>
      <c r="AK80" s="65"/>
      <c r="AN80" s="14">
        <v>74</v>
      </c>
      <c r="AO80" s="64"/>
      <c r="AP80" s="32"/>
      <c r="AQ80" s="33"/>
      <c r="AR80" s="23"/>
      <c r="AS80" s="25"/>
      <c r="AT80" s="67"/>
      <c r="AU80" s="65"/>
      <c r="AV80" s="25"/>
      <c r="AX80" s="14">
        <v>74</v>
      </c>
      <c r="AY80" s="64"/>
      <c r="AZ80" s="32"/>
      <c r="BA80" s="33"/>
      <c r="BB80" s="23"/>
      <c r="BC80" s="25"/>
      <c r="BD80" s="67"/>
      <c r="BE80" s="65"/>
      <c r="BF80" s="25"/>
    </row>
    <row r="81" spans="2:58" x14ac:dyDescent="0.2">
      <c r="B81" s="14">
        <f t="shared" si="2"/>
        <v>75</v>
      </c>
      <c r="C81" s="62">
        <v>61.89</v>
      </c>
      <c r="D81" s="32">
        <f>(Calculations!$E$9*Table!B81)/(Calculations!$I$9^2)</f>
        <v>49.333333333333343</v>
      </c>
      <c r="E81" s="33">
        <f>(C81-Calculations!$H$9)/(Calculations!$G$9-Calculations!$H$9)</f>
        <v>-8.648085438916385E-2</v>
      </c>
      <c r="F81" s="23"/>
      <c r="G81" s="67">
        <f>Calculations!$H$9+(Calculations!$G$9-Calculations!$H$9)*EXP(-Calculations!$L$9*D81)</f>
        <v>58.54397253600569</v>
      </c>
      <c r="H81" s="65">
        <f>Calculations!$H$9+(Calculations!$G$9-Calculations!$H$9)*Calculations!$N$9*EXP(-(Calculations!$M$9^2)*D81)</f>
        <v>58.532007662533601</v>
      </c>
      <c r="K81" s="14">
        <v>76</v>
      </c>
      <c r="L81" s="64">
        <v>59.71</v>
      </c>
      <c r="M81" s="32">
        <f>(Calculations!$E$10*Table!K81)/(Calculations!$I$10^2)</f>
        <v>28.12</v>
      </c>
      <c r="N81" s="33">
        <f>(L81-Calculations!$H$10)/(Calculations!$G$10-Calculations!$H$10)</f>
        <v>-2.7940765576971247E-4</v>
      </c>
      <c r="O81" s="23"/>
      <c r="P81" s="61">
        <f>(Calculations!$E$10*K81)/(Calculations!$I$21^2)</f>
        <v>112.48</v>
      </c>
      <c r="Q81" s="69">
        <f>Calculations!$H$21+(Calculations!$G$21-Calculations!$H$21)*EXP(-Calculations!$L$21*Table!P81)</f>
        <v>59.69856347959535</v>
      </c>
      <c r="R81" s="68">
        <f>(Calculations!$E$10*Table!K81)/Calculations!$I$10^2</f>
        <v>28.12</v>
      </c>
      <c r="S81" s="61">
        <f>Calculations!$H$10+(Calculations!$G$10-Calculations!$H$10)*Calculations!$N$10*EXP(-(Calculations!$M$10^2)*R81)</f>
        <v>59.697548215326073</v>
      </c>
      <c r="U81" s="14">
        <v>75</v>
      </c>
      <c r="V81" s="64"/>
      <c r="W81" s="32"/>
      <c r="X81" s="33"/>
      <c r="Y81" s="23"/>
      <c r="Z81" s="25"/>
      <c r="AA81" s="67"/>
      <c r="AB81" s="65"/>
      <c r="AC81" s="25"/>
      <c r="AE81" s="14">
        <f t="shared" si="3"/>
        <v>75</v>
      </c>
      <c r="AF81" s="62"/>
      <c r="AG81" s="32"/>
      <c r="AH81" s="33"/>
      <c r="AI81" s="23"/>
      <c r="AJ81" s="67"/>
      <c r="AK81" s="65"/>
      <c r="AN81" s="14">
        <v>75</v>
      </c>
      <c r="AO81" s="64"/>
      <c r="AP81" s="32"/>
      <c r="AQ81" s="33"/>
      <c r="AR81" s="23"/>
      <c r="AS81" s="25"/>
      <c r="AT81" s="67"/>
      <c r="AU81" s="65"/>
      <c r="AV81" s="25"/>
      <c r="AX81" s="14">
        <v>75</v>
      </c>
      <c r="AY81" s="64"/>
      <c r="AZ81" s="32"/>
      <c r="BA81" s="33"/>
      <c r="BB81" s="23"/>
      <c r="BC81" s="25"/>
      <c r="BD81" s="67"/>
      <c r="BE81" s="65"/>
      <c r="BF81" s="25"/>
    </row>
    <row r="82" spans="2:58" x14ac:dyDescent="0.2">
      <c r="B82" s="14">
        <f t="shared" si="2"/>
        <v>76</v>
      </c>
      <c r="C82" s="62">
        <v>61.89</v>
      </c>
      <c r="D82" s="32">
        <f>(Calculations!$E$9*Table!B82)/(Calculations!$I$9^2)</f>
        <v>49.991111111111117</v>
      </c>
      <c r="E82" s="33">
        <f>(C82-Calculations!$H$9)/(Calculations!$G$9-Calculations!$H$9)</f>
        <v>-8.648085438916385E-2</v>
      </c>
      <c r="F82" s="23"/>
      <c r="G82" s="67">
        <f>Calculations!$H$9+(Calculations!$G$9-Calculations!$H$9)*EXP(-Calculations!$L$9*D82)</f>
        <v>58.546385357733527</v>
      </c>
      <c r="H82" s="65">
        <f>Calculations!$H$9+(Calculations!$G$9-Calculations!$H$9)*Calculations!$N$9*EXP(-(Calculations!$M$9^2)*D82)</f>
        <v>58.535366024405498</v>
      </c>
      <c r="K82" s="14">
        <v>77</v>
      </c>
      <c r="L82" s="64">
        <v>59.71</v>
      </c>
      <c r="M82" s="32">
        <f>(Calculations!$E$10*Table!K82)/(Calculations!$I$10^2)</f>
        <v>28.490000000000002</v>
      </c>
      <c r="N82" s="33">
        <f>(L82-Calculations!$H$10)/(Calculations!$G$10-Calculations!$H$10)</f>
        <v>-2.7940765576971247E-4</v>
      </c>
      <c r="O82" s="23"/>
      <c r="P82" s="61">
        <f>(Calculations!$E$10*K82)/(Calculations!$I$21^2)</f>
        <v>113.96000000000001</v>
      </c>
      <c r="Q82" s="69">
        <f>Calculations!$H$21+(Calculations!$G$21-Calculations!$H$21)*EXP(-Calculations!$L$21*Table!P82)</f>
        <v>59.698742628031169</v>
      </c>
      <c r="R82" s="68">
        <f>(Calculations!$E$10*Table!K82)/Calculations!$I$10^2</f>
        <v>28.490000000000002</v>
      </c>
      <c r="S82" s="61">
        <f>Calculations!$H$10+(Calculations!$G$10-Calculations!$H$10)*Calculations!$N$10*EXP(-(Calculations!$M$10^2)*R82)</f>
        <v>59.6978400414528</v>
      </c>
      <c r="U82" s="14">
        <v>76</v>
      </c>
      <c r="V82" s="64"/>
      <c r="W82" s="32"/>
      <c r="X82" s="33"/>
      <c r="Y82" s="23"/>
      <c r="Z82" s="25"/>
      <c r="AA82" s="67"/>
      <c r="AB82" s="65"/>
      <c r="AC82" s="25"/>
      <c r="AE82" s="14">
        <f t="shared" si="3"/>
        <v>76</v>
      </c>
      <c r="AF82" s="62"/>
      <c r="AG82" s="32"/>
      <c r="AH82" s="33"/>
      <c r="AI82" s="23"/>
      <c r="AJ82" s="67"/>
      <c r="AK82" s="65"/>
      <c r="AN82" s="14">
        <v>76</v>
      </c>
      <c r="AO82" s="64"/>
      <c r="AP82" s="32"/>
      <c r="AQ82" s="33"/>
      <c r="AR82" s="23"/>
      <c r="AS82" s="25"/>
      <c r="AT82" s="67"/>
      <c r="AU82" s="65"/>
      <c r="AV82" s="25"/>
      <c r="AX82" s="14">
        <v>76</v>
      </c>
      <c r="AY82" s="64"/>
      <c r="AZ82" s="32"/>
      <c r="BA82" s="33"/>
      <c r="BB82" s="23"/>
      <c r="BC82" s="25"/>
      <c r="BD82" s="67"/>
      <c r="BE82" s="65"/>
      <c r="BF82" s="25"/>
    </row>
    <row r="83" spans="2:58" x14ac:dyDescent="0.2">
      <c r="B83" s="14">
        <f t="shared" si="2"/>
        <v>77</v>
      </c>
      <c r="C83" s="62">
        <v>61.89</v>
      </c>
      <c r="D83" s="32">
        <f>(Calculations!$E$9*Table!B83)/(Calculations!$I$9^2)</f>
        <v>50.648888888888898</v>
      </c>
      <c r="E83" s="33">
        <f>(C83-Calculations!$H$9)/(Calculations!$G$9-Calculations!$H$9)</f>
        <v>-8.648085438916385E-2</v>
      </c>
      <c r="F83" s="23"/>
      <c r="G83" s="67">
        <f>Calculations!$H$9+(Calculations!$G$9-Calculations!$H$9)*EXP(-Calculations!$L$9*D83)</f>
        <v>58.548574503858866</v>
      </c>
      <c r="H83" s="65">
        <f>Calculations!$H$9+(Calculations!$G$9-Calculations!$H$9)*Calculations!$N$9*EXP(-(Calculations!$M$9^2)*D83)</f>
        <v>58.538427521298431</v>
      </c>
      <c r="K83" s="14">
        <v>78</v>
      </c>
      <c r="L83" s="64">
        <v>59.71</v>
      </c>
      <c r="M83" s="32">
        <f>(Calculations!$E$10*Table!K83)/(Calculations!$I$10^2)</f>
        <v>28.860000000000003</v>
      </c>
      <c r="N83" s="33">
        <f>(L83-Calculations!$H$10)/(Calculations!$G$10-Calculations!$H$10)</f>
        <v>-2.7940765576971247E-4</v>
      </c>
      <c r="O83" s="23"/>
      <c r="P83" s="61">
        <f>(Calculations!$E$10*K83)/(Calculations!$I$21^2)</f>
        <v>115.44000000000001</v>
      </c>
      <c r="Q83" s="69">
        <f>Calculations!$H$21+(Calculations!$G$21-Calculations!$H$21)*EXP(-Calculations!$L$21*Table!P83)</f>
        <v>59.69889943486853</v>
      </c>
      <c r="R83" s="68">
        <f>(Calculations!$E$10*Table!K83)/Calculations!$I$10^2</f>
        <v>28.860000000000003</v>
      </c>
      <c r="S83" s="61">
        <f>Calculations!$H$10+(Calculations!$G$10-Calculations!$H$10)*Calculations!$N$10*EXP(-(Calculations!$M$10^2)*R83)</f>
        <v>59.698097132682477</v>
      </c>
      <c r="U83" s="14">
        <v>77</v>
      </c>
      <c r="V83" s="64"/>
      <c r="W83" s="32"/>
      <c r="X83" s="33"/>
      <c r="Y83" s="23"/>
      <c r="Z83" s="25"/>
      <c r="AA83" s="67"/>
      <c r="AB83" s="65"/>
      <c r="AC83" s="25"/>
      <c r="AE83" s="14">
        <f t="shared" si="3"/>
        <v>77</v>
      </c>
      <c r="AF83" s="62"/>
      <c r="AG83" s="32"/>
      <c r="AH83" s="33"/>
      <c r="AI83" s="23"/>
      <c r="AJ83" s="67"/>
      <c r="AK83" s="65"/>
      <c r="AN83" s="14">
        <v>77</v>
      </c>
      <c r="AO83" s="64"/>
      <c r="AP83" s="32"/>
      <c r="AQ83" s="33"/>
      <c r="AR83" s="23"/>
      <c r="AS83" s="25"/>
      <c r="AT83" s="67"/>
      <c r="AU83" s="65"/>
      <c r="AV83" s="25"/>
      <c r="AX83" s="14">
        <v>77</v>
      </c>
      <c r="AY83" s="64"/>
      <c r="AZ83" s="32"/>
      <c r="BA83" s="33"/>
      <c r="BB83" s="23"/>
      <c r="BC83" s="25"/>
      <c r="BD83" s="67"/>
      <c r="BE83" s="65"/>
      <c r="BF83" s="25"/>
    </row>
    <row r="84" spans="2:58" x14ac:dyDescent="0.2">
      <c r="B84" s="14">
        <f t="shared" si="2"/>
        <v>78</v>
      </c>
      <c r="C84" s="62">
        <v>61.89</v>
      </c>
      <c r="D84" s="32">
        <f>(Calculations!$E$9*Table!B84)/(Calculations!$I$9^2)</f>
        <v>51.306666666666679</v>
      </c>
      <c r="E84" s="33">
        <f>(C84-Calculations!$H$9)/(Calculations!$G$9-Calculations!$H$9)</f>
        <v>-8.648085438916385E-2</v>
      </c>
      <c r="F84" s="23"/>
      <c r="G84" s="67">
        <f>Calculations!$H$9+(Calculations!$G$9-Calculations!$H$9)*EXP(-Calculations!$L$9*D84)</f>
        <v>58.550560709761612</v>
      </c>
      <c r="H84" s="65">
        <f>Calculations!$H$9+(Calculations!$G$9-Calculations!$H$9)*Calculations!$N$9*EXP(-(Calculations!$M$9^2)*D84)</f>
        <v>58.541218394820397</v>
      </c>
      <c r="K84" s="14">
        <v>79</v>
      </c>
      <c r="L84" s="64">
        <v>59.68</v>
      </c>
      <c r="M84" s="32">
        <f>(Calculations!$E$10*Table!K84)/(Calculations!$I$10^2)</f>
        <v>29.23</v>
      </c>
      <c r="N84" s="33">
        <f>(L84-Calculations!$H$10)/(Calculations!$G$10-Calculations!$H$10)</f>
        <v>5.5881531153962347E-4</v>
      </c>
      <c r="O84" s="23"/>
      <c r="P84" s="61">
        <f>(Calculations!$E$10*K84)/(Calculations!$I$21^2)</f>
        <v>116.92</v>
      </c>
      <c r="Q84" s="69">
        <f>Calculations!$H$21+(Calculations!$G$21-Calculations!$H$21)*EXP(-Calculations!$L$21*Table!P84)</f>
        <v>59.699036686327808</v>
      </c>
      <c r="R84" s="68">
        <f>(Calculations!$E$10*Table!K84)/Calculations!$I$10^2</f>
        <v>29.23</v>
      </c>
      <c r="S84" s="61">
        <f>Calculations!$H$10+(Calculations!$G$10-Calculations!$H$10)*Calculations!$N$10*EXP(-(Calculations!$M$10^2)*R84)</f>
        <v>59.698323623371017</v>
      </c>
      <c r="U84" s="14">
        <v>78</v>
      </c>
      <c r="V84" s="64"/>
      <c r="W84" s="32"/>
      <c r="X84" s="33"/>
      <c r="Y84" s="23"/>
      <c r="Z84" s="25"/>
      <c r="AA84" s="67"/>
      <c r="AB84" s="65"/>
      <c r="AC84" s="25"/>
      <c r="AE84" s="14">
        <f t="shared" si="3"/>
        <v>78</v>
      </c>
      <c r="AF84" s="62"/>
      <c r="AG84" s="32"/>
      <c r="AH84" s="33"/>
      <c r="AI84" s="23"/>
      <c r="AJ84" s="67"/>
      <c r="AK84" s="65"/>
      <c r="AN84" s="14">
        <v>78</v>
      </c>
      <c r="AO84" s="64"/>
      <c r="AP84" s="32"/>
      <c r="AQ84" s="33"/>
      <c r="AR84" s="23"/>
      <c r="AS84" s="25"/>
      <c r="AT84" s="67"/>
      <c r="AU84" s="65"/>
      <c r="AV84" s="25"/>
      <c r="AX84" s="14">
        <v>78</v>
      </c>
      <c r="AY84" s="64"/>
      <c r="AZ84" s="32"/>
      <c r="BA84" s="33"/>
      <c r="BB84" s="23"/>
      <c r="BC84" s="25"/>
      <c r="BD84" s="67"/>
      <c r="BE84" s="65"/>
      <c r="BF84" s="25"/>
    </row>
    <row r="85" spans="2:58" x14ac:dyDescent="0.2">
      <c r="B85" s="14">
        <f t="shared" si="2"/>
        <v>79</v>
      </c>
      <c r="C85" s="62">
        <v>61.89</v>
      </c>
      <c r="D85" s="32">
        <f>(Calculations!$E$9*Table!B85)/(Calculations!$I$9^2)</f>
        <v>51.964444444444453</v>
      </c>
      <c r="E85" s="33">
        <f>(C85-Calculations!$H$9)/(Calculations!$G$9-Calculations!$H$9)</f>
        <v>-8.648085438916385E-2</v>
      </c>
      <c r="F85" s="23"/>
      <c r="G85" s="67">
        <f>Calculations!$H$9+(Calculations!$G$9-Calculations!$H$9)*EXP(-Calculations!$L$9*D85)</f>
        <v>58.552362788591537</v>
      </c>
      <c r="H85" s="65">
        <f>Calculations!$H$9+(Calculations!$G$9-Calculations!$H$9)*Calculations!$N$9*EXP(-(Calculations!$M$9^2)*D85)</f>
        <v>58.54376256693228</v>
      </c>
      <c r="K85" s="14">
        <v>80</v>
      </c>
      <c r="L85" s="64">
        <v>59.71</v>
      </c>
      <c r="M85" s="32">
        <f>(Calculations!$E$10*Table!K85)/(Calculations!$I$10^2)</f>
        <v>29.6</v>
      </c>
      <c r="N85" s="33">
        <f>(L85-Calculations!$H$10)/(Calculations!$G$10-Calculations!$H$10)</f>
        <v>-2.7940765576971247E-4</v>
      </c>
      <c r="O85" s="23"/>
      <c r="P85" s="61">
        <f>(Calculations!$E$10*K85)/(Calculations!$I$21^2)</f>
        <v>118.4</v>
      </c>
      <c r="Q85" s="69">
        <f>Calculations!$H$21+(Calculations!$G$21-Calculations!$H$21)*EXP(-Calculations!$L$21*Table!P85)</f>
        <v>59.699156821159882</v>
      </c>
      <c r="R85" s="68">
        <f>(Calculations!$E$10*Table!K85)/Calculations!$I$10^2</f>
        <v>29.6</v>
      </c>
      <c r="S85" s="61">
        <f>Calculations!$H$10+(Calculations!$G$10-Calculations!$H$10)*Calculations!$N$10*EXP(-(Calculations!$M$10^2)*R85)</f>
        <v>59.698523155778489</v>
      </c>
      <c r="U85" s="14">
        <v>79</v>
      </c>
      <c r="V85" s="64"/>
      <c r="W85" s="32"/>
      <c r="X85" s="33"/>
      <c r="Y85" s="23"/>
      <c r="Z85" s="25"/>
      <c r="AA85" s="67"/>
      <c r="AB85" s="65"/>
      <c r="AC85" s="25"/>
      <c r="AE85" s="14">
        <f t="shared" si="3"/>
        <v>79</v>
      </c>
      <c r="AF85" s="62"/>
      <c r="AG85" s="32"/>
      <c r="AH85" s="33"/>
      <c r="AI85" s="23"/>
      <c r="AJ85" s="67"/>
      <c r="AK85" s="65"/>
      <c r="AN85" s="14">
        <v>79</v>
      </c>
      <c r="AO85" s="64"/>
      <c r="AP85" s="32"/>
      <c r="AQ85" s="33"/>
      <c r="AR85" s="23"/>
      <c r="AS85" s="25"/>
      <c r="AT85" s="67"/>
      <c r="AU85" s="65"/>
      <c r="AV85" s="25"/>
      <c r="AX85" s="14">
        <v>79</v>
      </c>
      <c r="AY85" s="64"/>
      <c r="AZ85" s="32"/>
      <c r="BA85" s="33"/>
      <c r="BB85" s="23"/>
      <c r="BC85" s="25"/>
      <c r="BD85" s="67"/>
      <c r="BE85" s="65"/>
      <c r="BF85" s="25"/>
    </row>
    <row r="86" spans="2:58" x14ac:dyDescent="0.2">
      <c r="B86" s="14">
        <f t="shared" si="2"/>
        <v>80</v>
      </c>
      <c r="C86" s="62">
        <v>61.89</v>
      </c>
      <c r="D86" s="32">
        <f>(Calculations!$E$9*Table!B86)/(Calculations!$I$9^2)</f>
        <v>52.622222222222227</v>
      </c>
      <c r="E86" s="33">
        <f>(C86-Calculations!$H$9)/(Calculations!$G$9-Calculations!$H$9)</f>
        <v>-8.648085438916385E-2</v>
      </c>
      <c r="F86" s="23"/>
      <c r="G86" s="67">
        <f>Calculations!$H$9+(Calculations!$G$9-Calculations!$H$9)*EXP(-Calculations!$L$9*D86)</f>
        <v>58.553997809464647</v>
      </c>
      <c r="H86" s="65">
        <f>Calculations!$H$9+(Calculations!$G$9-Calculations!$H$9)*Calculations!$N$9*EXP(-(Calculations!$M$9^2)*D86)</f>
        <v>58.546081844994838</v>
      </c>
      <c r="K86" s="14">
        <v>81</v>
      </c>
      <c r="L86" s="64">
        <v>59.71</v>
      </c>
      <c r="M86" s="32">
        <f>(Calculations!$E$10*Table!K86)/(Calculations!$I$10^2)</f>
        <v>29.970000000000002</v>
      </c>
      <c r="N86" s="33">
        <f>(L86-Calculations!$H$10)/(Calculations!$G$10-Calculations!$H$10)</f>
        <v>-2.7940765576971247E-4</v>
      </c>
      <c r="O86" s="23"/>
      <c r="P86" s="61">
        <f>(Calculations!$E$10*K86)/(Calculations!$I$21^2)</f>
        <v>119.88000000000001</v>
      </c>
      <c r="Q86" s="69">
        <f>Calculations!$H$21+(Calculations!$G$21-Calculations!$H$21)*EXP(-Calculations!$L$21*Table!P86)</f>
        <v>59.699261973979034</v>
      </c>
      <c r="R86" s="68">
        <f>(Calculations!$E$10*Table!K86)/Calculations!$I$10^2</f>
        <v>29.970000000000002</v>
      </c>
      <c r="S86" s="61">
        <f>Calculations!$H$10+(Calculations!$G$10-Calculations!$H$10)*Calculations!$N$10*EXP(-(Calculations!$M$10^2)*R86)</f>
        <v>59.698698938641286</v>
      </c>
      <c r="U86" s="14">
        <v>80</v>
      </c>
      <c r="V86" s="64"/>
      <c r="W86" s="32"/>
      <c r="X86" s="33"/>
      <c r="Y86" s="23"/>
      <c r="Z86" s="25"/>
      <c r="AA86" s="67"/>
      <c r="AB86" s="65"/>
      <c r="AC86" s="25"/>
      <c r="AE86" s="14">
        <f t="shared" si="3"/>
        <v>80</v>
      </c>
      <c r="AF86" s="62"/>
      <c r="AG86" s="32"/>
      <c r="AH86" s="33"/>
      <c r="AI86" s="23"/>
      <c r="AJ86" s="67"/>
      <c r="AK86" s="65"/>
      <c r="AN86" s="14">
        <v>80</v>
      </c>
      <c r="AO86" s="64"/>
      <c r="AP86" s="32"/>
      <c r="AQ86" s="33"/>
      <c r="AR86" s="23"/>
      <c r="AS86" s="25"/>
      <c r="AT86" s="67"/>
      <c r="AU86" s="65"/>
      <c r="AV86" s="25"/>
      <c r="AX86" s="14">
        <v>80</v>
      </c>
      <c r="AY86" s="64"/>
      <c r="AZ86" s="32"/>
      <c r="BA86" s="33"/>
      <c r="BB86" s="23"/>
      <c r="BC86" s="25"/>
      <c r="BD86" s="67"/>
      <c r="BE86" s="65"/>
      <c r="BF86" s="25"/>
    </row>
    <row r="87" spans="2:58" x14ac:dyDescent="0.2">
      <c r="B87" s="14">
        <f t="shared" si="2"/>
        <v>81</v>
      </c>
      <c r="C87" s="62">
        <v>61.89</v>
      </c>
      <c r="D87" s="32">
        <f>(Calculations!$E$9*Table!B87)/(Calculations!$I$9^2)</f>
        <v>53.280000000000008</v>
      </c>
      <c r="E87" s="33">
        <f>(C87-Calculations!$H$9)/(Calculations!$G$9-Calculations!$H$9)</f>
        <v>-8.648085438916385E-2</v>
      </c>
      <c r="F87" s="23"/>
      <c r="G87" s="67">
        <f>Calculations!$H$9+(Calculations!$G$9-Calculations!$H$9)*EXP(-Calculations!$L$9*D87)</f>
        <v>58.555481259140159</v>
      </c>
      <c r="H87" s="65">
        <f>Calculations!$H$9+(Calculations!$G$9-Calculations!$H$9)*Calculations!$N$9*EXP(-(Calculations!$M$9^2)*D87)</f>
        <v>58.548196108690412</v>
      </c>
      <c r="K87" s="14">
        <v>82</v>
      </c>
      <c r="L87" s="64">
        <v>59.71</v>
      </c>
      <c r="M87" s="32">
        <f>(Calculations!$E$10*Table!K87)/(Calculations!$I$10^2)</f>
        <v>30.34</v>
      </c>
      <c r="N87" s="33">
        <f>(L87-Calculations!$H$10)/(Calculations!$G$10-Calculations!$H$10)</f>
        <v>-2.7940765576971247E-4</v>
      </c>
      <c r="O87" s="23"/>
      <c r="P87" s="61">
        <f>(Calculations!$E$10*K87)/(Calculations!$I$21^2)</f>
        <v>121.36</v>
      </c>
      <c r="Q87" s="69">
        <f>Calculations!$H$21+(Calculations!$G$21-Calculations!$H$21)*EXP(-Calculations!$L$21*Table!P87)</f>
        <v>59.699354013191858</v>
      </c>
      <c r="R87" s="68">
        <f>(Calculations!$E$10*Table!K87)/Calculations!$I$10^2</f>
        <v>30.34</v>
      </c>
      <c r="S87" s="61">
        <f>Calculations!$H$10+(Calculations!$G$10-Calculations!$H$10)*Calculations!$N$10*EXP(-(Calculations!$M$10^2)*R87)</f>
        <v>59.69885379877276</v>
      </c>
      <c r="U87" s="14">
        <v>81</v>
      </c>
      <c r="V87" s="64"/>
      <c r="W87" s="32"/>
      <c r="X87" s="33"/>
      <c r="Y87" s="23"/>
      <c r="Z87" s="25"/>
      <c r="AA87" s="67"/>
      <c r="AB87" s="65"/>
      <c r="AC87" s="25"/>
      <c r="AE87" s="14">
        <f t="shared" si="3"/>
        <v>81</v>
      </c>
      <c r="AF87" s="62"/>
      <c r="AG87" s="32"/>
      <c r="AH87" s="33"/>
      <c r="AI87" s="23"/>
      <c r="AJ87" s="67"/>
      <c r="AK87" s="65"/>
      <c r="AN87" s="14">
        <v>81</v>
      </c>
      <c r="AO87" s="64"/>
      <c r="AP87" s="32"/>
      <c r="AQ87" s="33"/>
      <c r="AR87" s="23"/>
      <c r="AS87" s="25"/>
      <c r="AT87" s="67"/>
      <c r="AU87" s="65"/>
      <c r="AV87" s="25"/>
      <c r="AX87" s="14">
        <v>81</v>
      </c>
      <c r="AY87" s="64"/>
      <c r="AZ87" s="32"/>
      <c r="BA87" s="33"/>
      <c r="BB87" s="23"/>
      <c r="BC87" s="25"/>
      <c r="BD87" s="67"/>
      <c r="BE87" s="65"/>
      <c r="BF87" s="25"/>
    </row>
    <row r="88" spans="2:58" x14ac:dyDescent="0.2">
      <c r="B88" s="14">
        <f t="shared" si="2"/>
        <v>82</v>
      </c>
      <c r="C88" s="62">
        <v>61.89</v>
      </c>
      <c r="D88" s="32">
        <f>(Calculations!$E$9*Table!B88)/(Calculations!$I$9^2)</f>
        <v>53.937777777777782</v>
      </c>
      <c r="E88" s="33">
        <f>(C88-Calculations!$H$9)/(Calculations!$G$9-Calculations!$H$9)</f>
        <v>-8.648085438916385E-2</v>
      </c>
      <c r="F88" s="23"/>
      <c r="G88" s="67">
        <f>Calculations!$H$9+(Calculations!$G$9-Calculations!$H$9)*EXP(-Calculations!$L$9*D88)</f>
        <v>58.556827188709597</v>
      </c>
      <c r="H88" s="65">
        <f>Calculations!$H$9+(Calculations!$G$9-Calculations!$H$9)*Calculations!$N$9*EXP(-(Calculations!$M$9^2)*D88)</f>
        <v>58.550123480421568</v>
      </c>
      <c r="K88" s="14">
        <v>83</v>
      </c>
      <c r="L88" s="64">
        <v>59.71</v>
      </c>
      <c r="M88" s="32">
        <f>(Calculations!$E$10*Table!K88)/(Calculations!$I$10^2)</f>
        <v>30.71</v>
      </c>
      <c r="N88" s="33">
        <f>(L88-Calculations!$H$10)/(Calculations!$G$10-Calculations!$H$10)</f>
        <v>-2.7940765576971247E-4</v>
      </c>
      <c r="O88" s="23"/>
      <c r="P88" s="61">
        <f>(Calculations!$E$10*K88)/(Calculations!$I$21^2)</f>
        <v>122.84</v>
      </c>
      <c r="Q88" s="69">
        <f>Calculations!$H$21+(Calculations!$G$21-Calculations!$H$21)*EXP(-Calculations!$L$21*Table!P88)</f>
        <v>59.699434574195983</v>
      </c>
      <c r="R88" s="68">
        <f>(Calculations!$E$10*Table!K88)/Calculations!$I$10^2</f>
        <v>30.71</v>
      </c>
      <c r="S88" s="61">
        <f>Calculations!$H$10+(Calculations!$G$10-Calculations!$H$10)*Calculations!$N$10*EXP(-(Calculations!$M$10^2)*R88)</f>
        <v>59.698990226521964</v>
      </c>
      <c r="U88" s="14">
        <v>82</v>
      </c>
      <c r="V88" s="64"/>
      <c r="W88" s="32"/>
      <c r="X88" s="33"/>
      <c r="Y88" s="23"/>
      <c r="Z88" s="25"/>
      <c r="AA88" s="67"/>
      <c r="AB88" s="65"/>
      <c r="AC88" s="25"/>
      <c r="AE88" s="14">
        <f t="shared" si="3"/>
        <v>82</v>
      </c>
      <c r="AF88" s="62"/>
      <c r="AG88" s="32"/>
      <c r="AH88" s="33"/>
      <c r="AI88" s="23"/>
      <c r="AJ88" s="67"/>
      <c r="AK88" s="65"/>
      <c r="AN88" s="14">
        <v>82</v>
      </c>
      <c r="AO88" s="64"/>
      <c r="AP88" s="32"/>
      <c r="AQ88" s="33"/>
      <c r="AR88" s="23"/>
      <c r="AS88" s="25"/>
      <c r="AT88" s="67"/>
      <c r="AU88" s="65"/>
      <c r="AV88" s="25"/>
      <c r="AX88" s="14">
        <v>82</v>
      </c>
      <c r="AY88" s="64"/>
      <c r="AZ88" s="32"/>
      <c r="BA88" s="33"/>
      <c r="BB88" s="23"/>
      <c r="BC88" s="25"/>
      <c r="BD88" s="67"/>
      <c r="BE88" s="65"/>
      <c r="BF88" s="25"/>
    </row>
    <row r="89" spans="2:58" x14ac:dyDescent="0.2">
      <c r="B89" s="14">
        <f t="shared" si="2"/>
        <v>83</v>
      </c>
      <c r="C89" s="62">
        <v>61.89</v>
      </c>
      <c r="D89" s="32">
        <f>(Calculations!$E$9*Table!B89)/(Calculations!$I$9^2)</f>
        <v>54.595555555555563</v>
      </c>
      <c r="E89" s="33">
        <f>(C89-Calculations!$H$9)/(Calculations!$G$9-Calculations!$H$9)</f>
        <v>-8.648085438916385E-2</v>
      </c>
      <c r="F89" s="23"/>
      <c r="G89" s="67">
        <f>Calculations!$H$9+(Calculations!$G$9-Calculations!$H$9)*EXP(-Calculations!$L$9*D89)</f>
        <v>58.558048346687379</v>
      </c>
      <c r="H89" s="65">
        <f>Calculations!$H$9+(Calculations!$G$9-Calculations!$H$9)*Calculations!$N$9*EXP(-(Calculations!$M$9^2)*D89)</f>
        <v>58.551880480647128</v>
      </c>
      <c r="K89" s="14">
        <v>84</v>
      </c>
      <c r="L89" s="64">
        <v>59.71</v>
      </c>
      <c r="M89" s="32">
        <f>(Calculations!$E$10*Table!K89)/(Calculations!$I$10^2)</f>
        <v>31.080000000000005</v>
      </c>
      <c r="N89" s="33">
        <f>(L89-Calculations!$H$10)/(Calculations!$G$10-Calculations!$H$10)</f>
        <v>-2.7940765576971247E-4</v>
      </c>
      <c r="O89" s="23"/>
      <c r="P89" s="61">
        <f>(Calculations!$E$10*K89)/(Calculations!$I$21^2)</f>
        <v>124.32000000000002</v>
      </c>
      <c r="Q89" s="69">
        <f>Calculations!$H$21+(Calculations!$G$21-Calculations!$H$21)*EXP(-Calculations!$L$21*Table!P89)</f>
        <v>59.699505088438613</v>
      </c>
      <c r="R89" s="68">
        <f>(Calculations!$E$10*Table!K89)/Calculations!$I$10^2</f>
        <v>31.080000000000005</v>
      </c>
      <c r="S89" s="61">
        <f>Calculations!$H$10+(Calculations!$G$10-Calculations!$H$10)*Calculations!$N$10*EXP(-(Calculations!$M$10^2)*R89)</f>
        <v>59.699110415821664</v>
      </c>
      <c r="U89" s="14">
        <v>83</v>
      </c>
      <c r="V89" s="64"/>
      <c r="W89" s="32"/>
      <c r="X89" s="33"/>
      <c r="Y89" s="23"/>
      <c r="Z89" s="25"/>
      <c r="AA89" s="67"/>
      <c r="AB89" s="65"/>
      <c r="AC89" s="25"/>
      <c r="AE89" s="14">
        <f t="shared" si="3"/>
        <v>83</v>
      </c>
      <c r="AF89" s="62"/>
      <c r="AG89" s="32"/>
      <c r="AH89" s="33"/>
      <c r="AI89" s="23"/>
      <c r="AJ89" s="67"/>
      <c r="AK89" s="65"/>
      <c r="AN89" s="14">
        <v>83</v>
      </c>
      <c r="AO89" s="64"/>
      <c r="AP89" s="32"/>
      <c r="AQ89" s="33"/>
      <c r="AR89" s="23"/>
      <c r="AS89" s="25"/>
      <c r="AT89" s="67"/>
      <c r="AU89" s="65"/>
      <c r="AV89" s="25"/>
      <c r="AX89" s="14">
        <v>83</v>
      </c>
      <c r="AY89" s="64"/>
      <c r="AZ89" s="32"/>
      <c r="BA89" s="33"/>
      <c r="BB89" s="23"/>
      <c r="BC89" s="25"/>
      <c r="BD89" s="67"/>
      <c r="BE89" s="65"/>
      <c r="BF89" s="25"/>
    </row>
    <row r="90" spans="2:58" x14ac:dyDescent="0.2">
      <c r="B90" s="14">
        <f t="shared" si="2"/>
        <v>84</v>
      </c>
      <c r="C90" s="62">
        <v>61.89</v>
      </c>
      <c r="D90" s="32">
        <f>(Calculations!$E$9*Table!B90)/(Calculations!$I$9^2)</f>
        <v>55.253333333333345</v>
      </c>
      <c r="E90" s="33">
        <f>(C90-Calculations!$H$9)/(Calculations!$G$9-Calculations!$H$9)</f>
        <v>-8.648085438916385E-2</v>
      </c>
      <c r="F90" s="23"/>
      <c r="G90" s="67">
        <f>Calculations!$H$9+(Calculations!$G$9-Calculations!$H$9)*EXP(-Calculations!$L$9*D90)</f>
        <v>58.559156299763508</v>
      </c>
      <c r="H90" s="65">
        <f>Calculations!$H$9+(Calculations!$G$9-Calculations!$H$9)*Calculations!$N$9*EXP(-(Calculations!$M$9^2)*D90)</f>
        <v>58.553482169487296</v>
      </c>
      <c r="K90" s="14">
        <v>85</v>
      </c>
      <c r="L90" s="64"/>
      <c r="M90" s="32"/>
      <c r="N90" s="33"/>
      <c r="O90" s="23"/>
      <c r="P90" s="25"/>
      <c r="Q90" s="67"/>
      <c r="R90" s="68"/>
      <c r="S90" s="25"/>
      <c r="U90" s="14">
        <v>84</v>
      </c>
      <c r="V90" s="64"/>
      <c r="W90" s="32"/>
      <c r="X90" s="33"/>
      <c r="Y90" s="23"/>
      <c r="Z90" s="25"/>
      <c r="AA90" s="67"/>
      <c r="AB90" s="65"/>
      <c r="AC90" s="25"/>
      <c r="AE90" s="14">
        <f t="shared" si="3"/>
        <v>84</v>
      </c>
      <c r="AF90" s="62"/>
      <c r="AG90" s="32"/>
      <c r="AH90" s="33"/>
      <c r="AI90" s="23"/>
      <c r="AJ90" s="67"/>
      <c r="AK90" s="65"/>
      <c r="AN90" s="14">
        <v>84</v>
      </c>
      <c r="AO90" s="64"/>
      <c r="AP90" s="32"/>
      <c r="AQ90" s="33"/>
      <c r="AR90" s="23"/>
      <c r="AS90" s="25"/>
      <c r="AT90" s="67"/>
      <c r="AU90" s="65"/>
      <c r="AV90" s="25"/>
      <c r="AX90" s="14">
        <v>84</v>
      </c>
      <c r="AY90" s="64"/>
      <c r="AZ90" s="32"/>
      <c r="BA90" s="33"/>
      <c r="BB90" s="23"/>
      <c r="BC90" s="25"/>
      <c r="BD90" s="67"/>
      <c r="BE90" s="65"/>
      <c r="BF90" s="25"/>
    </row>
    <row r="91" spans="2:58" x14ac:dyDescent="0.2">
      <c r="B91" s="14">
        <f t="shared" si="2"/>
        <v>85</v>
      </c>
      <c r="C91" s="62">
        <v>61.89</v>
      </c>
      <c r="D91" s="32">
        <f>(Calculations!$E$9*Table!B91)/(Calculations!$I$9^2)</f>
        <v>55.911111111111119</v>
      </c>
      <c r="E91" s="33">
        <f>(C91-Calculations!$H$9)/(Calculations!$G$9-Calculations!$H$9)</f>
        <v>-8.648085438916385E-2</v>
      </c>
      <c r="F91" s="23"/>
      <c r="G91" s="67">
        <f>Calculations!$H$9+(Calculations!$G$9-Calculations!$H$9)*EXP(-Calculations!$L$9*D91)</f>
        <v>58.56016154236211</v>
      </c>
      <c r="H91" s="65">
        <f>Calculations!$H$9+(Calculations!$G$9-Calculations!$H$9)*Calculations!$N$9*EXP(-(Calculations!$M$9^2)*D91)</f>
        <v>58.554942275811349</v>
      </c>
      <c r="K91" s="14">
        <v>86</v>
      </c>
      <c r="L91" s="64"/>
      <c r="M91" s="32"/>
      <c r="N91" s="33"/>
      <c r="O91" s="23"/>
      <c r="P91" s="25"/>
      <c r="Q91" s="67"/>
      <c r="R91" s="68"/>
      <c r="S91" s="25"/>
      <c r="U91" s="14">
        <v>85</v>
      </c>
      <c r="V91" s="64"/>
      <c r="W91" s="32"/>
      <c r="X91" s="33"/>
      <c r="Y91" s="23"/>
      <c r="Z91" s="25"/>
      <c r="AA91" s="67"/>
      <c r="AB91" s="65"/>
      <c r="AC91" s="25"/>
      <c r="AE91" s="14">
        <f t="shared" si="3"/>
        <v>85</v>
      </c>
      <c r="AF91" s="62"/>
      <c r="AG91" s="32"/>
      <c r="AH91" s="33"/>
      <c r="AI91" s="23"/>
      <c r="AJ91" s="67"/>
      <c r="AK91" s="65"/>
      <c r="AN91" s="14">
        <v>85</v>
      </c>
      <c r="AO91" s="64"/>
      <c r="AP91" s="32"/>
      <c r="AQ91" s="33"/>
      <c r="AR91" s="23"/>
      <c r="AS91" s="25"/>
      <c r="AT91" s="67"/>
      <c r="AU91" s="65"/>
      <c r="AV91" s="25"/>
      <c r="AX91" s="14">
        <v>85</v>
      </c>
      <c r="AY91" s="64"/>
      <c r="AZ91" s="32"/>
      <c r="BA91" s="33"/>
      <c r="BB91" s="23"/>
      <c r="BC91" s="25"/>
      <c r="BD91" s="67"/>
      <c r="BE91" s="65"/>
      <c r="BF91" s="25"/>
    </row>
    <row r="92" spans="2:58" x14ac:dyDescent="0.2">
      <c r="B92" s="14">
        <f t="shared" si="2"/>
        <v>86</v>
      </c>
      <c r="C92" s="62">
        <v>61.89</v>
      </c>
      <c r="D92" s="32">
        <f>(Calculations!$E$9*Table!B92)/(Calculations!$I$9^2)</f>
        <v>56.5688888888889</v>
      </c>
      <c r="E92" s="33">
        <f>(C92-Calculations!$H$9)/(Calculations!$G$9-Calculations!$H$9)</f>
        <v>-8.648085438916385E-2</v>
      </c>
      <c r="F92" s="23"/>
      <c r="G92" s="67">
        <f>Calculations!$H$9+(Calculations!$G$9-Calculations!$H$9)*EXP(-Calculations!$L$9*D92)</f>
        <v>58.561073596043649</v>
      </c>
      <c r="H92" s="65">
        <f>Calculations!$H$9+(Calculations!$G$9-Calculations!$H$9)*Calculations!$N$9*EXP(-(Calculations!$M$9^2)*D92)</f>
        <v>58.556273314914627</v>
      </c>
      <c r="K92" s="14">
        <v>87</v>
      </c>
      <c r="L92" s="64"/>
      <c r="M92" s="32"/>
      <c r="N92" s="33"/>
      <c r="O92" s="23"/>
      <c r="P92" s="25"/>
      <c r="Q92" s="67"/>
      <c r="R92" s="68"/>
      <c r="S92" s="25"/>
      <c r="U92" s="14">
        <v>86</v>
      </c>
      <c r="V92" s="64"/>
      <c r="W92" s="32"/>
      <c r="X92" s="33"/>
      <c r="Y92" s="23"/>
      <c r="Z92" s="25"/>
      <c r="AA92" s="67"/>
      <c r="AB92" s="65"/>
      <c r="AC92" s="25"/>
      <c r="AE92" s="14">
        <f t="shared" si="3"/>
        <v>86</v>
      </c>
      <c r="AF92" s="62"/>
      <c r="AG92" s="32"/>
      <c r="AH92" s="33"/>
      <c r="AI92" s="23"/>
      <c r="AJ92" s="67"/>
      <c r="AK92" s="65"/>
      <c r="AN92" s="14">
        <v>86</v>
      </c>
      <c r="AO92" s="64"/>
      <c r="AP92" s="32"/>
      <c r="AQ92" s="33"/>
      <c r="AR92" s="23"/>
      <c r="AS92" s="25"/>
      <c r="AT92" s="67"/>
      <c r="AU92" s="65"/>
      <c r="AV92" s="25"/>
      <c r="AX92" s="14">
        <v>86</v>
      </c>
      <c r="AY92" s="64"/>
      <c r="AZ92" s="32"/>
      <c r="BA92" s="33"/>
      <c r="BB92" s="23"/>
      <c r="BC92" s="25"/>
      <c r="BD92" s="67"/>
      <c r="BE92" s="65"/>
      <c r="BF92" s="25"/>
    </row>
    <row r="93" spans="2:58" x14ac:dyDescent="0.2">
      <c r="B93" s="14">
        <f t="shared" si="2"/>
        <v>87</v>
      </c>
      <c r="C93" s="62">
        <v>61.85</v>
      </c>
      <c r="D93" s="32">
        <f>(Calculations!$E$9*Table!B93)/(Calculations!$I$9^2)</f>
        <v>57.226666666666681</v>
      </c>
      <c r="E93" s="33">
        <f>(C93-Calculations!$H$9)/(Calculations!$G$9-Calculations!$H$9)</f>
        <v>-8.543891638447515E-2</v>
      </c>
      <c r="F93" s="23"/>
      <c r="G93" s="67">
        <f>Calculations!$H$9+(Calculations!$G$9-Calculations!$H$9)*EXP(-Calculations!$L$9*D93)</f>
        <v>58.561901099692179</v>
      </c>
      <c r="H93" s="65">
        <f>Calculations!$H$9+(Calculations!$G$9-Calculations!$H$9)*Calculations!$N$9*EXP(-(Calculations!$M$9^2)*D93)</f>
        <v>58.557486695793315</v>
      </c>
      <c r="K93" s="14">
        <v>88</v>
      </c>
      <c r="L93" s="64"/>
      <c r="M93" s="32"/>
      <c r="N93" s="33"/>
      <c r="O93" s="23"/>
      <c r="P93" s="25"/>
      <c r="Q93" s="67"/>
      <c r="R93" s="68"/>
      <c r="S93" s="25"/>
      <c r="U93" s="14">
        <v>87</v>
      </c>
      <c r="V93" s="64"/>
      <c r="W93" s="32"/>
      <c r="X93" s="33"/>
      <c r="Y93" s="23"/>
      <c r="Z93" s="25"/>
      <c r="AA93" s="67"/>
      <c r="AB93" s="65"/>
      <c r="AC93" s="25"/>
      <c r="AE93" s="14">
        <f t="shared" si="3"/>
        <v>87</v>
      </c>
      <c r="AF93" s="62"/>
      <c r="AG93" s="32"/>
      <c r="AH93" s="33"/>
      <c r="AI93" s="23"/>
      <c r="AJ93" s="67"/>
      <c r="AK93" s="65"/>
      <c r="AN93" s="14">
        <v>87</v>
      </c>
      <c r="AO93" s="64"/>
      <c r="AP93" s="32"/>
      <c r="AQ93" s="33"/>
      <c r="AR93" s="23"/>
      <c r="AS93" s="25"/>
      <c r="AT93" s="67"/>
      <c r="AU93" s="65"/>
      <c r="AV93" s="25"/>
      <c r="AX93" s="14">
        <v>87</v>
      </c>
      <c r="AY93" s="64"/>
      <c r="AZ93" s="32"/>
      <c r="BA93" s="33"/>
      <c r="BB93" s="23"/>
      <c r="BC93" s="25"/>
      <c r="BD93" s="67"/>
      <c r="BE93" s="65"/>
      <c r="BF93" s="25"/>
    </row>
    <row r="94" spans="2:58" x14ac:dyDescent="0.2">
      <c r="B94" s="14">
        <f t="shared" si="2"/>
        <v>88</v>
      </c>
      <c r="C94" s="62">
        <v>61.89</v>
      </c>
      <c r="D94" s="32">
        <f>(Calculations!$E$9*Table!B94)/(Calculations!$I$9^2)</f>
        <v>57.884444444444448</v>
      </c>
      <c r="E94" s="33">
        <f>(C94-Calculations!$H$9)/(Calculations!$G$9-Calculations!$H$9)</f>
        <v>-8.648085438916385E-2</v>
      </c>
      <c r="F94" s="23"/>
      <c r="G94" s="67">
        <f>Calculations!$H$9+(Calculations!$G$9-Calculations!$H$9)*EXP(-Calculations!$L$9*D94)</f>
        <v>58.56265189134205</v>
      </c>
      <c r="H94" s="65">
        <f>Calculations!$H$9+(Calculations!$G$9-Calculations!$H$9)*Calculations!$N$9*EXP(-(Calculations!$M$9^2)*D94)</f>
        <v>58.558592818936603</v>
      </c>
      <c r="K94" s="14">
        <v>89</v>
      </c>
      <c r="L94" s="64"/>
      <c r="M94" s="32"/>
      <c r="N94" s="33"/>
      <c r="O94" s="23"/>
      <c r="P94" s="25"/>
      <c r="Q94" s="67"/>
      <c r="R94" s="68"/>
      <c r="S94" s="25"/>
      <c r="U94" s="14">
        <v>88</v>
      </c>
      <c r="V94" s="64"/>
      <c r="W94" s="32"/>
      <c r="X94" s="33"/>
      <c r="Y94" s="23"/>
      <c r="Z94" s="25"/>
      <c r="AA94" s="67"/>
      <c r="AB94" s="65"/>
      <c r="AC94" s="25"/>
      <c r="AE94" s="14">
        <f t="shared" si="3"/>
        <v>88</v>
      </c>
      <c r="AF94" s="62"/>
      <c r="AG94" s="32"/>
      <c r="AH94" s="33"/>
      <c r="AI94" s="23"/>
      <c r="AJ94" s="67"/>
      <c r="AK94" s="65"/>
      <c r="AN94" s="14">
        <v>88</v>
      </c>
      <c r="AO94" s="64"/>
      <c r="AP94" s="32"/>
      <c r="AQ94" s="33"/>
      <c r="AR94" s="23"/>
      <c r="AS94" s="25"/>
      <c r="AT94" s="67"/>
      <c r="AU94" s="65"/>
      <c r="AV94" s="25"/>
      <c r="AX94" s="14">
        <v>88</v>
      </c>
      <c r="AY94" s="64"/>
      <c r="AZ94" s="32"/>
      <c r="BA94" s="33"/>
      <c r="BB94" s="23"/>
      <c r="BC94" s="25"/>
      <c r="BD94" s="67"/>
      <c r="BE94" s="65"/>
      <c r="BF94" s="25"/>
    </row>
    <row r="95" spans="2:58" x14ac:dyDescent="0.2">
      <c r="B95" s="14">
        <f t="shared" si="2"/>
        <v>89</v>
      </c>
      <c r="C95" s="62">
        <v>61.89</v>
      </c>
      <c r="D95" s="32">
        <f>(Calculations!$E$9*Table!B95)/(Calculations!$I$9^2)</f>
        <v>58.542222222222229</v>
      </c>
      <c r="E95" s="33">
        <f>(C95-Calculations!$H$9)/(Calculations!$G$9-Calculations!$H$9)</f>
        <v>-8.648085438916385E-2</v>
      </c>
      <c r="F95" s="23"/>
      <c r="G95" s="67">
        <f>Calculations!$H$9+(Calculations!$G$9-Calculations!$H$9)*EXP(-Calculations!$L$9*D95)</f>
        <v>58.563333082419</v>
      </c>
      <c r="H95" s="65">
        <f>Calculations!$H$9+(Calculations!$G$9-Calculations!$H$9)*Calculations!$N$9*EXP(-(Calculations!$M$9^2)*D95)</f>
        <v>58.559601165474454</v>
      </c>
      <c r="K95" s="14">
        <v>90</v>
      </c>
      <c r="L95" s="64"/>
      <c r="M95" s="32"/>
      <c r="N95" s="33"/>
      <c r="O95" s="23"/>
      <c r="P95" s="25"/>
      <c r="Q95" s="67"/>
      <c r="R95" s="68"/>
      <c r="S95" s="25"/>
      <c r="U95" s="14">
        <v>89</v>
      </c>
      <c r="V95" s="64"/>
      <c r="W95" s="32"/>
      <c r="X95" s="33"/>
      <c r="Y95" s="23"/>
      <c r="Z95" s="25"/>
      <c r="AA95" s="67"/>
      <c r="AB95" s="65"/>
      <c r="AC95" s="25"/>
      <c r="AE95" s="14">
        <f t="shared" si="3"/>
        <v>89</v>
      </c>
      <c r="AF95" s="62"/>
      <c r="AG95" s="32"/>
      <c r="AH95" s="33"/>
      <c r="AI95" s="23"/>
      <c r="AJ95" s="67"/>
      <c r="AK95" s="65"/>
      <c r="AN95" s="14">
        <v>89</v>
      </c>
      <c r="AO95" s="64"/>
      <c r="AP95" s="32"/>
      <c r="AQ95" s="33"/>
      <c r="AR95" s="23"/>
      <c r="AS95" s="25"/>
      <c r="AT95" s="67"/>
      <c r="AU95" s="65"/>
      <c r="AV95" s="25"/>
      <c r="AX95" s="14">
        <v>89</v>
      </c>
      <c r="AY95" s="64"/>
      <c r="AZ95" s="32"/>
      <c r="BA95" s="33"/>
      <c r="BB95" s="23"/>
      <c r="BC95" s="25"/>
      <c r="BD95" s="67"/>
      <c r="BE95" s="65"/>
      <c r="BF95" s="25"/>
    </row>
    <row r="96" spans="2:58" x14ac:dyDescent="0.2">
      <c r="B96" s="14">
        <f t="shared" si="2"/>
        <v>90</v>
      </c>
      <c r="C96" s="62">
        <v>61.89</v>
      </c>
      <c r="D96" s="32">
        <f>(Calculations!$E$9*Table!B96)/(Calculations!$I$9^2)</f>
        <v>59.20000000000001</v>
      </c>
      <c r="E96" s="33">
        <f>(C96-Calculations!$H$9)/(Calculations!$G$9-Calculations!$H$9)</f>
        <v>-8.648085438916385E-2</v>
      </c>
      <c r="F96" s="23"/>
      <c r="G96" s="67">
        <f>Calculations!$H$9+(Calculations!$G$9-Calculations!$H$9)*EXP(-Calculations!$L$9*D96)</f>
        <v>58.56395112509886</v>
      </c>
      <c r="H96" s="65">
        <f>Calculations!$H$9+(Calculations!$G$9-Calculations!$H$9)*Calculations!$N$9*EXP(-(Calculations!$M$9^2)*D96)</f>
        <v>58.560520378445055</v>
      </c>
      <c r="K96" s="14">
        <v>91</v>
      </c>
      <c r="L96" s="64"/>
      <c r="M96" s="32"/>
      <c r="N96" s="33"/>
      <c r="O96" s="23"/>
      <c r="P96" s="25"/>
      <c r="Q96" s="67"/>
      <c r="R96" s="68"/>
      <c r="S96" s="25"/>
      <c r="U96" s="14">
        <v>90</v>
      </c>
      <c r="V96" s="64"/>
      <c r="W96" s="32"/>
      <c r="X96" s="33"/>
      <c r="Y96" s="23"/>
      <c r="Z96" s="25"/>
      <c r="AA96" s="67"/>
      <c r="AB96" s="65"/>
      <c r="AC96" s="25"/>
      <c r="AE96" s="14">
        <f t="shared" si="3"/>
        <v>90</v>
      </c>
      <c r="AF96" s="62"/>
      <c r="AG96" s="32"/>
      <c r="AH96" s="33"/>
      <c r="AI96" s="23"/>
      <c r="AJ96" s="67"/>
      <c r="AK96" s="65"/>
      <c r="AN96" s="14">
        <v>90</v>
      </c>
      <c r="AO96" s="64"/>
      <c r="AP96" s="32"/>
      <c r="AQ96" s="33"/>
      <c r="AR96" s="23"/>
      <c r="AS96" s="25"/>
      <c r="AT96" s="67"/>
      <c r="AU96" s="65"/>
      <c r="AV96" s="25"/>
      <c r="AX96" s="14">
        <v>90</v>
      </c>
      <c r="AY96" s="64"/>
      <c r="AZ96" s="32"/>
      <c r="BA96" s="33"/>
      <c r="BB96" s="23"/>
      <c r="BC96" s="25"/>
      <c r="BD96" s="67"/>
      <c r="BE96" s="65"/>
      <c r="BF96" s="25"/>
    </row>
    <row r="97" spans="2:58" x14ac:dyDescent="0.2">
      <c r="B97" s="14">
        <f t="shared" si="2"/>
        <v>91</v>
      </c>
      <c r="C97" s="62">
        <v>61.89</v>
      </c>
      <c r="D97" s="32">
        <f>(Calculations!$E$9*Table!B97)/(Calculations!$I$9^2)</f>
        <v>59.857777777777791</v>
      </c>
      <c r="E97" s="33">
        <f>(C97-Calculations!$H$9)/(Calculations!$G$9-Calculations!$H$9)</f>
        <v>-8.648085438916385E-2</v>
      </c>
      <c r="F97" s="23"/>
      <c r="G97" s="67">
        <f>Calculations!$H$9+(Calculations!$G$9-Calculations!$H$9)*EXP(-Calculations!$L$9*D97)</f>
        <v>58.564511873422006</v>
      </c>
      <c r="H97" s="65">
        <f>Calculations!$H$9+(Calculations!$G$9-Calculations!$H$9)*Calculations!$N$9*EXP(-(Calculations!$M$9^2)*D97)</f>
        <v>58.561358336878605</v>
      </c>
      <c r="K97" s="14">
        <v>92</v>
      </c>
      <c r="L97" s="64"/>
      <c r="M97" s="32"/>
      <c r="N97" s="33"/>
      <c r="O97" s="23"/>
      <c r="P97" s="25"/>
      <c r="Q97" s="67"/>
      <c r="R97" s="68"/>
      <c r="S97" s="25"/>
      <c r="U97" s="14">
        <v>91</v>
      </c>
      <c r="V97" s="64"/>
      <c r="W97" s="32"/>
      <c r="X97" s="33"/>
      <c r="Y97" s="23"/>
      <c r="Z97" s="25"/>
      <c r="AA97" s="67"/>
      <c r="AB97" s="65"/>
      <c r="AC97" s="25"/>
      <c r="AE97" s="14">
        <f t="shared" si="3"/>
        <v>91</v>
      </c>
      <c r="AF97" s="62"/>
      <c r="AG97" s="32"/>
      <c r="AH97" s="33"/>
      <c r="AI97" s="23"/>
      <c r="AJ97" s="67"/>
      <c r="AK97" s="65"/>
      <c r="AN97" s="14">
        <v>91</v>
      </c>
      <c r="AO97" s="64"/>
      <c r="AP97" s="32"/>
      <c r="AQ97" s="33"/>
      <c r="AR97" s="23"/>
      <c r="AS97" s="25"/>
      <c r="AT97" s="67"/>
      <c r="AU97" s="65"/>
      <c r="AV97" s="25"/>
      <c r="AX97" s="14">
        <v>91</v>
      </c>
      <c r="AY97" s="64"/>
      <c r="AZ97" s="32"/>
      <c r="BA97" s="33"/>
      <c r="BB97" s="23"/>
      <c r="BC97" s="25"/>
      <c r="BD97" s="67"/>
      <c r="BE97" s="65"/>
      <c r="BF97" s="25"/>
    </row>
    <row r="98" spans="2:58" x14ac:dyDescent="0.2">
      <c r="B98" s="14">
        <f t="shared" si="2"/>
        <v>92</v>
      </c>
      <c r="C98" s="62">
        <v>61.92</v>
      </c>
      <c r="D98" s="32">
        <f>(Calculations!$E$9*Table!B98)/(Calculations!$I$9^2)</f>
        <v>60.515555555555565</v>
      </c>
      <c r="E98" s="33">
        <f>(C98-Calculations!$H$9)/(Calculations!$G$9-Calculations!$H$9)</f>
        <v>-8.7262307892680427E-2</v>
      </c>
      <c r="F98" s="23"/>
      <c r="G98" s="67">
        <f>Calculations!$H$9+(Calculations!$G$9-Calculations!$H$9)*EXP(-Calculations!$L$9*D98)</f>
        <v>58.565020638742183</v>
      </c>
      <c r="H98" s="65">
        <f>Calculations!$H$9+(Calculations!$G$9-Calculations!$H$9)*Calculations!$N$9*EXP(-(Calculations!$M$9^2)*D98)</f>
        <v>58.562122223332345</v>
      </c>
      <c r="K98" s="14">
        <v>93</v>
      </c>
      <c r="L98" s="64"/>
      <c r="M98" s="32"/>
      <c r="N98" s="33"/>
      <c r="O98" s="23"/>
      <c r="P98" s="25"/>
      <c r="Q98" s="67"/>
      <c r="R98" s="68"/>
      <c r="S98" s="25"/>
      <c r="U98" s="14">
        <v>92</v>
      </c>
      <c r="V98" s="64"/>
      <c r="W98" s="32"/>
      <c r="X98" s="33"/>
      <c r="Y98" s="23"/>
      <c r="Z98" s="25"/>
      <c r="AA98" s="67"/>
      <c r="AB98" s="65"/>
      <c r="AC98" s="25"/>
      <c r="AE98" s="14">
        <f t="shared" si="3"/>
        <v>92</v>
      </c>
      <c r="AF98" s="62"/>
      <c r="AG98" s="32"/>
      <c r="AH98" s="33"/>
      <c r="AI98" s="23"/>
      <c r="AJ98" s="67"/>
      <c r="AK98" s="65"/>
      <c r="AN98" s="14">
        <v>92</v>
      </c>
      <c r="AO98" s="64"/>
      <c r="AP98" s="32"/>
      <c r="AQ98" s="33"/>
      <c r="AR98" s="23"/>
      <c r="AS98" s="25"/>
      <c r="AT98" s="67"/>
      <c r="AU98" s="65"/>
      <c r="AV98" s="25"/>
      <c r="AX98" s="14">
        <v>92</v>
      </c>
      <c r="AY98" s="64"/>
      <c r="AZ98" s="32"/>
      <c r="BA98" s="33"/>
      <c r="BB98" s="23"/>
      <c r="BC98" s="25"/>
      <c r="BD98" s="67"/>
      <c r="BE98" s="65"/>
      <c r="BF98" s="25"/>
    </row>
    <row r="99" spans="2:58" x14ac:dyDescent="0.2">
      <c r="B99" s="14">
        <f t="shared" si="2"/>
        <v>93</v>
      </c>
      <c r="C99" s="62">
        <v>61.92</v>
      </c>
      <c r="D99" s="32">
        <f>(Calculations!$E$9*Table!B99)/(Calculations!$I$9^2)</f>
        <v>61.173333333333346</v>
      </c>
      <c r="E99" s="33">
        <f>(C99-Calculations!$H$9)/(Calculations!$G$9-Calculations!$H$9)</f>
        <v>-8.7262307892680427E-2</v>
      </c>
      <c r="F99" s="23"/>
      <c r="G99" s="67">
        <f>Calculations!$H$9+(Calculations!$G$9-Calculations!$H$9)*EXP(-Calculations!$L$9*D99)</f>
        <v>58.565482240035195</v>
      </c>
      <c r="H99" s="65">
        <f>Calculations!$H$9+(Calculations!$G$9-Calculations!$H$9)*Calculations!$N$9*EXP(-(Calculations!$M$9^2)*D99)</f>
        <v>58.562818585455879</v>
      </c>
      <c r="K99" s="14">
        <v>94</v>
      </c>
      <c r="L99" s="64"/>
      <c r="M99" s="32"/>
      <c r="N99" s="33"/>
      <c r="O99" s="23"/>
      <c r="P99" s="25"/>
      <c r="Q99" s="67"/>
      <c r="R99" s="68"/>
      <c r="S99" s="25"/>
      <c r="U99" s="14">
        <v>93</v>
      </c>
      <c r="V99" s="64"/>
      <c r="W99" s="32"/>
      <c r="X99" s="33"/>
      <c r="Y99" s="23"/>
      <c r="Z99" s="25"/>
      <c r="AA99" s="67"/>
      <c r="AB99" s="65"/>
      <c r="AC99" s="25"/>
      <c r="AE99" s="14">
        <f t="shared" si="3"/>
        <v>93</v>
      </c>
      <c r="AF99" s="62"/>
      <c r="AG99" s="32"/>
      <c r="AH99" s="33"/>
      <c r="AI99" s="23"/>
      <c r="AJ99" s="67"/>
      <c r="AK99" s="65"/>
      <c r="AN99" s="14">
        <v>93</v>
      </c>
      <c r="AO99" s="64"/>
      <c r="AP99" s="32"/>
      <c r="AQ99" s="33"/>
      <c r="AR99" s="23"/>
      <c r="AS99" s="25"/>
      <c r="AT99" s="67"/>
      <c r="AU99" s="65"/>
      <c r="AV99" s="25"/>
      <c r="AX99" s="14">
        <v>93</v>
      </c>
      <c r="AY99" s="64"/>
      <c r="AZ99" s="32"/>
      <c r="BA99" s="33"/>
      <c r="BB99" s="23"/>
      <c r="BC99" s="25"/>
      <c r="BD99" s="67"/>
      <c r="BE99" s="65"/>
      <c r="BF99" s="25"/>
    </row>
    <row r="100" spans="2:58" x14ac:dyDescent="0.2">
      <c r="B100" s="14">
        <f t="shared" si="2"/>
        <v>94</v>
      </c>
      <c r="C100" s="62">
        <v>61.89</v>
      </c>
      <c r="D100" s="32">
        <f>(Calculations!$E$9*Table!B100)/(Calculations!$I$9^2)</f>
        <v>61.831111111111127</v>
      </c>
      <c r="E100" s="33">
        <f>(C100-Calculations!$H$9)/(Calculations!$G$9-Calculations!$H$9)</f>
        <v>-8.648085438916385E-2</v>
      </c>
      <c r="F100" s="23"/>
      <c r="G100" s="67">
        <f>Calculations!$H$9+(Calculations!$G$9-Calculations!$H$9)*EXP(-Calculations!$L$9*D100)</f>
        <v>58.56590104954374</v>
      </c>
      <c r="H100" s="65">
        <f>Calculations!$H$9+(Calculations!$G$9-Calculations!$H$9)*Calculations!$N$9*EXP(-(Calculations!$M$9^2)*D100)</f>
        <v>58.563453392114262</v>
      </c>
      <c r="K100" s="14">
        <v>95</v>
      </c>
      <c r="L100" s="64"/>
      <c r="M100" s="32"/>
      <c r="N100" s="33"/>
      <c r="O100" s="23"/>
      <c r="P100" s="25"/>
      <c r="Q100" s="67"/>
      <c r="R100" s="68"/>
      <c r="S100" s="25"/>
      <c r="U100" s="14">
        <v>94</v>
      </c>
      <c r="V100" s="64"/>
      <c r="W100" s="32"/>
      <c r="X100" s="33"/>
      <c r="Y100" s="23"/>
      <c r="Z100" s="25"/>
      <c r="AA100" s="67"/>
      <c r="AB100" s="65"/>
      <c r="AC100" s="25"/>
      <c r="AE100" s="14">
        <f t="shared" si="3"/>
        <v>94</v>
      </c>
      <c r="AF100" s="62"/>
      <c r="AG100" s="32"/>
      <c r="AH100" s="33"/>
      <c r="AI100" s="23"/>
      <c r="AJ100" s="67"/>
      <c r="AK100" s="65"/>
      <c r="AN100" s="14">
        <v>94</v>
      </c>
      <c r="AO100" s="64"/>
      <c r="AP100" s="32"/>
      <c r="AQ100" s="33"/>
      <c r="AR100" s="23"/>
      <c r="AS100" s="25"/>
      <c r="AT100" s="67"/>
      <c r="AU100" s="65"/>
      <c r="AV100" s="25"/>
      <c r="AX100" s="14">
        <v>94</v>
      </c>
      <c r="AY100" s="64"/>
      <c r="AZ100" s="32"/>
      <c r="BA100" s="33"/>
      <c r="BB100" s="23"/>
      <c r="BC100" s="25"/>
      <c r="BD100" s="67"/>
      <c r="BE100" s="65"/>
      <c r="BF100" s="25"/>
    </row>
    <row r="101" spans="2:58" x14ac:dyDescent="0.2">
      <c r="B101" s="14">
        <f t="shared" si="2"/>
        <v>95</v>
      </c>
      <c r="C101" s="62">
        <v>61.89</v>
      </c>
      <c r="D101" s="32">
        <f>(Calculations!$E$9*Table!B101)/(Calculations!$I$9^2)</f>
        <v>62.488888888888894</v>
      </c>
      <c r="E101" s="33">
        <f>(C101-Calculations!$H$9)/(Calculations!$G$9-Calculations!$H$9)</f>
        <v>-8.648085438916385E-2</v>
      </c>
      <c r="F101" s="23"/>
      <c r="G101" s="67">
        <f>Calculations!$H$9+(Calculations!$G$9-Calculations!$H$9)*EXP(-Calculations!$L$9*D101)</f>
        <v>58.566281034190894</v>
      </c>
      <c r="H101" s="65">
        <f>Calculations!$H$9+(Calculations!$G$9-Calculations!$H$9)*Calculations!$N$9*EXP(-(Calculations!$M$9^2)*D101)</f>
        <v>58.564032084550156</v>
      </c>
      <c r="K101" s="14">
        <v>96</v>
      </c>
      <c r="L101" s="64"/>
      <c r="M101" s="32"/>
      <c r="N101" s="33"/>
      <c r="O101" s="23"/>
      <c r="P101" s="25"/>
      <c r="Q101" s="67"/>
      <c r="R101" s="68"/>
      <c r="S101" s="25"/>
      <c r="U101" s="14">
        <v>95</v>
      </c>
      <c r="V101" s="64"/>
      <c r="W101" s="32"/>
      <c r="X101" s="33"/>
      <c r="Y101" s="23"/>
      <c r="Z101" s="25"/>
      <c r="AA101" s="67"/>
      <c r="AB101" s="65"/>
      <c r="AC101" s="25"/>
      <c r="AE101" s="14">
        <f t="shared" si="3"/>
        <v>95</v>
      </c>
      <c r="AF101" s="62"/>
      <c r="AG101" s="32"/>
      <c r="AH101" s="33"/>
      <c r="AI101" s="23"/>
      <c r="AJ101" s="67"/>
      <c r="AK101" s="65"/>
      <c r="AN101" s="14">
        <v>95</v>
      </c>
      <c r="AO101" s="64"/>
      <c r="AP101" s="32"/>
      <c r="AQ101" s="33"/>
      <c r="AR101" s="23"/>
      <c r="AS101" s="25"/>
      <c r="AT101" s="67"/>
      <c r="AU101" s="65"/>
      <c r="AV101" s="25"/>
      <c r="AX101" s="14">
        <v>95</v>
      </c>
      <c r="AY101" s="64"/>
      <c r="AZ101" s="32"/>
      <c r="BA101" s="33"/>
      <c r="BB101" s="23"/>
      <c r="BC101" s="25"/>
      <c r="BD101" s="67"/>
      <c r="BE101" s="65"/>
      <c r="BF101" s="25"/>
    </row>
    <row r="102" spans="2:58" x14ac:dyDescent="0.2">
      <c r="B102" s="14">
        <f t="shared" si="2"/>
        <v>96</v>
      </c>
      <c r="C102" s="62">
        <v>61.89</v>
      </c>
      <c r="D102" s="32">
        <f>(Calculations!$E$9*Table!B102)/(Calculations!$I$9^2)</f>
        <v>63.146666666666675</v>
      </c>
      <c r="E102" s="33">
        <f>(C102-Calculations!$H$9)/(Calculations!$G$9-Calculations!$H$9)</f>
        <v>-8.648085438916385E-2</v>
      </c>
      <c r="F102" s="23"/>
      <c r="G102" s="67">
        <f>Calculations!$H$9+(Calculations!$G$9-Calculations!$H$9)*EXP(-Calculations!$L$9*D102)</f>
        <v>58.566625793154401</v>
      </c>
      <c r="H102" s="65">
        <f>Calculations!$H$9+(Calculations!$G$9-Calculations!$H$9)*Calculations!$N$9*EXP(-(Calculations!$M$9^2)*D102)</f>
        <v>58.564559623023385</v>
      </c>
      <c r="K102" s="14">
        <v>97</v>
      </c>
      <c r="L102" s="64"/>
      <c r="M102" s="32"/>
      <c r="N102" s="33"/>
      <c r="O102" s="23"/>
      <c r="P102" s="25"/>
      <c r="Q102" s="67"/>
      <c r="R102" s="68"/>
      <c r="S102" s="25"/>
      <c r="U102" s="14">
        <v>96</v>
      </c>
      <c r="V102" s="64"/>
      <c r="W102" s="32"/>
      <c r="X102" s="33"/>
      <c r="Y102" s="23"/>
      <c r="Z102" s="25"/>
      <c r="AA102" s="67"/>
      <c r="AB102" s="65"/>
      <c r="AC102" s="25"/>
      <c r="AE102" s="14">
        <f t="shared" si="3"/>
        <v>96</v>
      </c>
      <c r="AF102" s="62"/>
      <c r="AG102" s="32"/>
      <c r="AH102" s="33"/>
      <c r="AI102" s="23"/>
      <c r="AJ102" s="67"/>
      <c r="AK102" s="65"/>
      <c r="AN102" s="14">
        <v>96</v>
      </c>
      <c r="AO102" s="64"/>
      <c r="AP102" s="32"/>
      <c r="AQ102" s="33"/>
      <c r="AR102" s="23"/>
      <c r="AS102" s="25"/>
      <c r="AT102" s="67"/>
      <c r="AU102" s="65"/>
      <c r="AV102" s="25"/>
      <c r="AX102" s="14">
        <v>96</v>
      </c>
      <c r="AY102" s="64"/>
      <c r="AZ102" s="32"/>
      <c r="BA102" s="33"/>
      <c r="BB102" s="23"/>
      <c r="BC102" s="25"/>
      <c r="BD102" s="67"/>
      <c r="BE102" s="65"/>
      <c r="BF102" s="25"/>
    </row>
    <row r="103" spans="2:58" x14ac:dyDescent="0.2">
      <c r="B103" s="14">
        <f t="shared" si="2"/>
        <v>97</v>
      </c>
      <c r="C103" s="62">
        <v>61.89</v>
      </c>
      <c r="D103" s="32">
        <f>(Calculations!$E$9*Table!B103)/(Calculations!$I$9^2)</f>
        <v>63.804444444444457</v>
      </c>
      <c r="E103" s="33">
        <f>(C103-Calculations!$H$9)/(Calculations!$G$9-Calculations!$H$9)</f>
        <v>-8.648085438916385E-2</v>
      </c>
      <c r="F103" s="23"/>
      <c r="G103" s="67">
        <f>Calculations!$H$9+(Calculations!$G$9-Calculations!$H$9)*EXP(-Calculations!$L$9*D103)</f>
        <v>58.566938591957737</v>
      </c>
      <c r="H103" s="65">
        <f>Calculations!$H$9+(Calculations!$G$9-Calculations!$H$9)*Calculations!$N$9*EXP(-(Calculations!$M$9^2)*D103)</f>
        <v>58.565040529327803</v>
      </c>
      <c r="K103" s="14">
        <v>98</v>
      </c>
      <c r="L103" s="64"/>
      <c r="M103" s="32"/>
      <c r="N103" s="33"/>
      <c r="O103" s="23"/>
      <c r="P103" s="25"/>
      <c r="Q103" s="67"/>
      <c r="R103" s="68"/>
      <c r="S103" s="25"/>
      <c r="U103" s="14">
        <v>97</v>
      </c>
      <c r="V103" s="64"/>
      <c r="W103" s="32"/>
      <c r="X103" s="33"/>
      <c r="Y103" s="23"/>
      <c r="Z103" s="25"/>
      <c r="AA103" s="67"/>
      <c r="AB103" s="65"/>
      <c r="AC103" s="25"/>
      <c r="AE103" s="14">
        <f t="shared" si="3"/>
        <v>97</v>
      </c>
      <c r="AF103" s="62"/>
      <c r="AG103" s="32"/>
      <c r="AH103" s="33"/>
      <c r="AI103" s="23"/>
      <c r="AJ103" s="67"/>
      <c r="AK103" s="65"/>
      <c r="AN103" s="14">
        <v>97</v>
      </c>
      <c r="AO103" s="64"/>
      <c r="AP103" s="32"/>
      <c r="AQ103" s="33"/>
      <c r="AR103" s="23"/>
      <c r="AS103" s="25"/>
      <c r="AT103" s="67"/>
      <c r="AU103" s="65"/>
      <c r="AV103" s="25"/>
      <c r="AX103" s="14">
        <v>97</v>
      </c>
      <c r="AY103" s="64"/>
      <c r="AZ103" s="32"/>
      <c r="BA103" s="33"/>
      <c r="BB103" s="23"/>
      <c r="BC103" s="25"/>
      <c r="BD103" s="67"/>
      <c r="BE103" s="65"/>
      <c r="BF103" s="25"/>
    </row>
    <row r="104" spans="2:58" x14ac:dyDescent="0.2">
      <c r="B104" s="14">
        <f t="shared" si="2"/>
        <v>98</v>
      </c>
      <c r="C104" s="62">
        <v>61.89</v>
      </c>
      <c r="D104" s="32">
        <f>(Calculations!$E$9*Table!B104)/(Calculations!$I$9^2)</f>
        <v>64.462222222222223</v>
      </c>
      <c r="E104" s="33">
        <f>(C104-Calculations!$H$9)/(Calculations!$G$9-Calculations!$H$9)</f>
        <v>-8.648085438916385E-2</v>
      </c>
      <c r="F104" s="23"/>
      <c r="G104" s="67">
        <f>Calculations!$H$9+(Calculations!$G$9-Calculations!$H$9)*EXP(-Calculations!$L$9*D104)</f>
        <v>58.567222393400847</v>
      </c>
      <c r="H104" s="65">
        <f>Calculations!$H$9+(Calculations!$G$9-Calculations!$H$9)*Calculations!$N$9*EXP(-(Calculations!$M$9^2)*D104)</f>
        <v>58.565478925549805</v>
      </c>
      <c r="K104" s="14">
        <v>99</v>
      </c>
      <c r="L104" s="64"/>
      <c r="M104" s="32"/>
      <c r="N104" s="33"/>
      <c r="O104" s="23"/>
      <c r="P104" s="25"/>
      <c r="Q104" s="67"/>
      <c r="R104" s="68"/>
      <c r="S104" s="25"/>
      <c r="U104" s="14">
        <v>98</v>
      </c>
      <c r="V104" s="64"/>
      <c r="W104" s="32"/>
      <c r="X104" s="33"/>
      <c r="Y104" s="23"/>
      <c r="Z104" s="25"/>
      <c r="AA104" s="67"/>
      <c r="AB104" s="65"/>
      <c r="AC104" s="25"/>
      <c r="AE104" s="14">
        <f t="shared" si="3"/>
        <v>98</v>
      </c>
      <c r="AF104" s="62"/>
      <c r="AG104" s="32"/>
      <c r="AH104" s="33"/>
      <c r="AI104" s="23"/>
      <c r="AJ104" s="67"/>
      <c r="AK104" s="65"/>
      <c r="AN104" s="14">
        <v>98</v>
      </c>
      <c r="AO104" s="64"/>
      <c r="AP104" s="32"/>
      <c r="AQ104" s="33"/>
      <c r="AR104" s="23"/>
      <c r="AS104" s="25"/>
      <c r="AT104" s="67"/>
      <c r="AU104" s="65"/>
      <c r="AV104" s="25"/>
      <c r="AX104" s="14">
        <v>98</v>
      </c>
      <c r="AY104" s="64"/>
      <c r="AZ104" s="32"/>
      <c r="BA104" s="33"/>
      <c r="BB104" s="23"/>
      <c r="BC104" s="25"/>
      <c r="BD104" s="67"/>
      <c r="BE104" s="65"/>
      <c r="BF104" s="25"/>
    </row>
    <row r="105" spans="2:58" x14ac:dyDescent="0.2">
      <c r="B105" s="14">
        <f t="shared" si="2"/>
        <v>99</v>
      </c>
      <c r="C105" s="62">
        <v>61.89</v>
      </c>
      <c r="D105" s="32">
        <f>(Calculations!$E$9*Table!B105)/(Calculations!$I$9^2)</f>
        <v>65.12</v>
      </c>
      <c r="E105" s="33">
        <f>(C105-Calculations!$H$9)/(Calculations!$G$9-Calculations!$H$9)</f>
        <v>-8.648085438916385E-2</v>
      </c>
      <c r="F105" s="23"/>
      <c r="G105" s="67">
        <f>Calculations!$H$9+(Calculations!$G$9-Calculations!$H$9)*EXP(-Calculations!$L$9*D105)</f>
        <v>58.567479885623499</v>
      </c>
      <c r="H105" s="65">
        <f>Calculations!$H$9+(Calculations!$G$9-Calculations!$H$9)*Calculations!$N$9*EXP(-(Calculations!$M$9^2)*D105)</f>
        <v>58.565878569400802</v>
      </c>
      <c r="K105" s="14">
        <v>100</v>
      </c>
      <c r="L105" s="64"/>
      <c r="M105" s="32"/>
      <c r="N105" s="33"/>
      <c r="O105" s="23"/>
      <c r="P105" s="25"/>
      <c r="Q105" s="67"/>
      <c r="R105" s="68"/>
      <c r="S105" s="25"/>
      <c r="U105" s="14">
        <v>99</v>
      </c>
      <c r="V105" s="64"/>
      <c r="W105" s="32"/>
      <c r="X105" s="33"/>
      <c r="Y105" s="23"/>
      <c r="Z105" s="25"/>
      <c r="AA105" s="67"/>
      <c r="AB105" s="65"/>
      <c r="AC105" s="25"/>
      <c r="AE105" s="14">
        <f t="shared" si="3"/>
        <v>99</v>
      </c>
      <c r="AF105" s="62"/>
      <c r="AG105" s="32"/>
      <c r="AH105" s="33"/>
      <c r="AI105" s="23"/>
      <c r="AJ105" s="67"/>
      <c r="AK105" s="65"/>
      <c r="AN105" s="14">
        <v>99</v>
      </c>
      <c r="AO105" s="64"/>
      <c r="AP105" s="32"/>
      <c r="AQ105" s="33"/>
      <c r="AR105" s="23"/>
      <c r="AS105" s="25"/>
      <c r="AT105" s="67"/>
      <c r="AU105" s="65"/>
      <c r="AV105" s="25"/>
      <c r="AX105" s="14">
        <v>99</v>
      </c>
      <c r="AY105" s="64"/>
      <c r="AZ105" s="32"/>
      <c r="BA105" s="33"/>
      <c r="BB105" s="23"/>
      <c r="BC105" s="25"/>
      <c r="BD105" s="67"/>
      <c r="BE105" s="65"/>
      <c r="BF105" s="25"/>
    </row>
    <row r="106" spans="2:58" x14ac:dyDescent="0.2">
      <c r="B106" s="14">
        <f t="shared" si="2"/>
        <v>100</v>
      </c>
      <c r="C106" s="62">
        <v>61.89</v>
      </c>
      <c r="D106" s="32">
        <f>(Calculations!$E$9*Table!B106)/(Calculations!$I$9^2)</f>
        <v>65.777777777777786</v>
      </c>
      <c r="E106" s="33">
        <f>(C106-Calculations!$H$9)/(Calculations!$G$9-Calculations!$H$9)</f>
        <v>-8.648085438916385E-2</v>
      </c>
      <c r="F106" s="23"/>
      <c r="G106" s="67">
        <f>Calculations!$H$9+(Calculations!$G$9-Calculations!$H$9)*EXP(-Calculations!$L$9*D106)</f>
        <v>58.567713507567056</v>
      </c>
      <c r="H106" s="65">
        <f>Calculations!$H$9+(Calculations!$G$9-Calculations!$H$9)*Calculations!$N$9*EXP(-(Calculations!$M$9^2)*D106)</f>
        <v>58.566242886426416</v>
      </c>
      <c r="K106" s="14">
        <v>101</v>
      </c>
      <c r="L106" s="64"/>
      <c r="M106" s="32"/>
      <c r="N106" s="33"/>
      <c r="O106" s="23"/>
      <c r="P106" s="25"/>
      <c r="Q106" s="67"/>
      <c r="R106" s="68"/>
      <c r="S106" s="25"/>
      <c r="U106" s="14">
        <v>100</v>
      </c>
      <c r="V106" s="64"/>
      <c r="W106" s="32"/>
      <c r="X106" s="33"/>
      <c r="Y106" s="23"/>
      <c r="Z106" s="25"/>
      <c r="AA106" s="67"/>
      <c r="AB106" s="65"/>
      <c r="AC106" s="25"/>
      <c r="AE106" s="14">
        <f t="shared" si="3"/>
        <v>100</v>
      </c>
      <c r="AF106" s="62"/>
      <c r="AG106" s="32"/>
      <c r="AH106" s="33"/>
      <c r="AI106" s="23"/>
      <c r="AJ106" s="67"/>
      <c r="AK106" s="65"/>
      <c r="AN106" s="14">
        <v>100</v>
      </c>
      <c r="AO106" s="64"/>
      <c r="AP106" s="32"/>
      <c r="AQ106" s="33"/>
      <c r="AR106" s="23"/>
      <c r="AS106" s="25"/>
      <c r="AT106" s="67"/>
      <c r="AU106" s="65"/>
      <c r="AV106" s="25"/>
      <c r="AX106" s="14">
        <v>100</v>
      </c>
      <c r="AY106" s="64"/>
      <c r="AZ106" s="32"/>
      <c r="BA106" s="33"/>
      <c r="BB106" s="23"/>
      <c r="BC106" s="25"/>
      <c r="BD106" s="67"/>
      <c r="BE106" s="65"/>
      <c r="BF106" s="25"/>
    </row>
    <row r="107" spans="2:58" x14ac:dyDescent="0.2">
      <c r="B107" s="14">
        <f t="shared" si="2"/>
        <v>101</v>
      </c>
      <c r="C107" s="62">
        <v>61.89</v>
      </c>
      <c r="D107" s="32">
        <f>(Calculations!$E$9*Table!B107)/(Calculations!$I$9^2)</f>
        <v>66.435555555555567</v>
      </c>
      <c r="E107" s="33">
        <f>(C107-Calculations!$H$9)/(Calculations!$G$9-Calculations!$H$9)</f>
        <v>-8.648085438916385E-2</v>
      </c>
      <c r="F107" s="23"/>
      <c r="G107" s="67">
        <f>Calculations!$H$9+(Calculations!$G$9-Calculations!$H$9)*EXP(-Calculations!$L$9*D107)</f>
        <v>58.567925472075927</v>
      </c>
      <c r="H107" s="65">
        <f>Calculations!$H$9+(Calculations!$G$9-Calculations!$H$9)*Calculations!$N$9*EXP(-(Calculations!$M$9^2)*D107)</f>
        <v>58.566574999368534</v>
      </c>
      <c r="K107" s="14">
        <v>102</v>
      </c>
      <c r="L107" s="64"/>
      <c r="M107" s="32"/>
      <c r="N107" s="33"/>
      <c r="O107" s="23"/>
      <c r="P107" s="25"/>
      <c r="Q107" s="67"/>
      <c r="R107" s="68"/>
      <c r="S107" s="25"/>
      <c r="U107" s="14">
        <v>101</v>
      </c>
      <c r="V107" s="64"/>
      <c r="W107" s="32"/>
      <c r="X107" s="33"/>
      <c r="Y107" s="23"/>
      <c r="Z107" s="25"/>
      <c r="AA107" s="67"/>
      <c r="AB107" s="65"/>
      <c r="AC107" s="25"/>
      <c r="AE107" s="14">
        <f t="shared" si="3"/>
        <v>101</v>
      </c>
      <c r="AF107" s="62"/>
      <c r="AG107" s="32"/>
      <c r="AH107" s="33"/>
      <c r="AI107" s="23"/>
      <c r="AJ107" s="67"/>
      <c r="AK107" s="65"/>
      <c r="AN107" s="14">
        <v>101</v>
      </c>
      <c r="AO107" s="64"/>
      <c r="AP107" s="32"/>
      <c r="AQ107" s="33"/>
      <c r="AR107" s="23"/>
      <c r="AS107" s="25"/>
      <c r="AT107" s="67"/>
      <c r="AU107" s="65"/>
      <c r="AV107" s="25"/>
      <c r="AX107" s="14">
        <v>101</v>
      </c>
      <c r="AY107" s="64"/>
      <c r="AZ107" s="32"/>
      <c r="BA107" s="33"/>
      <c r="BB107" s="23"/>
      <c r="BC107" s="25"/>
      <c r="BD107" s="67"/>
      <c r="BE107" s="65"/>
      <c r="BF107" s="25"/>
    </row>
    <row r="108" spans="2:58" x14ac:dyDescent="0.2">
      <c r="B108" s="14">
        <f t="shared" si="2"/>
        <v>102</v>
      </c>
      <c r="C108" s="62">
        <v>61.89</v>
      </c>
      <c r="D108" s="32">
        <f>(Calculations!$E$9*Table!B108)/(Calculations!$I$9^2)</f>
        <v>67.093333333333348</v>
      </c>
      <c r="E108" s="33">
        <f>(C108-Calculations!$H$9)/(Calculations!$G$9-Calculations!$H$9)</f>
        <v>-8.648085438916385E-2</v>
      </c>
      <c r="F108" s="23"/>
      <c r="G108" s="67">
        <f>Calculations!$H$9+(Calculations!$G$9-Calculations!$H$9)*EXP(-Calculations!$L$9*D108)</f>
        <v>58.568117786857393</v>
      </c>
      <c r="H108" s="65">
        <f>Calculations!$H$9+(Calculations!$G$9-Calculations!$H$9)*Calculations!$N$9*EXP(-(Calculations!$M$9^2)*D108)</f>
        <v>58.566877754931866</v>
      </c>
      <c r="K108" s="14">
        <v>103</v>
      </c>
      <c r="L108" s="64"/>
      <c r="M108" s="32"/>
      <c r="N108" s="33"/>
      <c r="O108" s="23"/>
      <c r="P108" s="25"/>
      <c r="Q108" s="67"/>
      <c r="R108" s="68"/>
      <c r="S108" s="25"/>
      <c r="U108" s="14">
        <v>102</v>
      </c>
      <c r="V108" s="64"/>
      <c r="W108" s="32"/>
      <c r="X108" s="33"/>
      <c r="Y108" s="23"/>
      <c r="Z108" s="25"/>
      <c r="AA108" s="67"/>
      <c r="AB108" s="65"/>
      <c r="AC108" s="25"/>
      <c r="AE108" s="14">
        <f t="shared" si="3"/>
        <v>102</v>
      </c>
      <c r="AF108" s="62"/>
      <c r="AG108" s="32"/>
      <c r="AH108" s="33"/>
      <c r="AI108" s="23"/>
      <c r="AJ108" s="67"/>
      <c r="AK108" s="65"/>
      <c r="AN108" s="14">
        <v>102</v>
      </c>
      <c r="AO108" s="64"/>
      <c r="AP108" s="32"/>
      <c r="AQ108" s="33"/>
      <c r="AR108" s="23"/>
      <c r="AS108" s="25"/>
      <c r="AT108" s="67"/>
      <c r="AU108" s="65"/>
      <c r="AV108" s="25"/>
      <c r="AX108" s="14">
        <v>102</v>
      </c>
      <c r="AY108" s="64"/>
      <c r="AZ108" s="32"/>
      <c r="BA108" s="33"/>
      <c r="BB108" s="23"/>
      <c r="BC108" s="25"/>
      <c r="BD108" s="67"/>
      <c r="BE108" s="65"/>
      <c r="BF108" s="25"/>
    </row>
    <row r="109" spans="2:58" x14ac:dyDescent="0.2">
      <c r="B109" s="14">
        <f t="shared" si="2"/>
        <v>103</v>
      </c>
      <c r="C109" s="62">
        <v>61.89</v>
      </c>
      <c r="D109" s="32">
        <f>(Calculations!$E$9*Table!B109)/(Calculations!$I$9^2)</f>
        <v>67.751111111111129</v>
      </c>
      <c r="E109" s="33">
        <f>(C109-Calculations!$H$9)/(Calculations!$G$9-Calculations!$H$9)</f>
        <v>-8.648085438916385E-2</v>
      </c>
      <c r="F109" s="23"/>
      <c r="G109" s="67">
        <f>Calculations!$H$9+(Calculations!$G$9-Calculations!$H$9)*EXP(-Calculations!$L$9*D109)</f>
        <v>58.568292273498422</v>
      </c>
      <c r="H109" s="65">
        <f>Calculations!$H$9+(Calculations!$G$9-Calculations!$H$9)*Calculations!$N$9*EXP(-(Calculations!$M$9^2)*D109)</f>
        <v>58.567153748184474</v>
      </c>
      <c r="K109" s="14">
        <v>104</v>
      </c>
      <c r="L109" s="64"/>
      <c r="M109" s="32"/>
      <c r="N109" s="33"/>
      <c r="O109" s="23"/>
      <c r="P109" s="25"/>
      <c r="Q109" s="67"/>
      <c r="R109" s="68"/>
      <c r="S109" s="25"/>
      <c r="U109" s="14">
        <v>103</v>
      </c>
      <c r="V109" s="64"/>
      <c r="W109" s="32"/>
      <c r="X109" s="33"/>
      <c r="Y109" s="23"/>
      <c r="Z109" s="25"/>
      <c r="AA109" s="67"/>
      <c r="AB109" s="65"/>
      <c r="AC109" s="25"/>
      <c r="AE109" s="14">
        <f t="shared" si="3"/>
        <v>103</v>
      </c>
      <c r="AF109" s="62"/>
      <c r="AG109" s="32"/>
      <c r="AH109" s="33"/>
      <c r="AI109" s="23"/>
      <c r="AJ109" s="67"/>
      <c r="AK109" s="65"/>
      <c r="AN109" s="14">
        <v>103</v>
      </c>
      <c r="AO109" s="64"/>
      <c r="AP109" s="32"/>
      <c r="AQ109" s="33"/>
      <c r="AR109" s="23"/>
      <c r="AS109" s="25"/>
      <c r="AT109" s="67"/>
      <c r="AU109" s="65"/>
      <c r="AV109" s="25"/>
      <c r="AX109" s="14">
        <v>103</v>
      </c>
      <c r="AY109" s="64"/>
      <c r="AZ109" s="32"/>
      <c r="BA109" s="33"/>
      <c r="BB109" s="23"/>
      <c r="BC109" s="25"/>
      <c r="BD109" s="67"/>
      <c r="BE109" s="65"/>
      <c r="BF109" s="25"/>
    </row>
    <row r="110" spans="2:58" x14ac:dyDescent="0.2">
      <c r="B110" s="14">
        <f t="shared" si="2"/>
        <v>104</v>
      </c>
      <c r="C110" s="62">
        <v>61.89</v>
      </c>
      <c r="D110" s="32">
        <f>(Calculations!$E$9*Table!B110)/(Calculations!$I$9^2)</f>
        <v>68.40888888888891</v>
      </c>
      <c r="E110" s="33">
        <f>(C110-Calculations!$H$9)/(Calculations!$G$9-Calculations!$H$9)</f>
        <v>-8.648085438916385E-2</v>
      </c>
      <c r="F110" s="23"/>
      <c r="G110" s="67">
        <f>Calculations!$H$9+(Calculations!$G$9-Calculations!$H$9)*EXP(-Calculations!$L$9*D110)</f>
        <v>58.568450584719571</v>
      </c>
      <c r="H110" s="65">
        <f>Calculations!$H$9+(Calculations!$G$9-Calculations!$H$9)*Calculations!$N$9*EXP(-(Calculations!$M$9^2)*D110)</f>
        <v>58.567405344801386</v>
      </c>
      <c r="K110" s="14">
        <v>105</v>
      </c>
      <c r="L110" s="64"/>
      <c r="M110" s="32"/>
      <c r="N110" s="33"/>
      <c r="O110" s="23"/>
      <c r="P110" s="25"/>
      <c r="Q110" s="67"/>
      <c r="R110" s="68"/>
      <c r="S110" s="25"/>
      <c r="U110" s="14">
        <v>104</v>
      </c>
      <c r="V110" s="64"/>
      <c r="W110" s="32"/>
      <c r="X110" s="33"/>
      <c r="Y110" s="23"/>
      <c r="Z110" s="25"/>
      <c r="AA110" s="67"/>
      <c r="AB110" s="65"/>
      <c r="AC110" s="25"/>
      <c r="AE110" s="14">
        <f t="shared" si="3"/>
        <v>104</v>
      </c>
      <c r="AF110" s="62"/>
      <c r="AG110" s="32"/>
      <c r="AH110" s="33"/>
      <c r="AI110" s="23"/>
      <c r="AJ110" s="67"/>
      <c r="AK110" s="65"/>
      <c r="AN110" s="14">
        <v>104</v>
      </c>
      <c r="AO110" s="64"/>
      <c r="AP110" s="32"/>
      <c r="AQ110" s="33"/>
      <c r="AR110" s="23"/>
      <c r="AS110" s="25"/>
      <c r="AT110" s="67"/>
      <c r="AU110" s="65"/>
      <c r="AV110" s="25"/>
      <c r="AX110" s="14">
        <v>104</v>
      </c>
      <c r="AY110" s="64"/>
      <c r="AZ110" s="32"/>
      <c r="BA110" s="33"/>
      <c r="BB110" s="23"/>
      <c r="BC110" s="25"/>
      <c r="BD110" s="67"/>
      <c r="BE110" s="65"/>
      <c r="BF110" s="25"/>
    </row>
    <row r="111" spans="2:58" x14ac:dyDescent="0.2">
      <c r="B111" s="14">
        <f t="shared" si="2"/>
        <v>105</v>
      </c>
      <c r="C111" s="62">
        <v>61.89</v>
      </c>
      <c r="D111" s="32">
        <f>(Calculations!$E$9*Table!B111)/(Calculations!$I$9^2)</f>
        <v>69.066666666666677</v>
      </c>
      <c r="E111" s="33">
        <f>(C111-Calculations!$H$9)/(Calculations!$G$9-Calculations!$H$9)</f>
        <v>-8.648085438916385E-2</v>
      </c>
      <c r="F111" s="23"/>
      <c r="G111" s="67">
        <f>Calculations!$H$9+(Calculations!$G$9-Calculations!$H$9)*EXP(-Calculations!$L$9*D111)</f>
        <v>58.568594220029368</v>
      </c>
      <c r="H111" s="65">
        <f>Calculations!$H$9+(Calculations!$G$9-Calculations!$H$9)*Calculations!$N$9*EXP(-(Calculations!$M$9^2)*D111)</f>
        <v>58.567634701341966</v>
      </c>
      <c r="K111" s="14">
        <v>106</v>
      </c>
      <c r="L111" s="64"/>
      <c r="M111" s="32"/>
      <c r="N111" s="33"/>
      <c r="O111" s="23"/>
      <c r="P111" s="25"/>
      <c r="Q111" s="67"/>
      <c r="R111" s="68"/>
      <c r="S111" s="25"/>
      <c r="U111" s="14">
        <v>105</v>
      </c>
      <c r="V111" s="64"/>
      <c r="W111" s="32"/>
      <c r="X111" s="33"/>
      <c r="Y111" s="23"/>
      <c r="Z111" s="25"/>
      <c r="AA111" s="67"/>
      <c r="AB111" s="65"/>
      <c r="AC111" s="25"/>
      <c r="AE111" s="14">
        <f t="shared" si="3"/>
        <v>105</v>
      </c>
      <c r="AF111" s="62"/>
      <c r="AG111" s="32"/>
      <c r="AH111" s="33"/>
      <c r="AI111" s="23"/>
      <c r="AJ111" s="67"/>
      <c r="AK111" s="65"/>
      <c r="AN111" s="14">
        <v>105</v>
      </c>
      <c r="AO111" s="64"/>
      <c r="AP111" s="32"/>
      <c r="AQ111" s="33"/>
      <c r="AR111" s="23"/>
      <c r="AS111" s="25"/>
      <c r="AT111" s="67"/>
      <c r="AU111" s="65"/>
      <c r="AV111" s="25"/>
      <c r="AX111" s="14">
        <v>105</v>
      </c>
      <c r="AY111" s="64"/>
      <c r="AZ111" s="32"/>
      <c r="BA111" s="33"/>
      <c r="BB111" s="23"/>
      <c r="BC111" s="25"/>
      <c r="BD111" s="67"/>
      <c r="BE111" s="65"/>
      <c r="BF111" s="25"/>
    </row>
    <row r="112" spans="2:58" x14ac:dyDescent="0.2">
      <c r="B112" s="14">
        <f t="shared" si="2"/>
        <v>106</v>
      </c>
      <c r="C112" s="62">
        <v>61.89</v>
      </c>
      <c r="D112" s="32">
        <f>(Calculations!$E$9*Table!B112)/(Calculations!$I$9^2)</f>
        <v>69.724444444444444</v>
      </c>
      <c r="E112" s="33">
        <f>(C112-Calculations!$H$9)/(Calculations!$G$9-Calculations!$H$9)</f>
        <v>-8.648085438916385E-2</v>
      </c>
      <c r="F112" s="23"/>
      <c r="G112" s="67">
        <f>Calculations!$H$9+(Calculations!$G$9-Calculations!$H$9)*EXP(-Calculations!$L$9*D112)</f>
        <v>58.568724539927551</v>
      </c>
      <c r="H112" s="65">
        <f>Calculations!$H$9+(Calculations!$G$9-Calculations!$H$9)*Calculations!$N$9*EXP(-(Calculations!$M$9^2)*D112)</f>
        <v>58.567843783734851</v>
      </c>
      <c r="K112" s="14">
        <v>107</v>
      </c>
      <c r="L112" s="64"/>
      <c r="M112" s="32"/>
      <c r="N112" s="33"/>
      <c r="O112" s="23"/>
      <c r="P112" s="25"/>
      <c r="Q112" s="67"/>
      <c r="R112" s="68"/>
      <c r="S112" s="25"/>
      <c r="U112" s="14">
        <v>106</v>
      </c>
      <c r="V112" s="64"/>
      <c r="W112" s="32"/>
      <c r="X112" s="33"/>
      <c r="Y112" s="23"/>
      <c r="Z112" s="25"/>
      <c r="AA112" s="67"/>
      <c r="AB112" s="65"/>
      <c r="AC112" s="25"/>
      <c r="AE112" s="14">
        <f t="shared" si="3"/>
        <v>106</v>
      </c>
      <c r="AF112" s="62"/>
      <c r="AG112" s="32"/>
      <c r="AH112" s="33"/>
      <c r="AI112" s="23"/>
      <c r="AJ112" s="67"/>
      <c r="AK112" s="65"/>
      <c r="AN112" s="14">
        <v>106</v>
      </c>
      <c r="AO112" s="64"/>
      <c r="AP112" s="32"/>
      <c r="AQ112" s="33"/>
      <c r="AR112" s="23"/>
      <c r="AS112" s="25"/>
      <c r="AT112" s="67"/>
      <c r="AU112" s="65"/>
      <c r="AV112" s="25"/>
      <c r="AX112" s="14">
        <v>106</v>
      </c>
      <c r="AY112" s="64"/>
      <c r="AZ112" s="32"/>
      <c r="BA112" s="33"/>
      <c r="BB112" s="23"/>
      <c r="BC112" s="25"/>
      <c r="BD112" s="67"/>
      <c r="BE112" s="65"/>
      <c r="BF112" s="25"/>
    </row>
    <row r="113" spans="2:58" x14ac:dyDescent="0.2">
      <c r="B113" s="14">
        <f t="shared" si="2"/>
        <v>107</v>
      </c>
      <c r="C113" s="62">
        <v>61.92</v>
      </c>
      <c r="D113" s="32">
        <f>(Calculations!$E$9*Table!B113)/(Calculations!$I$9^2)</f>
        <v>70.382222222222239</v>
      </c>
      <c r="E113" s="33">
        <f>(C113-Calculations!$H$9)/(Calculations!$G$9-Calculations!$H$9)</f>
        <v>-8.7262307892680427E-2</v>
      </c>
      <c r="F113" s="23"/>
      <c r="G113" s="67">
        <f>Calculations!$H$9+(Calculations!$G$9-Calculations!$H$9)*EXP(-Calculations!$L$9*D113)</f>
        <v>58.568842778791563</v>
      </c>
      <c r="H113" s="65">
        <f>Calculations!$H$9+(Calculations!$G$9-Calculations!$H$9)*Calculations!$N$9*EXP(-(Calculations!$M$9^2)*D113)</f>
        <v>58.568034384128914</v>
      </c>
      <c r="K113" s="14">
        <v>108</v>
      </c>
      <c r="L113" s="64"/>
      <c r="M113" s="32"/>
      <c r="N113" s="33"/>
      <c r="O113" s="23"/>
      <c r="P113" s="25"/>
      <c r="Q113" s="67"/>
      <c r="R113" s="68"/>
      <c r="S113" s="25"/>
      <c r="U113" s="14">
        <v>107</v>
      </c>
      <c r="V113" s="64"/>
      <c r="W113" s="32"/>
      <c r="X113" s="33"/>
      <c r="Y113" s="23"/>
      <c r="Z113" s="25"/>
      <c r="AA113" s="67"/>
      <c r="AB113" s="65"/>
      <c r="AC113" s="25"/>
      <c r="AE113" s="14">
        <f t="shared" si="3"/>
        <v>107</v>
      </c>
      <c r="AF113" s="62"/>
      <c r="AG113" s="32"/>
      <c r="AH113" s="33"/>
      <c r="AI113" s="23"/>
      <c r="AJ113" s="67"/>
      <c r="AK113" s="65"/>
      <c r="AN113" s="14">
        <v>107</v>
      </c>
      <c r="AO113" s="64"/>
      <c r="AP113" s="32"/>
      <c r="AQ113" s="33"/>
      <c r="AR113" s="23"/>
      <c r="AS113" s="25"/>
      <c r="AT113" s="67"/>
      <c r="AU113" s="65"/>
      <c r="AV113" s="25"/>
      <c r="AX113" s="14">
        <v>107</v>
      </c>
      <c r="AY113" s="64"/>
      <c r="AZ113" s="32"/>
      <c r="BA113" s="33"/>
      <c r="BB113" s="23"/>
      <c r="BC113" s="25"/>
      <c r="BD113" s="67"/>
      <c r="BE113" s="65"/>
      <c r="BF113" s="25"/>
    </row>
    <row r="114" spans="2:58" x14ac:dyDescent="0.2">
      <c r="B114" s="14">
        <f t="shared" si="2"/>
        <v>108</v>
      </c>
      <c r="C114" s="62">
        <v>61.92</v>
      </c>
      <c r="D114" s="32">
        <f>(Calculations!$E$9*Table!B114)/(Calculations!$I$9^2)</f>
        <v>71.040000000000006</v>
      </c>
      <c r="E114" s="33">
        <f>(C114-Calculations!$H$9)/(Calculations!$G$9-Calculations!$H$9)</f>
        <v>-8.7262307892680427E-2</v>
      </c>
      <c r="F114" s="23"/>
      <c r="G114" s="67">
        <f>Calculations!$H$9+(Calculations!$G$9-Calculations!$H$9)*EXP(-Calculations!$L$9*D114)</f>
        <v>58.568950056568461</v>
      </c>
      <c r="H114" s="65">
        <f>Calculations!$H$9+(Calculations!$G$9-Calculations!$H$9)*Calculations!$N$9*EXP(-(Calculations!$M$9^2)*D114)</f>
        <v>58.56820813625464</v>
      </c>
      <c r="K114" s="14">
        <v>109</v>
      </c>
      <c r="L114" s="64"/>
      <c r="M114" s="32"/>
      <c r="N114" s="33"/>
      <c r="O114" s="23"/>
      <c r="P114" s="25"/>
      <c r="Q114" s="67"/>
      <c r="R114" s="68"/>
      <c r="S114" s="25"/>
      <c r="U114" s="14">
        <v>108</v>
      </c>
      <c r="V114" s="64"/>
      <c r="W114" s="32"/>
      <c r="X114" s="33"/>
      <c r="Y114" s="23"/>
      <c r="Z114" s="25"/>
      <c r="AA114" s="67"/>
      <c r="AB114" s="65"/>
      <c r="AC114" s="25"/>
      <c r="AE114" s="14">
        <f t="shared" si="3"/>
        <v>108</v>
      </c>
      <c r="AF114" s="62"/>
      <c r="AG114" s="32"/>
      <c r="AH114" s="33"/>
      <c r="AI114" s="23"/>
      <c r="AJ114" s="67"/>
      <c r="AK114" s="65"/>
      <c r="AN114" s="14">
        <v>108</v>
      </c>
      <c r="AO114" s="64"/>
      <c r="AP114" s="32"/>
      <c r="AQ114" s="33"/>
      <c r="AR114" s="23"/>
      <c r="AS114" s="25"/>
      <c r="AT114" s="67"/>
      <c r="AU114" s="65"/>
      <c r="AV114" s="25"/>
      <c r="AX114" s="14">
        <v>108</v>
      </c>
      <c r="AY114" s="64"/>
      <c r="AZ114" s="32"/>
      <c r="BA114" s="33"/>
      <c r="BB114" s="23"/>
      <c r="BC114" s="25"/>
      <c r="BD114" s="67"/>
      <c r="BE114" s="65"/>
      <c r="BF114" s="25"/>
    </row>
    <row r="115" spans="2:58" x14ac:dyDescent="0.2">
      <c r="B115" s="14">
        <f t="shared" si="2"/>
        <v>109</v>
      </c>
      <c r="C115" s="62">
        <v>61.92</v>
      </c>
      <c r="D115" s="32">
        <f>(Calculations!$E$9*Table!B115)/(Calculations!$I$9^2)</f>
        <v>71.697777777777787</v>
      </c>
      <c r="E115" s="33">
        <f>(C115-Calculations!$H$9)/(Calculations!$G$9-Calculations!$H$9)</f>
        <v>-8.7262307892680427E-2</v>
      </c>
      <c r="F115" s="23"/>
      <c r="G115" s="67">
        <f>Calculations!$H$9+(Calculations!$G$9-Calculations!$H$9)*EXP(-Calculations!$L$9*D115)</f>
        <v>58.569047389382952</v>
      </c>
      <c r="H115" s="65">
        <f>Calculations!$H$9+(Calculations!$G$9-Calculations!$H$9)*Calculations!$N$9*EXP(-(Calculations!$M$9^2)*D115)</f>
        <v>58.568366529427671</v>
      </c>
      <c r="K115" s="14">
        <v>110</v>
      </c>
      <c r="L115" s="64"/>
      <c r="M115" s="32"/>
      <c r="N115" s="33"/>
      <c r="O115" s="23"/>
      <c r="P115" s="25"/>
      <c r="Q115" s="67"/>
      <c r="R115" s="68"/>
      <c r="S115" s="25"/>
      <c r="U115" s="14">
        <v>109</v>
      </c>
      <c r="V115" s="64"/>
      <c r="W115" s="32"/>
      <c r="X115" s="33"/>
      <c r="Y115" s="23"/>
      <c r="Z115" s="25"/>
      <c r="AA115" s="67"/>
      <c r="AB115" s="65"/>
      <c r="AC115" s="25"/>
      <c r="AE115" s="14">
        <f t="shared" si="3"/>
        <v>109</v>
      </c>
      <c r="AF115" s="62"/>
      <c r="AG115" s="32"/>
      <c r="AH115" s="33"/>
      <c r="AI115" s="23"/>
      <c r="AJ115" s="67"/>
      <c r="AK115" s="65"/>
      <c r="AN115" s="14">
        <v>109</v>
      </c>
      <c r="AO115" s="64"/>
      <c r="AP115" s="32"/>
      <c r="AQ115" s="33"/>
      <c r="AR115" s="23"/>
      <c r="AS115" s="25"/>
      <c r="AT115" s="67"/>
      <c r="AU115" s="65"/>
      <c r="AV115" s="25"/>
      <c r="AX115" s="14">
        <v>109</v>
      </c>
      <c r="AY115" s="64"/>
      <c r="AZ115" s="32"/>
      <c r="BA115" s="33"/>
      <c r="BB115" s="23"/>
      <c r="BC115" s="25"/>
      <c r="BD115" s="67"/>
      <c r="BE115" s="65"/>
      <c r="BF115" s="25"/>
    </row>
    <row r="116" spans="2:58" x14ac:dyDescent="0.2">
      <c r="B116" s="14">
        <f t="shared" si="2"/>
        <v>110</v>
      </c>
      <c r="C116" s="62">
        <v>61.92</v>
      </c>
      <c r="D116" s="32">
        <f>(Calculations!$E$9*Table!B116)/(Calculations!$I$9^2)</f>
        <v>72.355555555555569</v>
      </c>
      <c r="E116" s="33">
        <f>(C116-Calculations!$H$9)/(Calculations!$G$9-Calculations!$H$9)</f>
        <v>-8.7262307892680427E-2</v>
      </c>
      <c r="F116" s="23"/>
      <c r="G116" s="67">
        <f>Calculations!$H$9+(Calculations!$G$9-Calculations!$H$9)*EXP(-Calculations!$L$9*D116)</f>
        <v>58.569135699162018</v>
      </c>
      <c r="H116" s="65">
        <f>Calculations!$H$9+(Calculations!$G$9-Calculations!$H$9)*Calculations!$N$9*EXP(-(Calculations!$M$9^2)*D116)</f>
        <v>58.568510921314427</v>
      </c>
      <c r="K116" s="14">
        <v>111</v>
      </c>
      <c r="L116" s="64"/>
      <c r="M116" s="32"/>
      <c r="N116" s="33"/>
      <c r="O116" s="23"/>
      <c r="P116" s="25"/>
      <c r="Q116" s="67"/>
      <c r="R116" s="68"/>
      <c r="S116" s="25"/>
      <c r="U116" s="14">
        <v>110</v>
      </c>
      <c r="V116" s="64"/>
      <c r="W116" s="32"/>
      <c r="X116" s="33"/>
      <c r="Y116" s="23"/>
      <c r="Z116" s="25"/>
      <c r="AA116" s="67"/>
      <c r="AB116" s="65"/>
      <c r="AC116" s="25"/>
      <c r="AE116" s="14">
        <f t="shared" si="3"/>
        <v>110</v>
      </c>
      <c r="AF116" s="62"/>
      <c r="AG116" s="32"/>
      <c r="AH116" s="33"/>
      <c r="AI116" s="23"/>
      <c r="AJ116" s="67"/>
      <c r="AK116" s="65"/>
      <c r="AN116" s="14">
        <v>110</v>
      </c>
      <c r="AO116" s="64"/>
      <c r="AP116" s="32"/>
      <c r="AQ116" s="33"/>
      <c r="AR116" s="23"/>
      <c r="AS116" s="25"/>
      <c r="AT116" s="67"/>
      <c r="AU116" s="65"/>
      <c r="AV116" s="25"/>
      <c r="AX116" s="14">
        <v>110</v>
      </c>
      <c r="AY116" s="64"/>
      <c r="AZ116" s="32"/>
      <c r="BA116" s="33"/>
      <c r="BB116" s="23"/>
      <c r="BC116" s="25"/>
      <c r="BD116" s="67"/>
      <c r="BE116" s="65"/>
      <c r="BF116" s="25"/>
    </row>
    <row r="117" spans="2:58" x14ac:dyDescent="0.2">
      <c r="B117" s="14">
        <f t="shared" si="2"/>
        <v>111</v>
      </c>
      <c r="C117" s="62">
        <v>61.89</v>
      </c>
      <c r="D117" s="32">
        <f>(Calculations!$E$9*Table!B117)/(Calculations!$I$9^2)</f>
        <v>73.01333333333335</v>
      </c>
      <c r="E117" s="33">
        <f>(C117-Calculations!$H$9)/(Calculations!$G$9-Calculations!$H$9)</f>
        <v>-8.648085438916385E-2</v>
      </c>
      <c r="F117" s="23"/>
      <c r="G117" s="67">
        <f>Calculations!$H$9+(Calculations!$G$9-Calculations!$H$9)*EXP(-Calculations!$L$9*D117)</f>
        <v>58.569215822367326</v>
      </c>
      <c r="H117" s="65">
        <f>Calculations!$H$9+(Calculations!$G$9-Calculations!$H$9)*Calculations!$N$9*EXP(-(Calculations!$M$9^2)*D117)</f>
        <v>58.568642549569368</v>
      </c>
      <c r="K117" s="14">
        <v>112</v>
      </c>
      <c r="L117" s="64"/>
      <c r="M117" s="32"/>
      <c r="N117" s="33"/>
      <c r="O117" s="23"/>
      <c r="P117" s="25"/>
      <c r="Q117" s="67"/>
      <c r="R117" s="68"/>
      <c r="S117" s="25"/>
      <c r="U117" s="14">
        <v>111</v>
      </c>
      <c r="V117" s="64"/>
      <c r="W117" s="32"/>
      <c r="X117" s="33"/>
      <c r="Y117" s="23"/>
      <c r="Z117" s="25"/>
      <c r="AA117" s="67"/>
      <c r="AB117" s="65"/>
      <c r="AC117" s="25"/>
      <c r="AE117" s="14">
        <f t="shared" si="3"/>
        <v>111</v>
      </c>
      <c r="AF117" s="62"/>
      <c r="AG117" s="32"/>
      <c r="AH117" s="33"/>
      <c r="AI117" s="23"/>
      <c r="AJ117" s="67"/>
      <c r="AK117" s="65"/>
      <c r="AN117" s="14">
        <v>111</v>
      </c>
      <c r="AO117" s="64"/>
      <c r="AP117" s="32"/>
      <c r="AQ117" s="33"/>
      <c r="AR117" s="23"/>
      <c r="AS117" s="25"/>
      <c r="AT117" s="67"/>
      <c r="AU117" s="65"/>
      <c r="AV117" s="25"/>
      <c r="AX117" s="14">
        <v>111</v>
      </c>
      <c r="AY117" s="64"/>
      <c r="AZ117" s="32"/>
      <c r="BA117" s="33"/>
      <c r="BB117" s="23"/>
      <c r="BC117" s="25"/>
      <c r="BD117" s="67"/>
      <c r="BE117" s="65"/>
      <c r="BF117" s="25"/>
    </row>
    <row r="118" spans="2:58" x14ac:dyDescent="0.2">
      <c r="B118" s="14">
        <f t="shared" si="2"/>
        <v>112</v>
      </c>
      <c r="C118" s="62">
        <v>61.92</v>
      </c>
      <c r="D118" s="32">
        <f>(Calculations!$E$9*Table!B118)/(Calculations!$I$9^2)</f>
        <v>73.671111111111117</v>
      </c>
      <c r="E118" s="33">
        <f>(C118-Calculations!$H$9)/(Calculations!$G$9-Calculations!$H$9)</f>
        <v>-8.7262307892680427E-2</v>
      </c>
      <c r="F118" s="23"/>
      <c r="G118" s="67">
        <f>Calculations!$H$9+(Calculations!$G$9-Calculations!$H$9)*EXP(-Calculations!$L$9*D118)</f>
        <v>58.56928851791811</v>
      </c>
      <c r="H118" s="65">
        <f>Calculations!$H$9+(Calculations!$G$9-Calculations!$H$9)*Calculations!$N$9*EXP(-(Calculations!$M$9^2)*D118)</f>
        <v>58.568762542443544</v>
      </c>
      <c r="K118" s="14">
        <v>113</v>
      </c>
      <c r="L118" s="64"/>
      <c r="M118" s="32"/>
      <c r="N118" s="33"/>
      <c r="O118" s="23"/>
      <c r="P118" s="25"/>
      <c r="Q118" s="67"/>
      <c r="R118" s="68"/>
      <c r="S118" s="25"/>
      <c r="U118" s="14">
        <v>112</v>
      </c>
      <c r="V118" s="64"/>
      <c r="W118" s="32"/>
      <c r="X118" s="33"/>
      <c r="Y118" s="23"/>
      <c r="Z118" s="25"/>
      <c r="AA118" s="67"/>
      <c r="AB118" s="65"/>
      <c r="AC118" s="25"/>
      <c r="AE118" s="14">
        <f t="shared" si="3"/>
        <v>112</v>
      </c>
      <c r="AF118" s="62"/>
      <c r="AG118" s="32"/>
      <c r="AH118" s="33"/>
      <c r="AI118" s="23"/>
      <c r="AJ118" s="67"/>
      <c r="AK118" s="65"/>
      <c r="AN118" s="14">
        <v>112</v>
      </c>
      <c r="AO118" s="64"/>
      <c r="AP118" s="32"/>
      <c r="AQ118" s="33"/>
      <c r="AR118" s="23"/>
      <c r="AS118" s="25"/>
      <c r="AT118" s="67"/>
      <c r="AU118" s="65"/>
      <c r="AV118" s="25"/>
      <c r="AX118" s="14">
        <v>112</v>
      </c>
      <c r="AY118" s="64"/>
      <c r="AZ118" s="32"/>
      <c r="BA118" s="33"/>
      <c r="BB118" s="23"/>
      <c r="BC118" s="25"/>
      <c r="BD118" s="67"/>
      <c r="BE118" s="65"/>
      <c r="BF118" s="25"/>
    </row>
    <row r="119" spans="2:58" x14ac:dyDescent="0.2">
      <c r="B119" s="14">
        <f t="shared" si="2"/>
        <v>113</v>
      </c>
      <c r="C119" s="62">
        <v>61.89</v>
      </c>
      <c r="D119" s="32">
        <f>(Calculations!$E$9*Table!B119)/(Calculations!$I$9^2)</f>
        <v>74.328888888888898</v>
      </c>
      <c r="E119" s="33">
        <f>(C119-Calculations!$H$9)/(Calculations!$G$9-Calculations!$H$9)</f>
        <v>-8.648085438916385E-2</v>
      </c>
      <c r="F119" s="23"/>
      <c r="G119" s="67">
        <f>Calculations!$H$9+(Calculations!$G$9-Calculations!$H$9)*EXP(-Calculations!$L$9*D119)</f>
        <v>58.56935447437958</v>
      </c>
      <c r="H119" s="65">
        <f>Calculations!$H$9+(Calculations!$G$9-Calculations!$H$9)*Calculations!$N$9*EXP(-(Calculations!$M$9^2)*D119)</f>
        <v>58.568871928455373</v>
      </c>
      <c r="K119" s="14">
        <v>114</v>
      </c>
      <c r="L119" s="64"/>
      <c r="M119" s="32"/>
      <c r="N119" s="33"/>
      <c r="O119" s="23"/>
      <c r="P119" s="25"/>
      <c r="Q119" s="67"/>
      <c r="R119" s="68"/>
      <c r="S119" s="25"/>
      <c r="U119" s="14">
        <v>113</v>
      </c>
      <c r="V119" s="64"/>
      <c r="W119" s="32"/>
      <c r="X119" s="33"/>
      <c r="Y119" s="23"/>
      <c r="Z119" s="25"/>
      <c r="AA119" s="67"/>
      <c r="AB119" s="65"/>
      <c r="AC119" s="25"/>
      <c r="AE119" s="14">
        <f t="shared" si="3"/>
        <v>113</v>
      </c>
      <c r="AF119" s="62"/>
      <c r="AG119" s="32"/>
      <c r="AH119" s="33"/>
      <c r="AI119" s="23"/>
      <c r="AJ119" s="67"/>
      <c r="AK119" s="65"/>
      <c r="AN119" s="14">
        <v>113</v>
      </c>
      <c r="AO119" s="64"/>
      <c r="AP119" s="32"/>
      <c r="AQ119" s="33"/>
      <c r="AR119" s="23"/>
      <c r="AS119" s="25"/>
      <c r="AT119" s="67"/>
      <c r="AU119" s="65"/>
      <c r="AV119" s="25"/>
      <c r="AX119" s="14">
        <v>113</v>
      </c>
      <c r="AY119" s="64"/>
      <c r="AZ119" s="32"/>
      <c r="BA119" s="33"/>
      <c r="BB119" s="23"/>
      <c r="BC119" s="25"/>
      <c r="BD119" s="67"/>
      <c r="BE119" s="65"/>
      <c r="BF119" s="25"/>
    </row>
    <row r="120" spans="2:58" x14ac:dyDescent="0.2">
      <c r="B120" s="14">
        <f t="shared" si="2"/>
        <v>114</v>
      </c>
      <c r="C120" s="62">
        <v>61.89</v>
      </c>
      <c r="D120" s="32">
        <f>(Calculations!$E$9*Table!B120)/(Calculations!$I$9^2)</f>
        <v>74.986666666666679</v>
      </c>
      <c r="E120" s="33">
        <f>(C120-Calculations!$H$9)/(Calculations!$G$9-Calculations!$H$9)</f>
        <v>-8.648085438916385E-2</v>
      </c>
      <c r="F120" s="23"/>
      <c r="G120" s="67">
        <f>Calculations!$H$9+(Calculations!$G$9-Calculations!$H$9)*EXP(-Calculations!$L$9*D120)</f>
        <v>58.569414316484952</v>
      </c>
      <c r="H120" s="65">
        <f>Calculations!$H$9+(Calculations!$G$9-Calculations!$H$9)*Calculations!$N$9*EXP(-(Calculations!$M$9^2)*D120)</f>
        <v>58.568971645206616</v>
      </c>
      <c r="K120" s="14">
        <v>115</v>
      </c>
      <c r="L120" s="64"/>
      <c r="M120" s="32"/>
      <c r="N120" s="33"/>
      <c r="O120" s="23"/>
      <c r="P120" s="25"/>
      <c r="Q120" s="67"/>
      <c r="R120" s="68"/>
      <c r="S120" s="25"/>
      <c r="U120" s="14">
        <v>114</v>
      </c>
      <c r="V120" s="64"/>
      <c r="W120" s="32"/>
      <c r="X120" s="33"/>
      <c r="Y120" s="23"/>
      <c r="Z120" s="25"/>
      <c r="AA120" s="67"/>
      <c r="AB120" s="65"/>
      <c r="AC120" s="25"/>
      <c r="AE120" s="14">
        <f t="shared" si="3"/>
        <v>114</v>
      </c>
      <c r="AF120" s="62"/>
      <c r="AG120" s="32"/>
      <c r="AH120" s="33"/>
      <c r="AI120" s="23"/>
      <c r="AJ120" s="67"/>
      <c r="AK120" s="65"/>
      <c r="AN120" s="14">
        <v>114</v>
      </c>
      <c r="AO120" s="64"/>
      <c r="AP120" s="32"/>
      <c r="AQ120" s="33"/>
      <c r="AR120" s="23"/>
      <c r="AS120" s="25"/>
      <c r="AT120" s="67"/>
      <c r="AU120" s="65"/>
      <c r="AV120" s="25"/>
      <c r="AX120" s="14">
        <v>114</v>
      </c>
      <c r="AY120" s="64"/>
      <c r="AZ120" s="32"/>
      <c r="BA120" s="33"/>
      <c r="BB120" s="23"/>
      <c r="BC120" s="25"/>
      <c r="BD120" s="67"/>
      <c r="BE120" s="65"/>
      <c r="BF120" s="25"/>
    </row>
    <row r="121" spans="2:58" x14ac:dyDescent="0.2">
      <c r="B121" s="14">
        <f t="shared" si="2"/>
        <v>115</v>
      </c>
      <c r="C121" s="62">
        <v>61.89</v>
      </c>
      <c r="D121" s="32">
        <f>(Calculations!$E$9*Table!B121)/(Calculations!$I$9^2)</f>
        <v>75.64444444444446</v>
      </c>
      <c r="E121" s="33">
        <f>(C121-Calculations!$H$9)/(Calculations!$G$9-Calculations!$H$9)</f>
        <v>-8.648085438916385E-2</v>
      </c>
      <c r="F121" s="23"/>
      <c r="G121" s="67">
        <f>Calculations!$H$9+(Calculations!$G$9-Calculations!$H$9)*EXP(-Calculations!$L$9*D121)</f>
        <v>58.569468611052834</v>
      </c>
      <c r="H121" s="65">
        <f>Calculations!$H$9+(Calculations!$G$9-Calculations!$H$9)*Calculations!$N$9*EXP(-(Calculations!$M$9^2)*D121)</f>
        <v>58.569062547418987</v>
      </c>
      <c r="K121" s="14">
        <v>116</v>
      </c>
      <c r="L121" s="64"/>
      <c r="M121" s="32"/>
      <c r="N121" s="33"/>
      <c r="O121" s="23"/>
      <c r="P121" s="25"/>
      <c r="Q121" s="67"/>
      <c r="R121" s="68"/>
      <c r="S121" s="25"/>
      <c r="U121" s="14">
        <v>115</v>
      </c>
      <c r="V121" s="64"/>
      <c r="W121" s="32"/>
      <c r="X121" s="33"/>
      <c r="Y121" s="23"/>
      <c r="Z121" s="25"/>
      <c r="AA121" s="67"/>
      <c r="AB121" s="65"/>
      <c r="AC121" s="25"/>
      <c r="AE121" s="14">
        <f t="shared" si="3"/>
        <v>115</v>
      </c>
      <c r="AF121" s="62"/>
      <c r="AG121" s="32"/>
      <c r="AH121" s="33"/>
      <c r="AI121" s="23"/>
      <c r="AJ121" s="67"/>
      <c r="AK121" s="65"/>
      <c r="AN121" s="14">
        <v>115</v>
      </c>
      <c r="AO121" s="64"/>
      <c r="AP121" s="32"/>
      <c r="AQ121" s="33"/>
      <c r="AR121" s="23"/>
      <c r="AS121" s="25"/>
      <c r="AT121" s="67"/>
      <c r="AU121" s="65"/>
      <c r="AV121" s="25"/>
      <c r="AX121" s="14">
        <v>115</v>
      </c>
      <c r="AY121" s="64"/>
      <c r="AZ121" s="32"/>
      <c r="BA121" s="33"/>
      <c r="BB121" s="23"/>
      <c r="BC121" s="25"/>
      <c r="BD121" s="67"/>
      <c r="BE121" s="65"/>
      <c r="BF121" s="25"/>
    </row>
    <row r="122" spans="2:58" x14ac:dyDescent="0.2">
      <c r="B122" s="14">
        <f t="shared" si="2"/>
        <v>116</v>
      </c>
      <c r="C122" s="62">
        <v>61.85</v>
      </c>
      <c r="D122" s="32">
        <f>(Calculations!$E$9*Table!B122)/(Calculations!$I$9^2)</f>
        <v>76.302222222222241</v>
      </c>
      <c r="E122" s="33">
        <f>(C122-Calculations!$H$9)/(Calculations!$G$9-Calculations!$H$9)</f>
        <v>-8.543891638447515E-2</v>
      </c>
      <c r="F122" s="23"/>
      <c r="G122" s="67">
        <f>Calculations!$H$9+(Calculations!$G$9-Calculations!$H$9)*EXP(-Calculations!$L$9*D122)</f>
        <v>58.569517872356123</v>
      </c>
      <c r="H122" s="65">
        <f>Calculations!$H$9+(Calculations!$G$9-Calculations!$H$9)*Calculations!$N$9*EXP(-(Calculations!$M$9^2)*D122)</f>
        <v>58.569145414260433</v>
      </c>
      <c r="K122" s="14">
        <v>117</v>
      </c>
      <c r="L122" s="64"/>
      <c r="M122" s="32"/>
      <c r="N122" s="33"/>
      <c r="O122" s="23"/>
      <c r="P122" s="25"/>
      <c r="Q122" s="67"/>
      <c r="R122" s="65"/>
      <c r="S122" s="25"/>
      <c r="U122" s="14">
        <v>116</v>
      </c>
      <c r="V122" s="64"/>
      <c r="W122" s="32"/>
      <c r="X122" s="33"/>
      <c r="Y122" s="23"/>
      <c r="Z122" s="25"/>
      <c r="AA122" s="67"/>
      <c r="AB122" s="65"/>
      <c r="AC122" s="25"/>
      <c r="AE122" s="14">
        <f t="shared" si="3"/>
        <v>116</v>
      </c>
      <c r="AF122" s="62"/>
      <c r="AG122" s="32"/>
      <c r="AH122" s="33"/>
      <c r="AI122" s="23"/>
      <c r="AJ122" s="67"/>
      <c r="AK122" s="65"/>
      <c r="AN122" s="14">
        <v>116</v>
      </c>
      <c r="AO122" s="64"/>
      <c r="AP122" s="32"/>
      <c r="AQ122" s="33"/>
      <c r="AR122" s="23"/>
      <c r="AS122" s="25"/>
      <c r="AT122" s="67"/>
      <c r="AU122" s="65"/>
      <c r="AV122" s="25"/>
      <c r="AX122" s="14">
        <v>116</v>
      </c>
      <c r="AY122" s="64"/>
      <c r="AZ122" s="32"/>
      <c r="BA122" s="33"/>
      <c r="BB122" s="23"/>
      <c r="BC122" s="25"/>
      <c r="BD122" s="67"/>
      <c r="BE122" s="65"/>
      <c r="BF122" s="25"/>
    </row>
    <row r="123" spans="2:58" x14ac:dyDescent="0.2">
      <c r="B123" s="14">
        <f t="shared" si="2"/>
        <v>117</v>
      </c>
      <c r="C123" s="62">
        <v>61.89</v>
      </c>
      <c r="D123" s="32">
        <f>(Calculations!$E$9*Table!B123)/(Calculations!$I$9^2)</f>
        <v>76.960000000000008</v>
      </c>
      <c r="E123" s="33">
        <f>(C123-Calculations!$H$9)/(Calculations!$G$9-Calculations!$H$9)</f>
        <v>-8.648085438916385E-2</v>
      </c>
      <c r="F123" s="23"/>
      <c r="G123" s="67">
        <f>Calculations!$H$9+(Calculations!$G$9-Calculations!$H$9)*EXP(-Calculations!$L$9*D123)</f>
        <v>58.569562566993106</v>
      </c>
      <c r="H123" s="65">
        <f>Calculations!$H$9+(Calculations!$G$9-Calculations!$H$9)*Calculations!$N$9*EXP(-(Calculations!$M$9^2)*D123)</f>
        <v>58.569220956023727</v>
      </c>
      <c r="K123" s="14">
        <v>118</v>
      </c>
      <c r="L123" s="64"/>
      <c r="M123" s="32"/>
      <c r="N123" s="33"/>
      <c r="O123" s="23"/>
      <c r="P123" s="25"/>
      <c r="Q123" s="67"/>
      <c r="R123" s="65"/>
      <c r="S123" s="25"/>
      <c r="U123" s="14">
        <v>117</v>
      </c>
      <c r="V123" s="64"/>
      <c r="W123" s="32"/>
      <c r="X123" s="33"/>
      <c r="Y123" s="23"/>
      <c r="Z123" s="25"/>
      <c r="AA123" s="67"/>
      <c r="AB123" s="65"/>
      <c r="AC123" s="25"/>
      <c r="AE123" s="14">
        <f t="shared" si="3"/>
        <v>117</v>
      </c>
      <c r="AF123" s="62"/>
      <c r="AG123" s="32"/>
      <c r="AH123" s="33"/>
      <c r="AI123" s="23"/>
      <c r="AJ123" s="67"/>
      <c r="AK123" s="65"/>
      <c r="AN123" s="14">
        <v>117</v>
      </c>
      <c r="AO123" s="64"/>
      <c r="AP123" s="32"/>
      <c r="AQ123" s="33"/>
      <c r="AR123" s="23"/>
      <c r="AS123" s="25"/>
      <c r="AT123" s="67"/>
      <c r="AU123" s="65"/>
      <c r="AV123" s="25"/>
      <c r="AX123" s="14">
        <v>117</v>
      </c>
      <c r="AY123" s="64"/>
      <c r="AZ123" s="32"/>
      <c r="BA123" s="33"/>
      <c r="BB123" s="23"/>
      <c r="BC123" s="25"/>
      <c r="BD123" s="67"/>
      <c r="BE123" s="65"/>
      <c r="BF123" s="25"/>
    </row>
    <row r="124" spans="2:58" x14ac:dyDescent="0.2">
      <c r="B124" s="14">
        <f t="shared" si="2"/>
        <v>118</v>
      </c>
      <c r="C124" s="62">
        <v>61.89</v>
      </c>
      <c r="D124" s="32">
        <f>(Calculations!$E$9*Table!B124)/(Calculations!$I$9^2)</f>
        <v>77.617777777777803</v>
      </c>
      <c r="E124" s="33">
        <f>(C124-Calculations!$H$9)/(Calculations!$G$9-Calculations!$H$9)</f>
        <v>-8.648085438916385E-2</v>
      </c>
      <c r="F124" s="23"/>
      <c r="G124" s="67">
        <f>Calculations!$H$9+(Calculations!$G$9-Calculations!$H$9)*EXP(-Calculations!$L$9*D124)</f>
        <v>58.569603118307043</v>
      </c>
      <c r="H124" s="65">
        <f>Calculations!$H$9+(Calculations!$G$9-Calculations!$H$9)*Calculations!$N$9*EXP(-(Calculations!$M$9^2)*D124)</f>
        <v>58.569289820214799</v>
      </c>
      <c r="K124" s="14">
        <v>119</v>
      </c>
      <c r="L124" s="64"/>
      <c r="M124" s="32"/>
      <c r="N124" s="33"/>
      <c r="O124" s="23"/>
      <c r="P124" s="25"/>
      <c r="Q124" s="67"/>
      <c r="R124" s="65"/>
      <c r="S124" s="25"/>
      <c r="U124" s="14">
        <v>118</v>
      </c>
      <c r="V124" s="64"/>
      <c r="W124" s="32"/>
      <c r="X124" s="33"/>
      <c r="Y124" s="23"/>
      <c r="Z124" s="25"/>
      <c r="AA124" s="67"/>
      <c r="AB124" s="65"/>
      <c r="AC124" s="25"/>
      <c r="AE124" s="14">
        <f t="shared" si="3"/>
        <v>118</v>
      </c>
      <c r="AF124" s="62"/>
      <c r="AG124" s="32"/>
      <c r="AH124" s="33"/>
      <c r="AI124" s="23"/>
      <c r="AJ124" s="67"/>
      <c r="AK124" s="65"/>
      <c r="AN124" s="14">
        <v>118</v>
      </c>
      <c r="AO124" s="64"/>
      <c r="AP124" s="32"/>
      <c r="AQ124" s="33"/>
      <c r="AR124" s="23"/>
      <c r="AS124" s="25"/>
      <c r="AT124" s="67"/>
      <c r="AU124" s="65"/>
      <c r="AV124" s="25"/>
      <c r="AX124" s="14">
        <v>118</v>
      </c>
      <c r="AY124" s="64"/>
      <c r="AZ124" s="32"/>
      <c r="BA124" s="33"/>
      <c r="BB124" s="23"/>
      <c r="BC124" s="25"/>
      <c r="BD124" s="67"/>
      <c r="BE124" s="65"/>
      <c r="BF124" s="25"/>
    </row>
    <row r="125" spans="2:58" x14ac:dyDescent="0.2">
      <c r="B125" s="14">
        <f t="shared" si="2"/>
        <v>119</v>
      </c>
      <c r="C125" s="62">
        <v>61.89</v>
      </c>
      <c r="D125" s="32">
        <f>(Calculations!$E$9*Table!B125)/(Calculations!$I$9^2)</f>
        <v>78.27555555555557</v>
      </c>
      <c r="E125" s="33">
        <f>(C125-Calculations!$H$9)/(Calculations!$G$9-Calculations!$H$9)</f>
        <v>-8.648085438916385E-2</v>
      </c>
      <c r="F125" s="23"/>
      <c r="G125" s="67">
        <f>Calculations!$H$9+(Calculations!$G$9-Calculations!$H$9)*EXP(-Calculations!$L$9*D125)</f>
        <v>58.569639910396063</v>
      </c>
      <c r="H125" s="65">
        <f>Calculations!$H$9+(Calculations!$G$9-Calculations!$H$9)*Calculations!$N$9*EXP(-(Calculations!$M$9^2)*D125)</f>
        <v>58.569352597102764</v>
      </c>
      <c r="K125" s="14">
        <v>120</v>
      </c>
      <c r="L125" s="64"/>
      <c r="M125" s="32"/>
      <c r="N125" s="33"/>
      <c r="O125" s="23"/>
      <c r="P125" s="25"/>
      <c r="Q125" s="67"/>
      <c r="R125" s="65"/>
      <c r="S125" s="25"/>
      <c r="U125" s="14">
        <v>119</v>
      </c>
      <c r="V125" s="64"/>
      <c r="W125" s="32"/>
      <c r="X125" s="33"/>
      <c r="Y125" s="23"/>
      <c r="Z125" s="25"/>
      <c r="AA125" s="67"/>
      <c r="AB125" s="65"/>
      <c r="AC125" s="25"/>
      <c r="AE125" s="14">
        <f t="shared" si="3"/>
        <v>119</v>
      </c>
      <c r="AF125" s="62"/>
      <c r="AG125" s="32"/>
      <c r="AH125" s="33"/>
      <c r="AI125" s="23"/>
      <c r="AJ125" s="67"/>
      <c r="AK125" s="65"/>
      <c r="AN125" s="14">
        <v>119</v>
      </c>
      <c r="AO125" s="64"/>
      <c r="AP125" s="32"/>
      <c r="AQ125" s="33"/>
      <c r="AR125" s="23"/>
      <c r="AS125" s="25"/>
      <c r="AT125" s="67"/>
      <c r="AU125" s="65"/>
      <c r="AV125" s="25"/>
      <c r="AX125" s="14">
        <v>119</v>
      </c>
      <c r="AY125" s="64"/>
      <c r="AZ125" s="32"/>
      <c r="BA125" s="33"/>
      <c r="BB125" s="23"/>
      <c r="BC125" s="25"/>
      <c r="BD125" s="67"/>
      <c r="BE125" s="65"/>
      <c r="BF125" s="25"/>
    </row>
    <row r="126" spans="2:58" x14ac:dyDescent="0.2">
      <c r="B126" s="14">
        <f t="shared" si="2"/>
        <v>120</v>
      </c>
      <c r="C126" s="62">
        <v>61.89</v>
      </c>
      <c r="D126" s="32">
        <f>(Calculations!$E$9*Table!B126)/(Calculations!$I$9^2)</f>
        <v>78.933333333333337</v>
      </c>
      <c r="E126" s="33">
        <f>(C126-Calculations!$H$9)/(Calculations!$G$9-Calculations!$H$9)</f>
        <v>-8.648085438916385E-2</v>
      </c>
      <c r="F126" s="23"/>
      <c r="G126" s="67">
        <f>Calculations!$H$9+(Calculations!$G$9-Calculations!$H$9)*EXP(-Calculations!$L$9*D126)</f>
        <v>58.569673291751251</v>
      </c>
      <c r="H126" s="65">
        <f>Calculations!$H$9+(Calculations!$G$9-Calculations!$H$9)*Calculations!$N$9*EXP(-(Calculations!$M$9^2)*D126)</f>
        <v>58.56940982477947</v>
      </c>
      <c r="K126" s="14">
        <v>121</v>
      </c>
      <c r="L126" s="64"/>
      <c r="M126" s="32"/>
      <c r="N126" s="33"/>
      <c r="O126" s="23"/>
      <c r="P126" s="25"/>
      <c r="Q126" s="67"/>
      <c r="R126" s="65"/>
      <c r="S126" s="25"/>
      <c r="U126" s="14">
        <v>120</v>
      </c>
      <c r="V126" s="64"/>
      <c r="W126" s="32"/>
      <c r="X126" s="33"/>
      <c r="Y126" s="23"/>
      <c r="Z126" s="25"/>
      <c r="AA126" s="67"/>
      <c r="AB126" s="65"/>
      <c r="AC126" s="25"/>
      <c r="AE126" s="14">
        <f t="shared" si="3"/>
        <v>120</v>
      </c>
      <c r="AF126" s="62"/>
      <c r="AG126" s="32"/>
      <c r="AH126" s="33"/>
      <c r="AI126" s="23"/>
      <c r="AJ126" s="67"/>
      <c r="AK126" s="65"/>
      <c r="AN126" s="14">
        <v>120</v>
      </c>
      <c r="AO126" s="64"/>
      <c r="AP126" s="32"/>
      <c r="AQ126" s="33"/>
      <c r="AR126" s="23"/>
      <c r="AS126" s="25"/>
      <c r="AT126" s="67"/>
      <c r="AU126" s="65"/>
      <c r="AV126" s="25"/>
      <c r="AX126" s="14">
        <v>120</v>
      </c>
      <c r="AY126" s="64"/>
      <c r="AZ126" s="32"/>
      <c r="BA126" s="33"/>
      <c r="BB126" s="23"/>
      <c r="BC126" s="25"/>
      <c r="BD126" s="67"/>
      <c r="BE126" s="65"/>
      <c r="BF126" s="25"/>
    </row>
    <row r="127" spans="2:58" x14ac:dyDescent="0.2">
      <c r="B127" s="14">
        <f t="shared" si="2"/>
        <v>121</v>
      </c>
      <c r="C127" s="62">
        <v>61.85</v>
      </c>
      <c r="D127" s="32">
        <f>(Calculations!$E$9*Table!B127)/(Calculations!$I$9^2)</f>
        <v>79.591111111111132</v>
      </c>
      <c r="E127" s="33">
        <f>(C127-Calculations!$H$9)/(Calculations!$G$9-Calculations!$H$9)</f>
        <v>-8.543891638447515E-2</v>
      </c>
      <c r="F127" s="23"/>
      <c r="G127" s="67">
        <f>Calculations!$H$9+(Calculations!$G$9-Calculations!$H$9)*EXP(-Calculations!$L$9*D127)</f>
        <v>58.569703578557586</v>
      </c>
      <c r="H127" s="65">
        <f>Calculations!$H$9+(Calculations!$G$9-Calculations!$H$9)*Calculations!$N$9*EXP(-(Calculations!$M$9^2)*D127)</f>
        <v>58.569461993771711</v>
      </c>
      <c r="K127" s="14">
        <v>122</v>
      </c>
      <c r="L127" s="64"/>
      <c r="M127" s="32"/>
      <c r="N127" s="33"/>
      <c r="O127" s="23"/>
      <c r="P127" s="25"/>
      <c r="Q127" s="67"/>
      <c r="R127" s="65"/>
      <c r="S127" s="25"/>
      <c r="U127" s="14">
        <v>121</v>
      </c>
      <c r="V127" s="64"/>
      <c r="W127" s="32"/>
      <c r="X127" s="33"/>
      <c r="Y127" s="23"/>
      <c r="Z127" s="25"/>
      <c r="AA127" s="67"/>
      <c r="AB127" s="65"/>
      <c r="AC127" s="25"/>
      <c r="AE127" s="14">
        <f t="shared" si="3"/>
        <v>121</v>
      </c>
      <c r="AF127" s="62"/>
      <c r="AG127" s="32"/>
      <c r="AH127" s="33"/>
      <c r="AI127" s="23"/>
      <c r="AJ127" s="67"/>
      <c r="AK127" s="65"/>
      <c r="AN127" s="14">
        <v>121</v>
      </c>
      <c r="AO127" s="64"/>
      <c r="AP127" s="32"/>
      <c r="AQ127" s="33"/>
      <c r="AR127" s="23"/>
      <c r="AS127" s="25"/>
      <c r="AT127" s="67"/>
      <c r="AU127" s="65"/>
      <c r="AV127" s="25"/>
      <c r="AX127" s="14">
        <v>121</v>
      </c>
      <c r="AY127" s="64"/>
      <c r="AZ127" s="32"/>
      <c r="BA127" s="33"/>
      <c r="BB127" s="23"/>
      <c r="BC127" s="25"/>
      <c r="BD127" s="67"/>
      <c r="BE127" s="65"/>
      <c r="BF127" s="25"/>
    </row>
    <row r="128" spans="2:58" x14ac:dyDescent="0.2">
      <c r="B128" s="14">
        <f t="shared" si="2"/>
        <v>122</v>
      </c>
      <c r="C128" s="62">
        <v>61.85</v>
      </c>
      <c r="D128" s="32">
        <f>(Calculations!$E$9*Table!B128)/(Calculations!$I$9^2)</f>
        <v>80.248888888888899</v>
      </c>
      <c r="E128" s="33">
        <f>(C128-Calculations!$H$9)/(Calculations!$G$9-Calculations!$H$9)</f>
        <v>-8.543891638447515E-2</v>
      </c>
      <c r="F128" s="23"/>
      <c r="G128" s="67">
        <f>Calculations!$H$9+(Calculations!$G$9-Calculations!$H$9)*EXP(-Calculations!$L$9*D128)</f>
        <v>58.569731057688742</v>
      </c>
      <c r="H128" s="65">
        <f>Calculations!$H$9+(Calculations!$G$9-Calculations!$H$9)*Calculations!$N$9*EXP(-(Calculations!$M$9^2)*D128)</f>
        <v>58.56950955124578</v>
      </c>
      <c r="K128" s="14">
        <v>123</v>
      </c>
      <c r="L128" s="64"/>
      <c r="M128" s="32"/>
      <c r="N128" s="33"/>
      <c r="O128" s="23"/>
      <c r="P128" s="25"/>
      <c r="Q128" s="67"/>
      <c r="R128" s="65"/>
      <c r="S128" s="25"/>
      <c r="U128" s="14">
        <v>122</v>
      </c>
      <c r="V128" s="64"/>
      <c r="W128" s="32"/>
      <c r="X128" s="33"/>
      <c r="Y128" s="23"/>
      <c r="Z128" s="25"/>
      <c r="AA128" s="67"/>
      <c r="AB128" s="65"/>
      <c r="AC128" s="25"/>
      <c r="AE128" s="14">
        <f t="shared" si="3"/>
        <v>122</v>
      </c>
      <c r="AF128" s="62"/>
      <c r="AG128" s="32"/>
      <c r="AH128" s="33"/>
      <c r="AI128" s="23"/>
      <c r="AJ128" s="67"/>
      <c r="AK128" s="65"/>
      <c r="AN128" s="14">
        <v>122</v>
      </c>
      <c r="AO128" s="64"/>
      <c r="AP128" s="32"/>
      <c r="AQ128" s="33"/>
      <c r="AR128" s="23"/>
      <c r="AS128" s="25"/>
      <c r="AT128" s="67"/>
      <c r="AU128" s="65"/>
      <c r="AV128" s="25"/>
      <c r="AX128" s="14">
        <v>122</v>
      </c>
      <c r="AY128" s="64"/>
      <c r="AZ128" s="32"/>
      <c r="BA128" s="33"/>
      <c r="BB128" s="23"/>
      <c r="BC128" s="25"/>
      <c r="BD128" s="67"/>
      <c r="BE128" s="65"/>
      <c r="BF128" s="25"/>
    </row>
    <row r="129" spans="2:58" x14ac:dyDescent="0.2">
      <c r="B129" s="14">
        <f t="shared" si="2"/>
        <v>123</v>
      </c>
      <c r="C129" s="62">
        <v>61.85</v>
      </c>
      <c r="D129" s="32">
        <f>(Calculations!$E$9*Table!B129)/(Calculations!$I$9^2)</f>
        <v>80.90666666666668</v>
      </c>
      <c r="E129" s="33">
        <f>(C129-Calculations!$H$9)/(Calculations!$G$9-Calculations!$H$9)</f>
        <v>-8.543891638447515E-2</v>
      </c>
      <c r="F129" s="23"/>
      <c r="G129" s="67">
        <f>Calculations!$H$9+(Calculations!$G$9-Calculations!$H$9)*EXP(-Calculations!$L$9*D129)</f>
        <v>58.569755989424401</v>
      </c>
      <c r="H129" s="65">
        <f>Calculations!$H$9+(Calculations!$G$9-Calculations!$H$9)*Calculations!$N$9*EXP(-(Calculations!$M$9^2)*D129)</f>
        <v>58.569552904840378</v>
      </c>
      <c r="K129" s="14">
        <v>124</v>
      </c>
      <c r="L129" s="64"/>
      <c r="M129" s="32"/>
      <c r="N129" s="33"/>
      <c r="O129" s="23"/>
      <c r="P129" s="25"/>
      <c r="Q129" s="67"/>
      <c r="R129" s="65"/>
      <c r="S129" s="25"/>
      <c r="U129" s="14">
        <v>123</v>
      </c>
      <c r="V129" s="64"/>
      <c r="W129" s="32"/>
      <c r="X129" s="33"/>
      <c r="Y129" s="23"/>
      <c r="Z129" s="25"/>
      <c r="AA129" s="67"/>
      <c r="AB129" s="65"/>
      <c r="AC129" s="25"/>
      <c r="AE129" s="14">
        <f t="shared" si="3"/>
        <v>123</v>
      </c>
      <c r="AF129" s="62"/>
      <c r="AG129" s="32"/>
      <c r="AH129" s="33"/>
      <c r="AI129" s="23"/>
      <c r="AJ129" s="67"/>
      <c r="AK129" s="65"/>
      <c r="AN129" s="14">
        <v>123</v>
      </c>
      <c r="AO129" s="64"/>
      <c r="AP129" s="32"/>
      <c r="AQ129" s="33"/>
      <c r="AR129" s="23"/>
      <c r="AS129" s="25"/>
      <c r="AT129" s="67"/>
      <c r="AU129" s="65"/>
      <c r="AV129" s="25"/>
      <c r="AX129" s="14">
        <v>123</v>
      </c>
      <c r="AY129" s="64"/>
      <c r="AZ129" s="32"/>
      <c r="BA129" s="33"/>
      <c r="BB129" s="23"/>
      <c r="BC129" s="25"/>
      <c r="BD129" s="67"/>
      <c r="BE129" s="65"/>
      <c r="BF129" s="25"/>
    </row>
    <row r="130" spans="2:58" x14ac:dyDescent="0.2">
      <c r="B130" s="14">
        <f t="shared" si="2"/>
        <v>124</v>
      </c>
      <c r="C130" s="62">
        <v>61.85</v>
      </c>
      <c r="D130" s="32">
        <f>(Calculations!$E$9*Table!B130)/(Calculations!$I$9^2)</f>
        <v>81.564444444444462</v>
      </c>
      <c r="E130" s="33">
        <f>(C130-Calculations!$H$9)/(Calculations!$G$9-Calculations!$H$9)</f>
        <v>-8.543891638447515E-2</v>
      </c>
      <c r="F130" s="23"/>
      <c r="G130" s="67">
        <f>Calculations!$H$9+(Calculations!$G$9-Calculations!$H$9)*EXP(-Calculations!$L$9*D130)</f>
        <v>58.569778609915538</v>
      </c>
      <c r="H130" s="65">
        <f>Calculations!$H$9+(Calculations!$G$9-Calculations!$H$9)*Calculations!$N$9*EXP(-(Calculations!$M$9^2)*D130)</f>
        <v>58.569592426160654</v>
      </c>
      <c r="K130" s="14">
        <v>125</v>
      </c>
      <c r="L130" s="64"/>
      <c r="M130" s="32"/>
      <c r="N130" s="33"/>
      <c r="O130" s="23"/>
      <c r="P130" s="25"/>
      <c r="Q130" s="67"/>
      <c r="R130" s="65"/>
      <c r="S130" s="25"/>
      <c r="U130" s="14">
        <v>124</v>
      </c>
      <c r="V130" s="64"/>
      <c r="W130" s="32"/>
      <c r="X130" s="33"/>
      <c r="Y130" s="23"/>
      <c r="Z130" s="25"/>
      <c r="AA130" s="67"/>
      <c r="AB130" s="65"/>
      <c r="AC130" s="25"/>
      <c r="AE130" s="14">
        <f t="shared" si="3"/>
        <v>124</v>
      </c>
      <c r="AF130" s="62"/>
      <c r="AG130" s="32"/>
      <c r="AH130" s="33"/>
      <c r="AI130" s="23"/>
      <c r="AJ130" s="67"/>
      <c r="AK130" s="65"/>
      <c r="AN130" s="14">
        <v>124</v>
      </c>
      <c r="AO130" s="64"/>
      <c r="AP130" s="32"/>
      <c r="AQ130" s="33"/>
      <c r="AR130" s="23"/>
      <c r="AS130" s="25"/>
      <c r="AT130" s="67"/>
      <c r="AU130" s="65"/>
      <c r="AV130" s="25"/>
      <c r="AX130" s="14">
        <v>124</v>
      </c>
      <c r="AY130" s="64"/>
      <c r="AZ130" s="32"/>
      <c r="BA130" s="33"/>
      <c r="BB130" s="23"/>
      <c r="BC130" s="25"/>
      <c r="BD130" s="67"/>
      <c r="BE130" s="65"/>
      <c r="BF130" s="25"/>
    </row>
    <row r="131" spans="2:58" x14ac:dyDescent="0.2">
      <c r="B131" s="14">
        <f t="shared" si="2"/>
        <v>125</v>
      </c>
      <c r="C131" s="62">
        <v>61.85</v>
      </c>
      <c r="D131" s="32">
        <f>(Calculations!$E$9*Table!B131)/(Calculations!$I$9^2)</f>
        <v>82.222222222222243</v>
      </c>
      <c r="E131" s="33">
        <f>(C131-Calculations!$H$9)/(Calculations!$G$9-Calculations!$H$9)</f>
        <v>-8.543891638447515E-2</v>
      </c>
      <c r="F131" s="23"/>
      <c r="G131" s="67">
        <f>Calculations!$H$9+(Calculations!$G$9-Calculations!$H$9)*EXP(-Calculations!$L$9*D131)</f>
        <v>58.569799133421256</v>
      </c>
      <c r="H131" s="65">
        <f>Calculations!$H$9+(Calculations!$G$9-Calculations!$H$9)*Calculations!$N$9*EXP(-(Calculations!$M$9^2)*D131)</f>
        <v>58.569628453963453</v>
      </c>
      <c r="K131" s="14">
        <v>126</v>
      </c>
      <c r="L131" s="64"/>
      <c r="M131" s="32"/>
      <c r="N131" s="33"/>
      <c r="O131" s="23"/>
      <c r="P131" s="25"/>
      <c r="Q131" s="67"/>
      <c r="R131" s="65"/>
      <c r="S131" s="25"/>
      <c r="U131" s="14">
        <v>125</v>
      </c>
      <c r="V131" s="64"/>
      <c r="W131" s="32"/>
      <c r="X131" s="33"/>
      <c r="Y131" s="23"/>
      <c r="Z131" s="25"/>
      <c r="AA131" s="67"/>
      <c r="AB131" s="65"/>
      <c r="AC131" s="25"/>
      <c r="AE131" s="14">
        <f t="shared" si="3"/>
        <v>125</v>
      </c>
      <c r="AF131" s="62"/>
      <c r="AG131" s="32"/>
      <c r="AH131" s="33"/>
      <c r="AI131" s="23"/>
      <c r="AJ131" s="67"/>
      <c r="AK131" s="65"/>
      <c r="AN131" s="14">
        <v>125</v>
      </c>
      <c r="AO131" s="64"/>
      <c r="AP131" s="32"/>
      <c r="AQ131" s="33"/>
      <c r="AR131" s="23"/>
      <c r="AS131" s="25"/>
      <c r="AT131" s="67"/>
      <c r="AU131" s="65"/>
      <c r="AV131" s="25"/>
      <c r="AX131" s="14">
        <v>125</v>
      </c>
      <c r="AY131" s="64"/>
      <c r="AZ131" s="32"/>
      <c r="BA131" s="33"/>
      <c r="BB131" s="23"/>
      <c r="BC131" s="25"/>
      <c r="BD131" s="67"/>
      <c r="BE131" s="65"/>
      <c r="BF131" s="25"/>
    </row>
    <row r="132" spans="2:58" x14ac:dyDescent="0.2">
      <c r="B132" s="14">
        <f t="shared" si="2"/>
        <v>126</v>
      </c>
      <c r="C132" s="62">
        <v>61.85</v>
      </c>
      <c r="D132" s="32">
        <f>(Calculations!$E$9*Table!B132)/(Calculations!$I$9^2)</f>
        <v>82.88000000000001</v>
      </c>
      <c r="E132" s="33">
        <f>(C132-Calculations!$H$9)/(Calculations!$G$9-Calculations!$H$9)</f>
        <v>-8.543891638447515E-2</v>
      </c>
      <c r="F132" s="23"/>
      <c r="G132" s="67">
        <f>Calculations!$H$9+(Calculations!$G$9-Calculations!$H$9)*EXP(-Calculations!$L$9*D132)</f>
        <v>58.56981775433821</v>
      </c>
      <c r="H132" s="65">
        <f>Calculations!$H$9+(Calculations!$G$9-Calculations!$H$9)*Calculations!$N$9*EXP(-(Calculations!$M$9^2)*D132)</f>
        <v>58.569661297060932</v>
      </c>
      <c r="K132" s="14">
        <v>127</v>
      </c>
      <c r="L132" s="64"/>
      <c r="M132" s="32"/>
      <c r="N132" s="33"/>
      <c r="O132" s="23"/>
      <c r="P132" s="25"/>
      <c r="Q132" s="67"/>
      <c r="R132" s="65"/>
      <c r="S132" s="25"/>
      <c r="U132" s="14">
        <v>126</v>
      </c>
      <c r="V132" s="64"/>
      <c r="W132" s="32"/>
      <c r="X132" s="33"/>
      <c r="Y132" s="23"/>
      <c r="Z132" s="25"/>
      <c r="AA132" s="67"/>
      <c r="AB132" s="65"/>
      <c r="AC132" s="25"/>
      <c r="AE132" s="14">
        <f t="shared" si="3"/>
        <v>126</v>
      </c>
      <c r="AF132" s="62"/>
      <c r="AG132" s="32"/>
      <c r="AH132" s="33"/>
      <c r="AI132" s="23"/>
      <c r="AJ132" s="67"/>
      <c r="AK132" s="65"/>
      <c r="AN132" s="14">
        <v>126</v>
      </c>
      <c r="AO132" s="64"/>
      <c r="AP132" s="32"/>
      <c r="AQ132" s="33"/>
      <c r="AR132" s="23"/>
      <c r="AS132" s="25"/>
      <c r="AT132" s="67"/>
      <c r="AU132" s="65"/>
      <c r="AV132" s="25"/>
      <c r="AX132" s="14">
        <v>126</v>
      </c>
      <c r="AY132" s="64"/>
      <c r="AZ132" s="32"/>
      <c r="BA132" s="33"/>
      <c r="BB132" s="23"/>
      <c r="BC132" s="25"/>
      <c r="BD132" s="67"/>
      <c r="BE132" s="65"/>
      <c r="BF132" s="25"/>
    </row>
    <row r="133" spans="2:58" x14ac:dyDescent="0.2">
      <c r="B133" s="14">
        <f t="shared" si="2"/>
        <v>127</v>
      </c>
      <c r="C133" s="62">
        <v>61.89</v>
      </c>
      <c r="D133" s="32">
        <f>(Calculations!$E$9*Table!B133)/(Calculations!$I$9^2)</f>
        <v>83.537777777777791</v>
      </c>
      <c r="E133" s="33">
        <f>(C133-Calculations!$H$9)/(Calculations!$G$9-Calculations!$H$9)</f>
        <v>-8.648085438916385E-2</v>
      </c>
      <c r="F133" s="23"/>
      <c r="G133" s="67">
        <f>Calculations!$H$9+(Calculations!$G$9-Calculations!$H$9)*EXP(-Calculations!$L$9*D133)</f>
        <v>58.569834649041923</v>
      </c>
      <c r="H133" s="65">
        <f>Calculations!$H$9+(Calculations!$G$9-Calculations!$H$9)*Calculations!$N$9*EXP(-(Calculations!$M$9^2)*D133)</f>
        <v>58.569691236967564</v>
      </c>
      <c r="K133" s="14">
        <v>128</v>
      </c>
      <c r="L133" s="64"/>
      <c r="M133" s="32"/>
      <c r="N133" s="33"/>
      <c r="O133" s="23"/>
      <c r="P133" s="25"/>
      <c r="Q133" s="67"/>
      <c r="R133" s="65"/>
      <c r="S133" s="25"/>
      <c r="U133" s="14">
        <v>127</v>
      </c>
      <c r="V133" s="64"/>
      <c r="W133" s="32"/>
      <c r="X133" s="33"/>
      <c r="Y133" s="23"/>
      <c r="Z133" s="25"/>
      <c r="AA133" s="67"/>
      <c r="AB133" s="65"/>
      <c r="AC133" s="25"/>
      <c r="AE133" s="14">
        <f t="shared" si="3"/>
        <v>127</v>
      </c>
      <c r="AF133" s="62"/>
      <c r="AG133" s="32"/>
      <c r="AH133" s="33"/>
      <c r="AI133" s="23"/>
      <c r="AJ133" s="67"/>
      <c r="AK133" s="65"/>
      <c r="AN133" s="14">
        <v>127</v>
      </c>
      <c r="AO133" s="64"/>
      <c r="AP133" s="32"/>
      <c r="AQ133" s="33"/>
      <c r="AR133" s="23"/>
      <c r="AS133" s="25"/>
      <c r="AT133" s="67"/>
      <c r="AU133" s="65"/>
      <c r="AV133" s="25"/>
      <c r="AX133" s="14">
        <v>127</v>
      </c>
      <c r="AY133" s="64"/>
      <c r="AZ133" s="32"/>
      <c r="BA133" s="33"/>
      <c r="BB133" s="23"/>
      <c r="BC133" s="25"/>
      <c r="BD133" s="67"/>
      <c r="BE133" s="65"/>
      <c r="BF133" s="25"/>
    </row>
    <row r="134" spans="2:58" x14ac:dyDescent="0.2">
      <c r="B134" s="14">
        <f t="shared" si="2"/>
        <v>128</v>
      </c>
      <c r="C134" s="62">
        <v>61.89</v>
      </c>
      <c r="D134" s="32">
        <f>(Calculations!$E$9*Table!B134)/(Calculations!$I$9^2)</f>
        <v>84.195555555555572</v>
      </c>
      <c r="E134" s="33">
        <f>(C134-Calculations!$H$9)/(Calculations!$G$9-Calculations!$H$9)</f>
        <v>-8.648085438916385E-2</v>
      </c>
      <c r="F134" s="23"/>
      <c r="G134" s="67">
        <f>Calculations!$H$9+(Calculations!$G$9-Calculations!$H$9)*EXP(-Calculations!$L$9*D134)</f>
        <v>58.569849977557389</v>
      </c>
      <c r="H134" s="65">
        <f>Calculations!$H$9+(Calculations!$G$9-Calculations!$H$9)*Calculations!$N$9*EXP(-(Calculations!$M$9^2)*D134)</f>
        <v>58.569718530313132</v>
      </c>
      <c r="K134" s="14">
        <v>129</v>
      </c>
      <c r="L134" s="64"/>
      <c r="M134" s="32"/>
      <c r="N134" s="33"/>
      <c r="O134" s="23"/>
      <c r="P134" s="25"/>
      <c r="Q134" s="67"/>
      <c r="R134" s="65"/>
      <c r="S134" s="25"/>
      <c r="U134" s="14">
        <v>128</v>
      </c>
      <c r="V134" s="64"/>
      <c r="W134" s="32"/>
      <c r="X134" s="33"/>
      <c r="Y134" s="23"/>
      <c r="Z134" s="25"/>
      <c r="AA134" s="67"/>
      <c r="AB134" s="65"/>
      <c r="AC134" s="25"/>
      <c r="AE134" s="14">
        <f t="shared" si="3"/>
        <v>128</v>
      </c>
      <c r="AF134" s="62"/>
      <c r="AG134" s="32"/>
      <c r="AH134" s="33"/>
      <c r="AI134" s="23"/>
      <c r="AJ134" s="67"/>
      <c r="AK134" s="65"/>
      <c r="AN134" s="14">
        <v>128</v>
      </c>
      <c r="AO134" s="64"/>
      <c r="AP134" s="32"/>
      <c r="AQ134" s="33"/>
      <c r="AR134" s="23"/>
      <c r="AS134" s="25"/>
      <c r="AT134" s="67"/>
      <c r="AU134" s="65"/>
      <c r="AV134" s="25"/>
      <c r="AX134" s="14">
        <v>128</v>
      </c>
      <c r="AY134" s="64"/>
      <c r="AZ134" s="32"/>
      <c r="BA134" s="33"/>
      <c r="BB134" s="23"/>
      <c r="BC134" s="25"/>
      <c r="BD134" s="67"/>
      <c r="BE134" s="65"/>
      <c r="BF134" s="25"/>
    </row>
    <row r="135" spans="2:58" x14ac:dyDescent="0.2">
      <c r="B135" s="14">
        <f t="shared" ref="B135:B198" si="4">B134+1</f>
        <v>129</v>
      </c>
      <c r="C135" s="62">
        <v>61.89</v>
      </c>
      <c r="D135" s="32">
        <f>(Calculations!$E$9*Table!B135)/(Calculations!$I$9^2)</f>
        <v>84.853333333333339</v>
      </c>
      <c r="E135" s="33">
        <f>(C135-Calculations!$H$9)/(Calculations!$G$9-Calculations!$H$9)</f>
        <v>-8.648085438916385E-2</v>
      </c>
      <c r="F135" s="23"/>
      <c r="G135" s="67">
        <f>Calculations!$H$9+(Calculations!$G$9-Calculations!$H$9)*EXP(-Calculations!$L$9*D135)</f>
        <v>58.569863885074824</v>
      </c>
      <c r="H135" s="65">
        <f>Calculations!$H$9+(Calculations!$G$9-Calculations!$H$9)*Calculations!$N$9*EXP(-(Calculations!$M$9^2)*D135)</f>
        <v>58.569743411042445</v>
      </c>
      <c r="K135" s="14">
        <v>130</v>
      </c>
      <c r="L135" s="64"/>
      <c r="M135" s="32"/>
      <c r="N135" s="33"/>
      <c r="O135" s="23"/>
      <c r="P135" s="25"/>
      <c r="Q135" s="67"/>
      <c r="R135" s="65"/>
      <c r="S135" s="25"/>
      <c r="U135" s="14">
        <v>129</v>
      </c>
      <c r="V135" s="64"/>
      <c r="W135" s="32"/>
      <c r="X135" s="33"/>
      <c r="Y135" s="23"/>
      <c r="Z135" s="25"/>
      <c r="AA135" s="67"/>
      <c r="AB135" s="65"/>
      <c r="AC135" s="25"/>
      <c r="AE135" s="14">
        <f t="shared" si="3"/>
        <v>129</v>
      </c>
      <c r="AF135" s="62"/>
      <c r="AG135" s="32"/>
      <c r="AH135" s="33"/>
      <c r="AI135" s="23"/>
      <c r="AJ135" s="67"/>
      <c r="AK135" s="65"/>
      <c r="AN135" s="14">
        <v>129</v>
      </c>
      <c r="AO135" s="64"/>
      <c r="AP135" s="32"/>
      <c r="AQ135" s="33"/>
      <c r="AR135" s="23"/>
      <c r="AS135" s="25"/>
      <c r="AT135" s="67"/>
      <c r="AU135" s="65"/>
      <c r="AV135" s="25"/>
      <c r="AX135" s="14">
        <v>129</v>
      </c>
      <c r="AY135" s="64"/>
      <c r="AZ135" s="32"/>
      <c r="BA135" s="33"/>
      <c r="BB135" s="23"/>
      <c r="BC135" s="25"/>
      <c r="BD135" s="67"/>
      <c r="BE135" s="65"/>
      <c r="BF135" s="25"/>
    </row>
    <row r="136" spans="2:58" x14ac:dyDescent="0.2">
      <c r="B136" s="14">
        <f t="shared" si="4"/>
        <v>130</v>
      </c>
      <c r="C136" s="62">
        <v>61.85</v>
      </c>
      <c r="D136" s="32">
        <f>(Calculations!$E$9*Table!B136)/(Calculations!$I$9^2)</f>
        <v>85.511111111111134</v>
      </c>
      <c r="E136" s="33">
        <f>(C136-Calculations!$H$9)/(Calculations!$G$9-Calculations!$H$9)</f>
        <v>-8.543891638447515E-2</v>
      </c>
      <c r="F136" s="23"/>
      <c r="G136" s="67">
        <f>Calculations!$H$9+(Calculations!$G$9-Calculations!$H$9)*EXP(-Calculations!$L$9*D136)</f>
        <v>58.569876503324878</v>
      </c>
      <c r="H136" s="65">
        <f>Calculations!$H$9+(Calculations!$G$9-Calculations!$H$9)*Calculations!$N$9*EXP(-(Calculations!$M$9^2)*D136)</f>
        <v>58.569766092420572</v>
      </c>
      <c r="K136" s="14">
        <v>131</v>
      </c>
      <c r="L136" s="64"/>
      <c r="M136" s="32"/>
      <c r="N136" s="33"/>
      <c r="O136" s="23"/>
      <c r="P136" s="25"/>
      <c r="Q136" s="67"/>
      <c r="R136" s="65"/>
      <c r="S136" s="25"/>
      <c r="U136" s="14">
        <v>130</v>
      </c>
      <c r="V136" s="64"/>
      <c r="W136" s="32"/>
      <c r="X136" s="33"/>
      <c r="Y136" s="23"/>
      <c r="Z136" s="25"/>
      <c r="AA136" s="67"/>
      <c r="AB136" s="65"/>
      <c r="AC136" s="25"/>
      <c r="AE136" s="14">
        <f t="shared" ref="AE136:AE199" si="5">AE135+1</f>
        <v>130</v>
      </c>
      <c r="AF136" s="62"/>
      <c r="AG136" s="32"/>
      <c r="AH136" s="33"/>
      <c r="AI136" s="23"/>
      <c r="AJ136" s="67"/>
      <c r="AK136" s="65"/>
      <c r="AN136" s="14">
        <v>130</v>
      </c>
      <c r="AO136" s="64"/>
      <c r="AP136" s="32"/>
      <c r="AQ136" s="33"/>
      <c r="AR136" s="23"/>
      <c r="AS136" s="25"/>
      <c r="AT136" s="67"/>
      <c r="AU136" s="65"/>
      <c r="AV136" s="25"/>
      <c r="AX136" s="14">
        <v>130</v>
      </c>
      <c r="AY136" s="64"/>
      <c r="AZ136" s="32"/>
      <c r="BA136" s="33"/>
      <c r="BB136" s="23"/>
      <c r="BC136" s="25"/>
      <c r="BD136" s="67"/>
      <c r="BE136" s="65"/>
      <c r="BF136" s="25"/>
    </row>
    <row r="137" spans="2:58" x14ac:dyDescent="0.2">
      <c r="B137" s="14">
        <f t="shared" si="4"/>
        <v>131</v>
      </c>
      <c r="C137" s="62">
        <v>61.85</v>
      </c>
      <c r="D137" s="32">
        <f>(Calculations!$E$9*Table!B137)/(Calculations!$I$9^2)</f>
        <v>86.168888888888901</v>
      </c>
      <c r="E137" s="33">
        <f>(C137-Calculations!$H$9)/(Calculations!$G$9-Calculations!$H$9)</f>
        <v>-8.543891638447515E-2</v>
      </c>
      <c r="F137" s="23"/>
      <c r="G137" s="67">
        <f>Calculations!$H$9+(Calculations!$G$9-Calculations!$H$9)*EXP(-Calculations!$L$9*D137)</f>
        <v>58.569887951826395</v>
      </c>
      <c r="H137" s="65">
        <f>Calculations!$H$9+(Calculations!$G$9-Calculations!$H$9)*Calculations!$N$9*EXP(-(Calculations!$M$9^2)*D137)</f>
        <v>58.569786768860837</v>
      </c>
      <c r="K137" s="14">
        <v>132</v>
      </c>
      <c r="L137" s="64"/>
      <c r="M137" s="32"/>
      <c r="N137" s="33"/>
      <c r="O137" s="23"/>
      <c r="P137" s="25"/>
      <c r="Q137" s="67"/>
      <c r="R137" s="65"/>
      <c r="S137" s="25"/>
      <c r="U137" s="14">
        <v>131</v>
      </c>
      <c r="V137" s="64"/>
      <c r="W137" s="32"/>
      <c r="X137" s="33"/>
      <c r="Y137" s="23"/>
      <c r="Z137" s="25"/>
      <c r="AA137" s="67"/>
      <c r="AB137" s="65"/>
      <c r="AC137" s="25"/>
      <c r="AE137" s="14">
        <f t="shared" si="5"/>
        <v>131</v>
      </c>
      <c r="AF137" s="62"/>
      <c r="AG137" s="32"/>
      <c r="AH137" s="33"/>
      <c r="AI137" s="23"/>
      <c r="AJ137" s="67"/>
      <c r="AK137" s="65"/>
      <c r="AN137" s="14">
        <v>131</v>
      </c>
      <c r="AO137" s="64"/>
      <c r="AP137" s="32"/>
      <c r="AQ137" s="33"/>
      <c r="AR137" s="23"/>
      <c r="AS137" s="25"/>
      <c r="AT137" s="67"/>
      <c r="AU137" s="65"/>
      <c r="AV137" s="25"/>
      <c r="AX137" s="14">
        <v>131</v>
      </c>
      <c r="AY137" s="64"/>
      <c r="AZ137" s="32"/>
      <c r="BA137" s="33"/>
      <c r="BB137" s="23"/>
      <c r="BC137" s="25"/>
      <c r="BD137" s="67"/>
      <c r="BE137" s="65"/>
      <c r="BF137" s="25"/>
    </row>
    <row r="138" spans="2:58" x14ac:dyDescent="0.2">
      <c r="B138" s="14">
        <f t="shared" si="4"/>
        <v>132</v>
      </c>
      <c r="C138" s="62">
        <v>61.89</v>
      </c>
      <c r="D138" s="32">
        <f>(Calculations!$E$9*Table!B138)/(Calculations!$I$9^2)</f>
        <v>86.826666666666668</v>
      </c>
      <c r="E138" s="33">
        <f>(C138-Calculations!$H$9)/(Calculations!$G$9-Calculations!$H$9)</f>
        <v>-8.648085438916385E-2</v>
      </c>
      <c r="F138" s="23"/>
      <c r="G138" s="67">
        <f>Calculations!$H$9+(Calculations!$G$9-Calculations!$H$9)*EXP(-Calculations!$L$9*D138)</f>
        <v>58.569898339018472</v>
      </c>
      <c r="H138" s="65">
        <f>Calculations!$H$9+(Calculations!$G$9-Calculations!$H$9)*Calculations!$N$9*EXP(-(Calculations!$M$9^2)*D138)</f>
        <v>58.569805617591278</v>
      </c>
      <c r="K138" s="14">
        <v>133</v>
      </c>
      <c r="L138" s="64"/>
      <c r="M138" s="32"/>
      <c r="N138" s="33"/>
      <c r="O138" s="23"/>
      <c r="P138" s="25"/>
      <c r="Q138" s="67"/>
      <c r="R138" s="65"/>
      <c r="S138" s="25"/>
      <c r="U138" s="14">
        <v>132</v>
      </c>
      <c r="V138" s="64"/>
      <c r="W138" s="32"/>
      <c r="X138" s="33"/>
      <c r="Y138" s="23"/>
      <c r="Z138" s="25"/>
      <c r="AA138" s="67"/>
      <c r="AB138" s="65"/>
      <c r="AC138" s="25"/>
      <c r="AE138" s="14">
        <f t="shared" si="5"/>
        <v>132</v>
      </c>
      <c r="AF138" s="62"/>
      <c r="AG138" s="32"/>
      <c r="AH138" s="33"/>
      <c r="AI138" s="23"/>
      <c r="AJ138" s="67"/>
      <c r="AK138" s="65"/>
      <c r="AN138" s="14">
        <v>132</v>
      </c>
      <c r="AO138" s="64"/>
      <c r="AP138" s="32"/>
      <c r="AQ138" s="33"/>
      <c r="AR138" s="23"/>
      <c r="AS138" s="25"/>
      <c r="AT138" s="67"/>
      <c r="AU138" s="65"/>
      <c r="AV138" s="25"/>
      <c r="AX138" s="14">
        <v>132</v>
      </c>
      <c r="AY138" s="64"/>
      <c r="AZ138" s="32"/>
      <c r="BA138" s="33"/>
      <c r="BB138" s="23"/>
      <c r="BC138" s="25"/>
      <c r="BD138" s="67"/>
      <c r="BE138" s="65"/>
      <c r="BF138" s="25"/>
    </row>
    <row r="139" spans="2:58" x14ac:dyDescent="0.2">
      <c r="B139" s="14">
        <f t="shared" si="4"/>
        <v>133</v>
      </c>
      <c r="C139" s="62">
        <v>61.85</v>
      </c>
      <c r="D139" s="32">
        <f>(Calculations!$E$9*Table!B139)/(Calculations!$I$9^2)</f>
        <v>87.484444444444463</v>
      </c>
      <c r="E139" s="33">
        <f>(C139-Calculations!$H$9)/(Calculations!$G$9-Calculations!$H$9)</f>
        <v>-8.543891638447515E-2</v>
      </c>
      <c r="F139" s="23"/>
      <c r="G139" s="67">
        <f>Calculations!$H$9+(Calculations!$G$9-Calculations!$H$9)*EXP(-Calculations!$L$9*D139)</f>
        <v>58.569907763287588</v>
      </c>
      <c r="H139" s="65">
        <f>Calculations!$H$9+(Calculations!$G$9-Calculations!$H$9)*Calculations!$N$9*EXP(-(Calculations!$M$9^2)*D139)</f>
        <v>58.569822800173704</v>
      </c>
      <c r="K139" s="14">
        <v>134</v>
      </c>
      <c r="L139" s="64"/>
      <c r="M139" s="32"/>
      <c r="N139" s="33"/>
      <c r="O139" s="23"/>
      <c r="P139" s="25"/>
      <c r="Q139" s="67"/>
      <c r="R139" s="65"/>
      <c r="S139" s="25"/>
      <c r="U139" s="14">
        <v>133</v>
      </c>
      <c r="V139" s="64"/>
      <c r="W139" s="32"/>
      <c r="X139" s="33"/>
      <c r="Y139" s="23"/>
      <c r="Z139" s="25"/>
      <c r="AA139" s="67"/>
      <c r="AB139" s="65"/>
      <c r="AC139" s="25"/>
      <c r="AE139" s="14">
        <f t="shared" si="5"/>
        <v>133</v>
      </c>
      <c r="AF139" s="62"/>
      <c r="AG139" s="32"/>
      <c r="AH139" s="33"/>
      <c r="AI139" s="23"/>
      <c r="AJ139" s="67"/>
      <c r="AK139" s="65"/>
      <c r="AN139" s="14">
        <v>133</v>
      </c>
      <c r="AO139" s="64"/>
      <c r="AP139" s="32"/>
      <c r="AQ139" s="33"/>
      <c r="AR139" s="23"/>
      <c r="AS139" s="25"/>
      <c r="AT139" s="67"/>
      <c r="AU139" s="65"/>
      <c r="AV139" s="25"/>
      <c r="AX139" s="14">
        <v>133</v>
      </c>
      <c r="AY139" s="64"/>
      <c r="AZ139" s="32"/>
      <c r="BA139" s="33"/>
      <c r="BB139" s="23"/>
      <c r="BC139" s="25"/>
      <c r="BD139" s="67"/>
      <c r="BE139" s="65"/>
      <c r="BF139" s="25"/>
    </row>
    <row r="140" spans="2:58" x14ac:dyDescent="0.2">
      <c r="B140" s="14">
        <f t="shared" si="4"/>
        <v>134</v>
      </c>
      <c r="C140" s="62">
        <v>61.89</v>
      </c>
      <c r="D140" s="32">
        <f>(Calculations!$E$9*Table!B140)/(Calculations!$I$9^2)</f>
        <v>88.14222222222223</v>
      </c>
      <c r="E140" s="33">
        <f>(C140-Calculations!$H$9)/(Calculations!$G$9-Calculations!$H$9)</f>
        <v>-8.648085438916385E-2</v>
      </c>
      <c r="F140" s="23"/>
      <c r="G140" s="67">
        <f>Calculations!$H$9+(Calculations!$G$9-Calculations!$H$9)*EXP(-Calculations!$L$9*D140)</f>
        <v>58.569916313899505</v>
      </c>
      <c r="H140" s="65">
        <f>Calculations!$H$9+(Calculations!$G$9-Calculations!$H$9)*Calculations!$N$9*EXP(-(Calculations!$M$9^2)*D140)</f>
        <v>58.569838463888544</v>
      </c>
      <c r="K140" s="14">
        <v>135</v>
      </c>
      <c r="L140" s="64"/>
      <c r="M140" s="32"/>
      <c r="N140" s="33"/>
      <c r="O140" s="23"/>
      <c r="P140" s="25"/>
      <c r="Q140" s="67"/>
      <c r="R140" s="65"/>
      <c r="S140" s="25"/>
      <c r="U140" s="14">
        <v>134</v>
      </c>
      <c r="V140" s="64"/>
      <c r="W140" s="32"/>
      <c r="X140" s="33"/>
      <c r="Y140" s="23"/>
      <c r="Z140" s="25"/>
      <c r="AA140" s="67"/>
      <c r="AB140" s="65"/>
      <c r="AC140" s="25"/>
      <c r="AE140" s="14">
        <f t="shared" si="5"/>
        <v>134</v>
      </c>
      <c r="AF140" s="62"/>
      <c r="AG140" s="32"/>
      <c r="AH140" s="33"/>
      <c r="AI140" s="23"/>
      <c r="AJ140" s="67"/>
      <c r="AK140" s="65"/>
      <c r="AN140" s="14">
        <v>134</v>
      </c>
      <c r="AO140" s="64"/>
      <c r="AP140" s="32"/>
      <c r="AQ140" s="33"/>
      <c r="AR140" s="23"/>
      <c r="AS140" s="25"/>
      <c r="AT140" s="67"/>
      <c r="AU140" s="65"/>
      <c r="AV140" s="25"/>
      <c r="AX140" s="14">
        <v>134</v>
      </c>
      <c r="AY140" s="64"/>
      <c r="AZ140" s="32"/>
      <c r="BA140" s="33"/>
      <c r="BB140" s="23"/>
      <c r="BC140" s="25"/>
      <c r="BD140" s="67"/>
      <c r="BE140" s="65"/>
      <c r="BF140" s="25"/>
    </row>
    <row r="141" spans="2:58" x14ac:dyDescent="0.2">
      <c r="B141" s="14">
        <f t="shared" si="4"/>
        <v>135</v>
      </c>
      <c r="C141" s="62">
        <v>61.85</v>
      </c>
      <c r="D141" s="32">
        <f>(Calculations!$E$9*Table!B141)/(Calculations!$I$9^2)</f>
        <v>88.800000000000011</v>
      </c>
      <c r="E141" s="33">
        <f>(C141-Calculations!$H$9)/(Calculations!$G$9-Calculations!$H$9)</f>
        <v>-8.543891638447515E-2</v>
      </c>
      <c r="F141" s="23"/>
      <c r="G141" s="67">
        <f>Calculations!$H$9+(Calculations!$G$9-Calculations!$H$9)*EXP(-Calculations!$L$9*D141)</f>
        <v>58.569924071844795</v>
      </c>
      <c r="H141" s="65">
        <f>Calculations!$H$9+(Calculations!$G$9-Calculations!$H$9)*Calculations!$N$9*EXP(-(Calculations!$M$9^2)*D141)</f>
        <v>58.569852742997277</v>
      </c>
      <c r="K141" s="14">
        <v>136</v>
      </c>
      <c r="L141" s="64"/>
      <c r="M141" s="32"/>
      <c r="N141" s="33"/>
      <c r="O141" s="23"/>
      <c r="P141" s="25"/>
      <c r="Q141" s="67"/>
      <c r="R141" s="65"/>
      <c r="S141" s="25"/>
      <c r="U141" s="14">
        <v>135</v>
      </c>
      <c r="V141" s="64"/>
      <c r="W141" s="32"/>
      <c r="X141" s="33"/>
      <c r="Y141" s="23"/>
      <c r="Z141" s="25"/>
      <c r="AA141" s="67"/>
      <c r="AB141" s="65"/>
      <c r="AC141" s="25"/>
      <c r="AE141" s="14">
        <f t="shared" si="5"/>
        <v>135</v>
      </c>
      <c r="AF141" s="62"/>
      <c r="AG141" s="32"/>
      <c r="AH141" s="33"/>
      <c r="AI141" s="23"/>
      <c r="AJ141" s="67"/>
      <c r="AK141" s="65"/>
      <c r="AN141" s="14">
        <v>135</v>
      </c>
      <c r="AO141" s="64"/>
      <c r="AP141" s="32"/>
      <c r="AQ141" s="33"/>
      <c r="AR141" s="23"/>
      <c r="AS141" s="25"/>
      <c r="AT141" s="67"/>
      <c r="AU141" s="65"/>
      <c r="AV141" s="25"/>
      <c r="AX141" s="14">
        <v>135</v>
      </c>
      <c r="AY141" s="64"/>
      <c r="AZ141" s="32"/>
      <c r="BA141" s="33"/>
      <c r="BB141" s="23"/>
      <c r="BC141" s="25"/>
      <c r="BD141" s="67"/>
      <c r="BE141" s="65"/>
      <c r="BF141" s="25"/>
    </row>
    <row r="142" spans="2:58" x14ac:dyDescent="0.2">
      <c r="B142" s="14">
        <f t="shared" si="4"/>
        <v>136</v>
      </c>
      <c r="C142" s="62">
        <v>61.85</v>
      </c>
      <c r="D142" s="32">
        <f>(Calculations!$E$9*Table!B142)/(Calculations!$I$9^2)</f>
        <v>89.457777777777792</v>
      </c>
      <c r="E142" s="33">
        <f>(C142-Calculations!$H$9)/(Calculations!$G$9-Calculations!$H$9)</f>
        <v>-8.543891638447515E-2</v>
      </c>
      <c r="F142" s="23"/>
      <c r="G142" s="67">
        <f>Calculations!$H$9+(Calculations!$G$9-Calculations!$H$9)*EXP(-Calculations!$L$9*D142)</f>
        <v>58.56993111060595</v>
      </c>
      <c r="H142" s="65">
        <f>Calculations!$H$9+(Calculations!$G$9-Calculations!$H$9)*Calculations!$N$9*EXP(-(Calculations!$M$9^2)*D142)</f>
        <v>58.569865759893219</v>
      </c>
      <c r="K142" s="14">
        <v>137</v>
      </c>
      <c r="L142" s="64"/>
      <c r="M142" s="32"/>
      <c r="N142" s="33"/>
      <c r="O142" s="23"/>
      <c r="P142" s="25"/>
      <c r="Q142" s="67"/>
      <c r="R142" s="65"/>
      <c r="S142" s="25"/>
      <c r="U142" s="14">
        <v>136</v>
      </c>
      <c r="V142" s="64"/>
      <c r="W142" s="32"/>
      <c r="X142" s="33"/>
      <c r="Y142" s="23"/>
      <c r="Z142" s="25"/>
      <c r="AA142" s="67"/>
      <c r="AB142" s="65"/>
      <c r="AC142" s="25"/>
      <c r="AE142" s="14">
        <f t="shared" si="5"/>
        <v>136</v>
      </c>
      <c r="AF142" s="62"/>
      <c r="AG142" s="32"/>
      <c r="AH142" s="33"/>
      <c r="AI142" s="23"/>
      <c r="AJ142" s="67"/>
      <c r="AK142" s="65"/>
      <c r="AN142" s="14">
        <v>136</v>
      </c>
      <c r="AO142" s="64"/>
      <c r="AP142" s="32"/>
      <c r="AQ142" s="33"/>
      <c r="AR142" s="23"/>
      <c r="AS142" s="25"/>
      <c r="AT142" s="67"/>
      <c r="AU142" s="65"/>
      <c r="AV142" s="25"/>
      <c r="AX142" s="14">
        <v>136</v>
      </c>
      <c r="AY142" s="64"/>
      <c r="AZ142" s="32"/>
      <c r="BA142" s="33"/>
      <c r="BB142" s="23"/>
      <c r="BC142" s="25"/>
      <c r="BD142" s="67"/>
      <c r="BE142" s="65"/>
      <c r="BF142" s="25"/>
    </row>
    <row r="143" spans="2:58" x14ac:dyDescent="0.2">
      <c r="B143" s="14">
        <f t="shared" si="4"/>
        <v>137</v>
      </c>
      <c r="C143" s="62">
        <v>61.89</v>
      </c>
      <c r="D143" s="32">
        <f>(Calculations!$E$9*Table!B143)/(Calculations!$I$9^2)</f>
        <v>90.115555555555574</v>
      </c>
      <c r="E143" s="33">
        <f>(C143-Calculations!$H$9)/(Calculations!$G$9-Calculations!$H$9)</f>
        <v>-8.648085438916385E-2</v>
      </c>
      <c r="F143" s="23"/>
      <c r="G143" s="67">
        <f>Calculations!$H$9+(Calculations!$G$9-Calculations!$H$9)*EXP(-Calculations!$L$9*D143)</f>
        <v>58.569937496853449</v>
      </c>
      <c r="H143" s="65">
        <f>Calculations!$H$9+(Calculations!$G$9-Calculations!$H$9)*Calculations!$N$9*EXP(-(Calculations!$M$9^2)*D143)</f>
        <v>58.569877626150635</v>
      </c>
      <c r="K143" s="14">
        <v>138</v>
      </c>
      <c r="L143" s="64"/>
      <c r="M143" s="32"/>
      <c r="N143" s="33"/>
      <c r="O143" s="23"/>
      <c r="P143" s="25"/>
      <c r="Q143" s="67"/>
      <c r="R143" s="65"/>
      <c r="S143" s="25"/>
      <c r="U143" s="14">
        <v>137</v>
      </c>
      <c r="V143" s="64"/>
      <c r="W143" s="32"/>
      <c r="X143" s="33"/>
      <c r="Y143" s="23"/>
      <c r="Z143" s="25"/>
      <c r="AA143" s="67"/>
      <c r="AB143" s="65"/>
      <c r="AC143" s="25"/>
      <c r="AE143" s="14">
        <f t="shared" si="5"/>
        <v>137</v>
      </c>
      <c r="AF143" s="62"/>
      <c r="AG143" s="32"/>
      <c r="AH143" s="33"/>
      <c r="AI143" s="23"/>
      <c r="AJ143" s="67"/>
      <c r="AK143" s="65"/>
      <c r="AN143" s="14">
        <v>137</v>
      </c>
      <c r="AO143" s="64"/>
      <c r="AP143" s="32"/>
      <c r="AQ143" s="33"/>
      <c r="AR143" s="23"/>
      <c r="AS143" s="25"/>
      <c r="AT143" s="67"/>
      <c r="AU143" s="65"/>
      <c r="AV143" s="25"/>
      <c r="AX143" s="14">
        <v>137</v>
      </c>
      <c r="AY143" s="64"/>
      <c r="AZ143" s="32"/>
      <c r="BA143" s="33"/>
      <c r="BB143" s="23"/>
      <c r="BC143" s="25"/>
      <c r="BD143" s="67"/>
      <c r="BE143" s="65"/>
      <c r="BF143" s="25"/>
    </row>
    <row r="144" spans="2:58" x14ac:dyDescent="0.2">
      <c r="B144" s="14">
        <f t="shared" si="4"/>
        <v>138</v>
      </c>
      <c r="C144" s="62">
        <v>61.92</v>
      </c>
      <c r="D144" s="32">
        <f>(Calculations!$E$9*Table!B144)/(Calculations!$I$9^2)</f>
        <v>90.773333333333341</v>
      </c>
      <c r="E144" s="33">
        <f>(C144-Calculations!$H$9)/(Calculations!$G$9-Calculations!$H$9)</f>
        <v>-8.7262307892680427E-2</v>
      </c>
      <c r="F144" s="23"/>
      <c r="G144" s="67">
        <f>Calculations!$H$9+(Calculations!$G$9-Calculations!$H$9)*EXP(-Calculations!$L$9*D144)</f>
        <v>58.569943291077202</v>
      </c>
      <c r="H144" s="65">
        <f>Calculations!$H$9+(Calculations!$G$9-Calculations!$H$9)*Calculations!$N$9*EXP(-(Calculations!$M$9^2)*D144)</f>
        <v>58.569888443481112</v>
      </c>
      <c r="K144" s="14">
        <v>139</v>
      </c>
      <c r="L144" s="64"/>
      <c r="M144" s="32"/>
      <c r="N144" s="33"/>
      <c r="O144" s="23"/>
      <c r="P144" s="25"/>
      <c r="Q144" s="67"/>
      <c r="R144" s="65"/>
      <c r="S144" s="25"/>
      <c r="U144" s="14">
        <v>138</v>
      </c>
      <c r="V144" s="64"/>
      <c r="W144" s="32"/>
      <c r="X144" s="33"/>
      <c r="Y144" s="23"/>
      <c r="Z144" s="25"/>
      <c r="AA144" s="67"/>
      <c r="AB144" s="65"/>
      <c r="AC144" s="25"/>
      <c r="AE144" s="14">
        <f t="shared" si="5"/>
        <v>138</v>
      </c>
      <c r="AF144" s="62"/>
      <c r="AG144" s="32"/>
      <c r="AH144" s="33"/>
      <c r="AI144" s="23"/>
      <c r="AJ144" s="67"/>
      <c r="AK144" s="65"/>
      <c r="AN144" s="14">
        <v>138</v>
      </c>
      <c r="AO144" s="64"/>
      <c r="AP144" s="32"/>
      <c r="AQ144" s="33"/>
      <c r="AR144" s="23"/>
      <c r="AS144" s="25"/>
      <c r="AT144" s="67"/>
      <c r="AU144" s="65"/>
      <c r="AV144" s="25"/>
      <c r="AX144" s="14">
        <v>138</v>
      </c>
      <c r="AY144" s="64"/>
      <c r="AZ144" s="32"/>
      <c r="BA144" s="33"/>
      <c r="BB144" s="23"/>
      <c r="BC144" s="25"/>
      <c r="BD144" s="67"/>
      <c r="BE144" s="65"/>
      <c r="BF144" s="25"/>
    </row>
    <row r="145" spans="2:58" x14ac:dyDescent="0.2">
      <c r="B145" s="14">
        <f t="shared" si="4"/>
        <v>139</v>
      </c>
      <c r="C145" s="62">
        <v>61.92</v>
      </c>
      <c r="D145" s="32">
        <f>(Calculations!$E$9*Table!B145)/(Calculations!$I$9^2)</f>
        <v>91.431111111111136</v>
      </c>
      <c r="E145" s="33">
        <f>(C145-Calculations!$H$9)/(Calculations!$G$9-Calculations!$H$9)</f>
        <v>-8.7262307892680427E-2</v>
      </c>
      <c r="F145" s="23"/>
      <c r="G145" s="67">
        <f>Calculations!$H$9+(Calculations!$G$9-Calculations!$H$9)*EXP(-Calculations!$L$9*D145)</f>
        <v>58.56994854815953</v>
      </c>
      <c r="H145" s="65">
        <f>Calculations!$H$9+(Calculations!$G$9-Calculations!$H$9)*Calculations!$N$9*EXP(-(Calculations!$M$9^2)*D145)</f>
        <v>58.569898304605339</v>
      </c>
      <c r="K145" s="14">
        <v>140</v>
      </c>
      <c r="L145" s="64"/>
      <c r="M145" s="32"/>
      <c r="N145" s="33"/>
      <c r="O145" s="23"/>
      <c r="P145" s="25"/>
      <c r="Q145" s="67"/>
      <c r="R145" s="65"/>
      <c r="S145" s="25"/>
      <c r="U145" s="14">
        <v>139</v>
      </c>
      <c r="V145" s="64"/>
      <c r="W145" s="32"/>
      <c r="X145" s="33"/>
      <c r="Y145" s="23"/>
      <c r="Z145" s="25"/>
      <c r="AA145" s="67"/>
      <c r="AB145" s="65"/>
      <c r="AC145" s="25"/>
      <c r="AE145" s="14">
        <f t="shared" si="5"/>
        <v>139</v>
      </c>
      <c r="AF145" s="62"/>
      <c r="AG145" s="32"/>
      <c r="AH145" s="33"/>
      <c r="AI145" s="23"/>
      <c r="AJ145" s="67"/>
      <c r="AK145" s="65"/>
      <c r="AN145" s="14">
        <v>139</v>
      </c>
      <c r="AO145" s="64"/>
      <c r="AP145" s="32"/>
      <c r="AQ145" s="33"/>
      <c r="AR145" s="23"/>
      <c r="AS145" s="25"/>
      <c r="AT145" s="67"/>
      <c r="AU145" s="65"/>
      <c r="AV145" s="25"/>
      <c r="AX145" s="14">
        <v>139</v>
      </c>
      <c r="AY145" s="64"/>
      <c r="AZ145" s="32"/>
      <c r="BA145" s="33"/>
      <c r="BB145" s="23"/>
      <c r="BC145" s="25"/>
      <c r="BD145" s="67"/>
      <c r="BE145" s="65"/>
      <c r="BF145" s="25"/>
    </row>
    <row r="146" spans="2:58" x14ac:dyDescent="0.2">
      <c r="B146" s="14">
        <f t="shared" si="4"/>
        <v>140</v>
      </c>
      <c r="C146" s="62">
        <v>61.92</v>
      </c>
      <c r="D146" s="32">
        <f>(Calculations!$E$9*Table!B146)/(Calculations!$I$9^2)</f>
        <v>92.088888888888903</v>
      </c>
      <c r="E146" s="33">
        <f>(C146-Calculations!$H$9)/(Calculations!$G$9-Calculations!$H$9)</f>
        <v>-8.7262307892680427E-2</v>
      </c>
      <c r="F146" s="23"/>
      <c r="G146" s="67">
        <f>Calculations!$H$9+(Calculations!$G$9-Calculations!$H$9)*EXP(-Calculations!$L$9*D146)</f>
        <v>58.569953317895013</v>
      </c>
      <c r="H146" s="65">
        <f>Calculations!$H$9+(Calculations!$G$9-Calculations!$H$9)*Calculations!$N$9*EXP(-(Calculations!$M$9^2)*D146)</f>
        <v>58.569907294047916</v>
      </c>
      <c r="K146" s="14">
        <v>141</v>
      </c>
      <c r="L146" s="64"/>
      <c r="M146" s="32"/>
      <c r="N146" s="33"/>
      <c r="O146" s="23"/>
      <c r="P146" s="25"/>
      <c r="Q146" s="67"/>
      <c r="R146" s="65"/>
      <c r="S146" s="25"/>
      <c r="U146" s="14">
        <v>140</v>
      </c>
      <c r="V146" s="64"/>
      <c r="W146" s="32"/>
      <c r="X146" s="33"/>
      <c r="Y146" s="23"/>
      <c r="Z146" s="25"/>
      <c r="AA146" s="67"/>
      <c r="AB146" s="65"/>
      <c r="AC146" s="25"/>
      <c r="AE146" s="14">
        <f t="shared" si="5"/>
        <v>140</v>
      </c>
      <c r="AF146" s="62"/>
      <c r="AG146" s="32"/>
      <c r="AH146" s="33"/>
      <c r="AI146" s="23"/>
      <c r="AJ146" s="67"/>
      <c r="AK146" s="65"/>
      <c r="AN146" s="14">
        <v>140</v>
      </c>
      <c r="AO146" s="64"/>
      <c r="AP146" s="32"/>
      <c r="AQ146" s="33"/>
      <c r="AR146" s="23"/>
      <c r="AS146" s="25"/>
      <c r="AT146" s="67"/>
      <c r="AU146" s="65"/>
      <c r="AV146" s="25"/>
      <c r="AX146" s="14">
        <v>140</v>
      </c>
      <c r="AY146" s="64"/>
      <c r="AZ146" s="32"/>
      <c r="BA146" s="33"/>
      <c r="BB146" s="23"/>
      <c r="BC146" s="25"/>
      <c r="BD146" s="67"/>
      <c r="BE146" s="65"/>
      <c r="BF146" s="25"/>
    </row>
    <row r="147" spans="2:58" x14ac:dyDescent="0.2">
      <c r="B147" s="14">
        <f t="shared" si="4"/>
        <v>141</v>
      </c>
      <c r="C147" s="62">
        <v>61.95</v>
      </c>
      <c r="D147" s="32">
        <f>(Calculations!$E$9*Table!B147)/(Calculations!$I$9^2)</f>
        <v>92.74666666666667</v>
      </c>
      <c r="E147" s="33">
        <f>(C147-Calculations!$H$9)/(Calculations!$G$9-Calculations!$H$9)</f>
        <v>-8.804376139619699E-2</v>
      </c>
      <c r="F147" s="23"/>
      <c r="G147" s="67">
        <f>Calculations!$H$9+(Calculations!$G$9-Calculations!$H$9)*EXP(-Calculations!$L$9*D147)</f>
        <v>58.569957645462132</v>
      </c>
      <c r="H147" s="65">
        <f>Calculations!$H$9+(Calculations!$G$9-Calculations!$H$9)*Calculations!$N$9*EXP(-(Calculations!$M$9^2)*D147)</f>
        <v>58.56991548886181</v>
      </c>
      <c r="K147" s="14">
        <v>142</v>
      </c>
      <c r="L147" s="64"/>
      <c r="M147" s="32"/>
      <c r="N147" s="33"/>
      <c r="O147" s="23"/>
      <c r="P147" s="25"/>
      <c r="Q147" s="67"/>
      <c r="R147" s="65"/>
      <c r="S147" s="25"/>
      <c r="U147" s="14">
        <v>141</v>
      </c>
      <c r="V147" s="64"/>
      <c r="W147" s="32"/>
      <c r="X147" s="33"/>
      <c r="Y147" s="23"/>
      <c r="Z147" s="25"/>
      <c r="AA147" s="67"/>
      <c r="AB147" s="65"/>
      <c r="AC147" s="25"/>
      <c r="AE147" s="14">
        <f t="shared" si="5"/>
        <v>141</v>
      </c>
      <c r="AF147" s="62"/>
      <c r="AG147" s="32"/>
      <c r="AH147" s="33"/>
      <c r="AI147" s="23"/>
      <c r="AJ147" s="67"/>
      <c r="AK147" s="65"/>
      <c r="AN147" s="14">
        <v>141</v>
      </c>
      <c r="AO147" s="64"/>
      <c r="AP147" s="32"/>
      <c r="AQ147" s="33"/>
      <c r="AR147" s="23"/>
      <c r="AS147" s="25"/>
      <c r="AT147" s="67"/>
      <c r="AU147" s="65"/>
      <c r="AV147" s="25"/>
      <c r="AX147" s="14">
        <v>141</v>
      </c>
      <c r="AY147" s="64"/>
      <c r="AZ147" s="32"/>
      <c r="BA147" s="33"/>
      <c r="BB147" s="23"/>
      <c r="BC147" s="25"/>
      <c r="BD147" s="67"/>
      <c r="BE147" s="65"/>
      <c r="BF147" s="25"/>
    </row>
    <row r="148" spans="2:58" x14ac:dyDescent="0.2">
      <c r="B148" s="14">
        <f t="shared" si="4"/>
        <v>142</v>
      </c>
      <c r="C148" s="62">
        <v>61.92</v>
      </c>
      <c r="D148" s="32">
        <f>(Calculations!$E$9*Table!B148)/(Calculations!$I$9^2)</f>
        <v>93.404444444444465</v>
      </c>
      <c r="E148" s="33">
        <f>(C148-Calculations!$H$9)/(Calculations!$G$9-Calculations!$H$9)</f>
        <v>-8.7262307892680427E-2</v>
      </c>
      <c r="F148" s="23"/>
      <c r="G148" s="67">
        <f>Calculations!$H$9+(Calculations!$G$9-Calculations!$H$9)*EXP(-Calculations!$L$9*D148)</f>
        <v>58.569961571851167</v>
      </c>
      <c r="H148" s="65">
        <f>Calculations!$H$9+(Calculations!$G$9-Calculations!$H$9)*Calculations!$N$9*EXP(-(Calculations!$M$9^2)*D148)</f>
        <v>58.569922959288824</v>
      </c>
      <c r="K148" s="14">
        <v>143</v>
      </c>
      <c r="L148" s="64"/>
      <c r="M148" s="32"/>
      <c r="N148" s="33"/>
      <c r="O148" s="23"/>
      <c r="P148" s="25"/>
      <c r="Q148" s="67"/>
      <c r="R148" s="65"/>
      <c r="S148" s="25"/>
      <c r="U148" s="14">
        <v>142</v>
      </c>
      <c r="V148" s="64"/>
      <c r="W148" s="32"/>
      <c r="X148" s="33"/>
      <c r="Y148" s="23"/>
      <c r="Z148" s="25"/>
      <c r="AA148" s="67"/>
      <c r="AB148" s="65"/>
      <c r="AC148" s="25"/>
      <c r="AE148" s="14">
        <f t="shared" si="5"/>
        <v>142</v>
      </c>
      <c r="AF148" s="62"/>
      <c r="AG148" s="32"/>
      <c r="AH148" s="33"/>
      <c r="AI148" s="23"/>
      <c r="AJ148" s="67"/>
      <c r="AK148" s="65"/>
      <c r="AN148" s="14">
        <v>142</v>
      </c>
      <c r="AO148" s="64"/>
      <c r="AP148" s="32"/>
      <c r="AQ148" s="33"/>
      <c r="AR148" s="23"/>
      <c r="AS148" s="25"/>
      <c r="AT148" s="67"/>
      <c r="AU148" s="65"/>
      <c r="AV148" s="25"/>
      <c r="AX148" s="14">
        <v>142</v>
      </c>
      <c r="AY148" s="64"/>
      <c r="AZ148" s="32"/>
      <c r="BA148" s="33"/>
      <c r="BB148" s="23"/>
      <c r="BC148" s="25"/>
      <c r="BD148" s="67"/>
      <c r="BE148" s="65"/>
      <c r="BF148" s="25"/>
    </row>
    <row r="149" spans="2:58" x14ac:dyDescent="0.2">
      <c r="B149" s="14">
        <f t="shared" si="4"/>
        <v>143</v>
      </c>
      <c r="C149" s="62">
        <v>61.92</v>
      </c>
      <c r="D149" s="32">
        <f>(Calculations!$E$9*Table!B149)/(Calculations!$I$9^2)</f>
        <v>94.062222222222232</v>
      </c>
      <c r="E149" s="33">
        <f>(C149-Calculations!$H$9)/(Calculations!$G$9-Calculations!$H$9)</f>
        <v>-8.7262307892680427E-2</v>
      </c>
      <c r="F149" s="23"/>
      <c r="G149" s="67">
        <f>Calculations!$H$9+(Calculations!$G$9-Calculations!$H$9)*EXP(-Calculations!$L$9*D149)</f>
        <v>58.569965134252499</v>
      </c>
      <c r="H149" s="65">
        <f>Calculations!$H$9+(Calculations!$G$9-Calculations!$H$9)*Calculations!$N$9*EXP(-(Calculations!$M$9^2)*D149)</f>
        <v>58.5699297693617</v>
      </c>
      <c r="K149" s="14">
        <v>144</v>
      </c>
      <c r="L149" s="64"/>
      <c r="M149" s="32"/>
      <c r="N149" s="33"/>
      <c r="O149" s="23"/>
      <c r="P149" s="25"/>
      <c r="Q149" s="67"/>
      <c r="R149" s="65"/>
      <c r="S149" s="25"/>
      <c r="U149" s="14">
        <v>143</v>
      </c>
      <c r="V149" s="64"/>
      <c r="W149" s="32"/>
      <c r="X149" s="33"/>
      <c r="Y149" s="23"/>
      <c r="Z149" s="25"/>
      <c r="AA149" s="67"/>
      <c r="AB149" s="65"/>
      <c r="AC149" s="25"/>
      <c r="AE149" s="14">
        <f t="shared" si="5"/>
        <v>143</v>
      </c>
      <c r="AF149" s="62"/>
      <c r="AG149" s="32"/>
      <c r="AH149" s="33"/>
      <c r="AI149" s="23"/>
      <c r="AJ149" s="67"/>
      <c r="AK149" s="65"/>
      <c r="AN149" s="14">
        <v>143</v>
      </c>
      <c r="AO149" s="64"/>
      <c r="AP149" s="32"/>
      <c r="AQ149" s="33"/>
      <c r="AR149" s="23"/>
      <c r="AS149" s="25"/>
      <c r="AT149" s="67"/>
      <c r="AU149" s="65"/>
      <c r="AV149" s="25"/>
      <c r="AX149" s="14">
        <v>143</v>
      </c>
      <c r="AY149" s="64"/>
      <c r="AZ149" s="32"/>
      <c r="BA149" s="33"/>
      <c r="BB149" s="23"/>
      <c r="BC149" s="25"/>
      <c r="BD149" s="67"/>
      <c r="BE149" s="65"/>
      <c r="BF149" s="25"/>
    </row>
    <row r="150" spans="2:58" x14ac:dyDescent="0.2">
      <c r="B150" s="14">
        <f t="shared" si="4"/>
        <v>144</v>
      </c>
      <c r="C150" s="62">
        <v>61.92</v>
      </c>
      <c r="D150" s="32">
        <f>(Calculations!$E$9*Table!B150)/(Calculations!$I$9^2)</f>
        <v>94.720000000000027</v>
      </c>
      <c r="E150" s="33">
        <f>(C150-Calculations!$H$9)/(Calculations!$G$9-Calculations!$H$9)</f>
        <v>-8.7262307892680427E-2</v>
      </c>
      <c r="F150" s="23"/>
      <c r="G150" s="67">
        <f>Calculations!$H$9+(Calculations!$G$9-Calculations!$H$9)*EXP(-Calculations!$L$9*D150)</f>
        <v>58.569968366408851</v>
      </c>
      <c r="H150" s="65">
        <f>Calculations!$H$9+(Calculations!$G$9-Calculations!$H$9)*Calculations!$N$9*EXP(-(Calculations!$M$9^2)*D150)</f>
        <v>58.569935977452957</v>
      </c>
      <c r="K150" s="14">
        <v>145</v>
      </c>
      <c r="L150" s="64"/>
      <c r="M150" s="32"/>
      <c r="N150" s="33"/>
      <c r="O150" s="23"/>
      <c r="P150" s="25"/>
      <c r="Q150" s="67"/>
      <c r="R150" s="65"/>
      <c r="S150" s="25"/>
      <c r="U150" s="14">
        <v>144</v>
      </c>
      <c r="V150" s="64"/>
      <c r="W150" s="32"/>
      <c r="X150" s="33"/>
      <c r="Y150" s="23"/>
      <c r="Z150" s="25"/>
      <c r="AA150" s="67"/>
      <c r="AB150" s="65"/>
      <c r="AC150" s="25"/>
      <c r="AE150" s="14">
        <f t="shared" si="5"/>
        <v>144</v>
      </c>
      <c r="AF150" s="62"/>
      <c r="AG150" s="32"/>
      <c r="AH150" s="33"/>
      <c r="AI150" s="23"/>
      <c r="AJ150" s="67"/>
      <c r="AK150" s="65"/>
      <c r="AN150" s="14">
        <v>144</v>
      </c>
      <c r="AO150" s="64"/>
      <c r="AP150" s="32"/>
      <c r="AQ150" s="33"/>
      <c r="AR150" s="23"/>
      <c r="AS150" s="25"/>
      <c r="AT150" s="67"/>
      <c r="AU150" s="65"/>
      <c r="AV150" s="25"/>
      <c r="AX150" s="14">
        <v>144</v>
      </c>
      <c r="AY150" s="64"/>
      <c r="AZ150" s="32"/>
      <c r="BA150" s="33"/>
      <c r="BB150" s="23"/>
      <c r="BC150" s="25"/>
      <c r="BD150" s="67"/>
      <c r="BE150" s="65"/>
      <c r="BF150" s="25"/>
    </row>
    <row r="151" spans="2:58" x14ac:dyDescent="0.2">
      <c r="B151" s="14">
        <f t="shared" si="4"/>
        <v>145</v>
      </c>
      <c r="C151" s="62">
        <v>61.95</v>
      </c>
      <c r="D151" s="32">
        <f>(Calculations!$E$9*Table!B151)/(Calculations!$I$9^2)</f>
        <v>95.377777777777794</v>
      </c>
      <c r="E151" s="33">
        <f>(C151-Calculations!$H$9)/(Calculations!$G$9-Calculations!$H$9)</f>
        <v>-8.804376139619699E-2</v>
      </c>
      <c r="F151" s="23"/>
      <c r="G151" s="67">
        <f>Calculations!$H$9+(Calculations!$G$9-Calculations!$H$9)*EXP(-Calculations!$L$9*D151)</f>
        <v>58.569971298934895</v>
      </c>
      <c r="H151" s="65">
        <f>Calculations!$H$9+(Calculations!$G$9-Calculations!$H$9)*Calculations!$N$9*EXP(-(Calculations!$M$9^2)*D151)</f>
        <v>58.569941636775212</v>
      </c>
      <c r="K151" s="14">
        <v>146</v>
      </c>
      <c r="L151" s="64"/>
      <c r="M151" s="32"/>
      <c r="N151" s="33"/>
      <c r="O151" s="23"/>
      <c r="P151" s="25"/>
      <c r="Q151" s="67"/>
      <c r="R151" s="65"/>
      <c r="S151" s="25"/>
      <c r="U151" s="14">
        <v>145</v>
      </c>
      <c r="V151" s="64"/>
      <c r="W151" s="32"/>
      <c r="X151" s="33"/>
      <c r="Y151" s="23"/>
      <c r="Z151" s="25"/>
      <c r="AA151" s="67"/>
      <c r="AB151" s="65"/>
      <c r="AC151" s="25"/>
      <c r="AE151" s="14">
        <f t="shared" si="5"/>
        <v>145</v>
      </c>
      <c r="AF151" s="62"/>
      <c r="AG151" s="32"/>
      <c r="AH151" s="33"/>
      <c r="AI151" s="23"/>
      <c r="AJ151" s="67"/>
      <c r="AK151" s="65"/>
      <c r="AN151" s="14">
        <v>145</v>
      </c>
      <c r="AO151" s="64"/>
      <c r="AP151" s="32"/>
      <c r="AQ151" s="33"/>
      <c r="AR151" s="23"/>
      <c r="AS151" s="25"/>
      <c r="AT151" s="67"/>
      <c r="AU151" s="65"/>
      <c r="AV151" s="25"/>
      <c r="AX151" s="14">
        <v>145</v>
      </c>
      <c r="AY151" s="64"/>
      <c r="AZ151" s="32"/>
      <c r="BA151" s="33"/>
      <c r="BB151" s="23"/>
      <c r="BC151" s="25"/>
      <c r="BD151" s="67"/>
      <c r="BE151" s="65"/>
      <c r="BF151" s="25"/>
    </row>
    <row r="152" spans="2:58" x14ac:dyDescent="0.2">
      <c r="B152" s="14">
        <f t="shared" si="4"/>
        <v>146</v>
      </c>
      <c r="C152" s="62">
        <v>61.92</v>
      </c>
      <c r="D152" s="32">
        <f>(Calculations!$E$9*Table!B152)/(Calculations!$I$9^2)</f>
        <v>96.035555555555561</v>
      </c>
      <c r="E152" s="33">
        <f>(C152-Calculations!$H$9)/(Calculations!$G$9-Calculations!$H$9)</f>
        <v>-8.7262307892680427E-2</v>
      </c>
      <c r="F152" s="23"/>
      <c r="G152" s="67">
        <f>Calculations!$H$9+(Calculations!$G$9-Calculations!$H$9)*EXP(-Calculations!$L$9*D152)</f>
        <v>58.569973959607239</v>
      </c>
      <c r="H152" s="65">
        <f>Calculations!$H$9+(Calculations!$G$9-Calculations!$H$9)*Calculations!$N$9*EXP(-(Calculations!$M$9^2)*D152)</f>
        <v>58.569946795837325</v>
      </c>
      <c r="K152" s="14">
        <v>147</v>
      </c>
      <c r="L152" s="64"/>
      <c r="M152" s="32"/>
      <c r="N152" s="33"/>
      <c r="O152" s="23"/>
      <c r="P152" s="25"/>
      <c r="Q152" s="67"/>
      <c r="R152" s="65"/>
      <c r="S152" s="25"/>
      <c r="U152" s="14">
        <v>146</v>
      </c>
      <c r="V152" s="64"/>
      <c r="W152" s="32"/>
      <c r="X152" s="33"/>
      <c r="Y152" s="23"/>
      <c r="Z152" s="25"/>
      <c r="AA152" s="67"/>
      <c r="AB152" s="65"/>
      <c r="AC152" s="25"/>
      <c r="AE152" s="14">
        <f t="shared" si="5"/>
        <v>146</v>
      </c>
      <c r="AF152" s="62"/>
      <c r="AG152" s="32"/>
      <c r="AH152" s="33"/>
      <c r="AI152" s="23"/>
      <c r="AJ152" s="67"/>
      <c r="AK152" s="65"/>
      <c r="AN152" s="14">
        <v>146</v>
      </c>
      <c r="AO152" s="64"/>
      <c r="AP152" s="32"/>
      <c r="AQ152" s="33"/>
      <c r="AR152" s="23"/>
      <c r="AS152" s="25"/>
      <c r="AT152" s="67"/>
      <c r="AU152" s="65"/>
      <c r="AV152" s="25"/>
      <c r="AX152" s="14">
        <v>146</v>
      </c>
      <c r="AY152" s="64"/>
      <c r="AZ152" s="32"/>
      <c r="BA152" s="33"/>
      <c r="BB152" s="23"/>
      <c r="BC152" s="25"/>
      <c r="BD152" s="67"/>
      <c r="BE152" s="65"/>
      <c r="BF152" s="25"/>
    </row>
    <row r="153" spans="2:58" x14ac:dyDescent="0.2">
      <c r="B153" s="14">
        <f t="shared" si="4"/>
        <v>147</v>
      </c>
      <c r="C153" s="62">
        <v>61.92</v>
      </c>
      <c r="D153" s="32">
        <f>(Calculations!$E$9*Table!B153)/(Calculations!$I$9^2)</f>
        <v>96.693333333333356</v>
      </c>
      <c r="E153" s="33">
        <f>(C153-Calculations!$H$9)/(Calculations!$G$9-Calculations!$H$9)</f>
        <v>-8.7262307892680427E-2</v>
      </c>
      <c r="F153" s="23"/>
      <c r="G153" s="67">
        <f>Calculations!$H$9+(Calculations!$G$9-Calculations!$H$9)*EXP(-Calculations!$L$9*D153)</f>
        <v>58.569976373627497</v>
      </c>
      <c r="H153" s="65">
        <f>Calculations!$H$9+(Calculations!$G$9-Calculations!$H$9)*Calculations!$N$9*EXP(-(Calculations!$M$9^2)*D153)</f>
        <v>58.569951498860178</v>
      </c>
      <c r="K153" s="14">
        <v>148</v>
      </c>
      <c r="L153" s="64"/>
      <c r="M153" s="32"/>
      <c r="N153" s="33"/>
      <c r="O153" s="23"/>
      <c r="P153" s="25"/>
      <c r="Q153" s="67"/>
      <c r="R153" s="65"/>
      <c r="S153" s="25"/>
      <c r="U153" s="14">
        <v>147</v>
      </c>
      <c r="V153" s="64"/>
      <c r="W153" s="32"/>
      <c r="X153" s="33"/>
      <c r="Y153" s="23"/>
      <c r="Z153" s="25"/>
      <c r="AA153" s="67"/>
      <c r="AB153" s="65"/>
      <c r="AC153" s="25"/>
      <c r="AE153" s="14">
        <f t="shared" si="5"/>
        <v>147</v>
      </c>
      <c r="AF153" s="62"/>
      <c r="AG153" s="32"/>
      <c r="AH153" s="33"/>
      <c r="AI153" s="23"/>
      <c r="AJ153" s="67"/>
      <c r="AK153" s="65"/>
      <c r="AN153" s="14">
        <v>147</v>
      </c>
      <c r="AO153" s="64"/>
      <c r="AP153" s="32"/>
      <c r="AQ153" s="33"/>
      <c r="AR153" s="23"/>
      <c r="AS153" s="25"/>
      <c r="AT153" s="67"/>
      <c r="AU153" s="65"/>
      <c r="AV153" s="25"/>
      <c r="AX153" s="14">
        <v>147</v>
      </c>
      <c r="AY153" s="64"/>
      <c r="AZ153" s="32"/>
      <c r="BA153" s="33"/>
      <c r="BB153" s="23"/>
      <c r="BC153" s="25"/>
      <c r="BD153" s="67"/>
      <c r="BE153" s="65"/>
      <c r="BF153" s="25"/>
    </row>
    <row r="154" spans="2:58" x14ac:dyDescent="0.2">
      <c r="B154" s="14">
        <f t="shared" si="4"/>
        <v>148</v>
      </c>
      <c r="C154" s="62">
        <v>61.89</v>
      </c>
      <c r="D154" s="32">
        <f>(Calculations!$E$9*Table!B154)/(Calculations!$I$9^2)</f>
        <v>97.351111111111123</v>
      </c>
      <c r="E154" s="33">
        <f>(C154-Calculations!$H$9)/(Calculations!$G$9-Calculations!$H$9)</f>
        <v>-8.648085438916385E-2</v>
      </c>
      <c r="F154" s="23"/>
      <c r="G154" s="67">
        <f>Calculations!$H$9+(Calculations!$G$9-Calculations!$H$9)*EXP(-Calculations!$L$9*D154)</f>
        <v>58.569978563861049</v>
      </c>
      <c r="H154" s="65">
        <f>Calculations!$H$9+(Calculations!$G$9-Calculations!$H$9)*Calculations!$N$9*EXP(-(Calculations!$M$9^2)*D154)</f>
        <v>58.56995578615571</v>
      </c>
      <c r="K154" s="14">
        <v>149</v>
      </c>
      <c r="L154" s="64"/>
      <c r="M154" s="32"/>
      <c r="N154" s="33"/>
      <c r="O154" s="23"/>
      <c r="P154" s="25"/>
      <c r="Q154" s="67"/>
      <c r="R154" s="65"/>
      <c r="S154" s="25"/>
      <c r="U154" s="14">
        <v>148</v>
      </c>
      <c r="V154" s="64"/>
      <c r="W154" s="32"/>
      <c r="X154" s="33"/>
      <c r="Y154" s="23"/>
      <c r="Z154" s="25"/>
      <c r="AA154" s="67"/>
      <c r="AB154" s="65"/>
      <c r="AC154" s="25"/>
      <c r="AE154" s="14">
        <f t="shared" si="5"/>
        <v>148</v>
      </c>
      <c r="AF154" s="62"/>
      <c r="AG154" s="32"/>
      <c r="AH154" s="33"/>
      <c r="AI154" s="23"/>
      <c r="AJ154" s="67"/>
      <c r="AK154" s="65"/>
      <c r="AN154" s="14">
        <v>148</v>
      </c>
      <c r="AO154" s="64"/>
      <c r="AP154" s="32"/>
      <c r="AQ154" s="33"/>
      <c r="AR154" s="23"/>
      <c r="AS154" s="25"/>
      <c r="AT154" s="67"/>
      <c r="AU154" s="65"/>
      <c r="AV154" s="25"/>
      <c r="AX154" s="14">
        <v>148</v>
      </c>
      <c r="AY154" s="64"/>
      <c r="AZ154" s="32"/>
      <c r="BA154" s="33"/>
      <c r="BB154" s="23"/>
      <c r="BC154" s="25"/>
      <c r="BD154" s="67"/>
      <c r="BE154" s="65"/>
      <c r="BF154" s="25"/>
    </row>
    <row r="155" spans="2:58" x14ac:dyDescent="0.2">
      <c r="B155" s="14">
        <f t="shared" si="4"/>
        <v>149</v>
      </c>
      <c r="C155" s="62">
        <v>61.89</v>
      </c>
      <c r="D155" s="32">
        <f>(Calculations!$E$9*Table!B155)/(Calculations!$I$9^2)</f>
        <v>98.008888888888904</v>
      </c>
      <c r="E155" s="33">
        <f>(C155-Calculations!$H$9)/(Calculations!$G$9-Calculations!$H$9)</f>
        <v>-8.648085438916385E-2</v>
      </c>
      <c r="F155" s="23"/>
      <c r="G155" s="67">
        <f>Calculations!$H$9+(Calculations!$G$9-Calculations!$H$9)*EXP(-Calculations!$L$9*D155)</f>
        <v>58.569980551053575</v>
      </c>
      <c r="H155" s="65">
        <f>Calculations!$H$9+(Calculations!$G$9-Calculations!$H$9)*Calculations!$N$9*EXP(-(Calculations!$M$9^2)*D155)</f>
        <v>58.569959694472459</v>
      </c>
      <c r="K155" s="14">
        <v>150</v>
      </c>
      <c r="L155" s="64"/>
      <c r="M155" s="32"/>
      <c r="N155" s="33"/>
      <c r="O155" s="23"/>
      <c r="P155" s="25"/>
      <c r="Q155" s="67"/>
      <c r="R155" s="65"/>
      <c r="S155" s="25"/>
      <c r="U155" s="14">
        <v>149</v>
      </c>
      <c r="V155" s="64"/>
      <c r="W155" s="32"/>
      <c r="X155" s="33"/>
      <c r="Y155" s="23"/>
      <c r="Z155" s="25"/>
      <c r="AA155" s="67"/>
      <c r="AB155" s="65"/>
      <c r="AC155" s="25"/>
      <c r="AE155" s="14">
        <f t="shared" si="5"/>
        <v>149</v>
      </c>
      <c r="AF155" s="62"/>
      <c r="AG155" s="32"/>
      <c r="AH155" s="33"/>
      <c r="AI155" s="23"/>
      <c r="AJ155" s="67"/>
      <c r="AK155" s="65"/>
      <c r="AN155" s="14">
        <v>149</v>
      </c>
      <c r="AO155" s="64"/>
      <c r="AP155" s="32"/>
      <c r="AQ155" s="33"/>
      <c r="AR155" s="23"/>
      <c r="AS155" s="25"/>
      <c r="AT155" s="67"/>
      <c r="AU155" s="65"/>
      <c r="AV155" s="25"/>
      <c r="AX155" s="14">
        <v>149</v>
      </c>
      <c r="AY155" s="64"/>
      <c r="AZ155" s="32"/>
      <c r="BA155" s="33"/>
      <c r="BB155" s="23"/>
      <c r="BC155" s="25"/>
      <c r="BD155" s="67"/>
      <c r="BE155" s="65"/>
      <c r="BF155" s="25"/>
    </row>
    <row r="156" spans="2:58" x14ac:dyDescent="0.2">
      <c r="B156" s="14">
        <f t="shared" si="4"/>
        <v>150</v>
      </c>
      <c r="C156" s="62">
        <v>61.89</v>
      </c>
      <c r="D156" s="32">
        <f>(Calculations!$E$9*Table!B156)/(Calculations!$I$9^2)</f>
        <v>98.666666666666686</v>
      </c>
      <c r="E156" s="33">
        <f>(C156-Calculations!$H$9)/(Calculations!$G$9-Calculations!$H$9)</f>
        <v>-8.648085438916385E-2</v>
      </c>
      <c r="F156" s="23"/>
      <c r="G156" s="67">
        <f>Calculations!$H$9+(Calculations!$G$9-Calculations!$H$9)*EXP(-Calculations!$L$9*D156)</f>
        <v>58.569982354027559</v>
      </c>
      <c r="H156" s="65">
        <f>Calculations!$H$9+(Calculations!$G$9-Calculations!$H$9)*Calculations!$N$9*EXP(-(Calculations!$M$9^2)*D156)</f>
        <v>58.569963257310548</v>
      </c>
      <c r="K156" s="14">
        <v>151</v>
      </c>
      <c r="L156" s="64"/>
      <c r="M156" s="32"/>
      <c r="N156" s="33"/>
      <c r="O156" s="23"/>
      <c r="P156" s="25"/>
      <c r="Q156" s="67"/>
      <c r="R156" s="65"/>
      <c r="S156" s="25"/>
      <c r="U156" s="14">
        <v>150</v>
      </c>
      <c r="V156" s="64"/>
      <c r="W156" s="32"/>
      <c r="X156" s="33"/>
      <c r="Y156" s="23"/>
      <c r="Z156" s="25"/>
      <c r="AA156" s="67"/>
      <c r="AB156" s="65"/>
      <c r="AC156" s="25"/>
      <c r="AE156" s="14">
        <f t="shared" si="5"/>
        <v>150</v>
      </c>
      <c r="AF156" s="62"/>
      <c r="AG156" s="32"/>
      <c r="AH156" s="33"/>
      <c r="AI156" s="23"/>
      <c r="AJ156" s="67"/>
      <c r="AK156" s="65"/>
      <c r="AN156" s="14">
        <v>150</v>
      </c>
      <c r="AO156" s="64"/>
      <c r="AP156" s="32"/>
      <c r="AQ156" s="33"/>
      <c r="AR156" s="23"/>
      <c r="AS156" s="25"/>
      <c r="AT156" s="67"/>
      <c r="AU156" s="65"/>
      <c r="AV156" s="25"/>
      <c r="AX156" s="14">
        <v>150</v>
      </c>
      <c r="AY156" s="64"/>
      <c r="AZ156" s="32"/>
      <c r="BA156" s="33"/>
      <c r="BB156" s="23"/>
      <c r="BC156" s="25"/>
      <c r="BD156" s="67"/>
      <c r="BE156" s="65"/>
      <c r="BF156" s="25"/>
    </row>
    <row r="157" spans="2:58" x14ac:dyDescent="0.2">
      <c r="B157" s="14">
        <f t="shared" si="4"/>
        <v>151</v>
      </c>
      <c r="C157" s="62">
        <v>61.85</v>
      </c>
      <c r="D157" s="32">
        <f>(Calculations!$E$9*Table!B157)/(Calculations!$I$9^2)</f>
        <v>99.324444444444467</v>
      </c>
      <c r="E157" s="33">
        <f>(C157-Calculations!$H$9)/(Calculations!$G$9-Calculations!$H$9)</f>
        <v>-8.543891638447515E-2</v>
      </c>
      <c r="F157" s="23"/>
      <c r="G157" s="67">
        <f>Calculations!$H$9+(Calculations!$G$9-Calculations!$H$9)*EXP(-Calculations!$L$9*D157)</f>
        <v>58.569983989860603</v>
      </c>
      <c r="H157" s="65">
        <f>Calculations!$H$9+(Calculations!$G$9-Calculations!$H$9)*Calculations!$N$9*EXP(-(Calculations!$M$9^2)*D157)</f>
        <v>58.569966505208825</v>
      </c>
      <c r="K157" s="14">
        <v>152</v>
      </c>
      <c r="L157" s="64"/>
      <c r="M157" s="32"/>
      <c r="N157" s="33"/>
      <c r="O157" s="23"/>
      <c r="P157" s="25"/>
      <c r="Q157" s="67"/>
      <c r="R157" s="65"/>
      <c r="S157" s="25"/>
      <c r="U157" s="14">
        <v>151</v>
      </c>
      <c r="V157" s="64"/>
      <c r="W157" s="32"/>
      <c r="X157" s="33"/>
      <c r="Y157" s="23"/>
      <c r="Z157" s="25"/>
      <c r="AA157" s="67"/>
      <c r="AB157" s="65"/>
      <c r="AC157" s="25"/>
      <c r="AE157" s="14">
        <f t="shared" si="5"/>
        <v>151</v>
      </c>
      <c r="AF157" s="62"/>
      <c r="AG157" s="32"/>
      <c r="AH157" s="33"/>
      <c r="AI157" s="23"/>
      <c r="AJ157" s="67"/>
      <c r="AK157" s="65"/>
      <c r="AN157" s="14">
        <v>151</v>
      </c>
      <c r="AO157" s="64"/>
      <c r="AP157" s="32"/>
      <c r="AQ157" s="33"/>
      <c r="AR157" s="23"/>
      <c r="AS157" s="25"/>
      <c r="AT157" s="67"/>
      <c r="AU157" s="65"/>
      <c r="AV157" s="25"/>
      <c r="AX157" s="14">
        <v>151</v>
      </c>
      <c r="AY157" s="64"/>
      <c r="AZ157" s="32"/>
      <c r="BA157" s="33"/>
      <c r="BB157" s="23"/>
      <c r="BC157" s="25"/>
      <c r="BD157" s="67"/>
      <c r="BE157" s="65"/>
      <c r="BF157" s="25"/>
    </row>
    <row r="158" spans="2:58" x14ac:dyDescent="0.2">
      <c r="B158" s="14">
        <f t="shared" si="4"/>
        <v>152</v>
      </c>
      <c r="C158" s="62">
        <v>61.82</v>
      </c>
      <c r="D158" s="32">
        <f>(Calculations!$E$9*Table!B158)/(Calculations!$I$9^2)</f>
        <v>99.982222222222234</v>
      </c>
      <c r="E158" s="33">
        <f>(C158-Calculations!$H$9)/(Calculations!$G$9-Calculations!$H$9)</f>
        <v>-8.4657462880958587E-2</v>
      </c>
      <c r="F158" s="23"/>
      <c r="G158" s="67">
        <f>Calculations!$H$9+(Calculations!$G$9-Calculations!$H$9)*EXP(-Calculations!$L$9*D158)</f>
        <v>58.569985474047165</v>
      </c>
      <c r="H158" s="65">
        <f>Calculations!$H$9+(Calculations!$G$9-Calculations!$H$9)*Calculations!$N$9*EXP(-(Calculations!$M$9^2)*D158)</f>
        <v>58.569969466006633</v>
      </c>
      <c r="K158" s="14">
        <v>153</v>
      </c>
      <c r="L158" s="64"/>
      <c r="M158" s="32"/>
      <c r="N158" s="33"/>
      <c r="O158" s="23"/>
      <c r="P158" s="25"/>
      <c r="Q158" s="67"/>
      <c r="R158" s="65"/>
      <c r="S158" s="25"/>
      <c r="U158" s="14">
        <v>152</v>
      </c>
      <c r="V158" s="64"/>
      <c r="W158" s="32"/>
      <c r="X158" s="33"/>
      <c r="Y158" s="23"/>
      <c r="Z158" s="25"/>
      <c r="AA158" s="67"/>
      <c r="AB158" s="65"/>
      <c r="AC158" s="25"/>
      <c r="AE158" s="14">
        <f t="shared" si="5"/>
        <v>152</v>
      </c>
      <c r="AF158" s="62"/>
      <c r="AG158" s="32"/>
      <c r="AH158" s="33"/>
      <c r="AI158" s="23"/>
      <c r="AJ158" s="67"/>
      <c r="AK158" s="65"/>
      <c r="AN158" s="14">
        <v>152</v>
      </c>
      <c r="AO158" s="64"/>
      <c r="AP158" s="32"/>
      <c r="AQ158" s="33"/>
      <c r="AR158" s="23"/>
      <c r="AS158" s="25"/>
      <c r="AT158" s="67"/>
      <c r="AU158" s="65"/>
      <c r="AV158" s="25"/>
      <c r="AX158" s="14">
        <v>152</v>
      </c>
      <c r="AY158" s="64"/>
      <c r="AZ158" s="32"/>
      <c r="BA158" s="33"/>
      <c r="BB158" s="23"/>
      <c r="BC158" s="25"/>
      <c r="BD158" s="67"/>
      <c r="BE158" s="65"/>
      <c r="BF158" s="25"/>
    </row>
    <row r="159" spans="2:58" x14ac:dyDescent="0.2">
      <c r="B159" s="14">
        <f t="shared" si="4"/>
        <v>153</v>
      </c>
      <c r="C159" s="62">
        <v>61.85</v>
      </c>
      <c r="D159" s="32">
        <f>(Calculations!$E$9*Table!B159)/(Calculations!$I$9^2)</f>
        <v>100.64000000000003</v>
      </c>
      <c r="E159" s="33">
        <f>(C159-Calculations!$H$9)/(Calculations!$G$9-Calculations!$H$9)</f>
        <v>-8.543891638447515E-2</v>
      </c>
      <c r="F159" s="23"/>
      <c r="G159" s="67">
        <f>Calculations!$H$9+(Calculations!$G$9-Calculations!$H$9)*EXP(-Calculations!$L$9*D159)</f>
        <v>58.569986820645305</v>
      </c>
      <c r="H159" s="65">
        <f>Calculations!$H$9+(Calculations!$G$9-Calculations!$H$9)*Calculations!$N$9*EXP(-(Calculations!$M$9^2)*D159)</f>
        <v>58.569972165082447</v>
      </c>
      <c r="K159" s="14">
        <v>154</v>
      </c>
      <c r="L159" s="64"/>
      <c r="M159" s="32"/>
      <c r="N159" s="33"/>
      <c r="O159" s="23"/>
      <c r="P159" s="25"/>
      <c r="Q159" s="67"/>
      <c r="R159" s="65"/>
      <c r="S159" s="25"/>
      <c r="U159" s="14">
        <v>153</v>
      </c>
      <c r="V159" s="64"/>
      <c r="W159" s="32"/>
      <c r="X159" s="33"/>
      <c r="Y159" s="23"/>
      <c r="Z159" s="25"/>
      <c r="AA159" s="67"/>
      <c r="AB159" s="65"/>
      <c r="AC159" s="25"/>
      <c r="AE159" s="14">
        <f t="shared" si="5"/>
        <v>153</v>
      </c>
      <c r="AF159" s="62"/>
      <c r="AG159" s="32"/>
      <c r="AH159" s="33"/>
      <c r="AI159" s="23"/>
      <c r="AJ159" s="67"/>
      <c r="AK159" s="65"/>
      <c r="AN159" s="14">
        <v>153</v>
      </c>
      <c r="AO159" s="64"/>
      <c r="AP159" s="32"/>
      <c r="AQ159" s="33"/>
      <c r="AR159" s="23"/>
      <c r="AS159" s="25"/>
      <c r="AT159" s="67"/>
      <c r="AU159" s="65"/>
      <c r="AV159" s="25"/>
      <c r="AX159" s="14">
        <v>153</v>
      </c>
      <c r="AY159" s="64"/>
      <c r="AZ159" s="32"/>
      <c r="BA159" s="33"/>
      <c r="BB159" s="23"/>
      <c r="BC159" s="25"/>
      <c r="BD159" s="67"/>
      <c r="BE159" s="65"/>
      <c r="BF159" s="25"/>
    </row>
    <row r="160" spans="2:58" x14ac:dyDescent="0.2">
      <c r="B160" s="14">
        <f t="shared" si="4"/>
        <v>154</v>
      </c>
      <c r="C160" s="62">
        <v>61.82</v>
      </c>
      <c r="D160" s="32">
        <f>(Calculations!$E$9*Table!B160)/(Calculations!$I$9^2)</f>
        <v>101.2977777777778</v>
      </c>
      <c r="E160" s="33">
        <f>(C160-Calculations!$H$9)/(Calculations!$G$9-Calculations!$H$9)</f>
        <v>-8.4657462880958587E-2</v>
      </c>
      <c r="F160" s="23"/>
      <c r="G160" s="67">
        <f>Calculations!$H$9+(Calculations!$G$9-Calculations!$H$9)*EXP(-Calculations!$L$9*D160)</f>
        <v>58.569988042409875</v>
      </c>
      <c r="H160" s="65">
        <f>Calculations!$H$9+(Calculations!$G$9-Calculations!$H$9)*Calculations!$N$9*EXP(-(Calculations!$M$9^2)*D160)</f>
        <v>58.569974625571376</v>
      </c>
      <c r="K160" s="14">
        <v>155</v>
      </c>
      <c r="L160" s="64"/>
      <c r="M160" s="32"/>
      <c r="N160" s="33"/>
      <c r="O160" s="23"/>
      <c r="P160" s="25"/>
      <c r="Q160" s="67"/>
      <c r="R160" s="65"/>
      <c r="S160" s="25"/>
      <c r="U160" s="14">
        <v>154</v>
      </c>
      <c r="V160" s="64"/>
      <c r="W160" s="32"/>
      <c r="X160" s="33"/>
      <c r="Y160" s="23"/>
      <c r="Z160" s="25"/>
      <c r="AA160" s="67"/>
      <c r="AB160" s="65"/>
      <c r="AC160" s="25"/>
      <c r="AE160" s="14">
        <f t="shared" si="5"/>
        <v>154</v>
      </c>
      <c r="AF160" s="62"/>
      <c r="AG160" s="32"/>
      <c r="AH160" s="33"/>
      <c r="AI160" s="23"/>
      <c r="AJ160" s="67"/>
      <c r="AK160" s="65"/>
      <c r="AN160" s="14">
        <v>154</v>
      </c>
      <c r="AO160" s="64"/>
      <c r="AP160" s="32"/>
      <c r="AQ160" s="33"/>
      <c r="AR160" s="23"/>
      <c r="AS160" s="25"/>
      <c r="AT160" s="67"/>
      <c r="AU160" s="65"/>
      <c r="AV160" s="25"/>
      <c r="AX160" s="14">
        <v>154</v>
      </c>
      <c r="AY160" s="64"/>
      <c r="AZ160" s="32"/>
      <c r="BA160" s="33"/>
      <c r="BB160" s="23"/>
      <c r="BC160" s="25"/>
      <c r="BD160" s="67"/>
      <c r="BE160" s="65"/>
      <c r="BF160" s="25"/>
    </row>
    <row r="161" spans="2:58" x14ac:dyDescent="0.2">
      <c r="B161" s="14">
        <f t="shared" si="4"/>
        <v>155</v>
      </c>
      <c r="C161" s="62">
        <v>61.82</v>
      </c>
      <c r="D161" s="32">
        <f>(Calculations!$E$9*Table!B161)/(Calculations!$I$9^2)</f>
        <v>101.95555555555556</v>
      </c>
      <c r="E161" s="33">
        <f>(C161-Calculations!$H$9)/(Calculations!$G$9-Calculations!$H$9)</f>
        <v>-8.4657462880958587E-2</v>
      </c>
      <c r="F161" s="23"/>
      <c r="G161" s="67">
        <f>Calculations!$H$9+(Calculations!$G$9-Calculations!$H$9)*EXP(-Calculations!$L$9*D161)</f>
        <v>58.569989150913308</v>
      </c>
      <c r="H161" s="65">
        <f>Calculations!$H$9+(Calculations!$G$9-Calculations!$H$9)*Calculations!$N$9*EXP(-(Calculations!$M$9^2)*D161)</f>
        <v>58.569976868563501</v>
      </c>
      <c r="K161" s="14">
        <v>156</v>
      </c>
      <c r="L161" s="64"/>
      <c r="M161" s="32"/>
      <c r="N161" s="33"/>
      <c r="O161" s="23"/>
      <c r="P161" s="25"/>
      <c r="Q161" s="67"/>
      <c r="R161" s="65"/>
      <c r="S161" s="25"/>
      <c r="U161" s="14">
        <v>155</v>
      </c>
      <c r="V161" s="64"/>
      <c r="W161" s="32"/>
      <c r="X161" s="33"/>
      <c r="Y161" s="23"/>
      <c r="Z161" s="25"/>
      <c r="AA161" s="67"/>
      <c r="AB161" s="65"/>
      <c r="AC161" s="25"/>
      <c r="AE161" s="14">
        <f t="shared" si="5"/>
        <v>155</v>
      </c>
      <c r="AF161" s="62"/>
      <c r="AG161" s="32"/>
      <c r="AH161" s="33"/>
      <c r="AI161" s="23"/>
      <c r="AJ161" s="67"/>
      <c r="AK161" s="65"/>
      <c r="AN161" s="14">
        <v>155</v>
      </c>
      <c r="AO161" s="64"/>
      <c r="AP161" s="32"/>
      <c r="AQ161" s="33"/>
      <c r="AR161" s="23"/>
      <c r="AS161" s="25"/>
      <c r="AT161" s="67"/>
      <c r="AU161" s="65"/>
      <c r="AV161" s="25"/>
      <c r="AX161" s="14">
        <v>155</v>
      </c>
      <c r="AY161" s="64"/>
      <c r="AZ161" s="32"/>
      <c r="BA161" s="33"/>
      <c r="BB161" s="23"/>
      <c r="BC161" s="25"/>
      <c r="BD161" s="67"/>
      <c r="BE161" s="65"/>
      <c r="BF161" s="25"/>
    </row>
    <row r="162" spans="2:58" x14ac:dyDescent="0.2">
      <c r="B162" s="14">
        <f t="shared" si="4"/>
        <v>156</v>
      </c>
      <c r="C162" s="62">
        <v>61.85</v>
      </c>
      <c r="D162" s="32">
        <f>(Calculations!$E$9*Table!B162)/(Calculations!$I$9^2)</f>
        <v>102.61333333333336</v>
      </c>
      <c r="E162" s="33">
        <f>(C162-Calculations!$H$9)/(Calculations!$G$9-Calculations!$H$9)</f>
        <v>-8.543891638447515E-2</v>
      </c>
      <c r="F162" s="23"/>
      <c r="G162" s="67">
        <f>Calculations!$H$9+(Calculations!$G$9-Calculations!$H$9)*EXP(-Calculations!$L$9*D162)</f>
        <v>58.569990156655251</v>
      </c>
      <c r="H162" s="65">
        <f>Calculations!$H$9+(Calculations!$G$9-Calculations!$H$9)*Calculations!$N$9*EXP(-(Calculations!$M$9^2)*D162)</f>
        <v>58.569978913284608</v>
      </c>
      <c r="K162" s="14">
        <v>157</v>
      </c>
      <c r="L162" s="64"/>
      <c r="M162" s="32"/>
      <c r="N162" s="33"/>
      <c r="O162" s="23"/>
      <c r="P162" s="25"/>
      <c r="Q162" s="67"/>
      <c r="R162" s="65"/>
      <c r="S162" s="25"/>
      <c r="U162" s="14">
        <v>156</v>
      </c>
      <c r="V162" s="64"/>
      <c r="W162" s="32"/>
      <c r="X162" s="33"/>
      <c r="Y162" s="23"/>
      <c r="Z162" s="25"/>
      <c r="AA162" s="67"/>
      <c r="AB162" s="65"/>
      <c r="AC162" s="25"/>
      <c r="AE162" s="14">
        <f t="shared" si="5"/>
        <v>156</v>
      </c>
      <c r="AF162" s="62"/>
      <c r="AG162" s="32"/>
      <c r="AH162" s="33"/>
      <c r="AI162" s="23"/>
      <c r="AJ162" s="67"/>
      <c r="AK162" s="65"/>
      <c r="AN162" s="14">
        <v>156</v>
      </c>
      <c r="AO162" s="64"/>
      <c r="AP162" s="32"/>
      <c r="AQ162" s="33"/>
      <c r="AR162" s="23"/>
      <c r="AS162" s="25"/>
      <c r="AT162" s="67"/>
      <c r="AU162" s="65"/>
      <c r="AV162" s="25"/>
      <c r="AX162" s="14">
        <v>156</v>
      </c>
      <c r="AY162" s="64"/>
      <c r="AZ162" s="32"/>
      <c r="BA162" s="33"/>
      <c r="BB162" s="23"/>
      <c r="BC162" s="25"/>
      <c r="BD162" s="67"/>
      <c r="BE162" s="65"/>
      <c r="BF162" s="25"/>
    </row>
    <row r="163" spans="2:58" x14ac:dyDescent="0.2">
      <c r="B163" s="14">
        <f t="shared" si="4"/>
        <v>157</v>
      </c>
      <c r="C163" s="62">
        <v>61.85</v>
      </c>
      <c r="D163" s="32">
        <f>(Calculations!$E$9*Table!B163)/(Calculations!$I$9^2)</f>
        <v>103.27111111111113</v>
      </c>
      <c r="E163" s="33">
        <f>(C163-Calculations!$H$9)/(Calculations!$G$9-Calculations!$H$9)</f>
        <v>-8.543891638447515E-2</v>
      </c>
      <c r="F163" s="23"/>
      <c r="G163" s="67">
        <f>Calculations!$H$9+(Calculations!$G$9-Calculations!$H$9)*EXP(-Calculations!$L$9*D163)</f>
        <v>58.569991069161979</v>
      </c>
      <c r="H163" s="65">
        <f>Calculations!$H$9+(Calculations!$G$9-Calculations!$H$9)*Calculations!$N$9*EXP(-(Calculations!$M$9^2)*D163)</f>
        <v>58.569980777261023</v>
      </c>
      <c r="K163" s="14">
        <v>158</v>
      </c>
      <c r="L163" s="64"/>
      <c r="M163" s="32"/>
      <c r="N163" s="33"/>
      <c r="O163" s="23"/>
      <c r="P163" s="25"/>
      <c r="Q163" s="67"/>
      <c r="R163" s="65"/>
      <c r="S163" s="25"/>
      <c r="U163" s="14">
        <v>157</v>
      </c>
      <c r="V163" s="64"/>
      <c r="W163" s="32"/>
      <c r="X163" s="33"/>
      <c r="Y163" s="23"/>
      <c r="Z163" s="25"/>
      <c r="AA163" s="67"/>
      <c r="AB163" s="65"/>
      <c r="AC163" s="25"/>
      <c r="AE163" s="14">
        <f t="shared" si="5"/>
        <v>157</v>
      </c>
      <c r="AF163" s="62"/>
      <c r="AG163" s="32"/>
      <c r="AH163" s="33"/>
      <c r="AI163" s="23"/>
      <c r="AJ163" s="67"/>
      <c r="AK163" s="65"/>
      <c r="AN163" s="14">
        <v>157</v>
      </c>
      <c r="AO163" s="64"/>
      <c r="AP163" s="32"/>
      <c r="AQ163" s="33"/>
      <c r="AR163" s="23"/>
      <c r="AS163" s="25"/>
      <c r="AT163" s="67"/>
      <c r="AU163" s="65"/>
      <c r="AV163" s="25"/>
      <c r="AX163" s="14">
        <v>157</v>
      </c>
      <c r="AY163" s="64"/>
      <c r="AZ163" s="32"/>
      <c r="BA163" s="33"/>
      <c r="BB163" s="23"/>
      <c r="BC163" s="25"/>
      <c r="BD163" s="67"/>
      <c r="BE163" s="65"/>
      <c r="BF163" s="25"/>
    </row>
    <row r="164" spans="2:58" x14ac:dyDescent="0.2">
      <c r="B164" s="14">
        <f t="shared" si="4"/>
        <v>158</v>
      </c>
      <c r="C164" s="62">
        <v>61.85</v>
      </c>
      <c r="D164" s="32">
        <f>(Calculations!$E$9*Table!B164)/(Calculations!$I$9^2)</f>
        <v>103.92888888888891</v>
      </c>
      <c r="E164" s="33">
        <f>(C164-Calculations!$H$9)/(Calculations!$G$9-Calculations!$H$9)</f>
        <v>-8.543891638447515E-2</v>
      </c>
      <c r="F164" s="23"/>
      <c r="G164" s="67">
        <f>Calculations!$H$9+(Calculations!$G$9-Calculations!$H$9)*EXP(-Calculations!$L$9*D164)</f>
        <v>58.569991897076683</v>
      </c>
      <c r="H164" s="65">
        <f>Calculations!$H$9+(Calculations!$G$9-Calculations!$H$9)*Calculations!$N$9*EXP(-(Calculations!$M$9^2)*D164)</f>
        <v>58.569982476469811</v>
      </c>
      <c r="K164" s="14">
        <v>159</v>
      </c>
      <c r="L164" s="64"/>
      <c r="M164" s="32"/>
      <c r="N164" s="33"/>
      <c r="O164" s="23"/>
      <c r="P164" s="25"/>
      <c r="Q164" s="67"/>
      <c r="R164" s="65"/>
      <c r="S164" s="25"/>
      <c r="U164" s="14">
        <v>158</v>
      </c>
      <c r="V164" s="64"/>
      <c r="W164" s="32"/>
      <c r="X164" s="33"/>
      <c r="Y164" s="23"/>
      <c r="Z164" s="25"/>
      <c r="AA164" s="67"/>
      <c r="AB164" s="65"/>
      <c r="AC164" s="25"/>
      <c r="AE164" s="14">
        <f t="shared" si="5"/>
        <v>158</v>
      </c>
      <c r="AF164" s="62"/>
      <c r="AG164" s="32"/>
      <c r="AH164" s="33"/>
      <c r="AI164" s="23"/>
      <c r="AJ164" s="67"/>
      <c r="AK164" s="65"/>
      <c r="AN164" s="14">
        <v>158</v>
      </c>
      <c r="AO164" s="64"/>
      <c r="AP164" s="32"/>
      <c r="AQ164" s="33"/>
      <c r="AR164" s="23"/>
      <c r="AS164" s="25"/>
      <c r="AT164" s="67"/>
      <c r="AU164" s="65"/>
      <c r="AV164" s="25"/>
      <c r="AX164" s="14">
        <v>158</v>
      </c>
      <c r="AY164" s="64"/>
      <c r="AZ164" s="32"/>
      <c r="BA164" s="33"/>
      <c r="BB164" s="23"/>
      <c r="BC164" s="25"/>
      <c r="BD164" s="67"/>
      <c r="BE164" s="65"/>
      <c r="BF164" s="25"/>
    </row>
    <row r="165" spans="2:58" x14ac:dyDescent="0.2">
      <c r="B165" s="14">
        <f t="shared" si="4"/>
        <v>159</v>
      </c>
      <c r="C165" s="62">
        <v>61.85</v>
      </c>
      <c r="D165" s="32">
        <f>(Calculations!$E$9*Table!B165)/(Calculations!$I$9^2)</f>
        <v>104.58666666666669</v>
      </c>
      <c r="E165" s="33">
        <f>(C165-Calculations!$H$9)/(Calculations!$G$9-Calculations!$H$9)</f>
        <v>-8.543891638447515E-2</v>
      </c>
      <c r="F165" s="23"/>
      <c r="G165" s="67">
        <f>Calculations!$H$9+(Calculations!$G$9-Calculations!$H$9)*EXP(-Calculations!$L$9*D165)</f>
        <v>58.569992648241275</v>
      </c>
      <c r="H165" s="65">
        <f>Calculations!$H$9+(Calculations!$G$9-Calculations!$H$9)*Calculations!$N$9*EXP(-(Calculations!$M$9^2)*D165)</f>
        <v>58.569984025475726</v>
      </c>
      <c r="K165" s="14">
        <v>160</v>
      </c>
      <c r="L165" s="64"/>
      <c r="M165" s="32"/>
      <c r="N165" s="33"/>
      <c r="O165" s="23"/>
      <c r="P165" s="25"/>
      <c r="Q165" s="67"/>
      <c r="R165" s="65"/>
      <c r="S165" s="25"/>
      <c r="U165" s="14">
        <v>159</v>
      </c>
      <c r="V165" s="64"/>
      <c r="W165" s="32"/>
      <c r="X165" s="33"/>
      <c r="Y165" s="23"/>
      <c r="Z165" s="25"/>
      <c r="AA165" s="67"/>
      <c r="AB165" s="65"/>
      <c r="AC165" s="25"/>
      <c r="AE165" s="14">
        <f t="shared" si="5"/>
        <v>159</v>
      </c>
      <c r="AF165" s="62"/>
      <c r="AG165" s="32"/>
      <c r="AH165" s="33"/>
      <c r="AI165" s="23"/>
      <c r="AJ165" s="67"/>
      <c r="AK165" s="65"/>
      <c r="AN165" s="14">
        <v>159</v>
      </c>
      <c r="AO165" s="64"/>
      <c r="AP165" s="32"/>
      <c r="AQ165" s="33"/>
      <c r="AR165" s="23"/>
      <c r="AS165" s="25"/>
      <c r="AT165" s="67"/>
      <c r="AU165" s="65"/>
      <c r="AV165" s="25"/>
      <c r="AX165" s="14">
        <v>159</v>
      </c>
      <c r="AY165" s="64"/>
      <c r="AZ165" s="32"/>
      <c r="BA165" s="33"/>
      <c r="BB165" s="23"/>
      <c r="BC165" s="25"/>
      <c r="BD165" s="67"/>
      <c r="BE165" s="65"/>
      <c r="BF165" s="25"/>
    </row>
    <row r="166" spans="2:58" x14ac:dyDescent="0.2">
      <c r="B166" s="14">
        <f t="shared" si="4"/>
        <v>160</v>
      </c>
      <c r="C166" s="62">
        <v>61.82</v>
      </c>
      <c r="D166" s="32">
        <f>(Calculations!$E$9*Table!B166)/(Calculations!$I$9^2)</f>
        <v>105.24444444444445</v>
      </c>
      <c r="E166" s="33">
        <f>(C166-Calculations!$H$9)/(Calculations!$G$9-Calculations!$H$9)</f>
        <v>-8.4657462880958587E-2</v>
      </c>
      <c r="F166" s="23"/>
      <c r="G166" s="67">
        <f>Calculations!$H$9+(Calculations!$G$9-Calculations!$H$9)*EXP(-Calculations!$L$9*D166)</f>
        <v>58.569993329770725</v>
      </c>
      <c r="H166" s="65">
        <f>Calculations!$H$9+(Calculations!$G$9-Calculations!$H$9)*Calculations!$N$9*EXP(-(Calculations!$M$9^2)*D166)</f>
        <v>58.569985437556078</v>
      </c>
      <c r="K166" s="14">
        <v>161</v>
      </c>
      <c r="L166" s="64"/>
      <c r="M166" s="32"/>
      <c r="N166" s="33"/>
      <c r="O166" s="23"/>
      <c r="P166" s="25"/>
      <c r="Q166" s="67"/>
      <c r="R166" s="65"/>
      <c r="S166" s="25"/>
      <c r="U166" s="14">
        <v>160</v>
      </c>
      <c r="V166" s="64"/>
      <c r="W166" s="32"/>
      <c r="X166" s="33"/>
      <c r="Y166" s="23"/>
      <c r="Z166" s="25"/>
      <c r="AA166" s="67"/>
      <c r="AB166" s="65"/>
      <c r="AC166" s="25"/>
      <c r="AE166" s="14">
        <f t="shared" si="5"/>
        <v>160</v>
      </c>
      <c r="AF166" s="62"/>
      <c r="AG166" s="32"/>
      <c r="AH166" s="33"/>
      <c r="AI166" s="23"/>
      <c r="AJ166" s="67"/>
      <c r="AK166" s="65"/>
      <c r="AN166" s="14">
        <v>160</v>
      </c>
      <c r="AO166" s="64"/>
      <c r="AP166" s="32"/>
      <c r="AQ166" s="33"/>
      <c r="AR166" s="23"/>
      <c r="AS166" s="25"/>
      <c r="AT166" s="67"/>
      <c r="AU166" s="65"/>
      <c r="AV166" s="25"/>
      <c r="AX166" s="14">
        <v>160</v>
      </c>
      <c r="AY166" s="64"/>
      <c r="AZ166" s="32"/>
      <c r="BA166" s="33"/>
      <c r="BB166" s="23"/>
      <c r="BC166" s="25"/>
      <c r="BD166" s="67"/>
      <c r="BE166" s="65"/>
      <c r="BF166" s="25"/>
    </row>
    <row r="167" spans="2:58" x14ac:dyDescent="0.2">
      <c r="B167" s="14">
        <f t="shared" si="4"/>
        <v>161</v>
      </c>
      <c r="C167" s="62">
        <v>61.89</v>
      </c>
      <c r="D167" s="32">
        <f>(Calculations!$E$9*Table!B167)/(Calculations!$I$9^2)</f>
        <v>105.90222222222224</v>
      </c>
      <c r="E167" s="33">
        <f>(C167-Calculations!$H$9)/(Calculations!$G$9-Calculations!$H$9)</f>
        <v>-8.648085438916385E-2</v>
      </c>
      <c r="F167" s="23"/>
      <c r="G167" s="67">
        <f>Calculations!$H$9+(Calculations!$G$9-Calculations!$H$9)*EXP(-Calculations!$L$9*D167)</f>
        <v>58.569993948120405</v>
      </c>
      <c r="H167" s="65">
        <f>Calculations!$H$9+(Calculations!$G$9-Calculations!$H$9)*Calculations!$N$9*EXP(-(Calculations!$M$9^2)*D167)</f>
        <v>58.569986724814505</v>
      </c>
      <c r="K167" s="14">
        <v>162</v>
      </c>
      <c r="L167" s="64"/>
      <c r="M167" s="32"/>
      <c r="N167" s="33"/>
      <c r="O167" s="23"/>
      <c r="P167" s="25"/>
      <c r="Q167" s="67"/>
      <c r="R167" s="65"/>
      <c r="S167" s="25"/>
      <c r="U167" s="14">
        <v>161</v>
      </c>
      <c r="V167" s="64"/>
      <c r="W167" s="32"/>
      <c r="X167" s="33"/>
      <c r="Y167" s="23"/>
      <c r="Z167" s="25"/>
      <c r="AA167" s="67"/>
      <c r="AB167" s="65"/>
      <c r="AC167" s="25"/>
      <c r="AE167" s="14">
        <f t="shared" si="5"/>
        <v>161</v>
      </c>
      <c r="AF167" s="62"/>
      <c r="AG167" s="32"/>
      <c r="AH167" s="33"/>
      <c r="AI167" s="23"/>
      <c r="AJ167" s="67"/>
      <c r="AK167" s="65"/>
      <c r="AN167" s="14">
        <v>161</v>
      </c>
      <c r="AO167" s="64"/>
      <c r="AP167" s="32"/>
      <c r="AQ167" s="33"/>
      <c r="AR167" s="23"/>
      <c r="AS167" s="25"/>
      <c r="AT167" s="67"/>
      <c r="AU167" s="65"/>
      <c r="AV167" s="25"/>
      <c r="AX167" s="14">
        <v>161</v>
      </c>
      <c r="AY167" s="64"/>
      <c r="AZ167" s="32"/>
      <c r="BA167" s="33"/>
      <c r="BB167" s="23"/>
      <c r="BC167" s="25"/>
      <c r="BD167" s="67"/>
      <c r="BE167" s="65"/>
      <c r="BF167" s="25"/>
    </row>
    <row r="168" spans="2:58" x14ac:dyDescent="0.2">
      <c r="B168" s="14">
        <f t="shared" si="4"/>
        <v>162</v>
      </c>
      <c r="C168" s="62">
        <v>61.85</v>
      </c>
      <c r="D168" s="32">
        <f>(Calculations!$E$9*Table!B168)/(Calculations!$I$9^2)</f>
        <v>106.56000000000002</v>
      </c>
      <c r="E168" s="33">
        <f>(C168-Calculations!$H$9)/(Calculations!$G$9-Calculations!$H$9)</f>
        <v>-8.543891638447515E-2</v>
      </c>
      <c r="F168" s="23"/>
      <c r="G168" s="67">
        <f>Calculations!$H$9+(Calculations!$G$9-Calculations!$H$9)*EXP(-Calculations!$L$9*D168)</f>
        <v>58.569994509147271</v>
      </c>
      <c r="H168" s="65">
        <f>Calculations!$H$9+(Calculations!$G$9-Calculations!$H$9)*Calculations!$N$9*EXP(-(Calculations!$M$9^2)*D168)</f>
        <v>58.56998789828473</v>
      </c>
      <c r="K168" s="14">
        <v>163</v>
      </c>
      <c r="L168" s="64"/>
      <c r="M168" s="32"/>
      <c r="N168" s="33"/>
      <c r="O168" s="23"/>
      <c r="P168" s="25"/>
      <c r="Q168" s="67"/>
      <c r="R168" s="65"/>
      <c r="S168" s="25"/>
      <c r="U168" s="14">
        <v>162</v>
      </c>
      <c r="V168" s="64"/>
      <c r="W168" s="32"/>
      <c r="X168" s="33"/>
      <c r="Y168" s="23"/>
      <c r="Z168" s="25"/>
      <c r="AA168" s="67"/>
      <c r="AB168" s="65"/>
      <c r="AC168" s="25"/>
      <c r="AE168" s="14">
        <f t="shared" si="5"/>
        <v>162</v>
      </c>
      <c r="AF168" s="62"/>
      <c r="AG168" s="32"/>
      <c r="AH168" s="33"/>
      <c r="AI168" s="23"/>
      <c r="AJ168" s="67"/>
      <c r="AK168" s="65"/>
      <c r="AN168" s="14">
        <v>162</v>
      </c>
      <c r="AO168" s="64"/>
      <c r="AP168" s="32"/>
      <c r="AQ168" s="33"/>
      <c r="AR168" s="23"/>
      <c r="AS168" s="25"/>
      <c r="AT168" s="67"/>
      <c r="AU168" s="65"/>
      <c r="AV168" s="25"/>
      <c r="AX168" s="14">
        <v>162</v>
      </c>
      <c r="AY168" s="64"/>
      <c r="AZ168" s="32"/>
      <c r="BA168" s="33"/>
      <c r="BB168" s="23"/>
      <c r="BC168" s="25"/>
      <c r="BD168" s="67"/>
      <c r="BE168" s="65"/>
      <c r="BF168" s="25"/>
    </row>
    <row r="169" spans="2:58" x14ac:dyDescent="0.2">
      <c r="B169" s="14">
        <f t="shared" si="4"/>
        <v>163</v>
      </c>
      <c r="C169" s="62">
        <v>61.85</v>
      </c>
      <c r="D169" s="32">
        <f>(Calculations!$E$9*Table!B169)/(Calculations!$I$9^2)</f>
        <v>107.2177777777778</v>
      </c>
      <c r="E169" s="33">
        <f>(C169-Calculations!$H$9)/(Calculations!$G$9-Calculations!$H$9)</f>
        <v>-8.543891638447515E-2</v>
      </c>
      <c r="F169" s="23"/>
      <c r="G169" s="67">
        <f>Calculations!$H$9+(Calculations!$G$9-Calculations!$H$9)*EXP(-Calculations!$L$9*D169)</f>
        <v>58.569995018165315</v>
      </c>
      <c r="H169" s="65">
        <f>Calculations!$H$9+(Calculations!$G$9-Calculations!$H$9)*Calculations!$N$9*EXP(-(Calculations!$M$9^2)*D169)</f>
        <v>58.56998896802515</v>
      </c>
      <c r="K169" s="14">
        <v>164</v>
      </c>
      <c r="L169" s="64"/>
      <c r="M169" s="32"/>
      <c r="N169" s="33"/>
      <c r="O169" s="23"/>
      <c r="P169" s="25"/>
      <c r="Q169" s="67"/>
      <c r="R169" s="65"/>
      <c r="S169" s="25"/>
      <c r="U169" s="14">
        <v>163</v>
      </c>
      <c r="V169" s="64"/>
      <c r="W169" s="32"/>
      <c r="X169" s="33"/>
      <c r="Y169" s="23"/>
      <c r="Z169" s="25"/>
      <c r="AA169" s="67"/>
      <c r="AB169" s="65"/>
      <c r="AC169" s="25"/>
      <c r="AE169" s="14">
        <f t="shared" si="5"/>
        <v>163</v>
      </c>
      <c r="AF169" s="62"/>
      <c r="AG169" s="32"/>
      <c r="AH169" s="33"/>
      <c r="AI169" s="23"/>
      <c r="AJ169" s="67"/>
      <c r="AK169" s="65"/>
      <c r="AN169" s="14">
        <v>163</v>
      </c>
      <c r="AO169" s="64"/>
      <c r="AP169" s="32"/>
      <c r="AQ169" s="33"/>
      <c r="AR169" s="23"/>
      <c r="AS169" s="25"/>
      <c r="AT169" s="67"/>
      <c r="AU169" s="65"/>
      <c r="AV169" s="25"/>
      <c r="AX169" s="14">
        <v>163</v>
      </c>
      <c r="AY169" s="64"/>
      <c r="AZ169" s="32"/>
      <c r="BA169" s="33"/>
      <c r="BB169" s="23"/>
      <c r="BC169" s="25"/>
      <c r="BD169" s="67"/>
      <c r="BE169" s="65"/>
      <c r="BF169" s="25"/>
    </row>
    <row r="170" spans="2:58" x14ac:dyDescent="0.2">
      <c r="B170" s="14">
        <f t="shared" si="4"/>
        <v>164</v>
      </c>
      <c r="C170" s="62">
        <v>61.85</v>
      </c>
      <c r="D170" s="32">
        <f>(Calculations!$E$9*Table!B170)/(Calculations!$I$9^2)</f>
        <v>107.87555555555556</v>
      </c>
      <c r="E170" s="33">
        <f>(C170-Calculations!$H$9)/(Calculations!$G$9-Calculations!$H$9)</f>
        <v>-8.543891638447515E-2</v>
      </c>
      <c r="F170" s="23"/>
      <c r="G170" s="67">
        <f>Calculations!$H$9+(Calculations!$G$9-Calculations!$H$9)*EXP(-Calculations!$L$9*D170)</f>
        <v>58.569995479995903</v>
      </c>
      <c r="H170" s="65">
        <f>Calculations!$H$9+(Calculations!$G$9-Calculations!$H$9)*Calculations!$N$9*EXP(-(Calculations!$M$9^2)*D170)</f>
        <v>58.569989943205051</v>
      </c>
      <c r="K170" s="14">
        <v>165</v>
      </c>
      <c r="L170" s="64"/>
      <c r="M170" s="32"/>
      <c r="N170" s="33"/>
      <c r="O170" s="23"/>
      <c r="P170" s="25"/>
      <c r="Q170" s="67"/>
      <c r="R170" s="65"/>
      <c r="S170" s="25"/>
      <c r="U170" s="14">
        <v>164</v>
      </c>
      <c r="V170" s="64"/>
      <c r="W170" s="32"/>
      <c r="X170" s="33"/>
      <c r="Y170" s="23"/>
      <c r="Z170" s="25"/>
      <c r="AA170" s="67"/>
      <c r="AB170" s="65"/>
      <c r="AC170" s="25"/>
      <c r="AE170" s="14">
        <f t="shared" si="5"/>
        <v>164</v>
      </c>
      <c r="AF170" s="62"/>
      <c r="AG170" s="32"/>
      <c r="AH170" s="33"/>
      <c r="AI170" s="23"/>
      <c r="AJ170" s="67"/>
      <c r="AK170" s="65"/>
      <c r="AN170" s="14">
        <v>164</v>
      </c>
      <c r="AO170" s="64"/>
      <c r="AP170" s="32"/>
      <c r="AQ170" s="33"/>
      <c r="AR170" s="23"/>
      <c r="AS170" s="25"/>
      <c r="AT170" s="67"/>
      <c r="AU170" s="65"/>
      <c r="AV170" s="25"/>
      <c r="AX170" s="14">
        <v>164</v>
      </c>
      <c r="AY170" s="64"/>
      <c r="AZ170" s="32"/>
      <c r="BA170" s="33"/>
      <c r="BB170" s="23"/>
      <c r="BC170" s="25"/>
      <c r="BD170" s="67"/>
      <c r="BE170" s="65"/>
      <c r="BF170" s="25"/>
    </row>
    <row r="171" spans="2:58" x14ac:dyDescent="0.2">
      <c r="B171" s="14">
        <f t="shared" si="4"/>
        <v>165</v>
      </c>
      <c r="C171" s="62">
        <v>61.82</v>
      </c>
      <c r="D171" s="32">
        <f>(Calculations!$E$9*Table!B171)/(Calculations!$I$9^2)</f>
        <v>108.53333333333336</v>
      </c>
      <c r="E171" s="33">
        <f>(C171-Calculations!$H$9)/(Calculations!$G$9-Calculations!$H$9)</f>
        <v>-8.4657462880958587E-2</v>
      </c>
      <c r="F171" s="23"/>
      <c r="G171" s="67">
        <f>Calculations!$H$9+(Calculations!$G$9-Calculations!$H$9)*EXP(-Calculations!$L$9*D171)</f>
        <v>58.569995899013449</v>
      </c>
      <c r="H171" s="65">
        <f>Calculations!$H$9+(Calculations!$G$9-Calculations!$H$9)*Calculations!$N$9*EXP(-(Calculations!$M$9^2)*D171)</f>
        <v>58.569990832183166</v>
      </c>
      <c r="K171" s="14">
        <v>166</v>
      </c>
      <c r="L171" s="64"/>
      <c r="M171" s="32"/>
      <c r="N171" s="33"/>
      <c r="O171" s="23"/>
      <c r="P171" s="25"/>
      <c r="Q171" s="67"/>
      <c r="R171" s="65"/>
      <c r="S171" s="25"/>
      <c r="U171" s="14">
        <v>165</v>
      </c>
      <c r="V171" s="64"/>
      <c r="W171" s="32"/>
      <c r="X171" s="33"/>
      <c r="Y171" s="23"/>
      <c r="Z171" s="25"/>
      <c r="AA171" s="67"/>
      <c r="AB171" s="65"/>
      <c r="AC171" s="25"/>
      <c r="AE171" s="14">
        <f t="shared" si="5"/>
        <v>165</v>
      </c>
      <c r="AF171" s="62"/>
      <c r="AG171" s="32"/>
      <c r="AH171" s="33"/>
      <c r="AI171" s="23"/>
      <c r="AJ171" s="67"/>
      <c r="AK171" s="65"/>
      <c r="AN171" s="14">
        <v>165</v>
      </c>
      <c r="AO171" s="64"/>
      <c r="AP171" s="32"/>
      <c r="AQ171" s="33"/>
      <c r="AR171" s="23"/>
      <c r="AS171" s="25"/>
      <c r="AT171" s="67"/>
      <c r="AU171" s="65"/>
      <c r="AV171" s="25"/>
      <c r="AX171" s="14">
        <v>165</v>
      </c>
      <c r="AY171" s="64"/>
      <c r="AZ171" s="32"/>
      <c r="BA171" s="33"/>
      <c r="BB171" s="23"/>
      <c r="BC171" s="25"/>
      <c r="BD171" s="67"/>
      <c r="BE171" s="65"/>
      <c r="BF171" s="25"/>
    </row>
    <row r="172" spans="2:58" x14ac:dyDescent="0.2">
      <c r="B172" s="14">
        <f t="shared" si="4"/>
        <v>166</v>
      </c>
      <c r="C172" s="62">
        <v>61.82</v>
      </c>
      <c r="D172" s="32">
        <f>(Calculations!$E$9*Table!B172)/(Calculations!$I$9^2)</f>
        <v>109.19111111111113</v>
      </c>
      <c r="E172" s="33">
        <f>(C172-Calculations!$H$9)/(Calculations!$G$9-Calculations!$H$9)</f>
        <v>-8.4657462880958587E-2</v>
      </c>
      <c r="F172" s="23"/>
      <c r="G172" s="67">
        <f>Calculations!$H$9+(Calculations!$G$9-Calculations!$H$9)*EXP(-Calculations!$L$9*D172)</f>
        <v>58.569996279186846</v>
      </c>
      <c r="H172" s="65">
        <f>Calculations!$H$9+(Calculations!$G$9-Calculations!$H$9)*Calculations!$N$9*EXP(-(Calculations!$M$9^2)*D172)</f>
        <v>58.569991642579382</v>
      </c>
      <c r="K172" s="14">
        <v>167</v>
      </c>
      <c r="L172" s="64"/>
      <c r="M172" s="32"/>
      <c r="N172" s="33"/>
      <c r="O172" s="23"/>
      <c r="P172" s="25"/>
      <c r="Q172" s="67"/>
      <c r="R172" s="65"/>
      <c r="S172" s="25"/>
      <c r="U172" s="14">
        <v>166</v>
      </c>
      <c r="V172" s="64"/>
      <c r="W172" s="32"/>
      <c r="X172" s="33"/>
      <c r="Y172" s="23"/>
      <c r="Z172" s="25"/>
      <c r="AA172" s="67"/>
      <c r="AB172" s="65"/>
      <c r="AC172" s="25"/>
      <c r="AE172" s="14">
        <f t="shared" si="5"/>
        <v>166</v>
      </c>
      <c r="AF172" s="62"/>
      <c r="AG172" s="32"/>
      <c r="AH172" s="33"/>
      <c r="AI172" s="23"/>
      <c r="AJ172" s="67"/>
      <c r="AK172" s="65"/>
      <c r="AN172" s="14">
        <v>166</v>
      </c>
      <c r="AO172" s="64"/>
      <c r="AP172" s="32"/>
      <c r="AQ172" s="33"/>
      <c r="AR172" s="23"/>
      <c r="AS172" s="25"/>
      <c r="AT172" s="67"/>
      <c r="AU172" s="65"/>
      <c r="AV172" s="25"/>
      <c r="AX172" s="14">
        <v>166</v>
      </c>
      <c r="AY172" s="64"/>
      <c r="AZ172" s="32"/>
      <c r="BA172" s="33"/>
      <c r="BB172" s="23"/>
      <c r="BC172" s="25"/>
      <c r="BD172" s="67"/>
      <c r="BE172" s="65"/>
      <c r="BF172" s="25"/>
    </row>
    <row r="173" spans="2:58" x14ac:dyDescent="0.2">
      <c r="B173" s="14">
        <f t="shared" si="4"/>
        <v>167</v>
      </c>
      <c r="C173" s="62">
        <v>61.82</v>
      </c>
      <c r="D173" s="32">
        <f>(Calculations!$E$9*Table!B173)/(Calculations!$I$9^2)</f>
        <v>109.84888888888889</v>
      </c>
      <c r="E173" s="33">
        <f>(C173-Calculations!$H$9)/(Calculations!$G$9-Calculations!$H$9)</f>
        <v>-8.4657462880958587E-2</v>
      </c>
      <c r="F173" s="23"/>
      <c r="G173" s="67">
        <f>Calculations!$H$9+(Calculations!$G$9-Calculations!$H$9)*EXP(-Calculations!$L$9*D173)</f>
        <v>58.569996624117067</v>
      </c>
      <c r="H173" s="65">
        <f>Calculations!$H$9+(Calculations!$G$9-Calculations!$H$9)*Calculations!$N$9*EXP(-(Calculations!$M$9^2)*D173)</f>
        <v>58.569992381340001</v>
      </c>
      <c r="K173" s="14">
        <v>168</v>
      </c>
      <c r="L173" s="64"/>
      <c r="M173" s="32"/>
      <c r="N173" s="33"/>
      <c r="O173" s="23"/>
      <c r="P173" s="25"/>
      <c r="Q173" s="67"/>
      <c r="R173" s="65"/>
      <c r="S173" s="25"/>
      <c r="U173" s="14">
        <v>167</v>
      </c>
      <c r="V173" s="64"/>
      <c r="W173" s="32"/>
      <c r="X173" s="33"/>
      <c r="Y173" s="23"/>
      <c r="Z173" s="25"/>
      <c r="AA173" s="67"/>
      <c r="AB173" s="65"/>
      <c r="AC173" s="25"/>
      <c r="AE173" s="14">
        <f t="shared" si="5"/>
        <v>167</v>
      </c>
      <c r="AF173" s="62"/>
      <c r="AG173" s="32"/>
      <c r="AH173" s="33"/>
      <c r="AI173" s="23"/>
      <c r="AJ173" s="67"/>
      <c r="AK173" s="65"/>
      <c r="AN173" s="14">
        <v>167</v>
      </c>
      <c r="AO173" s="64"/>
      <c r="AP173" s="32"/>
      <c r="AQ173" s="33"/>
      <c r="AR173" s="23"/>
      <c r="AS173" s="25"/>
      <c r="AT173" s="67"/>
      <c r="AU173" s="65"/>
      <c r="AV173" s="25"/>
      <c r="AX173" s="14">
        <v>167</v>
      </c>
      <c r="AY173" s="64"/>
      <c r="AZ173" s="32"/>
      <c r="BA173" s="33"/>
      <c r="BB173" s="23"/>
      <c r="BC173" s="25"/>
      <c r="BD173" s="67"/>
      <c r="BE173" s="65"/>
      <c r="BF173" s="25"/>
    </row>
    <row r="174" spans="2:58" x14ac:dyDescent="0.2">
      <c r="B174" s="14">
        <f t="shared" si="4"/>
        <v>168</v>
      </c>
      <c r="C174" s="62">
        <v>61.82</v>
      </c>
      <c r="D174" s="32">
        <f>(Calculations!$E$9*Table!B174)/(Calculations!$I$9^2)</f>
        <v>110.50666666666669</v>
      </c>
      <c r="E174" s="33">
        <f>(C174-Calculations!$H$9)/(Calculations!$G$9-Calculations!$H$9)</f>
        <v>-8.4657462880958587E-2</v>
      </c>
      <c r="F174" s="23"/>
      <c r="G174" s="67">
        <f>Calculations!$H$9+(Calculations!$G$9-Calculations!$H$9)*EXP(-Calculations!$L$9*D174)</f>
        <v>58.569996937071245</v>
      </c>
      <c r="H174" s="65">
        <f>Calculations!$H$9+(Calculations!$G$9-Calculations!$H$9)*Calculations!$N$9*EXP(-(Calculations!$M$9^2)*D174)</f>
        <v>58.569993054797308</v>
      </c>
      <c r="K174" s="14">
        <v>169</v>
      </c>
      <c r="L174" s="64"/>
      <c r="M174" s="32"/>
      <c r="N174" s="33"/>
      <c r="O174" s="23"/>
      <c r="P174" s="25"/>
      <c r="Q174" s="67"/>
      <c r="R174" s="65"/>
      <c r="S174" s="25"/>
      <c r="U174" s="14">
        <v>168</v>
      </c>
      <c r="V174" s="64"/>
      <c r="W174" s="32"/>
      <c r="X174" s="33"/>
      <c r="Y174" s="23"/>
      <c r="Z174" s="25"/>
      <c r="AA174" s="67"/>
      <c r="AB174" s="65"/>
      <c r="AC174" s="25"/>
      <c r="AE174" s="14">
        <f t="shared" si="5"/>
        <v>168</v>
      </c>
      <c r="AF174" s="62"/>
      <c r="AG174" s="32"/>
      <c r="AH174" s="33"/>
      <c r="AI174" s="23"/>
      <c r="AJ174" s="67"/>
      <c r="AK174" s="65"/>
      <c r="AN174" s="14">
        <v>168</v>
      </c>
      <c r="AO174" s="64"/>
      <c r="AP174" s="32"/>
      <c r="AQ174" s="33"/>
      <c r="AR174" s="23"/>
      <c r="AS174" s="25"/>
      <c r="AT174" s="67"/>
      <c r="AU174" s="65"/>
      <c r="AV174" s="25"/>
      <c r="AX174" s="14">
        <v>168</v>
      </c>
      <c r="AY174" s="64"/>
      <c r="AZ174" s="32"/>
      <c r="BA174" s="33"/>
      <c r="BB174" s="23"/>
      <c r="BC174" s="25"/>
      <c r="BD174" s="67"/>
      <c r="BE174" s="65"/>
      <c r="BF174" s="25"/>
    </row>
    <row r="175" spans="2:58" x14ac:dyDescent="0.2">
      <c r="B175" s="14">
        <f t="shared" si="4"/>
        <v>169</v>
      </c>
      <c r="C175" s="62">
        <v>61.85</v>
      </c>
      <c r="D175" s="32">
        <f>(Calculations!$E$9*Table!B175)/(Calculations!$I$9^2)</f>
        <v>111.16444444444446</v>
      </c>
      <c r="E175" s="33">
        <f>(C175-Calculations!$H$9)/(Calculations!$G$9-Calculations!$H$9)</f>
        <v>-8.543891638447515E-2</v>
      </c>
      <c r="F175" s="23"/>
      <c r="G175" s="67">
        <f>Calculations!$H$9+(Calculations!$G$9-Calculations!$H$9)*EXP(-Calculations!$L$9*D175)</f>
        <v>58.569997221013665</v>
      </c>
      <c r="H175" s="65">
        <f>Calculations!$H$9+(Calculations!$G$9-Calculations!$H$9)*Calculations!$N$9*EXP(-(Calculations!$M$9^2)*D175)</f>
        <v>58.569993668723839</v>
      </c>
      <c r="K175" s="14">
        <v>170</v>
      </c>
      <c r="L175" s="64"/>
      <c r="M175" s="32"/>
      <c r="N175" s="33"/>
      <c r="O175" s="23"/>
      <c r="P175" s="25"/>
      <c r="Q175" s="67"/>
      <c r="R175" s="65"/>
      <c r="S175" s="25"/>
      <c r="U175" s="14">
        <v>169</v>
      </c>
      <c r="V175" s="64"/>
      <c r="W175" s="32"/>
      <c r="X175" s="33"/>
      <c r="Y175" s="23"/>
      <c r="Z175" s="25"/>
      <c r="AA175" s="67"/>
      <c r="AB175" s="65"/>
      <c r="AC175" s="25"/>
      <c r="AE175" s="14">
        <f t="shared" si="5"/>
        <v>169</v>
      </c>
      <c r="AF175" s="62"/>
      <c r="AG175" s="32"/>
      <c r="AH175" s="33"/>
      <c r="AI175" s="23"/>
      <c r="AJ175" s="67"/>
      <c r="AK175" s="65"/>
      <c r="AN175" s="14">
        <v>169</v>
      </c>
      <c r="AO175" s="64"/>
      <c r="AP175" s="32"/>
      <c r="AQ175" s="33"/>
      <c r="AR175" s="23"/>
      <c r="AS175" s="25"/>
      <c r="AT175" s="67"/>
      <c r="AU175" s="65"/>
      <c r="AV175" s="25"/>
      <c r="AX175" s="14">
        <v>169</v>
      </c>
      <c r="AY175" s="64"/>
      <c r="AZ175" s="32"/>
      <c r="BA175" s="33"/>
      <c r="BB175" s="23"/>
      <c r="BC175" s="25"/>
      <c r="BD175" s="67"/>
      <c r="BE175" s="65"/>
      <c r="BF175" s="25"/>
    </row>
    <row r="176" spans="2:58" x14ac:dyDescent="0.2">
      <c r="B176" s="14">
        <f t="shared" si="4"/>
        <v>170</v>
      </c>
      <c r="C176" s="62">
        <v>61.85</v>
      </c>
      <c r="D176" s="32">
        <f>(Calculations!$E$9*Table!B176)/(Calculations!$I$9^2)</f>
        <v>111.82222222222224</v>
      </c>
      <c r="E176" s="33">
        <f>(C176-Calculations!$H$9)/(Calculations!$G$9-Calculations!$H$9)</f>
        <v>-8.543891638447515E-2</v>
      </c>
      <c r="F176" s="23"/>
      <c r="G176" s="67">
        <f>Calculations!$H$9+(Calculations!$G$9-Calculations!$H$9)*EXP(-Calculations!$L$9*D176)</f>
        <v>58.569997478633795</v>
      </c>
      <c r="H176" s="65">
        <f>Calculations!$H$9+(Calculations!$G$9-Calculations!$H$9)*Calculations!$N$9*EXP(-(Calculations!$M$9^2)*D176)</f>
        <v>58.569994228381859</v>
      </c>
      <c r="K176" s="14">
        <v>171</v>
      </c>
      <c r="L176" s="64"/>
      <c r="M176" s="32"/>
      <c r="N176" s="33"/>
      <c r="O176" s="23"/>
      <c r="P176" s="25"/>
      <c r="Q176" s="67"/>
      <c r="R176" s="65"/>
      <c r="S176" s="25"/>
      <c r="U176" s="14">
        <v>170</v>
      </c>
      <c r="V176" s="64"/>
      <c r="W176" s="32"/>
      <c r="X176" s="33"/>
      <c r="Y176" s="23"/>
      <c r="Z176" s="25"/>
      <c r="AA176" s="67"/>
      <c r="AB176" s="65"/>
      <c r="AC176" s="25"/>
      <c r="AE176" s="14">
        <f t="shared" si="5"/>
        <v>170</v>
      </c>
      <c r="AF176" s="62"/>
      <c r="AG176" s="32"/>
      <c r="AH176" s="33"/>
      <c r="AI176" s="23"/>
      <c r="AJ176" s="67"/>
      <c r="AK176" s="65"/>
      <c r="AN176" s="14">
        <v>170</v>
      </c>
      <c r="AO176" s="64"/>
      <c r="AP176" s="32"/>
      <c r="AQ176" s="33"/>
      <c r="AR176" s="23"/>
      <c r="AS176" s="25"/>
      <c r="AT176" s="67"/>
      <c r="AU176" s="65"/>
      <c r="AV176" s="25"/>
      <c r="AX176" s="14">
        <v>170</v>
      </c>
      <c r="AY176" s="64"/>
      <c r="AZ176" s="32"/>
      <c r="BA176" s="33"/>
      <c r="BB176" s="23"/>
      <c r="BC176" s="25"/>
      <c r="BD176" s="67"/>
      <c r="BE176" s="65"/>
      <c r="BF176" s="25"/>
    </row>
    <row r="177" spans="2:58" x14ac:dyDescent="0.2">
      <c r="B177" s="14">
        <f t="shared" si="4"/>
        <v>171</v>
      </c>
      <c r="C177" s="62">
        <v>61.82</v>
      </c>
      <c r="D177" s="32">
        <f>(Calculations!$E$9*Table!B177)/(Calculations!$I$9^2)</f>
        <v>112.48000000000002</v>
      </c>
      <c r="E177" s="33">
        <f>(C177-Calculations!$H$9)/(Calculations!$G$9-Calculations!$H$9)</f>
        <v>-8.4657462880958587E-2</v>
      </c>
      <c r="F177" s="23"/>
      <c r="G177" s="67">
        <f>Calculations!$H$9+(Calculations!$G$9-Calculations!$H$9)*EXP(-Calculations!$L$9*D177)</f>
        <v>58.569997712371787</v>
      </c>
      <c r="H177" s="65">
        <f>Calculations!$H$9+(Calculations!$G$9-Calculations!$H$9)*Calculations!$N$9*EXP(-(Calculations!$M$9^2)*D177)</f>
        <v>58.569994738568482</v>
      </c>
      <c r="K177" s="14">
        <v>172</v>
      </c>
      <c r="L177" s="64"/>
      <c r="M177" s="32"/>
      <c r="N177" s="33"/>
      <c r="O177" s="23"/>
      <c r="P177" s="25"/>
      <c r="Q177" s="67"/>
      <c r="R177" s="65"/>
      <c r="S177" s="25"/>
      <c r="U177" s="14">
        <v>171</v>
      </c>
      <c r="V177" s="64"/>
      <c r="W177" s="32"/>
      <c r="X177" s="33"/>
      <c r="Y177" s="23"/>
      <c r="Z177" s="25"/>
      <c r="AA177" s="67"/>
      <c r="AB177" s="65"/>
      <c r="AC177" s="25"/>
      <c r="AE177" s="14">
        <f t="shared" si="5"/>
        <v>171</v>
      </c>
      <c r="AF177" s="62"/>
      <c r="AG177" s="32"/>
      <c r="AH177" s="33"/>
      <c r="AI177" s="23"/>
      <c r="AJ177" s="67"/>
      <c r="AK177" s="65"/>
      <c r="AN177" s="14">
        <v>171</v>
      </c>
      <c r="AO177" s="64"/>
      <c r="AP177" s="32"/>
      <c r="AQ177" s="33"/>
      <c r="AR177" s="23"/>
      <c r="AS177" s="25"/>
      <c r="AT177" s="67"/>
      <c r="AU177" s="65"/>
      <c r="AV177" s="25"/>
      <c r="AX177" s="14">
        <v>171</v>
      </c>
      <c r="AY177" s="64"/>
      <c r="AZ177" s="32"/>
      <c r="BA177" s="33"/>
      <c r="BB177" s="23"/>
      <c r="BC177" s="25"/>
      <c r="BD177" s="67"/>
      <c r="BE177" s="65"/>
      <c r="BF177" s="25"/>
    </row>
    <row r="178" spans="2:58" x14ac:dyDescent="0.2">
      <c r="B178" s="14">
        <f t="shared" si="4"/>
        <v>172</v>
      </c>
      <c r="C178" s="62">
        <v>61.82</v>
      </c>
      <c r="D178" s="32">
        <f>(Calculations!$E$9*Table!B178)/(Calculations!$I$9^2)</f>
        <v>113.1377777777778</v>
      </c>
      <c r="E178" s="33">
        <f>(C178-Calculations!$H$9)/(Calculations!$G$9-Calculations!$H$9)</f>
        <v>-8.4657462880958587E-2</v>
      </c>
      <c r="F178" s="23"/>
      <c r="G178" s="67">
        <f>Calculations!$H$9+(Calculations!$G$9-Calculations!$H$9)*EXP(-Calculations!$L$9*D178)</f>
        <v>58.569997924441587</v>
      </c>
      <c r="H178" s="65">
        <f>Calculations!$H$9+(Calculations!$G$9-Calculations!$H$9)*Calculations!$N$9*EXP(-(Calculations!$M$9^2)*D178)</f>
        <v>58.569995203656767</v>
      </c>
      <c r="K178" s="14">
        <v>173</v>
      </c>
      <c r="L178" s="64"/>
      <c r="M178" s="32"/>
      <c r="N178" s="33"/>
      <c r="O178" s="23"/>
      <c r="P178" s="25"/>
      <c r="Q178" s="67"/>
      <c r="R178" s="65"/>
      <c r="S178" s="25"/>
      <c r="U178" s="14">
        <v>172</v>
      </c>
      <c r="V178" s="64"/>
      <c r="W178" s="32"/>
      <c r="X178" s="33"/>
      <c r="Y178" s="23"/>
      <c r="Z178" s="25"/>
      <c r="AA178" s="67"/>
      <c r="AB178" s="65"/>
      <c r="AC178" s="25"/>
      <c r="AE178" s="14">
        <f t="shared" si="5"/>
        <v>172</v>
      </c>
      <c r="AF178" s="62"/>
      <c r="AG178" s="32"/>
      <c r="AH178" s="33"/>
      <c r="AI178" s="23"/>
      <c r="AJ178" s="67"/>
      <c r="AK178" s="65"/>
      <c r="AN178" s="14">
        <v>172</v>
      </c>
      <c r="AO178" s="64"/>
      <c r="AP178" s="32"/>
      <c r="AQ178" s="33"/>
      <c r="AR178" s="23"/>
      <c r="AS178" s="25"/>
      <c r="AT178" s="67"/>
      <c r="AU178" s="65"/>
      <c r="AV178" s="25"/>
      <c r="AX178" s="14">
        <v>172</v>
      </c>
      <c r="AY178" s="64"/>
      <c r="AZ178" s="32"/>
      <c r="BA178" s="33"/>
      <c r="BB178" s="23"/>
      <c r="BC178" s="25"/>
      <c r="BD178" s="67"/>
      <c r="BE178" s="65"/>
      <c r="BF178" s="25"/>
    </row>
    <row r="179" spans="2:58" x14ac:dyDescent="0.2">
      <c r="B179" s="14">
        <f t="shared" si="4"/>
        <v>173</v>
      </c>
      <c r="C179" s="62">
        <v>61.82</v>
      </c>
      <c r="D179" s="32">
        <f>(Calculations!$E$9*Table!B179)/(Calculations!$I$9^2)</f>
        <v>113.79555555555557</v>
      </c>
      <c r="E179" s="33">
        <f>(C179-Calculations!$H$9)/(Calculations!$G$9-Calculations!$H$9)</f>
        <v>-8.4657462880958587E-2</v>
      </c>
      <c r="F179" s="23"/>
      <c r="G179" s="67">
        <f>Calculations!$H$9+(Calculations!$G$9-Calculations!$H$9)*EXP(-Calculations!$L$9*D179)</f>
        <v>58.569998116851899</v>
      </c>
      <c r="H179" s="65">
        <f>Calculations!$H$9+(Calculations!$G$9-Calculations!$H$9)*Calculations!$N$9*EXP(-(Calculations!$M$9^2)*D179)</f>
        <v>58.569995627633212</v>
      </c>
      <c r="K179" s="14">
        <v>174</v>
      </c>
      <c r="L179" s="64"/>
      <c r="M179" s="32"/>
      <c r="N179" s="33"/>
      <c r="O179" s="23"/>
      <c r="P179" s="25"/>
      <c r="Q179" s="67"/>
      <c r="R179" s="65"/>
      <c r="S179" s="25"/>
      <c r="U179" s="14">
        <v>173</v>
      </c>
      <c r="V179" s="64"/>
      <c r="W179" s="32"/>
      <c r="X179" s="33"/>
      <c r="Y179" s="23"/>
      <c r="Z179" s="25"/>
      <c r="AA179" s="67"/>
      <c r="AB179" s="65"/>
      <c r="AC179" s="25"/>
      <c r="AE179" s="14">
        <f t="shared" si="5"/>
        <v>173</v>
      </c>
      <c r="AF179" s="62"/>
      <c r="AG179" s="32"/>
      <c r="AH179" s="33"/>
      <c r="AI179" s="23"/>
      <c r="AJ179" s="67"/>
      <c r="AK179" s="65"/>
      <c r="AN179" s="14">
        <v>173</v>
      </c>
      <c r="AO179" s="64"/>
      <c r="AP179" s="32"/>
      <c r="AQ179" s="33"/>
      <c r="AR179" s="23"/>
      <c r="AS179" s="25"/>
      <c r="AT179" s="67"/>
      <c r="AU179" s="65"/>
      <c r="AV179" s="25"/>
      <c r="AX179" s="14">
        <v>173</v>
      </c>
      <c r="AY179" s="64"/>
      <c r="AZ179" s="32"/>
      <c r="BA179" s="33"/>
      <c r="BB179" s="23"/>
      <c r="BC179" s="25"/>
      <c r="BD179" s="67"/>
      <c r="BE179" s="65"/>
      <c r="BF179" s="25"/>
    </row>
    <row r="180" spans="2:58" x14ac:dyDescent="0.2">
      <c r="B180" s="14">
        <f t="shared" si="4"/>
        <v>174</v>
      </c>
      <c r="C180" s="62">
        <v>61.85</v>
      </c>
      <c r="D180" s="32">
        <f>(Calculations!$E$9*Table!B180)/(Calculations!$I$9^2)</f>
        <v>114.45333333333336</v>
      </c>
      <c r="E180" s="33">
        <f>(C180-Calculations!$H$9)/(Calculations!$G$9-Calculations!$H$9)</f>
        <v>-8.543891638447515E-2</v>
      </c>
      <c r="F180" s="23"/>
      <c r="G180" s="67">
        <f>Calculations!$H$9+(Calculations!$G$9-Calculations!$H$9)*EXP(-Calculations!$L$9*D180)</f>
        <v>58.569998291425208</v>
      </c>
      <c r="H180" s="65">
        <f>Calculations!$H$9+(Calculations!$G$9-Calculations!$H$9)*Calculations!$N$9*EXP(-(Calculations!$M$9^2)*D180)</f>
        <v>58.569996014131938</v>
      </c>
      <c r="K180" s="14">
        <v>175</v>
      </c>
      <c r="L180" s="64"/>
      <c r="M180" s="32"/>
      <c r="N180" s="33"/>
      <c r="O180" s="23"/>
      <c r="P180" s="25"/>
      <c r="Q180" s="67"/>
      <c r="R180" s="65"/>
      <c r="S180" s="25"/>
      <c r="U180" s="14">
        <v>174</v>
      </c>
      <c r="V180" s="64"/>
      <c r="W180" s="32"/>
      <c r="X180" s="33"/>
      <c r="Y180" s="23"/>
      <c r="Z180" s="25"/>
      <c r="AA180" s="67"/>
      <c r="AB180" s="65"/>
      <c r="AC180" s="25"/>
      <c r="AE180" s="14">
        <f t="shared" si="5"/>
        <v>174</v>
      </c>
      <c r="AF180" s="62"/>
      <c r="AG180" s="32"/>
      <c r="AH180" s="33"/>
      <c r="AI180" s="23"/>
      <c r="AJ180" s="67"/>
      <c r="AK180" s="65"/>
      <c r="AN180" s="14">
        <v>174</v>
      </c>
      <c r="AO180" s="64"/>
      <c r="AP180" s="32"/>
      <c r="AQ180" s="33"/>
      <c r="AR180" s="23"/>
      <c r="AS180" s="25"/>
      <c r="AT180" s="67"/>
      <c r="AU180" s="65"/>
      <c r="AV180" s="25"/>
      <c r="AX180" s="14">
        <v>174</v>
      </c>
      <c r="AY180" s="64"/>
      <c r="AZ180" s="32"/>
      <c r="BA180" s="33"/>
      <c r="BB180" s="23"/>
      <c r="BC180" s="25"/>
      <c r="BD180" s="67"/>
      <c r="BE180" s="65"/>
      <c r="BF180" s="25"/>
    </row>
    <row r="181" spans="2:58" x14ac:dyDescent="0.2">
      <c r="B181" s="14">
        <f t="shared" si="4"/>
        <v>175</v>
      </c>
      <c r="C181" s="62">
        <v>61.82</v>
      </c>
      <c r="D181" s="32">
        <f>(Calculations!$E$9*Table!B181)/(Calculations!$I$9^2)</f>
        <v>115.11111111111113</v>
      </c>
      <c r="E181" s="33">
        <f>(C181-Calculations!$H$9)/(Calculations!$G$9-Calculations!$H$9)</f>
        <v>-8.4657462880958587E-2</v>
      </c>
      <c r="F181" s="23"/>
      <c r="G181" s="67">
        <f>Calculations!$H$9+(Calculations!$G$9-Calculations!$H$9)*EXP(-Calculations!$L$9*D181)</f>
        <v>58.569998449815067</v>
      </c>
      <c r="H181" s="65">
        <f>Calculations!$H$9+(Calculations!$G$9-Calculations!$H$9)*Calculations!$N$9*EXP(-(Calculations!$M$9^2)*D181)</f>
        <v>58.569996366465809</v>
      </c>
      <c r="K181" s="14">
        <v>176</v>
      </c>
      <c r="L181" s="64"/>
      <c r="M181" s="32"/>
      <c r="N181" s="33"/>
      <c r="O181" s="23"/>
      <c r="P181" s="25"/>
      <c r="Q181" s="67"/>
      <c r="R181" s="65"/>
      <c r="S181" s="25"/>
      <c r="U181" s="14">
        <v>175</v>
      </c>
      <c r="V181" s="64"/>
      <c r="W181" s="32"/>
      <c r="X181" s="33"/>
      <c r="Y181" s="23"/>
      <c r="Z181" s="25"/>
      <c r="AA181" s="67"/>
      <c r="AB181" s="65"/>
      <c r="AC181" s="25"/>
      <c r="AE181" s="14">
        <f t="shared" si="5"/>
        <v>175</v>
      </c>
      <c r="AF181" s="62"/>
      <c r="AG181" s="32"/>
      <c r="AH181" s="33"/>
      <c r="AI181" s="23"/>
      <c r="AJ181" s="67"/>
      <c r="AK181" s="65"/>
      <c r="AN181" s="14">
        <v>175</v>
      </c>
      <c r="AO181" s="64"/>
      <c r="AP181" s="32"/>
      <c r="AQ181" s="33"/>
      <c r="AR181" s="23"/>
      <c r="AS181" s="25"/>
      <c r="AT181" s="67"/>
      <c r="AU181" s="65"/>
      <c r="AV181" s="25"/>
      <c r="AX181" s="14">
        <v>175</v>
      </c>
      <c r="AY181" s="64"/>
      <c r="AZ181" s="32"/>
      <c r="BA181" s="33"/>
      <c r="BB181" s="23"/>
      <c r="BC181" s="25"/>
      <c r="BD181" s="67"/>
      <c r="BE181" s="65"/>
      <c r="BF181" s="25"/>
    </row>
    <row r="182" spans="2:58" x14ac:dyDescent="0.2">
      <c r="B182" s="14">
        <f t="shared" si="4"/>
        <v>176</v>
      </c>
      <c r="C182" s="62">
        <v>61.82</v>
      </c>
      <c r="D182" s="32">
        <f>(Calculations!$E$9*Table!B182)/(Calculations!$I$9^2)</f>
        <v>115.7688888888889</v>
      </c>
      <c r="E182" s="33">
        <f>(C182-Calculations!$H$9)/(Calculations!$G$9-Calculations!$H$9)</f>
        <v>-8.4657462880958587E-2</v>
      </c>
      <c r="F182" s="23"/>
      <c r="G182" s="67">
        <f>Calculations!$H$9+(Calculations!$G$9-Calculations!$H$9)*EXP(-Calculations!$L$9*D182)</f>
        <v>58.569998593521731</v>
      </c>
      <c r="H182" s="65">
        <f>Calculations!$H$9+(Calculations!$G$9-Calculations!$H$9)*Calculations!$N$9*EXP(-(Calculations!$M$9^2)*D182)</f>
        <v>58.569996687654857</v>
      </c>
      <c r="K182" s="14">
        <v>177</v>
      </c>
      <c r="L182" s="64"/>
      <c r="M182" s="32"/>
      <c r="N182" s="33"/>
      <c r="O182" s="23"/>
      <c r="P182" s="25"/>
      <c r="Q182" s="67"/>
      <c r="R182" s="65"/>
      <c r="S182" s="25"/>
      <c r="U182" s="14">
        <v>176</v>
      </c>
      <c r="V182" s="64"/>
      <c r="W182" s="32"/>
      <c r="X182" s="33"/>
      <c r="Y182" s="23"/>
      <c r="Z182" s="25"/>
      <c r="AA182" s="67"/>
      <c r="AB182" s="65"/>
      <c r="AC182" s="25"/>
      <c r="AE182" s="14">
        <f t="shared" si="5"/>
        <v>176</v>
      </c>
      <c r="AF182" s="62"/>
      <c r="AG182" s="32"/>
      <c r="AH182" s="33"/>
      <c r="AI182" s="23"/>
      <c r="AJ182" s="67"/>
      <c r="AK182" s="65"/>
      <c r="AN182" s="14">
        <v>176</v>
      </c>
      <c r="AO182" s="64"/>
      <c r="AP182" s="32"/>
      <c r="AQ182" s="33"/>
      <c r="AR182" s="23"/>
      <c r="AS182" s="25"/>
      <c r="AT182" s="67"/>
      <c r="AU182" s="65"/>
      <c r="AV182" s="25"/>
      <c r="AX182" s="14">
        <v>176</v>
      </c>
      <c r="AY182" s="64"/>
      <c r="AZ182" s="32"/>
      <c r="BA182" s="33"/>
      <c r="BB182" s="23"/>
      <c r="BC182" s="25"/>
      <c r="BD182" s="67"/>
      <c r="BE182" s="65"/>
      <c r="BF182" s="25"/>
    </row>
    <row r="183" spans="2:58" x14ac:dyDescent="0.2">
      <c r="B183" s="14">
        <f t="shared" si="4"/>
        <v>177</v>
      </c>
      <c r="C183" s="62">
        <v>61.82</v>
      </c>
      <c r="D183" s="32">
        <f>(Calculations!$E$9*Table!B183)/(Calculations!$I$9^2)</f>
        <v>116.42666666666669</v>
      </c>
      <c r="E183" s="33">
        <f>(C183-Calculations!$H$9)/(Calculations!$G$9-Calculations!$H$9)</f>
        <v>-8.4657462880958587E-2</v>
      </c>
      <c r="F183" s="23"/>
      <c r="G183" s="67">
        <f>Calculations!$H$9+(Calculations!$G$9-Calculations!$H$9)*EXP(-Calculations!$L$9*D183)</f>
        <v>58.569998723906359</v>
      </c>
      <c r="H183" s="65">
        <f>Calculations!$H$9+(Calculations!$G$9-Calculations!$H$9)*Calculations!$N$9*EXP(-(Calculations!$M$9^2)*D183)</f>
        <v>58.569996980452153</v>
      </c>
      <c r="K183" s="14">
        <v>178</v>
      </c>
      <c r="L183" s="64"/>
      <c r="M183" s="32"/>
      <c r="N183" s="33"/>
      <c r="O183" s="23"/>
      <c r="P183" s="25"/>
      <c r="Q183" s="67"/>
      <c r="R183" s="65"/>
      <c r="S183" s="25"/>
      <c r="U183" s="14">
        <v>177</v>
      </c>
      <c r="V183" s="64"/>
      <c r="W183" s="32"/>
      <c r="X183" s="33"/>
      <c r="Y183" s="23"/>
      <c r="Z183" s="25"/>
      <c r="AA183" s="67"/>
      <c r="AB183" s="65"/>
      <c r="AC183" s="25"/>
      <c r="AE183" s="14">
        <f t="shared" si="5"/>
        <v>177</v>
      </c>
      <c r="AF183" s="62"/>
      <c r="AG183" s="32"/>
      <c r="AH183" s="33"/>
      <c r="AI183" s="23"/>
      <c r="AJ183" s="67"/>
      <c r="AK183" s="65"/>
      <c r="AN183" s="14">
        <v>177</v>
      </c>
      <c r="AO183" s="64"/>
      <c r="AP183" s="32"/>
      <c r="AQ183" s="33"/>
      <c r="AR183" s="23"/>
      <c r="AS183" s="25"/>
      <c r="AT183" s="67"/>
      <c r="AU183" s="65"/>
      <c r="AV183" s="25"/>
      <c r="AX183" s="14">
        <v>177</v>
      </c>
      <c r="AY183" s="64"/>
      <c r="AZ183" s="32"/>
      <c r="BA183" s="33"/>
      <c r="BB183" s="23"/>
      <c r="BC183" s="25"/>
      <c r="BD183" s="67"/>
      <c r="BE183" s="65"/>
      <c r="BF183" s="25"/>
    </row>
    <row r="184" spans="2:58" x14ac:dyDescent="0.2">
      <c r="B184" s="14">
        <f t="shared" si="4"/>
        <v>178</v>
      </c>
      <c r="C184" s="62">
        <v>61.82</v>
      </c>
      <c r="D184" s="32">
        <f>(Calculations!$E$9*Table!B184)/(Calculations!$I$9^2)</f>
        <v>117.08444444444446</v>
      </c>
      <c r="E184" s="33">
        <f>(C184-Calculations!$H$9)/(Calculations!$G$9-Calculations!$H$9)</f>
        <v>-8.4657462880958587E-2</v>
      </c>
      <c r="F184" s="23"/>
      <c r="G184" s="67">
        <f>Calculations!$H$9+(Calculations!$G$9-Calculations!$H$9)*EXP(-Calculations!$L$9*D184)</f>
        <v>58.569998842203958</v>
      </c>
      <c r="H184" s="65">
        <f>Calculations!$H$9+(Calculations!$G$9-Calculations!$H$9)*Calculations!$N$9*EXP(-(Calculations!$M$9^2)*D184)</f>
        <v>58.569997247367404</v>
      </c>
      <c r="K184" s="14">
        <v>179</v>
      </c>
      <c r="L184" s="64"/>
      <c r="M184" s="32"/>
      <c r="N184" s="33"/>
      <c r="O184" s="23"/>
      <c r="P184" s="25"/>
      <c r="Q184" s="67"/>
      <c r="R184" s="65"/>
      <c r="S184" s="25"/>
      <c r="U184" s="14">
        <v>178</v>
      </c>
      <c r="V184" s="64"/>
      <c r="W184" s="32"/>
      <c r="X184" s="33"/>
      <c r="Y184" s="23"/>
      <c r="Z184" s="25"/>
      <c r="AA184" s="67"/>
      <c r="AB184" s="65"/>
      <c r="AC184" s="25"/>
      <c r="AE184" s="14">
        <f t="shared" si="5"/>
        <v>178</v>
      </c>
      <c r="AF184" s="62"/>
      <c r="AG184" s="32"/>
      <c r="AH184" s="33"/>
      <c r="AI184" s="23"/>
      <c r="AJ184" s="67"/>
      <c r="AK184" s="65"/>
      <c r="AN184" s="14">
        <v>178</v>
      </c>
      <c r="AO184" s="64"/>
      <c r="AP184" s="32"/>
      <c r="AQ184" s="33"/>
      <c r="AR184" s="23"/>
      <c r="AS184" s="25"/>
      <c r="AT184" s="67"/>
      <c r="AU184" s="65"/>
      <c r="AV184" s="25"/>
      <c r="AX184" s="14">
        <v>178</v>
      </c>
      <c r="AY184" s="64"/>
      <c r="AZ184" s="32"/>
      <c r="BA184" s="33"/>
      <c r="BB184" s="23"/>
      <c r="BC184" s="25"/>
      <c r="BD184" s="67"/>
      <c r="BE184" s="65"/>
      <c r="BF184" s="25"/>
    </row>
    <row r="185" spans="2:58" x14ac:dyDescent="0.2">
      <c r="B185" s="14">
        <f t="shared" si="4"/>
        <v>179</v>
      </c>
      <c r="C185" s="62">
        <v>61.82</v>
      </c>
      <c r="D185" s="32">
        <f>(Calculations!$E$9*Table!B185)/(Calculations!$I$9^2)</f>
        <v>117.74222222222225</v>
      </c>
      <c r="E185" s="33">
        <f>(C185-Calculations!$H$9)/(Calculations!$G$9-Calculations!$H$9)</f>
        <v>-8.4657462880958587E-2</v>
      </c>
      <c r="F185" s="23"/>
      <c r="G185" s="67">
        <f>Calculations!$H$9+(Calculations!$G$9-Calculations!$H$9)*EXP(-Calculations!$L$9*D185)</f>
        <v>58.569998949535027</v>
      </c>
      <c r="H185" s="65">
        <f>Calculations!$H$9+(Calculations!$G$9-Calculations!$H$9)*Calculations!$N$9*EXP(-(Calculations!$M$9^2)*D185)</f>
        <v>58.569997490688479</v>
      </c>
      <c r="K185" s="14">
        <v>180</v>
      </c>
      <c r="L185" s="64"/>
      <c r="M185" s="32"/>
      <c r="N185" s="33"/>
      <c r="O185" s="23"/>
      <c r="P185" s="25"/>
      <c r="Q185" s="67"/>
      <c r="R185" s="65"/>
      <c r="S185" s="25"/>
      <c r="U185" s="14">
        <v>179</v>
      </c>
      <c r="V185" s="64"/>
      <c r="W185" s="32"/>
      <c r="X185" s="33"/>
      <c r="Y185" s="23"/>
      <c r="Z185" s="25"/>
      <c r="AA185" s="67"/>
      <c r="AB185" s="65"/>
      <c r="AC185" s="25"/>
      <c r="AE185" s="14">
        <f t="shared" si="5"/>
        <v>179</v>
      </c>
      <c r="AF185" s="62"/>
      <c r="AG185" s="32"/>
      <c r="AH185" s="33"/>
      <c r="AI185" s="23"/>
      <c r="AJ185" s="67"/>
      <c r="AK185" s="65"/>
      <c r="AN185" s="14">
        <v>179</v>
      </c>
      <c r="AO185" s="64"/>
      <c r="AP185" s="32"/>
      <c r="AQ185" s="33"/>
      <c r="AR185" s="23"/>
      <c r="AS185" s="25"/>
      <c r="AT185" s="67"/>
      <c r="AU185" s="65"/>
      <c r="AV185" s="25"/>
      <c r="AX185" s="14">
        <v>179</v>
      </c>
      <c r="AY185" s="64"/>
      <c r="AZ185" s="32"/>
      <c r="BA185" s="33"/>
      <c r="BB185" s="23"/>
      <c r="BC185" s="25"/>
      <c r="BD185" s="67"/>
      <c r="BE185" s="65"/>
      <c r="BF185" s="25"/>
    </row>
    <row r="186" spans="2:58" x14ac:dyDescent="0.2">
      <c r="B186" s="14">
        <f t="shared" si="4"/>
        <v>180</v>
      </c>
      <c r="C186" s="62">
        <v>61.85</v>
      </c>
      <c r="D186" s="32">
        <f>(Calculations!$E$9*Table!B186)/(Calculations!$I$9^2)</f>
        <v>118.40000000000002</v>
      </c>
      <c r="E186" s="33">
        <f>(C186-Calculations!$H$9)/(Calculations!$G$9-Calculations!$H$9)</f>
        <v>-8.543891638447515E-2</v>
      </c>
      <c r="F186" s="23"/>
      <c r="G186" s="67">
        <f>Calculations!$H$9+(Calculations!$G$9-Calculations!$H$9)*EXP(-Calculations!$L$9*D186)</f>
        <v>58.569999046916188</v>
      </c>
      <c r="H186" s="65">
        <f>Calculations!$H$9+(Calculations!$G$9-Calculations!$H$9)*Calculations!$N$9*EXP(-(Calculations!$M$9^2)*D186)</f>
        <v>58.569997712500999</v>
      </c>
      <c r="K186" s="14">
        <v>181</v>
      </c>
      <c r="L186" s="64"/>
      <c r="M186" s="32"/>
      <c r="N186" s="33"/>
      <c r="O186" s="23"/>
      <c r="P186" s="25"/>
      <c r="Q186" s="67"/>
      <c r="R186" s="65"/>
      <c r="S186" s="25"/>
      <c r="U186" s="14">
        <v>180</v>
      </c>
      <c r="V186" s="64"/>
      <c r="W186" s="32"/>
      <c r="X186" s="33"/>
      <c r="Y186" s="23"/>
      <c r="Z186" s="25"/>
      <c r="AA186" s="67"/>
      <c r="AB186" s="65"/>
      <c r="AC186" s="25"/>
      <c r="AE186" s="14">
        <f t="shared" si="5"/>
        <v>180</v>
      </c>
      <c r="AF186" s="62"/>
      <c r="AG186" s="32"/>
      <c r="AH186" s="33"/>
      <c r="AI186" s="23"/>
      <c r="AJ186" s="67"/>
      <c r="AK186" s="65"/>
      <c r="AN186" s="14">
        <v>180</v>
      </c>
      <c r="AO186" s="64"/>
      <c r="AP186" s="32"/>
      <c r="AQ186" s="33"/>
      <c r="AR186" s="23"/>
      <c r="AS186" s="25"/>
      <c r="AT186" s="67"/>
      <c r="AU186" s="65"/>
      <c r="AV186" s="25"/>
      <c r="AX186" s="14">
        <v>180</v>
      </c>
      <c r="AY186" s="64"/>
      <c r="AZ186" s="32"/>
      <c r="BA186" s="33"/>
      <c r="BB186" s="23"/>
      <c r="BC186" s="25"/>
      <c r="BD186" s="67"/>
      <c r="BE186" s="65"/>
      <c r="BF186" s="25"/>
    </row>
    <row r="187" spans="2:58" x14ac:dyDescent="0.2">
      <c r="B187" s="14">
        <f t="shared" si="4"/>
        <v>181</v>
      </c>
      <c r="C187" s="62">
        <v>61.82</v>
      </c>
      <c r="D187" s="32">
        <f>(Calculations!$E$9*Table!B187)/(Calculations!$I$9^2)</f>
        <v>119.05777777777779</v>
      </c>
      <c r="E187" s="33">
        <f>(C187-Calculations!$H$9)/(Calculations!$G$9-Calculations!$H$9)</f>
        <v>-8.4657462880958587E-2</v>
      </c>
      <c r="F187" s="23"/>
      <c r="G187" s="67">
        <f>Calculations!$H$9+(Calculations!$G$9-Calculations!$H$9)*EXP(-Calculations!$L$9*D187)</f>
        <v>58.569999135269832</v>
      </c>
      <c r="H187" s="65">
        <f>Calculations!$H$9+(Calculations!$G$9-Calculations!$H$9)*Calculations!$N$9*EXP(-(Calculations!$M$9^2)*D187)</f>
        <v>58.569997914706228</v>
      </c>
      <c r="K187" s="14">
        <v>182</v>
      </c>
      <c r="L187" s="64"/>
      <c r="M187" s="32"/>
      <c r="N187" s="33"/>
      <c r="O187" s="23"/>
      <c r="P187" s="25"/>
      <c r="Q187" s="67"/>
      <c r="R187" s="65"/>
      <c r="S187" s="25"/>
      <c r="U187" s="14">
        <v>181</v>
      </c>
      <c r="V187" s="64"/>
      <c r="W187" s="32"/>
      <c r="X187" s="33"/>
      <c r="Y187" s="23"/>
      <c r="Z187" s="25"/>
      <c r="AA187" s="67"/>
      <c r="AB187" s="65"/>
      <c r="AC187" s="25"/>
      <c r="AE187" s="14">
        <f t="shared" si="5"/>
        <v>181</v>
      </c>
      <c r="AF187" s="62"/>
      <c r="AG187" s="32"/>
      <c r="AH187" s="33"/>
      <c r="AI187" s="23"/>
      <c r="AJ187" s="67"/>
      <c r="AK187" s="65"/>
      <c r="AN187" s="14">
        <v>181</v>
      </c>
      <c r="AO187" s="64"/>
      <c r="AP187" s="32"/>
      <c r="AQ187" s="33"/>
      <c r="AR187" s="23"/>
      <c r="AS187" s="25"/>
      <c r="AT187" s="67"/>
      <c r="AU187" s="65"/>
      <c r="AV187" s="25"/>
      <c r="AX187" s="14">
        <v>181</v>
      </c>
      <c r="AY187" s="64"/>
      <c r="AZ187" s="32"/>
      <c r="BA187" s="33"/>
      <c r="BB187" s="23"/>
      <c r="BC187" s="25"/>
      <c r="BD187" s="67"/>
      <c r="BE187" s="65"/>
      <c r="BF187" s="25"/>
    </row>
    <row r="188" spans="2:58" x14ac:dyDescent="0.2">
      <c r="B188" s="14">
        <f t="shared" si="4"/>
        <v>182</v>
      </c>
      <c r="C188" s="62">
        <v>61.82</v>
      </c>
      <c r="D188" s="32">
        <f>(Calculations!$E$9*Table!B188)/(Calculations!$I$9^2)</f>
        <v>119.71555555555558</v>
      </c>
      <c r="E188" s="33">
        <f>(C188-Calculations!$H$9)/(Calculations!$G$9-Calculations!$H$9)</f>
        <v>-8.4657462880958587E-2</v>
      </c>
      <c r="F188" s="23"/>
      <c r="G188" s="67">
        <f>Calculations!$H$9+(Calculations!$G$9-Calculations!$H$9)*EXP(-Calculations!$L$9*D188)</f>
        <v>58.569999215432837</v>
      </c>
      <c r="H188" s="65">
        <f>Calculations!$H$9+(Calculations!$G$9-Calculations!$H$9)*Calculations!$N$9*EXP(-(Calculations!$M$9^2)*D188)</f>
        <v>58.569998099037377</v>
      </c>
      <c r="K188" s="14">
        <v>183</v>
      </c>
      <c r="L188" s="64"/>
      <c r="M188" s="32"/>
      <c r="N188" s="33"/>
      <c r="O188" s="23"/>
      <c r="P188" s="25"/>
      <c r="Q188" s="67"/>
      <c r="R188" s="65"/>
      <c r="S188" s="25"/>
      <c r="U188" s="14">
        <v>182</v>
      </c>
      <c r="V188" s="64"/>
      <c r="W188" s="32"/>
      <c r="X188" s="33"/>
      <c r="Y188" s="23"/>
      <c r="Z188" s="25"/>
      <c r="AA188" s="67"/>
      <c r="AB188" s="65"/>
      <c r="AC188" s="25"/>
      <c r="AE188" s="14">
        <f t="shared" si="5"/>
        <v>182</v>
      </c>
      <c r="AF188" s="62"/>
      <c r="AG188" s="32"/>
      <c r="AH188" s="33"/>
      <c r="AI188" s="23"/>
      <c r="AJ188" s="67"/>
      <c r="AK188" s="65"/>
      <c r="AN188" s="14">
        <v>182</v>
      </c>
      <c r="AO188" s="64"/>
      <c r="AP188" s="32"/>
      <c r="AQ188" s="33"/>
      <c r="AR188" s="23"/>
      <c r="AS188" s="25"/>
      <c r="AT188" s="67"/>
      <c r="AU188" s="65"/>
      <c r="AV188" s="25"/>
      <c r="AX188" s="14">
        <v>182</v>
      </c>
      <c r="AY188" s="64"/>
      <c r="AZ188" s="32"/>
      <c r="BA188" s="33"/>
      <c r="BB188" s="23"/>
      <c r="BC188" s="25"/>
      <c r="BD188" s="67"/>
      <c r="BE188" s="65"/>
      <c r="BF188" s="25"/>
    </row>
    <row r="189" spans="2:58" x14ac:dyDescent="0.2">
      <c r="B189" s="14">
        <f t="shared" si="4"/>
        <v>183</v>
      </c>
      <c r="C189" s="62">
        <v>61.82</v>
      </c>
      <c r="D189" s="32">
        <f>(Calculations!$E$9*Table!B189)/(Calculations!$I$9^2)</f>
        <v>120.37333333333335</v>
      </c>
      <c r="E189" s="33">
        <f>(C189-Calculations!$H$9)/(Calculations!$G$9-Calculations!$H$9)</f>
        <v>-8.4657462880958587E-2</v>
      </c>
      <c r="F189" s="23"/>
      <c r="G189" s="67">
        <f>Calculations!$H$9+(Calculations!$G$9-Calculations!$H$9)*EXP(-Calculations!$L$9*D189)</f>
        <v>58.569999288164503</v>
      </c>
      <c r="H189" s="65">
        <f>Calculations!$H$9+(Calculations!$G$9-Calculations!$H$9)*Calculations!$N$9*EXP(-(Calculations!$M$9^2)*D189)</f>
        <v>58.569998267074425</v>
      </c>
      <c r="K189" s="14">
        <v>184</v>
      </c>
      <c r="L189" s="64"/>
      <c r="M189" s="32"/>
      <c r="N189" s="33"/>
      <c r="O189" s="23"/>
      <c r="P189" s="25"/>
      <c r="Q189" s="67"/>
      <c r="R189" s="65"/>
      <c r="S189" s="25"/>
      <c r="U189" s="14">
        <v>183</v>
      </c>
      <c r="V189" s="64"/>
      <c r="W189" s="32"/>
      <c r="X189" s="33"/>
      <c r="Y189" s="23"/>
      <c r="Z189" s="25"/>
      <c r="AA189" s="67"/>
      <c r="AB189" s="65"/>
      <c r="AC189" s="25"/>
      <c r="AE189" s="14">
        <f t="shared" si="5"/>
        <v>183</v>
      </c>
      <c r="AF189" s="62"/>
      <c r="AG189" s="32"/>
      <c r="AH189" s="33"/>
      <c r="AI189" s="23"/>
      <c r="AJ189" s="67"/>
      <c r="AK189" s="65"/>
      <c r="AN189" s="14">
        <v>183</v>
      </c>
      <c r="AO189" s="64"/>
      <c r="AP189" s="32"/>
      <c r="AQ189" s="33"/>
      <c r="AR189" s="23"/>
      <c r="AS189" s="25"/>
      <c r="AT189" s="67"/>
      <c r="AU189" s="65"/>
      <c r="AV189" s="25"/>
      <c r="AX189" s="14">
        <v>183</v>
      </c>
      <c r="AY189" s="64"/>
      <c r="AZ189" s="32"/>
      <c r="BA189" s="33"/>
      <c r="BB189" s="23"/>
      <c r="BC189" s="25"/>
      <c r="BD189" s="67"/>
      <c r="BE189" s="65"/>
      <c r="BF189" s="25"/>
    </row>
    <row r="190" spans="2:58" x14ac:dyDescent="0.2">
      <c r="B190" s="14">
        <f t="shared" si="4"/>
        <v>184</v>
      </c>
      <c r="C190" s="62">
        <v>61.82</v>
      </c>
      <c r="D190" s="32">
        <f>(Calculations!$E$9*Table!B190)/(Calculations!$I$9^2)</f>
        <v>121.03111111111113</v>
      </c>
      <c r="E190" s="33">
        <f>(C190-Calculations!$H$9)/(Calculations!$G$9-Calculations!$H$9)</f>
        <v>-8.4657462880958587E-2</v>
      </c>
      <c r="F190" s="23"/>
      <c r="G190" s="67">
        <f>Calculations!$H$9+(Calculations!$G$9-Calculations!$H$9)*EXP(-Calculations!$L$9*D190)</f>
        <v>58.569999354153722</v>
      </c>
      <c r="H190" s="65">
        <f>Calculations!$H$9+(Calculations!$G$9-Calculations!$H$9)*Calculations!$N$9*EXP(-(Calculations!$M$9^2)*D190)</f>
        <v>58.569998420257718</v>
      </c>
      <c r="K190" s="14">
        <v>185</v>
      </c>
      <c r="L190" s="64"/>
      <c r="M190" s="32"/>
      <c r="N190" s="33"/>
      <c r="O190" s="23"/>
      <c r="P190" s="25"/>
      <c r="Q190" s="67"/>
      <c r="R190" s="65"/>
      <c r="S190" s="25"/>
      <c r="U190" s="14">
        <v>184</v>
      </c>
      <c r="V190" s="64"/>
      <c r="W190" s="32"/>
      <c r="X190" s="33"/>
      <c r="Y190" s="23"/>
      <c r="Z190" s="25"/>
      <c r="AA190" s="67"/>
      <c r="AB190" s="65"/>
      <c r="AC190" s="25"/>
      <c r="AE190" s="14">
        <f t="shared" si="5"/>
        <v>184</v>
      </c>
      <c r="AF190" s="62"/>
      <c r="AG190" s="32"/>
      <c r="AH190" s="33"/>
      <c r="AI190" s="23"/>
      <c r="AJ190" s="67"/>
      <c r="AK190" s="65"/>
      <c r="AN190" s="14">
        <v>184</v>
      </c>
      <c r="AO190" s="64"/>
      <c r="AP190" s="32"/>
      <c r="AQ190" s="33"/>
      <c r="AR190" s="23"/>
      <c r="AS190" s="25"/>
      <c r="AT190" s="67"/>
      <c r="AU190" s="65"/>
      <c r="AV190" s="25"/>
      <c r="AX190" s="14">
        <v>184</v>
      </c>
      <c r="AY190" s="64"/>
      <c r="AZ190" s="32"/>
      <c r="BA190" s="33"/>
      <c r="BB190" s="23"/>
      <c r="BC190" s="25"/>
      <c r="BD190" s="67"/>
      <c r="BE190" s="65"/>
      <c r="BF190" s="25"/>
    </row>
    <row r="191" spans="2:58" x14ac:dyDescent="0.2">
      <c r="B191" s="14">
        <f t="shared" si="4"/>
        <v>185</v>
      </c>
      <c r="C191" s="62">
        <v>61.89</v>
      </c>
      <c r="D191" s="32">
        <f>(Calculations!$E$9*Table!B191)/(Calculations!$I$9^2)</f>
        <v>121.68888888888891</v>
      </c>
      <c r="E191" s="33">
        <f>(C191-Calculations!$H$9)/(Calculations!$G$9-Calculations!$H$9)</f>
        <v>-8.648085438916385E-2</v>
      </c>
      <c r="F191" s="23"/>
      <c r="G191" s="67">
        <f>Calculations!$H$9+(Calculations!$G$9-Calculations!$H$9)*EXP(-Calculations!$L$9*D191)</f>
        <v>58.569999414025553</v>
      </c>
      <c r="H191" s="65">
        <f>Calculations!$H$9+(Calculations!$G$9-Calculations!$H$9)*Calculations!$N$9*EXP(-(Calculations!$M$9^2)*D191)</f>
        <v>58.569998559900249</v>
      </c>
      <c r="K191" s="14">
        <v>186</v>
      </c>
      <c r="L191" s="64"/>
      <c r="M191" s="32"/>
      <c r="N191" s="33"/>
      <c r="O191" s="23"/>
      <c r="P191" s="25"/>
      <c r="Q191" s="67"/>
      <c r="R191" s="65"/>
      <c r="S191" s="25"/>
      <c r="U191" s="14">
        <v>185</v>
      </c>
      <c r="V191" s="64"/>
      <c r="W191" s="32"/>
      <c r="X191" s="33"/>
      <c r="Y191" s="23"/>
      <c r="Z191" s="25"/>
      <c r="AA191" s="67"/>
      <c r="AB191" s="65"/>
      <c r="AC191" s="25"/>
      <c r="AE191" s="14">
        <f t="shared" si="5"/>
        <v>185</v>
      </c>
      <c r="AF191" s="62"/>
      <c r="AG191" s="32"/>
      <c r="AH191" s="33"/>
      <c r="AI191" s="23"/>
      <c r="AJ191" s="67"/>
      <c r="AK191" s="65"/>
      <c r="AN191" s="14">
        <v>185</v>
      </c>
      <c r="AO191" s="64"/>
      <c r="AP191" s="32"/>
      <c r="AQ191" s="33"/>
      <c r="AR191" s="23"/>
      <c r="AS191" s="25"/>
      <c r="AT191" s="67"/>
      <c r="AU191" s="65"/>
      <c r="AV191" s="25"/>
      <c r="AX191" s="14">
        <v>185</v>
      </c>
      <c r="AY191" s="64"/>
      <c r="AZ191" s="32"/>
      <c r="BA191" s="33"/>
      <c r="BB191" s="23"/>
      <c r="BC191" s="25"/>
      <c r="BD191" s="67"/>
      <c r="BE191" s="65"/>
      <c r="BF191" s="25"/>
    </row>
    <row r="192" spans="2:58" x14ac:dyDescent="0.2">
      <c r="B192" s="14">
        <f t="shared" si="4"/>
        <v>186</v>
      </c>
      <c r="C192" s="62">
        <v>61.89</v>
      </c>
      <c r="D192" s="32">
        <f>(Calculations!$E$9*Table!B192)/(Calculations!$I$9^2)</f>
        <v>122.34666666666669</v>
      </c>
      <c r="E192" s="33">
        <f>(C192-Calculations!$H$9)/(Calculations!$G$9-Calculations!$H$9)</f>
        <v>-8.648085438916385E-2</v>
      </c>
      <c r="F192" s="23"/>
      <c r="G192" s="67">
        <f>Calculations!$H$9+(Calculations!$G$9-Calculations!$H$9)*EXP(-Calculations!$L$9*D192)</f>
        <v>58.569999468347092</v>
      </c>
      <c r="H192" s="65">
        <f>Calculations!$H$9+(Calculations!$G$9-Calculations!$H$9)*Calculations!$N$9*EXP(-(Calculations!$M$9^2)*D192)</f>
        <v>58.569998687198975</v>
      </c>
      <c r="K192" s="14">
        <v>187</v>
      </c>
      <c r="L192" s="64"/>
      <c r="M192" s="32"/>
      <c r="N192" s="33"/>
      <c r="O192" s="23"/>
      <c r="P192" s="25"/>
      <c r="Q192" s="67"/>
      <c r="R192" s="65"/>
      <c r="S192" s="25"/>
      <c r="U192" s="14">
        <v>186</v>
      </c>
      <c r="V192" s="64"/>
      <c r="W192" s="32"/>
      <c r="X192" s="33"/>
      <c r="Y192" s="23"/>
      <c r="Z192" s="25"/>
      <c r="AA192" s="67"/>
      <c r="AB192" s="65"/>
      <c r="AC192" s="25"/>
      <c r="AE192" s="14">
        <f t="shared" si="5"/>
        <v>186</v>
      </c>
      <c r="AF192" s="62"/>
      <c r="AG192" s="32"/>
      <c r="AH192" s="33"/>
      <c r="AI192" s="23"/>
      <c r="AJ192" s="67"/>
      <c r="AK192" s="65"/>
      <c r="AN192" s="14">
        <v>186</v>
      </c>
      <c r="AO192" s="64"/>
      <c r="AP192" s="32"/>
      <c r="AQ192" s="33"/>
      <c r="AR192" s="23"/>
      <c r="AS192" s="25"/>
      <c r="AT192" s="67"/>
      <c r="AU192" s="65"/>
      <c r="AV192" s="25"/>
      <c r="AX192" s="14">
        <v>186</v>
      </c>
      <c r="AY192" s="64"/>
      <c r="AZ192" s="32"/>
      <c r="BA192" s="33"/>
      <c r="BB192" s="23"/>
      <c r="BC192" s="25"/>
      <c r="BD192" s="67"/>
      <c r="BE192" s="65"/>
      <c r="BF192" s="25"/>
    </row>
    <row r="193" spans="2:58" x14ac:dyDescent="0.2">
      <c r="B193" s="14">
        <f t="shared" si="4"/>
        <v>187</v>
      </c>
      <c r="C193" s="62">
        <v>61.82</v>
      </c>
      <c r="D193" s="32">
        <f>(Calculations!$E$9*Table!B193)/(Calculations!$I$9^2)</f>
        <v>123.00444444444446</v>
      </c>
      <c r="E193" s="33">
        <f>(C193-Calculations!$H$9)/(Calculations!$G$9-Calculations!$H$9)</f>
        <v>-8.4657462880958587E-2</v>
      </c>
      <c r="F193" s="23"/>
      <c r="G193" s="67">
        <f>Calculations!$H$9+(Calculations!$G$9-Calculations!$H$9)*EXP(-Calculations!$L$9*D193)</f>
        <v>58.569999517632866</v>
      </c>
      <c r="H193" s="65">
        <f>Calculations!$H$9+(Calculations!$G$9-Calculations!$H$9)*Calculations!$N$9*EXP(-(Calculations!$M$9^2)*D193)</f>
        <v>58.569998803245028</v>
      </c>
      <c r="K193" s="14">
        <v>188</v>
      </c>
      <c r="L193" s="64"/>
      <c r="M193" s="32"/>
      <c r="N193" s="33"/>
      <c r="O193" s="23"/>
      <c r="P193" s="25"/>
      <c r="Q193" s="67"/>
      <c r="R193" s="65"/>
      <c r="S193" s="25"/>
      <c r="U193" s="14">
        <v>187</v>
      </c>
      <c r="V193" s="64"/>
      <c r="W193" s="32"/>
      <c r="X193" s="33"/>
      <c r="Y193" s="23"/>
      <c r="Z193" s="25"/>
      <c r="AA193" s="67"/>
      <c r="AB193" s="65"/>
      <c r="AC193" s="25"/>
      <c r="AE193" s="14">
        <f t="shared" si="5"/>
        <v>187</v>
      </c>
      <c r="AF193" s="62"/>
      <c r="AG193" s="32"/>
      <c r="AH193" s="33"/>
      <c r="AI193" s="23"/>
      <c r="AJ193" s="67"/>
      <c r="AK193" s="65"/>
      <c r="AN193" s="14">
        <v>187</v>
      </c>
      <c r="AO193" s="64"/>
      <c r="AP193" s="32"/>
      <c r="AQ193" s="33"/>
      <c r="AR193" s="23"/>
      <c r="AS193" s="25"/>
      <c r="AT193" s="67"/>
      <c r="AU193" s="65"/>
      <c r="AV193" s="25"/>
      <c r="AX193" s="14">
        <v>187</v>
      </c>
      <c r="AY193" s="64"/>
      <c r="AZ193" s="32"/>
      <c r="BA193" s="33"/>
      <c r="BB193" s="23"/>
      <c r="BC193" s="25"/>
      <c r="BD193" s="67"/>
      <c r="BE193" s="65"/>
      <c r="BF193" s="25"/>
    </row>
    <row r="194" spans="2:58" x14ac:dyDescent="0.2">
      <c r="B194" s="14">
        <f t="shared" si="4"/>
        <v>188</v>
      </c>
      <c r="C194" s="62">
        <v>61.82</v>
      </c>
      <c r="D194" s="32">
        <f>(Calculations!$E$9*Table!B194)/(Calculations!$I$9^2)</f>
        <v>123.66222222222225</v>
      </c>
      <c r="E194" s="33">
        <f>(C194-Calculations!$H$9)/(Calculations!$G$9-Calculations!$H$9)</f>
        <v>-8.4657462880958587E-2</v>
      </c>
      <c r="F194" s="23"/>
      <c r="G194" s="67">
        <f>Calculations!$H$9+(Calculations!$G$9-Calculations!$H$9)*EXP(-Calculations!$L$9*D194)</f>
        <v>58.569999562349707</v>
      </c>
      <c r="H194" s="65">
        <f>Calculations!$H$9+(Calculations!$G$9-Calculations!$H$9)*Calculations!$N$9*EXP(-(Calculations!$M$9^2)*D194)</f>
        <v>58.569998909033103</v>
      </c>
      <c r="K194" s="14">
        <v>189</v>
      </c>
      <c r="L194" s="64"/>
      <c r="M194" s="32"/>
      <c r="N194" s="33"/>
      <c r="O194" s="23"/>
      <c r="P194" s="25"/>
      <c r="Q194" s="67"/>
      <c r="R194" s="65"/>
      <c r="S194" s="25"/>
      <c r="U194" s="14">
        <v>188</v>
      </c>
      <c r="V194" s="64"/>
      <c r="W194" s="32"/>
      <c r="X194" s="33"/>
      <c r="Y194" s="23"/>
      <c r="Z194" s="25"/>
      <c r="AA194" s="67"/>
      <c r="AB194" s="65"/>
      <c r="AC194" s="25"/>
      <c r="AE194" s="14">
        <f t="shared" si="5"/>
        <v>188</v>
      </c>
      <c r="AF194" s="62"/>
      <c r="AG194" s="32"/>
      <c r="AH194" s="33"/>
      <c r="AI194" s="23"/>
      <c r="AJ194" s="67"/>
      <c r="AK194" s="65"/>
      <c r="AN194" s="14">
        <v>188</v>
      </c>
      <c r="AO194" s="64"/>
      <c r="AP194" s="32"/>
      <c r="AQ194" s="33"/>
      <c r="AR194" s="23"/>
      <c r="AS194" s="25"/>
      <c r="AT194" s="67"/>
      <c r="AU194" s="65"/>
      <c r="AV194" s="25"/>
      <c r="AX194" s="14">
        <v>188</v>
      </c>
      <c r="AY194" s="64"/>
      <c r="AZ194" s="32"/>
      <c r="BA194" s="33"/>
      <c r="BB194" s="23"/>
      <c r="BC194" s="25"/>
      <c r="BD194" s="67"/>
      <c r="BE194" s="65"/>
      <c r="BF194" s="25"/>
    </row>
    <row r="195" spans="2:58" x14ac:dyDescent="0.2">
      <c r="B195" s="14">
        <f t="shared" si="4"/>
        <v>189</v>
      </c>
      <c r="C195" s="62">
        <v>61.79</v>
      </c>
      <c r="D195" s="32">
        <f>(Calculations!$E$9*Table!B195)/(Calculations!$I$9^2)</f>
        <v>124.32000000000002</v>
      </c>
      <c r="E195" s="33">
        <f>(C195-Calculations!$H$9)/(Calculations!$G$9-Calculations!$H$9)</f>
        <v>-8.387600937744201E-2</v>
      </c>
      <c r="F195" s="23"/>
      <c r="G195" s="67">
        <f>Calculations!$H$9+(Calculations!$G$9-Calculations!$H$9)*EXP(-Calculations!$L$9*D195)</f>
        <v>58.569999602921165</v>
      </c>
      <c r="H195" s="65">
        <f>Calculations!$H$9+(Calculations!$G$9-Calculations!$H$9)*Calculations!$N$9*EXP(-(Calculations!$M$9^2)*D195)</f>
        <v>58.56999900546996</v>
      </c>
      <c r="K195" s="14">
        <v>190</v>
      </c>
      <c r="L195" s="64"/>
      <c r="M195" s="32"/>
      <c r="N195" s="33"/>
      <c r="O195" s="23"/>
      <c r="P195" s="25"/>
      <c r="Q195" s="67"/>
      <c r="R195" s="65"/>
      <c r="S195" s="25"/>
      <c r="U195" s="14">
        <v>189</v>
      </c>
      <c r="V195" s="64"/>
      <c r="W195" s="32"/>
      <c r="X195" s="33"/>
      <c r="Y195" s="23"/>
      <c r="Z195" s="25"/>
      <c r="AA195" s="67"/>
      <c r="AB195" s="65"/>
      <c r="AC195" s="25"/>
      <c r="AE195" s="14">
        <f t="shared" si="5"/>
        <v>189</v>
      </c>
      <c r="AF195" s="62"/>
      <c r="AG195" s="32"/>
      <c r="AH195" s="33"/>
      <c r="AI195" s="23"/>
      <c r="AJ195" s="67"/>
      <c r="AK195" s="65"/>
      <c r="AN195" s="14">
        <v>189</v>
      </c>
      <c r="AO195" s="64"/>
      <c r="AP195" s="32"/>
      <c r="AQ195" s="33"/>
      <c r="AR195" s="23"/>
      <c r="AS195" s="25"/>
      <c r="AT195" s="67"/>
      <c r="AU195" s="65"/>
      <c r="AV195" s="25"/>
      <c r="AX195" s="14">
        <v>189</v>
      </c>
      <c r="AY195" s="64"/>
      <c r="AZ195" s="32"/>
      <c r="BA195" s="33"/>
      <c r="BB195" s="23"/>
      <c r="BC195" s="25"/>
      <c r="BD195" s="67"/>
      <c r="BE195" s="65"/>
      <c r="BF195" s="25"/>
    </row>
    <row r="196" spans="2:58" x14ac:dyDescent="0.2">
      <c r="B196" s="14">
        <f t="shared" si="4"/>
        <v>190</v>
      </c>
      <c r="C196" s="62">
        <v>61.79</v>
      </c>
      <c r="D196" s="32">
        <f>(Calculations!$E$9*Table!B196)/(Calculations!$I$9^2)</f>
        <v>124.97777777777779</v>
      </c>
      <c r="E196" s="33">
        <f>(C196-Calculations!$H$9)/(Calculations!$G$9-Calculations!$H$9)</f>
        <v>-8.387600937744201E-2</v>
      </c>
      <c r="F196" s="23"/>
      <c r="G196" s="67">
        <f>Calculations!$H$9+(Calculations!$G$9-Calculations!$H$9)*EXP(-Calculations!$L$9*D196)</f>
        <v>58.569999639731527</v>
      </c>
      <c r="H196" s="65">
        <f>Calculations!$H$9+(Calculations!$G$9-Calculations!$H$9)*Calculations!$N$9*EXP(-(Calculations!$M$9^2)*D196)</f>
        <v>58.569999093382208</v>
      </c>
      <c r="K196" s="14">
        <v>191</v>
      </c>
      <c r="L196" s="64"/>
      <c r="M196" s="32"/>
      <c r="N196" s="33"/>
      <c r="O196" s="23"/>
      <c r="P196" s="25"/>
      <c r="Q196" s="67"/>
      <c r="R196" s="65"/>
      <c r="S196" s="25"/>
      <c r="U196" s="14">
        <v>190</v>
      </c>
      <c r="V196" s="64"/>
      <c r="W196" s="32"/>
      <c r="X196" s="33"/>
      <c r="Y196" s="23"/>
      <c r="Z196" s="25"/>
      <c r="AA196" s="67"/>
      <c r="AB196" s="65"/>
      <c r="AC196" s="25"/>
      <c r="AE196" s="14">
        <f t="shared" si="5"/>
        <v>190</v>
      </c>
      <c r="AF196" s="62"/>
      <c r="AG196" s="32"/>
      <c r="AH196" s="33"/>
      <c r="AI196" s="23"/>
      <c r="AJ196" s="67"/>
      <c r="AK196" s="65"/>
      <c r="AN196" s="14">
        <v>190</v>
      </c>
      <c r="AO196" s="64"/>
      <c r="AP196" s="32"/>
      <c r="AQ196" s="33"/>
      <c r="AR196" s="23"/>
      <c r="AS196" s="25"/>
      <c r="AT196" s="67"/>
      <c r="AU196" s="65"/>
      <c r="AV196" s="25"/>
      <c r="AX196" s="14">
        <v>190</v>
      </c>
      <c r="AY196" s="64"/>
      <c r="AZ196" s="32"/>
      <c r="BA196" s="33"/>
      <c r="BB196" s="23"/>
      <c r="BC196" s="25"/>
      <c r="BD196" s="67"/>
      <c r="BE196" s="65"/>
      <c r="BF196" s="25"/>
    </row>
    <row r="197" spans="2:58" x14ac:dyDescent="0.2">
      <c r="B197" s="14">
        <f t="shared" si="4"/>
        <v>191</v>
      </c>
      <c r="C197" s="62">
        <v>61.79</v>
      </c>
      <c r="D197" s="32">
        <f>(Calculations!$E$9*Table!B197)/(Calculations!$I$9^2)</f>
        <v>125.63555555555558</v>
      </c>
      <c r="E197" s="33">
        <f>(C197-Calculations!$H$9)/(Calculations!$G$9-Calculations!$H$9)</f>
        <v>-8.387600937744201E-2</v>
      </c>
      <c r="F197" s="23"/>
      <c r="G197" s="67">
        <f>Calculations!$H$9+(Calculations!$G$9-Calculations!$H$9)*EXP(-Calculations!$L$9*D197)</f>
        <v>58.569999673129466</v>
      </c>
      <c r="H197" s="65">
        <f>Calculations!$H$9+(Calculations!$G$9-Calculations!$H$9)*Calculations!$N$9*EXP(-(Calculations!$M$9^2)*D197)</f>
        <v>58.569999173523385</v>
      </c>
      <c r="K197" s="14">
        <v>192</v>
      </c>
      <c r="L197" s="64"/>
      <c r="M197" s="32"/>
      <c r="N197" s="33"/>
      <c r="O197" s="23"/>
      <c r="P197" s="25"/>
      <c r="Q197" s="67"/>
      <c r="R197" s="65"/>
      <c r="S197" s="25"/>
      <c r="U197" s="14">
        <v>191</v>
      </c>
      <c r="V197" s="64"/>
      <c r="W197" s="32"/>
      <c r="X197" s="33"/>
      <c r="Y197" s="23"/>
      <c r="Z197" s="25"/>
      <c r="AA197" s="67"/>
      <c r="AB197" s="65"/>
      <c r="AC197" s="25"/>
      <c r="AE197" s="14">
        <f t="shared" si="5"/>
        <v>191</v>
      </c>
      <c r="AF197" s="62"/>
      <c r="AG197" s="32"/>
      <c r="AH197" s="33"/>
      <c r="AI197" s="23"/>
      <c r="AJ197" s="67"/>
      <c r="AK197" s="65"/>
      <c r="AN197" s="14">
        <v>191</v>
      </c>
      <c r="AO197" s="64"/>
      <c r="AP197" s="32"/>
      <c r="AQ197" s="33"/>
      <c r="AR197" s="23"/>
      <c r="AS197" s="25"/>
      <c r="AT197" s="67"/>
      <c r="AU197" s="65"/>
      <c r="AV197" s="25"/>
      <c r="AX197" s="14">
        <v>191</v>
      </c>
      <c r="AY197" s="64"/>
      <c r="AZ197" s="32"/>
      <c r="BA197" s="33"/>
      <c r="BB197" s="23"/>
      <c r="BC197" s="25"/>
      <c r="BD197" s="67"/>
      <c r="BE197" s="65"/>
      <c r="BF197" s="25"/>
    </row>
    <row r="198" spans="2:58" x14ac:dyDescent="0.2">
      <c r="B198" s="14">
        <f t="shared" si="4"/>
        <v>192</v>
      </c>
      <c r="C198" s="62">
        <v>61.82</v>
      </c>
      <c r="D198" s="32">
        <f>(Calculations!$E$9*Table!B198)/(Calculations!$I$9^2)</f>
        <v>126.29333333333335</v>
      </c>
      <c r="E198" s="33">
        <f>(C198-Calculations!$H$9)/(Calculations!$G$9-Calculations!$H$9)</f>
        <v>-8.4657462880958587E-2</v>
      </c>
      <c r="F198" s="23"/>
      <c r="G198" s="67">
        <f>Calculations!$H$9+(Calculations!$G$9-Calculations!$H$9)*EXP(-Calculations!$L$9*D198)</f>
        <v>58.569999703431314</v>
      </c>
      <c r="H198" s="65">
        <f>Calculations!$H$9+(Calculations!$G$9-Calculations!$H$9)*Calculations!$N$9*EXP(-(Calculations!$M$9^2)*D198)</f>
        <v>58.569999246580423</v>
      </c>
      <c r="K198" s="14">
        <v>193</v>
      </c>
      <c r="L198" s="64"/>
      <c r="M198" s="32"/>
      <c r="N198" s="33"/>
      <c r="O198" s="23"/>
      <c r="P198" s="25"/>
      <c r="Q198" s="67"/>
      <c r="R198" s="65"/>
      <c r="S198" s="25"/>
      <c r="U198" s="14">
        <v>192</v>
      </c>
      <c r="V198" s="64"/>
      <c r="W198" s="32"/>
      <c r="X198" s="33"/>
      <c r="Y198" s="23"/>
      <c r="Z198" s="25"/>
      <c r="AA198" s="67"/>
      <c r="AB198" s="65"/>
      <c r="AC198" s="25"/>
      <c r="AE198" s="14">
        <f t="shared" si="5"/>
        <v>192</v>
      </c>
      <c r="AF198" s="62"/>
      <c r="AG198" s="32"/>
      <c r="AH198" s="33"/>
      <c r="AI198" s="23"/>
      <c r="AJ198" s="67"/>
      <c r="AK198" s="65"/>
      <c r="AN198" s="14">
        <v>192</v>
      </c>
      <c r="AO198" s="64"/>
      <c r="AP198" s="32"/>
      <c r="AQ198" s="33"/>
      <c r="AR198" s="23"/>
      <c r="AS198" s="25"/>
      <c r="AT198" s="67"/>
      <c r="AU198" s="65"/>
      <c r="AV198" s="25"/>
      <c r="AX198" s="14">
        <v>192</v>
      </c>
      <c r="AY198" s="64"/>
      <c r="AZ198" s="32"/>
      <c r="BA198" s="33"/>
      <c r="BB198" s="23"/>
      <c r="BC198" s="25"/>
      <c r="BD198" s="67"/>
      <c r="BE198" s="65"/>
      <c r="BF198" s="25"/>
    </row>
    <row r="199" spans="2:58" x14ac:dyDescent="0.2">
      <c r="B199" s="14">
        <f t="shared" ref="B199:B245" si="6">B198+1</f>
        <v>193</v>
      </c>
      <c r="C199" s="62">
        <v>61.79</v>
      </c>
      <c r="D199" s="32">
        <f>(Calculations!$E$9*Table!B199)/(Calculations!$I$9^2)</f>
        <v>126.95111111111113</v>
      </c>
      <c r="E199" s="33">
        <f>(C199-Calculations!$H$9)/(Calculations!$G$9-Calculations!$H$9)</f>
        <v>-8.387600937744201E-2</v>
      </c>
      <c r="F199" s="23"/>
      <c r="G199" s="67">
        <f>Calculations!$H$9+(Calculations!$G$9-Calculations!$H$9)*EXP(-Calculations!$L$9*D199)</f>
        <v>58.569999730924096</v>
      </c>
      <c r="H199" s="65">
        <f>Calculations!$H$9+(Calculations!$G$9-Calculations!$H$9)*Calculations!$N$9*EXP(-(Calculations!$M$9^2)*D199)</f>
        <v>58.569999313179522</v>
      </c>
      <c r="K199" s="14">
        <v>194</v>
      </c>
      <c r="L199" s="64"/>
      <c r="M199" s="32"/>
      <c r="N199" s="33"/>
      <c r="O199" s="23"/>
      <c r="P199" s="25"/>
      <c r="Q199" s="67"/>
      <c r="R199" s="65"/>
      <c r="S199" s="25"/>
      <c r="U199" s="14">
        <v>193</v>
      </c>
      <c r="V199" s="64"/>
      <c r="W199" s="32"/>
      <c r="X199" s="33"/>
      <c r="Y199" s="23"/>
      <c r="Z199" s="25"/>
      <c r="AA199" s="67"/>
      <c r="AB199" s="65"/>
      <c r="AC199" s="25"/>
      <c r="AE199" s="14">
        <f t="shared" si="5"/>
        <v>193</v>
      </c>
      <c r="AF199" s="62"/>
      <c r="AG199" s="32"/>
      <c r="AH199" s="33"/>
      <c r="AI199" s="23"/>
      <c r="AJ199" s="67"/>
      <c r="AK199" s="65"/>
      <c r="AN199" s="14">
        <v>193</v>
      </c>
      <c r="AO199" s="64"/>
      <c r="AP199" s="32"/>
      <c r="AQ199" s="33"/>
      <c r="AR199" s="23"/>
      <c r="AS199" s="25"/>
      <c r="AT199" s="67"/>
      <c r="AU199" s="65"/>
      <c r="AV199" s="25"/>
      <c r="AX199" s="14">
        <v>193</v>
      </c>
      <c r="AY199" s="64"/>
      <c r="AZ199" s="32"/>
      <c r="BA199" s="33"/>
      <c r="BB199" s="23"/>
      <c r="BC199" s="25"/>
      <c r="BD199" s="67"/>
      <c r="BE199" s="65"/>
      <c r="BF199" s="25"/>
    </row>
    <row r="200" spans="2:58" x14ac:dyDescent="0.2">
      <c r="B200" s="14">
        <f t="shared" si="6"/>
        <v>194</v>
      </c>
      <c r="C200" s="62">
        <v>61.82</v>
      </c>
      <c r="D200" s="32">
        <f>(Calculations!$E$9*Table!B200)/(Calculations!$I$9^2)</f>
        <v>127.60888888888891</v>
      </c>
      <c r="E200" s="33">
        <f>(C200-Calculations!$H$9)/(Calculations!$G$9-Calculations!$H$9)</f>
        <v>-8.4657462880958587E-2</v>
      </c>
      <c r="F200" s="23"/>
      <c r="G200" s="67">
        <f>Calculations!$H$9+(Calculations!$G$9-Calculations!$H$9)*EXP(-Calculations!$L$9*D200)</f>
        <v>58.569999755868217</v>
      </c>
      <c r="H200" s="65">
        <f>Calculations!$H$9+(Calculations!$G$9-Calculations!$H$9)*Calculations!$N$9*EXP(-(Calculations!$M$9^2)*D200)</f>
        <v>58.569999373891548</v>
      </c>
      <c r="K200" s="14">
        <v>195</v>
      </c>
      <c r="L200" s="64"/>
      <c r="M200" s="32"/>
      <c r="N200" s="33"/>
      <c r="O200" s="23"/>
      <c r="P200" s="25"/>
      <c r="Q200" s="67"/>
      <c r="R200" s="65"/>
      <c r="S200" s="25"/>
      <c r="U200" s="14">
        <v>194</v>
      </c>
      <c r="V200" s="64"/>
      <c r="W200" s="32"/>
      <c r="X200" s="33"/>
      <c r="Y200" s="23"/>
      <c r="Z200" s="25"/>
      <c r="AA200" s="67"/>
      <c r="AB200" s="65"/>
      <c r="AC200" s="25"/>
      <c r="AE200" s="14">
        <f t="shared" ref="AE200:AE245" si="7">AE199+1</f>
        <v>194</v>
      </c>
      <c r="AF200" s="62"/>
      <c r="AG200" s="32"/>
      <c r="AH200" s="33"/>
      <c r="AI200" s="23"/>
      <c r="AJ200" s="67"/>
      <c r="AK200" s="65"/>
      <c r="AN200" s="14">
        <v>194</v>
      </c>
      <c r="AO200" s="64"/>
      <c r="AP200" s="32"/>
      <c r="AQ200" s="33"/>
      <c r="AR200" s="23"/>
      <c r="AS200" s="25"/>
      <c r="AT200" s="67"/>
      <c r="AU200" s="65"/>
      <c r="AV200" s="25"/>
      <c r="AX200" s="14">
        <v>194</v>
      </c>
      <c r="AY200" s="64"/>
      <c r="AZ200" s="32"/>
      <c r="BA200" s="33"/>
      <c r="BB200" s="23"/>
      <c r="BC200" s="25"/>
      <c r="BD200" s="67"/>
      <c r="BE200" s="65"/>
      <c r="BF200" s="25"/>
    </row>
    <row r="201" spans="2:58" x14ac:dyDescent="0.2">
      <c r="B201" s="14">
        <f t="shared" si="6"/>
        <v>195</v>
      </c>
      <c r="C201" s="62">
        <v>61.79</v>
      </c>
      <c r="D201" s="32">
        <f>(Calculations!$E$9*Table!B201)/(Calculations!$I$9^2)</f>
        <v>128.26666666666668</v>
      </c>
      <c r="E201" s="33">
        <f>(C201-Calculations!$H$9)/(Calculations!$G$9-Calculations!$H$9)</f>
        <v>-8.387600937744201E-2</v>
      </c>
      <c r="F201" s="23"/>
      <c r="G201" s="67">
        <f>Calculations!$H$9+(Calculations!$G$9-Calculations!$H$9)*EXP(-Calculations!$L$9*D201)</f>
        <v>58.569999778499941</v>
      </c>
      <c r="H201" s="65">
        <f>Calculations!$H$9+(Calculations!$G$9-Calculations!$H$9)*Calculations!$N$9*EXP(-(Calculations!$M$9^2)*D201)</f>
        <v>58.569999429236887</v>
      </c>
      <c r="K201" s="14">
        <v>196</v>
      </c>
      <c r="L201" s="64"/>
      <c r="M201" s="32"/>
      <c r="N201" s="33"/>
      <c r="O201" s="23"/>
      <c r="P201" s="25"/>
      <c r="Q201" s="67"/>
      <c r="R201" s="65"/>
      <c r="S201" s="25"/>
      <c r="U201" s="14">
        <v>195</v>
      </c>
      <c r="V201" s="64"/>
      <c r="W201" s="32"/>
      <c r="X201" s="33"/>
      <c r="Y201" s="23"/>
      <c r="Z201" s="25"/>
      <c r="AA201" s="67"/>
      <c r="AB201" s="65"/>
      <c r="AC201" s="25"/>
      <c r="AE201" s="14">
        <f t="shared" si="7"/>
        <v>195</v>
      </c>
      <c r="AF201" s="62"/>
      <c r="AG201" s="32"/>
      <c r="AH201" s="33"/>
      <c r="AI201" s="23"/>
      <c r="AJ201" s="67"/>
      <c r="AK201" s="65"/>
      <c r="AN201" s="14">
        <v>195</v>
      </c>
      <c r="AO201" s="64"/>
      <c r="AP201" s="32"/>
      <c r="AQ201" s="33"/>
      <c r="AR201" s="23"/>
      <c r="AS201" s="25"/>
      <c r="AT201" s="67"/>
      <c r="AU201" s="65"/>
      <c r="AV201" s="25"/>
      <c r="AX201" s="14">
        <v>195</v>
      </c>
      <c r="AY201" s="64"/>
      <c r="AZ201" s="32"/>
      <c r="BA201" s="33"/>
      <c r="BB201" s="23"/>
      <c r="BC201" s="25"/>
      <c r="BD201" s="67"/>
      <c r="BE201" s="65"/>
      <c r="BF201" s="25"/>
    </row>
    <row r="202" spans="2:58" x14ac:dyDescent="0.2">
      <c r="B202" s="14">
        <f t="shared" si="6"/>
        <v>196</v>
      </c>
      <c r="C202" s="62">
        <v>61.82</v>
      </c>
      <c r="D202" s="32">
        <f>(Calculations!$E$9*Table!B202)/(Calculations!$I$9^2)</f>
        <v>128.92444444444445</v>
      </c>
      <c r="E202" s="33">
        <f>(C202-Calculations!$H$9)/(Calculations!$G$9-Calculations!$H$9)</f>
        <v>-8.4657462880958587E-2</v>
      </c>
      <c r="F202" s="23"/>
      <c r="G202" s="67">
        <f>Calculations!$H$9+(Calculations!$G$9-Calculations!$H$9)*EXP(-Calculations!$L$9*D202)</f>
        <v>58.569999799033646</v>
      </c>
      <c r="H202" s="65">
        <f>Calculations!$H$9+(Calculations!$G$9-Calculations!$H$9)*Calculations!$N$9*EXP(-(Calculations!$M$9^2)*D202)</f>
        <v>58.569999479689933</v>
      </c>
      <c r="K202" s="14">
        <v>197</v>
      </c>
      <c r="L202" s="64"/>
      <c r="M202" s="32"/>
      <c r="N202" s="33"/>
      <c r="O202" s="23"/>
      <c r="P202" s="25"/>
      <c r="Q202" s="67"/>
      <c r="R202" s="65"/>
      <c r="S202" s="25"/>
      <c r="U202" s="14">
        <v>196</v>
      </c>
      <c r="V202" s="64"/>
      <c r="W202" s="32"/>
      <c r="X202" s="33"/>
      <c r="Y202" s="23"/>
      <c r="Z202" s="25"/>
      <c r="AA202" s="67"/>
      <c r="AB202" s="65"/>
      <c r="AC202" s="25"/>
      <c r="AE202" s="14">
        <f t="shared" si="7"/>
        <v>196</v>
      </c>
      <c r="AF202" s="62"/>
      <c r="AG202" s="32"/>
      <c r="AH202" s="33"/>
      <c r="AI202" s="23"/>
      <c r="AJ202" s="67"/>
      <c r="AK202" s="65"/>
      <c r="AN202" s="14">
        <v>196</v>
      </c>
      <c r="AO202" s="64"/>
      <c r="AP202" s="32"/>
      <c r="AQ202" s="33"/>
      <c r="AR202" s="23"/>
      <c r="AS202" s="25"/>
      <c r="AT202" s="67"/>
      <c r="AU202" s="65"/>
      <c r="AV202" s="25"/>
      <c r="AX202" s="14">
        <v>196</v>
      </c>
      <c r="AY202" s="64"/>
      <c r="AZ202" s="32"/>
      <c r="BA202" s="33"/>
      <c r="BB202" s="23"/>
      <c r="BC202" s="25"/>
      <c r="BD202" s="67"/>
      <c r="BE202" s="65"/>
      <c r="BF202" s="25"/>
    </row>
    <row r="203" spans="2:58" x14ac:dyDescent="0.2">
      <c r="B203" s="14">
        <f t="shared" si="6"/>
        <v>197</v>
      </c>
      <c r="C203" s="62">
        <v>61.79</v>
      </c>
      <c r="D203" s="32">
        <f>(Calculations!$E$9*Table!B203)/(Calculations!$I$9^2)</f>
        <v>129.58222222222224</v>
      </c>
      <c r="E203" s="33">
        <f>(C203-Calculations!$H$9)/(Calculations!$G$9-Calculations!$H$9)</f>
        <v>-8.387600937744201E-2</v>
      </c>
      <c r="F203" s="23"/>
      <c r="G203" s="67">
        <f>Calculations!$H$9+(Calculations!$G$9-Calculations!$H$9)*EXP(-Calculations!$L$9*D203)</f>
        <v>58.569999817663813</v>
      </c>
      <c r="H203" s="65">
        <f>Calculations!$H$9+(Calculations!$G$9-Calculations!$H$9)*Calculations!$N$9*EXP(-(Calculations!$M$9^2)*D203)</f>
        <v>58.569999525683137</v>
      </c>
      <c r="K203" s="14">
        <v>198</v>
      </c>
      <c r="L203" s="64"/>
      <c r="M203" s="32"/>
      <c r="N203" s="33"/>
      <c r="O203" s="23"/>
      <c r="P203" s="25"/>
      <c r="Q203" s="67"/>
      <c r="R203" s="65"/>
      <c r="S203" s="25"/>
      <c r="U203" s="14">
        <v>197</v>
      </c>
      <c r="V203" s="64"/>
      <c r="W203" s="32"/>
      <c r="X203" s="33"/>
      <c r="Y203" s="23"/>
      <c r="Z203" s="25"/>
      <c r="AA203" s="67"/>
      <c r="AB203" s="65"/>
      <c r="AC203" s="25"/>
      <c r="AE203" s="14">
        <f t="shared" si="7"/>
        <v>197</v>
      </c>
      <c r="AF203" s="62"/>
      <c r="AG203" s="32"/>
      <c r="AH203" s="33"/>
      <c r="AI203" s="23"/>
      <c r="AJ203" s="67"/>
      <c r="AK203" s="65"/>
      <c r="AN203" s="14">
        <v>197</v>
      </c>
      <c r="AO203" s="64"/>
      <c r="AP203" s="32"/>
      <c r="AQ203" s="33"/>
      <c r="AR203" s="23"/>
      <c r="AS203" s="25"/>
      <c r="AT203" s="67"/>
      <c r="AU203" s="65"/>
      <c r="AV203" s="25"/>
      <c r="AX203" s="14">
        <v>197</v>
      </c>
      <c r="AY203" s="64"/>
      <c r="AZ203" s="32"/>
      <c r="BA203" s="33"/>
      <c r="BB203" s="23"/>
      <c r="BC203" s="25"/>
      <c r="BD203" s="67"/>
      <c r="BE203" s="65"/>
      <c r="BF203" s="25"/>
    </row>
    <row r="204" spans="2:58" x14ac:dyDescent="0.2">
      <c r="B204" s="14">
        <f t="shared" si="6"/>
        <v>198</v>
      </c>
      <c r="C204" s="62">
        <v>61.79</v>
      </c>
      <c r="D204" s="32">
        <f>(Calculations!$E$9*Table!B204)/(Calculations!$I$9^2)</f>
        <v>130.24</v>
      </c>
      <c r="E204" s="33">
        <f>(C204-Calculations!$H$9)/(Calculations!$G$9-Calculations!$H$9)</f>
        <v>-8.387600937744201E-2</v>
      </c>
      <c r="F204" s="23"/>
      <c r="G204" s="67">
        <f>Calculations!$H$9+(Calculations!$G$9-Calculations!$H$9)*EXP(-Calculations!$L$9*D204)</f>
        <v>58.569999834566907</v>
      </c>
      <c r="H204" s="65">
        <f>Calculations!$H$9+(Calculations!$G$9-Calculations!$H$9)*Calculations!$N$9*EXP(-(Calculations!$M$9^2)*D204)</f>
        <v>58.569999567610743</v>
      </c>
      <c r="K204" s="14">
        <v>199</v>
      </c>
      <c r="L204" s="64"/>
      <c r="M204" s="32"/>
      <c r="N204" s="33"/>
      <c r="O204" s="23"/>
      <c r="P204" s="25"/>
      <c r="Q204" s="67"/>
      <c r="R204" s="65"/>
      <c r="S204" s="25"/>
      <c r="U204" s="14">
        <v>198</v>
      </c>
      <c r="V204" s="64"/>
      <c r="W204" s="32"/>
      <c r="X204" s="33"/>
      <c r="Y204" s="23"/>
      <c r="Z204" s="25"/>
      <c r="AA204" s="67"/>
      <c r="AB204" s="65"/>
      <c r="AC204" s="25"/>
      <c r="AE204" s="14">
        <f t="shared" si="7"/>
        <v>198</v>
      </c>
      <c r="AF204" s="62"/>
      <c r="AG204" s="32"/>
      <c r="AH204" s="33"/>
      <c r="AI204" s="23"/>
      <c r="AJ204" s="67"/>
      <c r="AK204" s="65"/>
      <c r="AN204" s="14">
        <v>198</v>
      </c>
      <c r="AO204" s="64"/>
      <c r="AP204" s="32"/>
      <c r="AQ204" s="33"/>
      <c r="AR204" s="23"/>
      <c r="AS204" s="25"/>
      <c r="AT204" s="67"/>
      <c r="AU204" s="65"/>
      <c r="AV204" s="25"/>
      <c r="AX204" s="14">
        <v>198</v>
      </c>
      <c r="AY204" s="64"/>
      <c r="AZ204" s="32"/>
      <c r="BA204" s="33"/>
      <c r="BB204" s="23"/>
      <c r="BC204" s="25"/>
      <c r="BD204" s="67"/>
      <c r="BE204" s="65"/>
      <c r="BF204" s="25"/>
    </row>
    <row r="205" spans="2:58" x14ac:dyDescent="0.2">
      <c r="B205" s="14">
        <f t="shared" si="6"/>
        <v>199</v>
      </c>
      <c r="C205" s="62">
        <v>61.79</v>
      </c>
      <c r="D205" s="32">
        <f>(Calculations!$E$9*Table!B205)/(Calculations!$I$9^2)</f>
        <v>130.8977777777778</v>
      </c>
      <c r="E205" s="33">
        <f>(C205-Calculations!$H$9)/(Calculations!$G$9-Calculations!$H$9)</f>
        <v>-8.387600937744201E-2</v>
      </c>
      <c r="F205" s="23"/>
      <c r="G205" s="67">
        <f>Calculations!$H$9+(Calculations!$G$9-Calculations!$H$9)*EXP(-Calculations!$L$9*D205)</f>
        <v>58.569999849903034</v>
      </c>
      <c r="H205" s="65">
        <f>Calculations!$H$9+(Calculations!$G$9-Calculations!$H$9)*Calculations!$N$9*EXP(-(Calculations!$M$9^2)*D205)</f>
        <v>58.569999605832123</v>
      </c>
      <c r="K205" s="14">
        <v>200</v>
      </c>
      <c r="L205" s="64"/>
      <c r="M205" s="32"/>
      <c r="N205" s="33"/>
      <c r="O205" s="23"/>
      <c r="P205" s="25"/>
      <c r="Q205" s="67"/>
      <c r="R205" s="65"/>
      <c r="S205" s="25"/>
      <c r="U205" s="14">
        <v>199</v>
      </c>
      <c r="V205" s="64"/>
      <c r="W205" s="32"/>
      <c r="X205" s="33"/>
      <c r="Y205" s="23"/>
      <c r="Z205" s="25"/>
      <c r="AA205" s="67"/>
      <c r="AB205" s="65"/>
      <c r="AC205" s="25"/>
      <c r="AE205" s="14">
        <f t="shared" si="7"/>
        <v>199</v>
      </c>
      <c r="AF205" s="62"/>
      <c r="AG205" s="32"/>
      <c r="AH205" s="33"/>
      <c r="AI205" s="23"/>
      <c r="AJ205" s="67"/>
      <c r="AK205" s="65"/>
      <c r="AN205" s="14">
        <v>199</v>
      </c>
      <c r="AO205" s="64"/>
      <c r="AP205" s="32"/>
      <c r="AQ205" s="33"/>
      <c r="AR205" s="23"/>
      <c r="AS205" s="25"/>
      <c r="AT205" s="67"/>
      <c r="AU205" s="65"/>
      <c r="AV205" s="25"/>
      <c r="AX205" s="14">
        <v>199</v>
      </c>
      <c r="AY205" s="64"/>
      <c r="AZ205" s="32"/>
      <c r="BA205" s="33"/>
      <c r="BB205" s="23"/>
      <c r="BC205" s="25"/>
      <c r="BD205" s="67"/>
      <c r="BE205" s="65"/>
      <c r="BF205" s="25"/>
    </row>
    <row r="206" spans="2:58" x14ac:dyDescent="0.2">
      <c r="B206" s="14">
        <f t="shared" si="6"/>
        <v>200</v>
      </c>
      <c r="C206" s="62">
        <v>61.79</v>
      </c>
      <c r="D206" s="32">
        <f>(Calculations!$E$9*Table!B206)/(Calculations!$I$9^2)</f>
        <v>131.55555555555557</v>
      </c>
      <c r="E206" s="33">
        <f>(C206-Calculations!$H$9)/(Calculations!$G$9-Calculations!$H$9)</f>
        <v>-8.387600937744201E-2</v>
      </c>
      <c r="F206" s="23"/>
      <c r="G206" s="67">
        <f>Calculations!$H$9+(Calculations!$G$9-Calculations!$H$9)*EXP(-Calculations!$L$9*D206)</f>
        <v>58.569999863817465</v>
      </c>
      <c r="H206" s="65">
        <f>Calculations!$H$9+(Calculations!$G$9-Calculations!$H$9)*Calculations!$N$9*EXP(-(Calculations!$M$9^2)*D206)</f>
        <v>58.569999640674894</v>
      </c>
      <c r="K206" s="14">
        <v>201</v>
      </c>
      <c r="L206" s="64"/>
      <c r="M206" s="32"/>
      <c r="N206" s="33"/>
      <c r="O206" s="23"/>
      <c r="P206" s="25"/>
      <c r="Q206" s="67"/>
      <c r="R206" s="65"/>
      <c r="S206" s="25"/>
      <c r="U206" s="14">
        <v>200</v>
      </c>
      <c r="V206" s="64"/>
      <c r="W206" s="32"/>
      <c r="X206" s="33"/>
      <c r="Y206" s="23"/>
      <c r="Z206" s="25"/>
      <c r="AA206" s="67"/>
      <c r="AB206" s="65"/>
      <c r="AC206" s="25"/>
      <c r="AE206" s="14">
        <f t="shared" si="7"/>
        <v>200</v>
      </c>
      <c r="AF206" s="62"/>
      <c r="AG206" s="32"/>
      <c r="AH206" s="33"/>
      <c r="AI206" s="23"/>
      <c r="AJ206" s="67"/>
      <c r="AK206" s="65"/>
      <c r="AN206" s="14">
        <v>200</v>
      </c>
      <c r="AO206" s="64"/>
      <c r="AP206" s="32"/>
      <c r="AQ206" s="33"/>
      <c r="AR206" s="23"/>
      <c r="AS206" s="25"/>
      <c r="AT206" s="67"/>
      <c r="AU206" s="65"/>
      <c r="AV206" s="25"/>
      <c r="AX206" s="14">
        <v>200</v>
      </c>
      <c r="AY206" s="64"/>
      <c r="AZ206" s="32"/>
      <c r="BA206" s="33"/>
      <c r="BB206" s="23"/>
      <c r="BC206" s="25"/>
      <c r="BD206" s="67"/>
      <c r="BE206" s="65"/>
      <c r="BF206" s="25"/>
    </row>
    <row r="207" spans="2:58" x14ac:dyDescent="0.2">
      <c r="B207" s="14">
        <f t="shared" si="6"/>
        <v>201</v>
      </c>
      <c r="C207" s="62">
        <v>61.76</v>
      </c>
      <c r="D207" s="32">
        <f>(Calculations!$E$9*Table!B207)/(Calculations!$I$9^2)</f>
        <v>132.21333333333337</v>
      </c>
      <c r="E207" s="33">
        <f>(C207-Calculations!$H$9)/(Calculations!$G$9-Calculations!$H$9)</f>
        <v>-8.3094555873925446E-2</v>
      </c>
      <c r="F207" s="23"/>
      <c r="G207" s="67">
        <f>Calculations!$H$9+(Calculations!$G$9-Calculations!$H$9)*EXP(-Calculations!$L$9*D207)</f>
        <v>58.569999876441983</v>
      </c>
      <c r="H207" s="65">
        <f>Calculations!$H$9+(Calculations!$G$9-Calculations!$H$9)*Calculations!$N$9*EXP(-(Calculations!$M$9^2)*D207)</f>
        <v>58.569999672437717</v>
      </c>
      <c r="K207" s="14">
        <v>202</v>
      </c>
      <c r="L207" s="64"/>
      <c r="M207" s="32"/>
      <c r="N207" s="33"/>
      <c r="O207" s="23"/>
      <c r="P207" s="25"/>
      <c r="Q207" s="67"/>
      <c r="R207" s="65"/>
      <c r="S207" s="25"/>
      <c r="U207" s="14">
        <v>201</v>
      </c>
      <c r="V207" s="64"/>
      <c r="W207" s="32"/>
      <c r="X207" s="33"/>
      <c r="Y207" s="23"/>
      <c r="Z207" s="25"/>
      <c r="AA207" s="67"/>
      <c r="AB207" s="65"/>
      <c r="AC207" s="25"/>
      <c r="AE207" s="14">
        <f t="shared" si="7"/>
        <v>201</v>
      </c>
      <c r="AF207" s="62"/>
      <c r="AG207" s="32"/>
      <c r="AH207" s="33"/>
      <c r="AI207" s="23"/>
      <c r="AJ207" s="67"/>
      <c r="AK207" s="65"/>
      <c r="AN207" s="14">
        <v>201</v>
      </c>
      <c r="AO207" s="64"/>
      <c r="AP207" s="32"/>
      <c r="AQ207" s="33"/>
      <c r="AR207" s="23"/>
      <c r="AS207" s="25"/>
      <c r="AT207" s="67"/>
      <c r="AU207" s="65"/>
      <c r="AV207" s="25"/>
      <c r="AX207" s="14">
        <v>201</v>
      </c>
      <c r="AY207" s="64"/>
      <c r="AZ207" s="32"/>
      <c r="BA207" s="33"/>
      <c r="BB207" s="23"/>
      <c r="BC207" s="25"/>
      <c r="BD207" s="67"/>
      <c r="BE207" s="65"/>
      <c r="BF207" s="25"/>
    </row>
    <row r="208" spans="2:58" x14ac:dyDescent="0.2">
      <c r="B208" s="14">
        <f t="shared" si="6"/>
        <v>202</v>
      </c>
      <c r="C208" s="62">
        <v>61.79</v>
      </c>
      <c r="D208" s="32">
        <f>(Calculations!$E$9*Table!B208)/(Calculations!$I$9^2)</f>
        <v>132.87111111111113</v>
      </c>
      <c r="E208" s="33">
        <f>(C208-Calculations!$H$9)/(Calculations!$G$9-Calculations!$H$9)</f>
        <v>-8.387600937744201E-2</v>
      </c>
      <c r="F208" s="23"/>
      <c r="G208" s="67">
        <f>Calculations!$H$9+(Calculations!$G$9-Calculations!$H$9)*EXP(-Calculations!$L$9*D208)</f>
        <v>58.569999887896167</v>
      </c>
      <c r="H208" s="65">
        <f>Calculations!$H$9+(Calculations!$G$9-Calculations!$H$9)*Calculations!$N$9*EXP(-(Calculations!$M$9^2)*D208)</f>
        <v>58.569999701392831</v>
      </c>
      <c r="K208" s="14">
        <v>203</v>
      </c>
      <c r="L208" s="64"/>
      <c r="M208" s="32"/>
      <c r="N208" s="33"/>
      <c r="O208" s="23"/>
      <c r="P208" s="25"/>
      <c r="Q208" s="67"/>
      <c r="R208" s="65"/>
      <c r="S208" s="25"/>
      <c r="U208" s="14">
        <v>202</v>
      </c>
      <c r="V208" s="64"/>
      <c r="W208" s="32"/>
      <c r="X208" s="33"/>
      <c r="Y208" s="23"/>
      <c r="Z208" s="25"/>
      <c r="AA208" s="67"/>
      <c r="AB208" s="65"/>
      <c r="AC208" s="25"/>
      <c r="AE208" s="14">
        <f t="shared" si="7"/>
        <v>202</v>
      </c>
      <c r="AF208" s="62"/>
      <c r="AG208" s="32"/>
      <c r="AH208" s="33"/>
      <c r="AI208" s="23"/>
      <c r="AJ208" s="67"/>
      <c r="AK208" s="65"/>
      <c r="AN208" s="14">
        <v>202</v>
      </c>
      <c r="AO208" s="64"/>
      <c r="AP208" s="32"/>
      <c r="AQ208" s="33"/>
      <c r="AR208" s="23"/>
      <c r="AS208" s="25"/>
      <c r="AT208" s="67"/>
      <c r="AU208" s="65"/>
      <c r="AV208" s="25"/>
      <c r="AX208" s="14">
        <v>202</v>
      </c>
      <c r="AY208" s="64"/>
      <c r="AZ208" s="32"/>
      <c r="BA208" s="33"/>
      <c r="BB208" s="23"/>
      <c r="BC208" s="25"/>
      <c r="BD208" s="67"/>
      <c r="BE208" s="65"/>
      <c r="BF208" s="25"/>
    </row>
    <row r="209" spans="2:58" x14ac:dyDescent="0.2">
      <c r="B209" s="14">
        <f t="shared" si="6"/>
        <v>203</v>
      </c>
      <c r="C209" s="62">
        <v>61.76</v>
      </c>
      <c r="D209" s="32">
        <f>(Calculations!$E$9*Table!B209)/(Calculations!$I$9^2)</f>
        <v>133.5288888888889</v>
      </c>
      <c r="E209" s="33">
        <f>(C209-Calculations!$H$9)/(Calculations!$G$9-Calculations!$H$9)</f>
        <v>-8.3094555873925446E-2</v>
      </c>
      <c r="F209" s="23"/>
      <c r="G209" s="67">
        <f>Calculations!$H$9+(Calculations!$G$9-Calculations!$H$9)*EXP(-Calculations!$L$9*D209)</f>
        <v>58.569999898288522</v>
      </c>
      <c r="H209" s="65">
        <f>Calculations!$H$9+(Calculations!$G$9-Calculations!$H$9)*Calculations!$N$9*EXP(-(Calculations!$M$9^2)*D209)</f>
        <v>58.569999727788442</v>
      </c>
      <c r="K209" s="14">
        <v>204</v>
      </c>
      <c r="L209" s="64"/>
      <c r="M209" s="32"/>
      <c r="N209" s="33"/>
      <c r="O209" s="23"/>
      <c r="P209" s="25"/>
      <c r="Q209" s="67"/>
      <c r="R209" s="65"/>
      <c r="S209" s="25"/>
      <c r="U209" s="14">
        <v>203</v>
      </c>
      <c r="V209" s="64"/>
      <c r="W209" s="32"/>
      <c r="X209" s="33"/>
      <c r="Y209" s="23"/>
      <c r="Z209" s="25"/>
      <c r="AA209" s="67"/>
      <c r="AB209" s="65"/>
      <c r="AC209" s="25"/>
      <c r="AE209" s="14">
        <f t="shared" si="7"/>
        <v>203</v>
      </c>
      <c r="AF209" s="62"/>
      <c r="AG209" s="32"/>
      <c r="AH209" s="33"/>
      <c r="AI209" s="23"/>
      <c r="AJ209" s="67"/>
      <c r="AK209" s="65"/>
      <c r="AN209" s="14">
        <v>203</v>
      </c>
      <c r="AO209" s="64"/>
      <c r="AP209" s="32"/>
      <c r="AQ209" s="33"/>
      <c r="AR209" s="23"/>
      <c r="AS209" s="25"/>
      <c r="AT209" s="67"/>
      <c r="AU209" s="65"/>
      <c r="AV209" s="25"/>
      <c r="AX209" s="14">
        <v>203</v>
      </c>
      <c r="AY209" s="64"/>
      <c r="AZ209" s="32"/>
      <c r="BA209" s="33"/>
      <c r="BB209" s="23"/>
      <c r="BC209" s="25"/>
      <c r="BD209" s="67"/>
      <c r="BE209" s="65"/>
      <c r="BF209" s="25"/>
    </row>
    <row r="210" spans="2:58" x14ac:dyDescent="0.2">
      <c r="B210" s="14">
        <f t="shared" si="6"/>
        <v>204</v>
      </c>
      <c r="C210" s="62">
        <v>61.76</v>
      </c>
      <c r="D210" s="32">
        <f>(Calculations!$E$9*Table!B210)/(Calculations!$I$9^2)</f>
        <v>134.1866666666667</v>
      </c>
      <c r="E210" s="33">
        <f>(C210-Calculations!$H$9)/(Calculations!$G$9-Calculations!$H$9)</f>
        <v>-8.3094555873925446E-2</v>
      </c>
      <c r="F210" s="23"/>
      <c r="G210" s="67">
        <f>Calculations!$H$9+(Calculations!$G$9-Calculations!$H$9)*EXP(-Calculations!$L$9*D210)</f>
        <v>58.569999907717474</v>
      </c>
      <c r="H210" s="65">
        <f>Calculations!$H$9+(Calculations!$G$9-Calculations!$H$9)*Calculations!$N$9*EXP(-(Calculations!$M$9^2)*D210)</f>
        <v>58.569999751850794</v>
      </c>
      <c r="K210" s="14">
        <v>205</v>
      </c>
      <c r="L210" s="64"/>
      <c r="M210" s="32"/>
      <c r="N210" s="33"/>
      <c r="O210" s="23"/>
      <c r="P210" s="25"/>
      <c r="Q210" s="67"/>
      <c r="R210" s="65"/>
      <c r="S210" s="25"/>
      <c r="U210" s="14">
        <v>204</v>
      </c>
      <c r="V210" s="64"/>
      <c r="W210" s="32"/>
      <c r="X210" s="33"/>
      <c r="Y210" s="23"/>
      <c r="Z210" s="25"/>
      <c r="AA210" s="67"/>
      <c r="AB210" s="65"/>
      <c r="AC210" s="25"/>
      <c r="AE210" s="14">
        <f t="shared" si="7"/>
        <v>204</v>
      </c>
      <c r="AF210" s="62"/>
      <c r="AG210" s="32"/>
      <c r="AH210" s="33"/>
      <c r="AI210" s="23"/>
      <c r="AJ210" s="67"/>
      <c r="AK210" s="65"/>
      <c r="AN210" s="14">
        <v>204</v>
      </c>
      <c r="AO210" s="64"/>
      <c r="AP210" s="32"/>
      <c r="AQ210" s="33"/>
      <c r="AR210" s="23"/>
      <c r="AS210" s="25"/>
      <c r="AT210" s="67"/>
      <c r="AU210" s="65"/>
      <c r="AV210" s="25"/>
      <c r="AX210" s="14">
        <v>204</v>
      </c>
      <c r="AY210" s="64"/>
      <c r="AZ210" s="32"/>
      <c r="BA210" s="33"/>
      <c r="BB210" s="23"/>
      <c r="BC210" s="25"/>
      <c r="BD210" s="67"/>
      <c r="BE210" s="65"/>
      <c r="BF210" s="25"/>
    </row>
    <row r="211" spans="2:58" x14ac:dyDescent="0.2">
      <c r="B211" s="14">
        <f t="shared" si="6"/>
        <v>205</v>
      </c>
      <c r="C211" s="62">
        <v>61.76</v>
      </c>
      <c r="D211" s="32">
        <f>(Calculations!$E$9*Table!B211)/(Calculations!$I$9^2)</f>
        <v>134.84444444444446</v>
      </c>
      <c r="E211" s="33">
        <f>(C211-Calculations!$H$9)/(Calculations!$G$9-Calculations!$H$9)</f>
        <v>-8.3094555873925446E-2</v>
      </c>
      <c r="F211" s="23"/>
      <c r="G211" s="67">
        <f>Calculations!$H$9+(Calculations!$G$9-Calculations!$H$9)*EXP(-Calculations!$L$9*D211)</f>
        <v>58.56999991627233</v>
      </c>
      <c r="H211" s="65">
        <f>Calculations!$H$9+(Calculations!$G$9-Calculations!$H$9)*Calculations!$N$9*EXP(-(Calculations!$M$9^2)*D211)</f>
        <v>58.569999773786137</v>
      </c>
      <c r="K211" s="14">
        <v>206</v>
      </c>
      <c r="L211" s="64"/>
      <c r="M211" s="32"/>
      <c r="N211" s="33"/>
      <c r="O211" s="23"/>
      <c r="P211" s="25"/>
      <c r="Q211" s="67"/>
      <c r="R211" s="65"/>
      <c r="S211" s="25"/>
      <c r="U211" s="14">
        <v>205</v>
      </c>
      <c r="V211" s="64"/>
      <c r="W211" s="32"/>
      <c r="X211" s="33"/>
      <c r="Y211" s="23"/>
      <c r="Z211" s="25"/>
      <c r="AA211" s="67"/>
      <c r="AB211" s="65"/>
      <c r="AC211" s="25"/>
      <c r="AE211" s="14">
        <f t="shared" si="7"/>
        <v>205</v>
      </c>
      <c r="AF211" s="62"/>
      <c r="AG211" s="32"/>
      <c r="AH211" s="33"/>
      <c r="AI211" s="23"/>
      <c r="AJ211" s="67"/>
      <c r="AK211" s="65"/>
      <c r="AN211" s="14">
        <v>205</v>
      </c>
      <c r="AO211" s="64"/>
      <c r="AP211" s="32"/>
      <c r="AQ211" s="33"/>
      <c r="AR211" s="23"/>
      <c r="AS211" s="25"/>
      <c r="AT211" s="67"/>
      <c r="AU211" s="65"/>
      <c r="AV211" s="25"/>
      <c r="AX211" s="14">
        <v>205</v>
      </c>
      <c r="AY211" s="64"/>
      <c r="AZ211" s="32"/>
      <c r="BA211" s="33"/>
      <c r="BB211" s="23"/>
      <c r="BC211" s="25"/>
      <c r="BD211" s="67"/>
      <c r="BE211" s="65"/>
      <c r="BF211" s="25"/>
    </row>
    <row r="212" spans="2:58" x14ac:dyDescent="0.2">
      <c r="B212" s="14">
        <f t="shared" si="6"/>
        <v>206</v>
      </c>
      <c r="C212" s="62">
        <v>61.76</v>
      </c>
      <c r="D212" s="32">
        <f>(Calculations!$E$9*Table!B212)/(Calculations!$I$9^2)</f>
        <v>135.50222222222226</v>
      </c>
      <c r="E212" s="33">
        <f>(C212-Calculations!$H$9)/(Calculations!$G$9-Calculations!$H$9)</f>
        <v>-8.3094555873925446E-2</v>
      </c>
      <c r="F212" s="23"/>
      <c r="G212" s="67">
        <f>Calculations!$H$9+(Calculations!$G$9-Calculations!$H$9)*EXP(-Calculations!$L$9*D212)</f>
        <v>58.569999924034128</v>
      </c>
      <c r="H212" s="65">
        <f>Calculations!$H$9+(Calculations!$G$9-Calculations!$H$9)*Calculations!$N$9*EXP(-(Calculations!$M$9^2)*D212)</f>
        <v>58.569999793782479</v>
      </c>
      <c r="K212" s="14">
        <v>207</v>
      </c>
      <c r="L212" s="64"/>
      <c r="M212" s="32"/>
      <c r="N212" s="33"/>
      <c r="O212" s="23"/>
      <c r="P212" s="25"/>
      <c r="Q212" s="67"/>
      <c r="R212" s="65"/>
      <c r="S212" s="25"/>
      <c r="U212" s="14">
        <v>206</v>
      </c>
      <c r="V212" s="64"/>
      <c r="W212" s="32"/>
      <c r="X212" s="33"/>
      <c r="Y212" s="23"/>
      <c r="Z212" s="25"/>
      <c r="AA212" s="67"/>
      <c r="AB212" s="65"/>
      <c r="AC212" s="25"/>
      <c r="AE212" s="14">
        <f t="shared" si="7"/>
        <v>206</v>
      </c>
      <c r="AF212" s="62"/>
      <c r="AG212" s="32"/>
      <c r="AH212" s="33"/>
      <c r="AI212" s="23"/>
      <c r="AJ212" s="67"/>
      <c r="AK212" s="65"/>
      <c r="AN212" s="14">
        <v>206</v>
      </c>
      <c r="AO212" s="64"/>
      <c r="AP212" s="32"/>
      <c r="AQ212" s="33"/>
      <c r="AR212" s="23"/>
      <c r="AS212" s="25"/>
      <c r="AT212" s="67"/>
      <c r="AU212" s="65"/>
      <c r="AV212" s="25"/>
      <c r="AX212" s="14">
        <v>206</v>
      </c>
      <c r="AY212" s="64"/>
      <c r="AZ212" s="32"/>
      <c r="BA212" s="33"/>
      <c r="BB212" s="23"/>
      <c r="BC212" s="25"/>
      <c r="BD212" s="67"/>
      <c r="BE212" s="65"/>
      <c r="BF212" s="25"/>
    </row>
    <row r="213" spans="2:58" x14ac:dyDescent="0.2">
      <c r="B213" s="14">
        <f t="shared" si="6"/>
        <v>207</v>
      </c>
      <c r="C213" s="62">
        <v>61.79</v>
      </c>
      <c r="D213" s="32">
        <f>(Calculations!$E$9*Table!B213)/(Calculations!$I$9^2)</f>
        <v>136.16000000000003</v>
      </c>
      <c r="E213" s="33">
        <f>(C213-Calculations!$H$9)/(Calculations!$G$9-Calculations!$H$9)</f>
        <v>-8.387600937744201E-2</v>
      </c>
      <c r="F213" s="23"/>
      <c r="G213" s="67">
        <f>Calculations!$H$9+(Calculations!$G$9-Calculations!$H$9)*EXP(-Calculations!$L$9*D213)</f>
        <v>58.569999931076389</v>
      </c>
      <c r="H213" s="65">
        <f>Calculations!$H$9+(Calculations!$G$9-Calculations!$H$9)*Calculations!$N$9*EXP(-(Calculations!$M$9^2)*D213)</f>
        <v>58.56999981201124</v>
      </c>
      <c r="K213" s="14">
        <v>208</v>
      </c>
      <c r="L213" s="64"/>
      <c r="M213" s="32"/>
      <c r="N213" s="33"/>
      <c r="O213" s="23"/>
      <c r="P213" s="25"/>
      <c r="Q213" s="67"/>
      <c r="R213" s="65"/>
      <c r="S213" s="25"/>
      <c r="U213" s="14">
        <v>207</v>
      </c>
      <c r="V213" s="64"/>
      <c r="W213" s="32"/>
      <c r="X213" s="33"/>
      <c r="Y213" s="23"/>
      <c r="Z213" s="25"/>
      <c r="AA213" s="67"/>
      <c r="AB213" s="65"/>
      <c r="AC213" s="25"/>
      <c r="AE213" s="14">
        <f t="shared" si="7"/>
        <v>207</v>
      </c>
      <c r="AF213" s="62"/>
      <c r="AG213" s="32"/>
      <c r="AH213" s="33"/>
      <c r="AI213" s="23"/>
      <c r="AJ213" s="67"/>
      <c r="AK213" s="65"/>
      <c r="AN213" s="14">
        <v>207</v>
      </c>
      <c r="AO213" s="64"/>
      <c r="AP213" s="32"/>
      <c r="AQ213" s="33"/>
      <c r="AR213" s="23"/>
      <c r="AS213" s="25"/>
      <c r="AT213" s="67"/>
      <c r="AU213" s="65"/>
      <c r="AV213" s="25"/>
      <c r="AX213" s="14">
        <v>207</v>
      </c>
      <c r="AY213" s="64"/>
      <c r="AZ213" s="32"/>
      <c r="BA213" s="33"/>
      <c r="BB213" s="23"/>
      <c r="BC213" s="25"/>
      <c r="BD213" s="67"/>
      <c r="BE213" s="65"/>
      <c r="BF213" s="25"/>
    </row>
    <row r="214" spans="2:58" x14ac:dyDescent="0.2">
      <c r="B214" s="14">
        <f t="shared" si="6"/>
        <v>208</v>
      </c>
      <c r="C214" s="62">
        <v>61.79</v>
      </c>
      <c r="D214" s="32">
        <f>(Calculations!$E$9*Table!B214)/(Calculations!$I$9^2)</f>
        <v>136.81777777777782</v>
      </c>
      <c r="E214" s="33">
        <f>(C214-Calculations!$H$9)/(Calculations!$G$9-Calculations!$H$9)</f>
        <v>-8.387600937744201E-2</v>
      </c>
      <c r="F214" s="23"/>
      <c r="G214" s="67">
        <f>Calculations!$H$9+(Calculations!$G$9-Calculations!$H$9)*EXP(-Calculations!$L$9*D214)</f>
        <v>58.569999937465809</v>
      </c>
      <c r="H214" s="65">
        <f>Calculations!$H$9+(Calculations!$G$9-Calculations!$H$9)*Calculations!$N$9*EXP(-(Calculations!$M$9^2)*D214)</f>
        <v>58.569999828628653</v>
      </c>
      <c r="K214" s="14">
        <v>209</v>
      </c>
      <c r="L214" s="64"/>
      <c r="M214" s="32"/>
      <c r="N214" s="33"/>
      <c r="O214" s="23"/>
      <c r="P214" s="25"/>
      <c r="Q214" s="67"/>
      <c r="R214" s="65"/>
      <c r="S214" s="25"/>
      <c r="U214" s="14">
        <v>208</v>
      </c>
      <c r="V214" s="64"/>
      <c r="W214" s="32"/>
      <c r="X214" s="33"/>
      <c r="Y214" s="23"/>
      <c r="Z214" s="25"/>
      <c r="AA214" s="67"/>
      <c r="AB214" s="65"/>
      <c r="AC214" s="25"/>
      <c r="AE214" s="14">
        <f t="shared" si="7"/>
        <v>208</v>
      </c>
      <c r="AF214" s="62"/>
      <c r="AG214" s="32"/>
      <c r="AH214" s="33"/>
      <c r="AI214" s="23"/>
      <c r="AJ214" s="67"/>
      <c r="AK214" s="65"/>
      <c r="AN214" s="14">
        <v>208</v>
      </c>
      <c r="AO214" s="64"/>
      <c r="AP214" s="32"/>
      <c r="AQ214" s="33"/>
      <c r="AR214" s="23"/>
      <c r="AS214" s="25"/>
      <c r="AT214" s="67"/>
      <c r="AU214" s="65"/>
      <c r="AV214" s="25"/>
      <c r="AX214" s="14">
        <v>208</v>
      </c>
      <c r="AY214" s="64"/>
      <c r="AZ214" s="32"/>
      <c r="BA214" s="33"/>
      <c r="BB214" s="23"/>
      <c r="BC214" s="25"/>
      <c r="BD214" s="67"/>
      <c r="BE214" s="65"/>
      <c r="BF214" s="25"/>
    </row>
    <row r="215" spans="2:58" x14ac:dyDescent="0.2">
      <c r="B215" s="14">
        <f t="shared" si="6"/>
        <v>209</v>
      </c>
      <c r="C215" s="62">
        <v>61.79</v>
      </c>
      <c r="D215" s="32">
        <f>(Calculations!$E$9*Table!B215)/(Calculations!$I$9^2)</f>
        <v>137.47555555555559</v>
      </c>
      <c r="E215" s="33">
        <f>(C215-Calculations!$H$9)/(Calculations!$G$9-Calculations!$H$9)</f>
        <v>-8.387600937744201E-2</v>
      </c>
      <c r="F215" s="23"/>
      <c r="G215" s="67">
        <f>Calculations!$H$9+(Calculations!$G$9-Calculations!$H$9)*EXP(-Calculations!$L$9*D215)</f>
        <v>58.569999943262907</v>
      </c>
      <c r="H215" s="65">
        <f>Calculations!$H$9+(Calculations!$G$9-Calculations!$H$9)*Calculations!$N$9*EXP(-(Calculations!$M$9^2)*D215)</f>
        <v>58.569999843777154</v>
      </c>
      <c r="K215" s="14">
        <v>210</v>
      </c>
      <c r="L215" s="64"/>
      <c r="M215" s="32"/>
      <c r="N215" s="33"/>
      <c r="O215" s="23"/>
      <c r="P215" s="25"/>
      <c r="Q215" s="67"/>
      <c r="R215" s="65"/>
      <c r="S215" s="25"/>
      <c r="U215" s="14">
        <v>209</v>
      </c>
      <c r="V215" s="64"/>
      <c r="W215" s="32"/>
      <c r="X215" s="33"/>
      <c r="Y215" s="23"/>
      <c r="Z215" s="25"/>
      <c r="AA215" s="67"/>
      <c r="AB215" s="65"/>
      <c r="AC215" s="25"/>
      <c r="AE215" s="14">
        <f t="shared" si="7"/>
        <v>209</v>
      </c>
      <c r="AF215" s="62"/>
      <c r="AG215" s="32"/>
      <c r="AH215" s="33"/>
      <c r="AI215" s="23"/>
      <c r="AJ215" s="67"/>
      <c r="AK215" s="65"/>
      <c r="AN215" s="14">
        <v>209</v>
      </c>
      <c r="AO215" s="64"/>
      <c r="AP215" s="32"/>
      <c r="AQ215" s="33"/>
      <c r="AR215" s="23"/>
      <c r="AS215" s="25"/>
      <c r="AT215" s="67"/>
      <c r="AU215" s="65"/>
      <c r="AV215" s="25"/>
      <c r="AX215" s="14">
        <v>209</v>
      </c>
      <c r="AY215" s="64"/>
      <c r="AZ215" s="32"/>
      <c r="BA215" s="33"/>
      <c r="BB215" s="23"/>
      <c r="BC215" s="25"/>
      <c r="BD215" s="67"/>
      <c r="BE215" s="65"/>
      <c r="BF215" s="25"/>
    </row>
    <row r="216" spans="2:58" x14ac:dyDescent="0.2">
      <c r="B216" s="14">
        <f t="shared" si="6"/>
        <v>210</v>
      </c>
      <c r="C216" s="62">
        <v>61.79</v>
      </c>
      <c r="D216" s="32">
        <f>(Calculations!$E$9*Table!B216)/(Calculations!$I$9^2)</f>
        <v>138.13333333333335</v>
      </c>
      <c r="E216" s="33">
        <f>(C216-Calculations!$H$9)/(Calculations!$G$9-Calculations!$H$9)</f>
        <v>-8.387600937744201E-2</v>
      </c>
      <c r="F216" s="23"/>
      <c r="G216" s="67">
        <f>Calculations!$H$9+(Calculations!$G$9-Calculations!$H$9)*EXP(-Calculations!$L$9*D216)</f>
        <v>58.5699999485226</v>
      </c>
      <c r="H216" s="65">
        <f>Calculations!$H$9+(Calculations!$G$9-Calculations!$H$9)*Calculations!$N$9*EXP(-(Calculations!$M$9^2)*D216)</f>
        <v>58.569999857586588</v>
      </c>
      <c r="K216" s="14">
        <v>211</v>
      </c>
      <c r="L216" s="64"/>
      <c r="M216" s="32"/>
      <c r="N216" s="33"/>
      <c r="O216" s="23"/>
      <c r="P216" s="25"/>
      <c r="Q216" s="67"/>
      <c r="R216" s="65"/>
      <c r="S216" s="25"/>
      <c r="U216" s="14">
        <v>210</v>
      </c>
      <c r="V216" s="64"/>
      <c r="W216" s="32"/>
      <c r="X216" s="33"/>
      <c r="Y216" s="23"/>
      <c r="Z216" s="25"/>
      <c r="AA216" s="67"/>
      <c r="AB216" s="65"/>
      <c r="AC216" s="25"/>
      <c r="AE216" s="14">
        <f t="shared" si="7"/>
        <v>210</v>
      </c>
      <c r="AF216" s="62"/>
      <c r="AG216" s="32"/>
      <c r="AH216" s="33"/>
      <c r="AI216" s="23"/>
      <c r="AJ216" s="67"/>
      <c r="AK216" s="65"/>
      <c r="AN216" s="14">
        <v>210</v>
      </c>
      <c r="AO216" s="64"/>
      <c r="AP216" s="32"/>
      <c r="AQ216" s="33"/>
      <c r="AR216" s="23"/>
      <c r="AS216" s="25"/>
      <c r="AT216" s="67"/>
      <c r="AU216" s="65"/>
      <c r="AV216" s="25"/>
      <c r="AX216" s="14">
        <v>210</v>
      </c>
      <c r="AY216" s="64"/>
      <c r="AZ216" s="32"/>
      <c r="BA216" s="33"/>
      <c r="BB216" s="23"/>
      <c r="BC216" s="25"/>
      <c r="BD216" s="67"/>
      <c r="BE216" s="65"/>
      <c r="BF216" s="25"/>
    </row>
    <row r="217" spans="2:58" x14ac:dyDescent="0.2">
      <c r="B217" s="14">
        <f t="shared" si="6"/>
        <v>211</v>
      </c>
      <c r="C217" s="62">
        <v>61.79</v>
      </c>
      <c r="D217" s="32">
        <f>(Calculations!$E$9*Table!B217)/(Calculations!$I$9^2)</f>
        <v>138.79111111111115</v>
      </c>
      <c r="E217" s="33">
        <f>(C217-Calculations!$H$9)/(Calculations!$G$9-Calculations!$H$9)</f>
        <v>-8.387600937744201E-2</v>
      </c>
      <c r="F217" s="23"/>
      <c r="G217" s="67">
        <f>Calculations!$H$9+(Calculations!$G$9-Calculations!$H$9)*EXP(-Calculations!$L$9*D217)</f>
        <v>58.569999953294705</v>
      </c>
      <c r="H217" s="65">
        <f>Calculations!$H$9+(Calculations!$G$9-Calculations!$H$9)*Calculations!$N$9*EXP(-(Calculations!$M$9^2)*D217)</f>
        <v>58.56999987017533</v>
      </c>
      <c r="K217" s="14">
        <v>212</v>
      </c>
      <c r="L217" s="64"/>
      <c r="M217" s="32"/>
      <c r="N217" s="33"/>
      <c r="O217" s="23"/>
      <c r="P217" s="25"/>
      <c r="Q217" s="67"/>
      <c r="R217" s="65"/>
      <c r="S217" s="25"/>
      <c r="U217" s="14">
        <v>211</v>
      </c>
      <c r="V217" s="64"/>
      <c r="W217" s="32"/>
      <c r="X217" s="33"/>
      <c r="Y217" s="23"/>
      <c r="Z217" s="25"/>
      <c r="AA217" s="67"/>
      <c r="AB217" s="65"/>
      <c r="AC217" s="25"/>
      <c r="AE217" s="14">
        <f t="shared" si="7"/>
        <v>211</v>
      </c>
      <c r="AF217" s="62"/>
      <c r="AG217" s="32"/>
      <c r="AH217" s="33"/>
      <c r="AI217" s="23"/>
      <c r="AJ217" s="67"/>
      <c r="AK217" s="65"/>
      <c r="AN217" s="14">
        <v>211</v>
      </c>
      <c r="AO217" s="64"/>
      <c r="AP217" s="32"/>
      <c r="AQ217" s="33"/>
      <c r="AR217" s="23"/>
      <c r="AS217" s="25"/>
      <c r="AT217" s="67"/>
      <c r="AU217" s="65"/>
      <c r="AV217" s="25"/>
      <c r="AX217" s="14">
        <v>211</v>
      </c>
      <c r="AY217" s="64"/>
      <c r="AZ217" s="32"/>
      <c r="BA217" s="33"/>
      <c r="BB217" s="23"/>
      <c r="BC217" s="25"/>
      <c r="BD217" s="67"/>
      <c r="BE217" s="65"/>
      <c r="BF217" s="25"/>
    </row>
    <row r="218" spans="2:58" x14ac:dyDescent="0.2">
      <c r="B218" s="14">
        <f t="shared" si="6"/>
        <v>212</v>
      </c>
      <c r="C218" s="62">
        <v>61.79</v>
      </c>
      <c r="D218" s="32">
        <f>(Calculations!$E$9*Table!B218)/(Calculations!$I$9^2)</f>
        <v>139.44888888888889</v>
      </c>
      <c r="E218" s="33">
        <f>(C218-Calculations!$H$9)/(Calculations!$G$9-Calculations!$H$9)</f>
        <v>-8.387600937744201E-2</v>
      </c>
      <c r="F218" s="23"/>
      <c r="G218" s="67">
        <f>Calculations!$H$9+(Calculations!$G$9-Calculations!$H$9)*EXP(-Calculations!$L$9*D218)</f>
        <v>58.569999957624425</v>
      </c>
      <c r="H218" s="65">
        <f>Calculations!$H$9+(Calculations!$G$9-Calculations!$H$9)*Calculations!$N$9*EXP(-(Calculations!$M$9^2)*D218)</f>
        <v>58.569999881651285</v>
      </c>
      <c r="K218" s="14">
        <v>213</v>
      </c>
      <c r="L218" s="64"/>
      <c r="M218" s="32"/>
      <c r="N218" s="33"/>
      <c r="O218" s="23"/>
      <c r="P218" s="25"/>
      <c r="Q218" s="67"/>
      <c r="R218" s="65"/>
      <c r="S218" s="25"/>
      <c r="U218" s="14">
        <v>212</v>
      </c>
      <c r="V218" s="64"/>
      <c r="W218" s="32"/>
      <c r="X218" s="33"/>
      <c r="Y218" s="23"/>
      <c r="Z218" s="25"/>
      <c r="AA218" s="67"/>
      <c r="AB218" s="65"/>
      <c r="AC218" s="25"/>
      <c r="AE218" s="14">
        <f t="shared" si="7"/>
        <v>212</v>
      </c>
      <c r="AF218" s="62"/>
      <c r="AG218" s="32"/>
      <c r="AH218" s="33"/>
      <c r="AI218" s="23"/>
      <c r="AJ218" s="67"/>
      <c r="AK218" s="65"/>
      <c r="AN218" s="14">
        <v>212</v>
      </c>
      <c r="AO218" s="64"/>
      <c r="AP218" s="32"/>
      <c r="AQ218" s="33"/>
      <c r="AR218" s="23"/>
      <c r="AS218" s="25"/>
      <c r="AT218" s="67"/>
      <c r="AU218" s="65"/>
      <c r="AV218" s="25"/>
      <c r="AX218" s="14">
        <v>212</v>
      </c>
      <c r="AY218" s="64"/>
      <c r="AZ218" s="32"/>
      <c r="BA218" s="33"/>
      <c r="BB218" s="23"/>
      <c r="BC218" s="25"/>
      <c r="BD218" s="67"/>
      <c r="BE218" s="65"/>
      <c r="BF218" s="25"/>
    </row>
    <row r="219" spans="2:58" x14ac:dyDescent="0.2">
      <c r="B219" s="14">
        <f t="shared" si="6"/>
        <v>213</v>
      </c>
      <c r="C219" s="62">
        <v>61.79</v>
      </c>
      <c r="D219" s="32">
        <f>(Calculations!$E$9*Table!B219)/(Calculations!$I$9^2)</f>
        <v>140.10666666666668</v>
      </c>
      <c r="E219" s="33">
        <f>(C219-Calculations!$H$9)/(Calculations!$G$9-Calculations!$H$9)</f>
        <v>-8.387600937744201E-2</v>
      </c>
      <c r="F219" s="23"/>
      <c r="G219" s="67">
        <f>Calculations!$H$9+(Calculations!$G$9-Calculations!$H$9)*EXP(-Calculations!$L$9*D219)</f>
        <v>58.56999996155276</v>
      </c>
      <c r="H219" s="65">
        <f>Calculations!$H$9+(Calculations!$G$9-Calculations!$H$9)*Calculations!$N$9*EXP(-(Calculations!$M$9^2)*D219)</f>
        <v>58.569999892112811</v>
      </c>
      <c r="K219" s="14">
        <v>214</v>
      </c>
      <c r="L219" s="64"/>
      <c r="M219" s="32"/>
      <c r="N219" s="33"/>
      <c r="O219" s="23"/>
      <c r="P219" s="25"/>
      <c r="Q219" s="67"/>
      <c r="R219" s="65"/>
      <c r="S219" s="25"/>
      <c r="U219" s="14">
        <v>213</v>
      </c>
      <c r="V219" s="64"/>
      <c r="W219" s="32"/>
      <c r="X219" s="33"/>
      <c r="Y219" s="23"/>
      <c r="Z219" s="25"/>
      <c r="AA219" s="67"/>
      <c r="AB219" s="65"/>
      <c r="AC219" s="25"/>
      <c r="AE219" s="14">
        <f t="shared" si="7"/>
        <v>213</v>
      </c>
      <c r="AF219" s="62"/>
      <c r="AG219" s="32"/>
      <c r="AH219" s="33"/>
      <c r="AI219" s="23"/>
      <c r="AJ219" s="67"/>
      <c r="AK219" s="65"/>
      <c r="AN219" s="14">
        <v>213</v>
      </c>
      <c r="AO219" s="64"/>
      <c r="AP219" s="32"/>
      <c r="AQ219" s="33"/>
      <c r="AR219" s="23"/>
      <c r="AS219" s="25"/>
      <c r="AT219" s="67"/>
      <c r="AU219" s="65"/>
      <c r="AV219" s="25"/>
      <c r="AX219" s="14">
        <v>213</v>
      </c>
      <c r="AY219" s="64"/>
      <c r="AZ219" s="32"/>
      <c r="BA219" s="33"/>
      <c r="BB219" s="23"/>
      <c r="BC219" s="25"/>
      <c r="BD219" s="67"/>
      <c r="BE219" s="65"/>
      <c r="BF219" s="25"/>
    </row>
    <row r="220" spans="2:58" x14ac:dyDescent="0.2">
      <c r="B220" s="14">
        <f t="shared" si="6"/>
        <v>214</v>
      </c>
      <c r="C220" s="62">
        <v>61.79</v>
      </c>
      <c r="D220" s="32">
        <f>(Calculations!$E$9*Table!B220)/(Calculations!$I$9^2)</f>
        <v>140.76444444444448</v>
      </c>
      <c r="E220" s="33">
        <f>(C220-Calculations!$H$9)/(Calculations!$G$9-Calculations!$H$9)</f>
        <v>-8.387600937744201E-2</v>
      </c>
      <c r="F220" s="23"/>
      <c r="G220" s="67">
        <f>Calculations!$H$9+(Calculations!$G$9-Calculations!$H$9)*EXP(-Calculations!$L$9*D220)</f>
        <v>58.569999965116935</v>
      </c>
      <c r="H220" s="65">
        <f>Calculations!$H$9+(Calculations!$G$9-Calculations!$H$9)*Calculations!$N$9*EXP(-(Calculations!$M$9^2)*D220)</f>
        <v>58.569999901649581</v>
      </c>
      <c r="K220" s="14">
        <v>215</v>
      </c>
      <c r="L220" s="64"/>
      <c r="M220" s="32"/>
      <c r="N220" s="33"/>
      <c r="O220" s="23"/>
      <c r="P220" s="25"/>
      <c r="Q220" s="67"/>
      <c r="R220" s="65"/>
      <c r="S220" s="25"/>
      <c r="U220" s="14">
        <v>214</v>
      </c>
      <c r="V220" s="64"/>
      <c r="W220" s="32"/>
      <c r="X220" s="33"/>
      <c r="Y220" s="23"/>
      <c r="Z220" s="25"/>
      <c r="AA220" s="67"/>
      <c r="AB220" s="65"/>
      <c r="AC220" s="25"/>
      <c r="AE220" s="14">
        <f t="shared" si="7"/>
        <v>214</v>
      </c>
      <c r="AF220" s="62"/>
      <c r="AG220" s="32"/>
      <c r="AH220" s="33"/>
      <c r="AI220" s="23"/>
      <c r="AJ220" s="67"/>
      <c r="AK220" s="65"/>
      <c r="AN220" s="14">
        <v>214</v>
      </c>
      <c r="AO220" s="64"/>
      <c r="AP220" s="32"/>
      <c r="AQ220" s="33"/>
      <c r="AR220" s="23"/>
      <c r="AS220" s="25"/>
      <c r="AT220" s="67"/>
      <c r="AU220" s="65"/>
      <c r="AV220" s="25"/>
      <c r="AX220" s="14">
        <v>214</v>
      </c>
      <c r="AY220" s="64"/>
      <c r="AZ220" s="32"/>
      <c r="BA220" s="33"/>
      <c r="BB220" s="23"/>
      <c r="BC220" s="25"/>
      <c r="BD220" s="67"/>
      <c r="BE220" s="65"/>
      <c r="BF220" s="25"/>
    </row>
    <row r="221" spans="2:58" x14ac:dyDescent="0.2">
      <c r="B221" s="14">
        <f t="shared" si="6"/>
        <v>215</v>
      </c>
      <c r="C221" s="62">
        <v>61.79</v>
      </c>
      <c r="D221" s="32">
        <f>(Calculations!$E$9*Table!B221)/(Calculations!$I$9^2)</f>
        <v>141.42222222222222</v>
      </c>
      <c r="E221" s="33">
        <f>(C221-Calculations!$H$9)/(Calculations!$G$9-Calculations!$H$9)</f>
        <v>-8.387600937744201E-2</v>
      </c>
      <c r="F221" s="23"/>
      <c r="G221" s="67">
        <f>Calculations!$H$9+(Calculations!$G$9-Calculations!$H$9)*EXP(-Calculations!$L$9*D221)</f>
        <v>58.569999968350693</v>
      </c>
      <c r="H221" s="65">
        <f>Calculations!$H$9+(Calculations!$G$9-Calculations!$H$9)*Calculations!$N$9*EXP(-(Calculations!$M$9^2)*D221)</f>
        <v>58.569999910343341</v>
      </c>
      <c r="K221" s="14">
        <v>216</v>
      </c>
      <c r="L221" s="64"/>
      <c r="M221" s="32"/>
      <c r="N221" s="33"/>
      <c r="O221" s="23"/>
      <c r="P221" s="25"/>
      <c r="Q221" s="67"/>
      <c r="R221" s="65"/>
      <c r="S221" s="25"/>
      <c r="U221" s="14">
        <v>215</v>
      </c>
      <c r="V221" s="64"/>
      <c r="W221" s="32"/>
      <c r="X221" s="33"/>
      <c r="Y221" s="23"/>
      <c r="Z221" s="25"/>
      <c r="AA221" s="67"/>
      <c r="AB221" s="65"/>
      <c r="AC221" s="25"/>
      <c r="AE221" s="14">
        <f t="shared" si="7"/>
        <v>215</v>
      </c>
      <c r="AF221" s="62"/>
      <c r="AG221" s="32"/>
      <c r="AH221" s="33"/>
      <c r="AI221" s="23"/>
      <c r="AJ221" s="67"/>
      <c r="AK221" s="65"/>
      <c r="AN221" s="14">
        <v>215</v>
      </c>
      <c r="AO221" s="64"/>
      <c r="AP221" s="32"/>
      <c r="AQ221" s="33"/>
      <c r="AR221" s="23"/>
      <c r="AS221" s="25"/>
      <c r="AT221" s="67"/>
      <c r="AU221" s="65"/>
      <c r="AV221" s="25"/>
      <c r="AX221" s="14">
        <v>215</v>
      </c>
      <c r="AY221" s="64"/>
      <c r="AZ221" s="32"/>
      <c r="BA221" s="33"/>
      <c r="BB221" s="23"/>
      <c r="BC221" s="25"/>
      <c r="BD221" s="67"/>
      <c r="BE221" s="65"/>
      <c r="BF221" s="25"/>
    </row>
    <row r="222" spans="2:58" x14ac:dyDescent="0.2">
      <c r="B222" s="14">
        <f t="shared" si="6"/>
        <v>216</v>
      </c>
      <c r="C222" s="62">
        <v>61.79</v>
      </c>
      <c r="D222" s="32">
        <f>(Calculations!$E$9*Table!B222)/(Calculations!$I$9^2)</f>
        <v>142.08000000000001</v>
      </c>
      <c r="E222" s="33">
        <f>(C222-Calculations!$H$9)/(Calculations!$G$9-Calculations!$H$9)</f>
        <v>-8.387600937744201E-2</v>
      </c>
      <c r="F222" s="23"/>
      <c r="G222" s="67">
        <f>Calculations!$H$9+(Calculations!$G$9-Calculations!$H$9)*EXP(-Calculations!$L$9*D222)</f>
        <v>58.56999997128468</v>
      </c>
      <c r="H222" s="65">
        <f>Calculations!$H$9+(Calculations!$G$9-Calculations!$H$9)*Calculations!$N$9*EXP(-(Calculations!$M$9^2)*D222)</f>
        <v>58.569999918268614</v>
      </c>
      <c r="K222" s="14">
        <v>217</v>
      </c>
      <c r="L222" s="64"/>
      <c r="M222" s="32"/>
      <c r="N222" s="33"/>
      <c r="O222" s="23"/>
      <c r="P222" s="25"/>
      <c r="Q222" s="67"/>
      <c r="R222" s="65"/>
      <c r="S222" s="25"/>
      <c r="U222" s="14">
        <v>216</v>
      </c>
      <c r="V222" s="64"/>
      <c r="W222" s="32"/>
      <c r="X222" s="33"/>
      <c r="Y222" s="23"/>
      <c r="Z222" s="25"/>
      <c r="AA222" s="67"/>
      <c r="AB222" s="65"/>
      <c r="AC222" s="25"/>
      <c r="AE222" s="14">
        <f t="shared" si="7"/>
        <v>216</v>
      </c>
      <c r="AF222" s="62"/>
      <c r="AG222" s="32"/>
      <c r="AH222" s="33"/>
      <c r="AI222" s="23"/>
      <c r="AJ222" s="67"/>
      <c r="AK222" s="65"/>
      <c r="AN222" s="14">
        <v>216</v>
      </c>
      <c r="AO222" s="64"/>
      <c r="AP222" s="32"/>
      <c r="AQ222" s="33"/>
      <c r="AR222" s="23"/>
      <c r="AS222" s="25"/>
      <c r="AT222" s="67"/>
      <c r="AU222" s="65"/>
      <c r="AV222" s="25"/>
      <c r="AX222" s="14">
        <v>216</v>
      </c>
      <c r="AY222" s="64"/>
      <c r="AZ222" s="32"/>
      <c r="BA222" s="33"/>
      <c r="BB222" s="23"/>
      <c r="BC222" s="25"/>
      <c r="BD222" s="67"/>
      <c r="BE222" s="65"/>
      <c r="BF222" s="25"/>
    </row>
    <row r="223" spans="2:58" x14ac:dyDescent="0.2">
      <c r="B223" s="14">
        <f t="shared" si="6"/>
        <v>217</v>
      </c>
      <c r="C223" s="62">
        <v>61.76</v>
      </c>
      <c r="D223" s="32">
        <f>(Calculations!$E$9*Table!B223)/(Calculations!$I$9^2)</f>
        <v>142.73777777777781</v>
      </c>
      <c r="E223" s="33">
        <f>(C223-Calculations!$H$9)/(Calculations!$G$9-Calculations!$H$9)</f>
        <v>-8.3094555873925446E-2</v>
      </c>
      <c r="F223" s="23"/>
      <c r="G223" s="67">
        <f>Calculations!$H$9+(Calculations!$G$9-Calculations!$H$9)*EXP(-Calculations!$L$9*D223)</f>
        <v>58.569999973946672</v>
      </c>
      <c r="H223" s="65">
        <f>Calculations!$H$9+(Calculations!$G$9-Calculations!$H$9)*Calculations!$N$9*EXP(-(Calculations!$M$9^2)*D223)</f>
        <v>58.56999992549332</v>
      </c>
      <c r="K223" s="14">
        <v>218</v>
      </c>
      <c r="L223" s="64"/>
      <c r="M223" s="32"/>
      <c r="N223" s="33"/>
      <c r="O223" s="23"/>
      <c r="P223" s="25"/>
      <c r="Q223" s="67"/>
      <c r="R223" s="65"/>
      <c r="S223" s="25"/>
      <c r="U223" s="14">
        <v>217</v>
      </c>
      <c r="V223" s="64"/>
      <c r="W223" s="32"/>
      <c r="X223" s="33"/>
      <c r="Y223" s="23"/>
      <c r="Z223" s="25"/>
      <c r="AA223" s="67"/>
      <c r="AB223" s="65"/>
      <c r="AC223" s="25"/>
      <c r="AE223" s="14">
        <f t="shared" si="7"/>
        <v>217</v>
      </c>
      <c r="AF223" s="62"/>
      <c r="AG223" s="32"/>
      <c r="AH223" s="33"/>
      <c r="AI223" s="23"/>
      <c r="AJ223" s="67"/>
      <c r="AK223" s="65"/>
      <c r="AN223" s="14">
        <v>217</v>
      </c>
      <c r="AO223" s="64"/>
      <c r="AP223" s="32"/>
      <c r="AQ223" s="33"/>
      <c r="AR223" s="23"/>
      <c r="AS223" s="25"/>
      <c r="AT223" s="67"/>
      <c r="AU223" s="65"/>
      <c r="AV223" s="25"/>
      <c r="AX223" s="14">
        <v>217</v>
      </c>
      <c r="AY223" s="64"/>
      <c r="AZ223" s="32"/>
      <c r="BA223" s="33"/>
      <c r="BB223" s="23"/>
      <c r="BC223" s="25"/>
      <c r="BD223" s="67"/>
      <c r="BE223" s="65"/>
      <c r="BF223" s="25"/>
    </row>
    <row r="224" spans="2:58" x14ac:dyDescent="0.2">
      <c r="B224" s="14">
        <f t="shared" si="6"/>
        <v>218</v>
      </c>
      <c r="C224" s="62">
        <v>61.79</v>
      </c>
      <c r="D224" s="32">
        <f>(Calculations!$E$9*Table!B224)/(Calculations!$I$9^2)</f>
        <v>143.39555555555557</v>
      </c>
      <c r="E224" s="33">
        <f>(C224-Calculations!$H$9)/(Calculations!$G$9-Calculations!$H$9)</f>
        <v>-8.387600937744201E-2</v>
      </c>
      <c r="F224" s="23"/>
      <c r="G224" s="67">
        <f>Calculations!$H$9+(Calculations!$G$9-Calculations!$H$9)*EXP(-Calculations!$L$9*D224)</f>
        <v>58.569999976361892</v>
      </c>
      <c r="H224" s="65">
        <f>Calculations!$H$9+(Calculations!$G$9-Calculations!$H$9)*Calculations!$N$9*EXP(-(Calculations!$M$9^2)*D224)</f>
        <v>58.569999932079398</v>
      </c>
      <c r="K224" s="14">
        <v>219</v>
      </c>
      <c r="L224" s="64"/>
      <c r="M224" s="32"/>
      <c r="N224" s="33"/>
      <c r="O224" s="23"/>
      <c r="P224" s="25"/>
      <c r="Q224" s="67"/>
      <c r="R224" s="65"/>
      <c r="S224" s="25"/>
      <c r="U224" s="14">
        <v>218</v>
      </c>
      <c r="V224" s="64"/>
      <c r="W224" s="32"/>
      <c r="X224" s="33"/>
      <c r="Y224" s="23"/>
      <c r="Z224" s="25"/>
      <c r="AA224" s="67"/>
      <c r="AB224" s="65"/>
      <c r="AC224" s="25"/>
      <c r="AE224" s="14">
        <f t="shared" si="7"/>
        <v>218</v>
      </c>
      <c r="AF224" s="62"/>
      <c r="AG224" s="32"/>
      <c r="AH224" s="33"/>
      <c r="AI224" s="23"/>
      <c r="AJ224" s="67"/>
      <c r="AK224" s="65"/>
      <c r="AN224" s="14">
        <v>218</v>
      </c>
      <c r="AO224" s="64"/>
      <c r="AP224" s="32"/>
      <c r="AQ224" s="33"/>
      <c r="AR224" s="23"/>
      <c r="AS224" s="25"/>
      <c r="AT224" s="67"/>
      <c r="AU224" s="65"/>
      <c r="AV224" s="25"/>
      <c r="AX224" s="14">
        <v>218</v>
      </c>
      <c r="AY224" s="64"/>
      <c r="AZ224" s="32"/>
      <c r="BA224" s="33"/>
      <c r="BB224" s="23"/>
      <c r="BC224" s="25"/>
      <c r="BD224" s="67"/>
      <c r="BE224" s="65"/>
      <c r="BF224" s="25"/>
    </row>
    <row r="225" spans="2:58" x14ac:dyDescent="0.2">
      <c r="B225" s="14">
        <f t="shared" si="6"/>
        <v>219</v>
      </c>
      <c r="C225" s="62">
        <v>61.79</v>
      </c>
      <c r="D225" s="32">
        <f>(Calculations!$E$9*Table!B225)/(Calculations!$I$9^2)</f>
        <v>144.05333333333334</v>
      </c>
      <c r="E225" s="33">
        <f>(C225-Calculations!$H$9)/(Calculations!$G$9-Calculations!$H$9)</f>
        <v>-8.387600937744201E-2</v>
      </c>
      <c r="F225" s="23"/>
      <c r="G225" s="67">
        <f>Calculations!$H$9+(Calculations!$G$9-Calculations!$H$9)*EXP(-Calculations!$L$9*D225)</f>
        <v>58.569999978553213</v>
      </c>
      <c r="H225" s="65">
        <f>Calculations!$H$9+(Calculations!$G$9-Calculations!$H$9)*Calculations!$N$9*EXP(-(Calculations!$M$9^2)*D225)</f>
        <v>58.569999938083292</v>
      </c>
      <c r="K225" s="14">
        <v>220</v>
      </c>
      <c r="L225" s="64"/>
      <c r="M225" s="32"/>
      <c r="N225" s="33"/>
      <c r="O225" s="23"/>
      <c r="P225" s="25"/>
      <c r="Q225" s="67"/>
      <c r="R225" s="65"/>
      <c r="S225" s="25"/>
      <c r="U225" s="14">
        <v>219</v>
      </c>
      <c r="V225" s="64"/>
      <c r="W225" s="32"/>
      <c r="X225" s="33"/>
      <c r="Y225" s="23"/>
      <c r="Z225" s="25"/>
      <c r="AA225" s="67"/>
      <c r="AB225" s="65"/>
      <c r="AC225" s="25"/>
      <c r="AE225" s="14">
        <f t="shared" si="7"/>
        <v>219</v>
      </c>
      <c r="AF225" s="62"/>
      <c r="AG225" s="32"/>
      <c r="AH225" s="33"/>
      <c r="AI225" s="23"/>
      <c r="AJ225" s="67"/>
      <c r="AK225" s="65"/>
      <c r="AN225" s="14">
        <v>219</v>
      </c>
      <c r="AO225" s="64"/>
      <c r="AP225" s="32"/>
      <c r="AQ225" s="33"/>
      <c r="AR225" s="23"/>
      <c r="AS225" s="25"/>
      <c r="AT225" s="67"/>
      <c r="AU225" s="65"/>
      <c r="AV225" s="25"/>
      <c r="AX225" s="14">
        <v>219</v>
      </c>
      <c r="AY225" s="64"/>
      <c r="AZ225" s="32"/>
      <c r="BA225" s="33"/>
      <c r="BB225" s="23"/>
      <c r="BC225" s="25"/>
      <c r="BD225" s="67"/>
      <c r="BE225" s="65"/>
      <c r="BF225" s="25"/>
    </row>
    <row r="226" spans="2:58" x14ac:dyDescent="0.2">
      <c r="B226" s="14">
        <f t="shared" si="6"/>
        <v>220</v>
      </c>
      <c r="C226" s="62">
        <v>61.79</v>
      </c>
      <c r="D226" s="32">
        <f>(Calculations!$E$9*Table!B226)/(Calculations!$I$9^2)</f>
        <v>144.71111111111114</v>
      </c>
      <c r="E226" s="33">
        <f>(C226-Calculations!$H$9)/(Calculations!$G$9-Calculations!$H$9)</f>
        <v>-8.387600937744201E-2</v>
      </c>
      <c r="F226" s="23"/>
      <c r="G226" s="67">
        <f>Calculations!$H$9+(Calculations!$G$9-Calculations!$H$9)*EXP(-Calculations!$L$9*D226)</f>
        <v>58.56999998054139</v>
      </c>
      <c r="H226" s="65">
        <f>Calculations!$H$9+(Calculations!$G$9-Calculations!$H$9)*Calculations!$N$9*EXP(-(Calculations!$M$9^2)*D226)</f>
        <v>58.569999943556468</v>
      </c>
      <c r="K226" s="14">
        <v>221</v>
      </c>
      <c r="L226" s="64"/>
      <c r="M226" s="32"/>
      <c r="N226" s="33"/>
      <c r="O226" s="23"/>
      <c r="P226" s="25"/>
      <c r="Q226" s="67"/>
      <c r="R226" s="65"/>
      <c r="S226" s="25"/>
      <c r="U226" s="14">
        <v>220</v>
      </c>
      <c r="V226" s="64"/>
      <c r="W226" s="32"/>
      <c r="X226" s="33"/>
      <c r="Y226" s="23"/>
      <c r="Z226" s="25"/>
      <c r="AA226" s="67"/>
      <c r="AB226" s="65"/>
      <c r="AC226" s="25"/>
      <c r="AE226" s="14">
        <f t="shared" si="7"/>
        <v>220</v>
      </c>
      <c r="AF226" s="62"/>
      <c r="AG226" s="32"/>
      <c r="AH226" s="33"/>
      <c r="AI226" s="23"/>
      <c r="AJ226" s="67"/>
      <c r="AK226" s="65"/>
      <c r="AN226" s="14">
        <v>220</v>
      </c>
      <c r="AO226" s="64"/>
      <c r="AP226" s="32"/>
      <c r="AQ226" s="33"/>
      <c r="AR226" s="23"/>
      <c r="AS226" s="25"/>
      <c r="AT226" s="67"/>
      <c r="AU226" s="65"/>
      <c r="AV226" s="25"/>
      <c r="AX226" s="14">
        <v>220</v>
      </c>
      <c r="AY226" s="64"/>
      <c r="AZ226" s="32"/>
      <c r="BA226" s="33"/>
      <c r="BB226" s="23"/>
      <c r="BC226" s="25"/>
      <c r="BD226" s="67"/>
      <c r="BE226" s="65"/>
      <c r="BF226" s="25"/>
    </row>
    <row r="227" spans="2:58" x14ac:dyDescent="0.2">
      <c r="B227" s="14">
        <f t="shared" si="6"/>
        <v>221</v>
      </c>
      <c r="C227" s="62">
        <v>61.79</v>
      </c>
      <c r="D227" s="32">
        <f>(Calculations!$E$9*Table!B227)/(Calculations!$I$9^2)</f>
        <v>145.3688888888889</v>
      </c>
      <c r="E227" s="33">
        <f>(C227-Calculations!$H$9)/(Calculations!$G$9-Calculations!$H$9)</f>
        <v>-8.387600937744201E-2</v>
      </c>
      <c r="F227" s="23"/>
      <c r="G227" s="67">
        <f>Calculations!$H$9+(Calculations!$G$9-Calculations!$H$9)*EXP(-Calculations!$L$9*D227)</f>
        <v>58.569999982345266</v>
      </c>
      <c r="H227" s="65">
        <f>Calculations!$H$9+(Calculations!$G$9-Calculations!$H$9)*Calculations!$N$9*EXP(-(Calculations!$M$9^2)*D227)</f>
        <v>58.569999948545835</v>
      </c>
      <c r="K227" s="14">
        <v>222</v>
      </c>
      <c r="L227" s="64"/>
      <c r="M227" s="32"/>
      <c r="N227" s="33"/>
      <c r="O227" s="23"/>
      <c r="P227" s="25"/>
      <c r="Q227" s="67"/>
      <c r="R227" s="65"/>
      <c r="S227" s="25"/>
      <c r="U227" s="14">
        <v>221</v>
      </c>
      <c r="V227" s="64"/>
      <c r="W227" s="32"/>
      <c r="X227" s="33"/>
      <c r="Y227" s="23"/>
      <c r="Z227" s="25"/>
      <c r="AA227" s="67"/>
      <c r="AB227" s="65"/>
      <c r="AC227" s="25"/>
      <c r="AE227" s="14">
        <f t="shared" si="7"/>
        <v>221</v>
      </c>
      <c r="AF227" s="62"/>
      <c r="AG227" s="32"/>
      <c r="AH227" s="33"/>
      <c r="AI227" s="23"/>
      <c r="AJ227" s="67"/>
      <c r="AK227" s="65"/>
      <c r="AN227" s="14">
        <v>221</v>
      </c>
      <c r="AO227" s="64"/>
      <c r="AP227" s="32"/>
      <c r="AQ227" s="33"/>
      <c r="AR227" s="23"/>
      <c r="AS227" s="25"/>
      <c r="AT227" s="67"/>
      <c r="AU227" s="65"/>
      <c r="AV227" s="25"/>
      <c r="AX227" s="14">
        <v>221</v>
      </c>
      <c r="AY227" s="64"/>
      <c r="AZ227" s="32"/>
      <c r="BA227" s="33"/>
      <c r="BB227" s="23"/>
      <c r="BC227" s="25"/>
      <c r="BD227" s="67"/>
      <c r="BE227" s="65"/>
      <c r="BF227" s="25"/>
    </row>
    <row r="228" spans="2:58" x14ac:dyDescent="0.2">
      <c r="B228" s="14">
        <f t="shared" si="6"/>
        <v>222</v>
      </c>
      <c r="C228" s="62">
        <v>61.79</v>
      </c>
      <c r="D228" s="32">
        <f>(Calculations!$E$9*Table!B228)/(Calculations!$I$9^2)</f>
        <v>146.0266666666667</v>
      </c>
      <c r="E228" s="33">
        <f>(C228-Calculations!$H$9)/(Calculations!$G$9-Calculations!$H$9)</f>
        <v>-8.387600937744201E-2</v>
      </c>
      <c r="F228" s="23"/>
      <c r="G228" s="67">
        <f>Calculations!$H$9+(Calculations!$G$9-Calculations!$H$9)*EXP(-Calculations!$L$9*D228)</f>
        <v>58.569999983981909</v>
      </c>
      <c r="H228" s="65">
        <f>Calculations!$H$9+(Calculations!$G$9-Calculations!$H$9)*Calculations!$N$9*EXP(-(Calculations!$M$9^2)*D228)</f>
        <v>58.569999953094168</v>
      </c>
      <c r="K228" s="14">
        <v>223</v>
      </c>
      <c r="L228" s="64"/>
      <c r="M228" s="32"/>
      <c r="N228" s="33"/>
      <c r="O228" s="23"/>
      <c r="P228" s="25"/>
      <c r="Q228" s="67"/>
      <c r="R228" s="65"/>
      <c r="S228" s="25"/>
      <c r="U228" s="14">
        <v>222</v>
      </c>
      <c r="V228" s="64"/>
      <c r="W228" s="32"/>
      <c r="X228" s="33"/>
      <c r="Y228" s="23"/>
      <c r="Z228" s="25"/>
      <c r="AA228" s="67"/>
      <c r="AB228" s="65"/>
      <c r="AC228" s="25"/>
      <c r="AE228" s="14">
        <f t="shared" si="7"/>
        <v>222</v>
      </c>
      <c r="AF228" s="62"/>
      <c r="AG228" s="32"/>
      <c r="AH228" s="33"/>
      <c r="AI228" s="23"/>
      <c r="AJ228" s="67"/>
      <c r="AK228" s="65"/>
      <c r="AN228" s="14">
        <v>222</v>
      </c>
      <c r="AO228" s="64"/>
      <c r="AP228" s="32"/>
      <c r="AQ228" s="33"/>
      <c r="AR228" s="23"/>
      <c r="AS228" s="25"/>
      <c r="AT228" s="67"/>
      <c r="AU228" s="65"/>
      <c r="AV228" s="25"/>
      <c r="AX228" s="14">
        <v>222</v>
      </c>
      <c r="AY228" s="64"/>
      <c r="AZ228" s="32"/>
      <c r="BA228" s="33"/>
      <c r="BB228" s="23"/>
      <c r="BC228" s="25"/>
      <c r="BD228" s="67"/>
      <c r="BE228" s="65"/>
      <c r="BF228" s="25"/>
    </row>
    <row r="229" spans="2:58" x14ac:dyDescent="0.2">
      <c r="B229" s="14">
        <f t="shared" si="6"/>
        <v>223</v>
      </c>
      <c r="C229" s="62">
        <v>61.79</v>
      </c>
      <c r="D229" s="32">
        <f>(Calculations!$E$9*Table!B229)/(Calculations!$I$9^2)</f>
        <v>146.68444444444447</v>
      </c>
      <c r="E229" s="33">
        <f>(C229-Calculations!$H$9)/(Calculations!$G$9-Calculations!$H$9)</f>
        <v>-8.387600937744201E-2</v>
      </c>
      <c r="F229" s="23"/>
      <c r="G229" s="67">
        <f>Calculations!$H$9+(Calculations!$G$9-Calculations!$H$9)*EXP(-Calculations!$L$9*D229)</f>
        <v>58.569999985466829</v>
      </c>
      <c r="H229" s="65">
        <f>Calculations!$H$9+(Calculations!$G$9-Calculations!$H$9)*Calculations!$N$9*EXP(-(Calculations!$M$9^2)*D229)</f>
        <v>58.569999957240441</v>
      </c>
      <c r="K229" s="14">
        <v>224</v>
      </c>
      <c r="L229" s="64"/>
      <c r="M229" s="32"/>
      <c r="N229" s="33"/>
      <c r="O229" s="23"/>
      <c r="P229" s="25"/>
      <c r="Q229" s="67"/>
      <c r="R229" s="65"/>
      <c r="S229" s="25"/>
      <c r="U229" s="14">
        <v>223</v>
      </c>
      <c r="V229" s="64"/>
      <c r="W229" s="32"/>
      <c r="X229" s="33"/>
      <c r="Y229" s="23"/>
      <c r="Z229" s="25"/>
      <c r="AA229" s="67"/>
      <c r="AB229" s="65"/>
      <c r="AC229" s="25"/>
      <c r="AE229" s="14">
        <f t="shared" si="7"/>
        <v>223</v>
      </c>
      <c r="AF229" s="62"/>
      <c r="AG229" s="32"/>
      <c r="AH229" s="33"/>
      <c r="AI229" s="23"/>
      <c r="AJ229" s="67"/>
      <c r="AK229" s="65"/>
      <c r="AN229" s="14">
        <v>223</v>
      </c>
      <c r="AO229" s="64"/>
      <c r="AP229" s="32"/>
      <c r="AQ229" s="33"/>
      <c r="AR229" s="23"/>
      <c r="AS229" s="25"/>
      <c r="AT229" s="67"/>
      <c r="AU229" s="65"/>
      <c r="AV229" s="25"/>
      <c r="AX229" s="14">
        <v>223</v>
      </c>
      <c r="AY229" s="64"/>
      <c r="AZ229" s="32"/>
      <c r="BA229" s="33"/>
      <c r="BB229" s="23"/>
      <c r="BC229" s="25"/>
      <c r="BD229" s="67"/>
      <c r="BE229" s="65"/>
      <c r="BF229" s="25"/>
    </row>
    <row r="230" spans="2:58" x14ac:dyDescent="0.2">
      <c r="B230" s="14">
        <f t="shared" si="6"/>
        <v>224</v>
      </c>
      <c r="C230" s="62">
        <v>61.79</v>
      </c>
      <c r="D230" s="32">
        <f>(Calculations!$E$9*Table!B230)/(Calculations!$I$9^2)</f>
        <v>147.34222222222223</v>
      </c>
      <c r="E230" s="33">
        <f>(C230-Calculations!$H$9)/(Calculations!$G$9-Calculations!$H$9)</f>
        <v>-8.387600937744201E-2</v>
      </c>
      <c r="F230" s="23"/>
      <c r="G230" s="67">
        <f>Calculations!$H$9+(Calculations!$G$9-Calculations!$H$9)*EXP(-Calculations!$L$9*D230)</f>
        <v>58.569999986814096</v>
      </c>
      <c r="H230" s="65">
        <f>Calculations!$H$9+(Calculations!$G$9-Calculations!$H$9)*Calculations!$N$9*EXP(-(Calculations!$M$9^2)*D230)</f>
        <v>58.569999961020208</v>
      </c>
      <c r="K230" s="14">
        <v>225</v>
      </c>
      <c r="L230" s="64"/>
      <c r="M230" s="32"/>
      <c r="N230" s="33"/>
      <c r="O230" s="23"/>
      <c r="P230" s="25"/>
      <c r="Q230" s="67"/>
      <c r="R230" s="65"/>
      <c r="S230" s="25"/>
      <c r="U230" s="14">
        <v>224</v>
      </c>
      <c r="V230" s="64"/>
      <c r="W230" s="32"/>
      <c r="X230" s="33"/>
      <c r="Y230" s="23"/>
      <c r="Z230" s="25"/>
      <c r="AA230" s="67"/>
      <c r="AB230" s="65"/>
      <c r="AC230" s="25"/>
      <c r="AE230" s="14">
        <f t="shared" si="7"/>
        <v>224</v>
      </c>
      <c r="AF230" s="62"/>
      <c r="AG230" s="32"/>
      <c r="AH230" s="33"/>
      <c r="AI230" s="23"/>
      <c r="AJ230" s="67"/>
      <c r="AK230" s="65"/>
      <c r="AN230" s="14">
        <v>224</v>
      </c>
      <c r="AO230" s="64"/>
      <c r="AP230" s="32"/>
      <c r="AQ230" s="33"/>
      <c r="AR230" s="23"/>
      <c r="AS230" s="25"/>
      <c r="AT230" s="67"/>
      <c r="AU230" s="65"/>
      <c r="AV230" s="25"/>
      <c r="AX230" s="14">
        <v>224</v>
      </c>
      <c r="AY230" s="64"/>
      <c r="AZ230" s="32"/>
      <c r="BA230" s="33"/>
      <c r="BB230" s="23"/>
      <c r="BC230" s="25"/>
      <c r="BD230" s="67"/>
      <c r="BE230" s="65"/>
      <c r="BF230" s="25"/>
    </row>
    <row r="231" spans="2:58" x14ac:dyDescent="0.2">
      <c r="B231" s="14">
        <f t="shared" si="6"/>
        <v>225</v>
      </c>
      <c r="C231" s="62">
        <v>61.79</v>
      </c>
      <c r="D231" s="32">
        <f>(Calculations!$E$9*Table!B231)/(Calculations!$I$9^2)</f>
        <v>148.00000000000003</v>
      </c>
      <c r="E231" s="33">
        <f>(C231-Calculations!$H$9)/(Calculations!$G$9-Calculations!$H$9)</f>
        <v>-8.387600937744201E-2</v>
      </c>
      <c r="F231" s="23"/>
      <c r="G231" s="67">
        <f>Calculations!$H$9+(Calculations!$G$9-Calculations!$H$9)*EXP(-Calculations!$L$9*D231)</f>
        <v>58.569999988036471</v>
      </c>
      <c r="H231" s="65">
        <f>Calculations!$H$9+(Calculations!$G$9-Calculations!$H$9)*Calculations!$N$9*EXP(-(Calculations!$M$9^2)*D231)</f>
        <v>58.569999964465858</v>
      </c>
      <c r="K231" s="14">
        <v>226</v>
      </c>
      <c r="L231" s="64"/>
      <c r="M231" s="32"/>
      <c r="N231" s="33"/>
      <c r="O231" s="23"/>
      <c r="P231" s="25"/>
      <c r="Q231" s="67"/>
      <c r="R231" s="65"/>
      <c r="S231" s="25"/>
      <c r="U231" s="14">
        <v>225</v>
      </c>
      <c r="V231" s="64"/>
      <c r="W231" s="32"/>
      <c r="X231" s="33"/>
      <c r="Y231" s="23"/>
      <c r="Z231" s="25"/>
      <c r="AA231" s="67"/>
      <c r="AB231" s="65"/>
      <c r="AC231" s="25"/>
      <c r="AE231" s="14">
        <f t="shared" si="7"/>
        <v>225</v>
      </c>
      <c r="AF231" s="62"/>
      <c r="AG231" s="32"/>
      <c r="AH231" s="33"/>
      <c r="AI231" s="23"/>
      <c r="AJ231" s="67"/>
      <c r="AK231" s="65"/>
      <c r="AN231" s="14">
        <v>225</v>
      </c>
      <c r="AO231" s="64"/>
      <c r="AP231" s="32"/>
      <c r="AQ231" s="33"/>
      <c r="AR231" s="23"/>
      <c r="AS231" s="25"/>
      <c r="AT231" s="67"/>
      <c r="AU231" s="65"/>
      <c r="AV231" s="25"/>
      <c r="AX231" s="14">
        <v>225</v>
      </c>
      <c r="AY231" s="64"/>
      <c r="AZ231" s="32"/>
      <c r="BA231" s="33"/>
      <c r="BB231" s="23"/>
      <c r="BC231" s="25"/>
      <c r="BD231" s="67"/>
      <c r="BE231" s="65"/>
      <c r="BF231" s="25"/>
    </row>
    <row r="232" spans="2:58" x14ac:dyDescent="0.2">
      <c r="B232" s="14">
        <f t="shared" si="6"/>
        <v>226</v>
      </c>
      <c r="C232" s="62">
        <v>61.76</v>
      </c>
      <c r="D232" s="32">
        <f>(Calculations!$E$9*Table!B232)/(Calculations!$I$9^2)</f>
        <v>148.6577777777778</v>
      </c>
      <c r="E232" s="33">
        <f>(C232-Calculations!$H$9)/(Calculations!$G$9-Calculations!$H$9)</f>
        <v>-8.3094555873925446E-2</v>
      </c>
      <c r="F232" s="23"/>
      <c r="G232" s="67">
        <f>Calculations!$H$9+(Calculations!$G$9-Calculations!$H$9)*EXP(-Calculations!$L$9*D232)</f>
        <v>58.569999989145522</v>
      </c>
      <c r="H232" s="65">
        <f>Calculations!$H$9+(Calculations!$G$9-Calculations!$H$9)*Calculations!$N$9*EXP(-(Calculations!$M$9^2)*D232)</f>
        <v>58.569999967606925</v>
      </c>
      <c r="K232" s="14">
        <v>227</v>
      </c>
      <c r="L232" s="64"/>
      <c r="M232" s="32"/>
      <c r="N232" s="33"/>
      <c r="O232" s="23"/>
      <c r="P232" s="25"/>
      <c r="Q232" s="67"/>
      <c r="R232" s="65"/>
      <c r="S232" s="25"/>
      <c r="U232" s="14">
        <v>226</v>
      </c>
      <c r="V232" s="64"/>
      <c r="W232" s="32"/>
      <c r="X232" s="33"/>
      <c r="Y232" s="23"/>
      <c r="Z232" s="25"/>
      <c r="AA232" s="67"/>
      <c r="AB232" s="65"/>
      <c r="AC232" s="25"/>
      <c r="AE232" s="14">
        <f t="shared" si="7"/>
        <v>226</v>
      </c>
      <c r="AF232" s="62"/>
      <c r="AG232" s="32"/>
      <c r="AH232" s="33"/>
      <c r="AI232" s="23"/>
      <c r="AJ232" s="67"/>
      <c r="AK232" s="65"/>
      <c r="AN232" s="14">
        <v>226</v>
      </c>
      <c r="AO232" s="64"/>
      <c r="AP232" s="32"/>
      <c r="AQ232" s="33"/>
      <c r="AR232" s="23"/>
      <c r="AS232" s="25"/>
      <c r="AT232" s="67"/>
      <c r="AU232" s="65"/>
      <c r="AV232" s="25"/>
      <c r="AX232" s="14">
        <v>226</v>
      </c>
      <c r="AY232" s="64"/>
      <c r="AZ232" s="32"/>
      <c r="BA232" s="33"/>
      <c r="BB232" s="23"/>
      <c r="BC232" s="25"/>
      <c r="BD232" s="67"/>
      <c r="BE232" s="65"/>
      <c r="BF232" s="25"/>
    </row>
    <row r="233" spans="2:58" x14ac:dyDescent="0.2">
      <c r="B233" s="14">
        <f t="shared" si="6"/>
        <v>227</v>
      </c>
      <c r="C233" s="62">
        <v>61.76</v>
      </c>
      <c r="D233" s="32">
        <f>(Calculations!$E$9*Table!B233)/(Calculations!$I$9^2)</f>
        <v>149.31555555555559</v>
      </c>
      <c r="E233" s="33">
        <f>(C233-Calculations!$H$9)/(Calculations!$G$9-Calculations!$H$9)</f>
        <v>-8.3094555873925446E-2</v>
      </c>
      <c r="F233" s="23"/>
      <c r="G233" s="67">
        <f>Calculations!$H$9+(Calculations!$G$9-Calculations!$H$9)*EXP(-Calculations!$L$9*D233)</f>
        <v>58.569999990151764</v>
      </c>
      <c r="H233" s="65">
        <f>Calculations!$H$9+(Calculations!$G$9-Calculations!$H$9)*Calculations!$N$9*EXP(-(Calculations!$M$9^2)*D233)</f>
        <v>58.569999970470334</v>
      </c>
      <c r="K233" s="14">
        <v>228</v>
      </c>
      <c r="L233" s="64"/>
      <c r="M233" s="32"/>
      <c r="N233" s="33"/>
      <c r="O233" s="23"/>
      <c r="P233" s="25"/>
      <c r="Q233" s="67"/>
      <c r="R233" s="65"/>
      <c r="S233" s="25"/>
      <c r="U233" s="14">
        <v>227</v>
      </c>
      <c r="V233" s="64"/>
      <c r="W233" s="32"/>
      <c r="X233" s="33"/>
      <c r="Y233" s="23"/>
      <c r="Z233" s="25"/>
      <c r="AA233" s="67"/>
      <c r="AB233" s="65"/>
      <c r="AC233" s="25"/>
      <c r="AE233" s="14">
        <f t="shared" si="7"/>
        <v>227</v>
      </c>
      <c r="AF233" s="62"/>
      <c r="AG233" s="32"/>
      <c r="AH233" s="33"/>
      <c r="AI233" s="23"/>
      <c r="AJ233" s="67"/>
      <c r="AK233" s="65"/>
      <c r="AN233" s="14">
        <v>227</v>
      </c>
      <c r="AO233" s="64"/>
      <c r="AP233" s="32"/>
      <c r="AQ233" s="33"/>
      <c r="AR233" s="23"/>
      <c r="AS233" s="25"/>
      <c r="AT233" s="67"/>
      <c r="AU233" s="65"/>
      <c r="AV233" s="25"/>
      <c r="AX233" s="14">
        <v>227</v>
      </c>
      <c r="AY233" s="64"/>
      <c r="AZ233" s="32"/>
      <c r="BA233" s="33"/>
      <c r="BB233" s="23"/>
      <c r="BC233" s="25"/>
      <c r="BD233" s="67"/>
      <c r="BE233" s="65"/>
      <c r="BF233" s="25"/>
    </row>
    <row r="234" spans="2:58" x14ac:dyDescent="0.2">
      <c r="B234" s="14">
        <f t="shared" si="6"/>
        <v>228</v>
      </c>
      <c r="C234" s="62">
        <v>61.79</v>
      </c>
      <c r="D234" s="32">
        <f>(Calculations!$E$9*Table!B234)/(Calculations!$I$9^2)</f>
        <v>149.97333333333336</v>
      </c>
      <c r="E234" s="33">
        <f>(C234-Calculations!$H$9)/(Calculations!$G$9-Calculations!$H$9)</f>
        <v>-8.387600937744201E-2</v>
      </c>
      <c r="F234" s="23"/>
      <c r="G234" s="67">
        <f>Calculations!$H$9+(Calculations!$G$9-Calculations!$H$9)*EXP(-Calculations!$L$9*D234)</f>
        <v>58.569999991064726</v>
      </c>
      <c r="H234" s="65">
        <f>Calculations!$H$9+(Calculations!$G$9-Calculations!$H$9)*Calculations!$N$9*EXP(-(Calculations!$M$9^2)*D234)</f>
        <v>58.569999973080634</v>
      </c>
      <c r="K234" s="14">
        <v>229</v>
      </c>
      <c r="L234" s="64"/>
      <c r="M234" s="32"/>
      <c r="N234" s="33"/>
      <c r="O234" s="23"/>
      <c r="P234" s="25"/>
      <c r="Q234" s="67"/>
      <c r="R234" s="65"/>
      <c r="S234" s="25"/>
      <c r="U234" s="14">
        <v>228</v>
      </c>
      <c r="V234" s="64"/>
      <c r="W234" s="32"/>
      <c r="X234" s="33"/>
      <c r="Y234" s="23"/>
      <c r="Z234" s="25"/>
      <c r="AA234" s="67"/>
      <c r="AB234" s="65"/>
      <c r="AC234" s="25"/>
      <c r="AE234" s="14">
        <f t="shared" si="7"/>
        <v>228</v>
      </c>
      <c r="AF234" s="62"/>
      <c r="AG234" s="32"/>
      <c r="AH234" s="33"/>
      <c r="AI234" s="23"/>
      <c r="AJ234" s="67"/>
      <c r="AK234" s="65"/>
      <c r="AN234" s="14">
        <v>228</v>
      </c>
      <c r="AO234" s="64"/>
      <c r="AP234" s="32"/>
      <c r="AQ234" s="33"/>
      <c r="AR234" s="23"/>
      <c r="AS234" s="25"/>
      <c r="AT234" s="67"/>
      <c r="AU234" s="65"/>
      <c r="AV234" s="25"/>
      <c r="AX234" s="14">
        <v>228</v>
      </c>
      <c r="AY234" s="64"/>
      <c r="AZ234" s="32"/>
      <c r="BA234" s="33"/>
      <c r="BB234" s="23"/>
      <c r="BC234" s="25"/>
      <c r="BD234" s="67"/>
      <c r="BE234" s="65"/>
      <c r="BF234" s="25"/>
    </row>
    <row r="235" spans="2:58" x14ac:dyDescent="0.2">
      <c r="B235" s="14">
        <f t="shared" si="6"/>
        <v>229</v>
      </c>
      <c r="C235" s="62">
        <v>61.76</v>
      </c>
      <c r="D235" s="32">
        <f>(Calculations!$E$9*Table!B235)/(Calculations!$I$9^2)</f>
        <v>150.63111111111115</v>
      </c>
      <c r="E235" s="33">
        <f>(C235-Calculations!$H$9)/(Calculations!$G$9-Calculations!$H$9)</f>
        <v>-8.3094555873925446E-2</v>
      </c>
      <c r="F235" s="23"/>
      <c r="G235" s="67">
        <f>Calculations!$H$9+(Calculations!$G$9-Calculations!$H$9)*EXP(-Calculations!$L$9*D235)</f>
        <v>58.569999991893049</v>
      </c>
      <c r="H235" s="65">
        <f>Calculations!$H$9+(Calculations!$G$9-Calculations!$H$9)*Calculations!$N$9*EXP(-(Calculations!$M$9^2)*D235)</f>
        <v>58.569999975460192</v>
      </c>
      <c r="K235" s="14">
        <v>230</v>
      </c>
      <c r="L235" s="64"/>
      <c r="M235" s="32"/>
      <c r="N235" s="33"/>
      <c r="O235" s="23"/>
      <c r="P235" s="25"/>
      <c r="Q235" s="67"/>
      <c r="R235" s="65"/>
      <c r="S235" s="25"/>
      <c r="U235" s="14">
        <v>229</v>
      </c>
      <c r="V235" s="64"/>
      <c r="W235" s="32"/>
      <c r="X235" s="33"/>
      <c r="Y235" s="23"/>
      <c r="Z235" s="25"/>
      <c r="AA235" s="67"/>
      <c r="AB235" s="65"/>
      <c r="AC235" s="25"/>
      <c r="AE235" s="14">
        <f t="shared" si="7"/>
        <v>229</v>
      </c>
      <c r="AF235" s="62"/>
      <c r="AG235" s="32"/>
      <c r="AH235" s="33"/>
      <c r="AI235" s="23"/>
      <c r="AJ235" s="67"/>
      <c r="AK235" s="65"/>
      <c r="AN235" s="14">
        <v>229</v>
      </c>
      <c r="AO235" s="64"/>
      <c r="AP235" s="32"/>
      <c r="AQ235" s="33"/>
      <c r="AR235" s="23"/>
      <c r="AS235" s="25"/>
      <c r="AT235" s="67"/>
      <c r="AU235" s="65"/>
      <c r="AV235" s="25"/>
      <c r="AX235" s="14">
        <v>229</v>
      </c>
      <c r="AY235" s="64"/>
      <c r="AZ235" s="32"/>
      <c r="BA235" s="33"/>
      <c r="BB235" s="23"/>
      <c r="BC235" s="25"/>
      <c r="BD235" s="67"/>
      <c r="BE235" s="65"/>
      <c r="BF235" s="25"/>
    </row>
    <row r="236" spans="2:58" x14ac:dyDescent="0.2">
      <c r="B236" s="14">
        <f t="shared" si="6"/>
        <v>230</v>
      </c>
      <c r="C236" s="62">
        <v>61.76</v>
      </c>
      <c r="D236" s="32">
        <f>(Calculations!$E$9*Table!B236)/(Calculations!$I$9^2)</f>
        <v>151.28888888888892</v>
      </c>
      <c r="E236" s="33">
        <f>(C236-Calculations!$H$9)/(Calculations!$G$9-Calculations!$H$9)</f>
        <v>-8.3094555873925446E-2</v>
      </c>
      <c r="F236" s="23"/>
      <c r="G236" s="67">
        <f>Calculations!$H$9+(Calculations!$G$9-Calculations!$H$9)*EXP(-Calculations!$L$9*D236)</f>
        <v>58.56999999264459</v>
      </c>
      <c r="H236" s="65">
        <f>Calculations!$H$9+(Calculations!$G$9-Calculations!$H$9)*Calculations!$N$9*EXP(-(Calculations!$M$9^2)*D236)</f>
        <v>58.569999977629408</v>
      </c>
      <c r="K236" s="14">
        <v>231</v>
      </c>
      <c r="L236" s="64"/>
      <c r="M236" s="32"/>
      <c r="N236" s="33"/>
      <c r="O236" s="23"/>
      <c r="P236" s="25"/>
      <c r="Q236" s="67"/>
      <c r="R236" s="65"/>
      <c r="S236" s="25"/>
      <c r="U236" s="14">
        <v>230</v>
      </c>
      <c r="V236" s="64"/>
      <c r="W236" s="32"/>
      <c r="X236" s="33"/>
      <c r="Y236" s="23"/>
      <c r="Z236" s="25"/>
      <c r="AA236" s="67"/>
      <c r="AB236" s="65"/>
      <c r="AC236" s="25"/>
      <c r="AE236" s="14">
        <f t="shared" si="7"/>
        <v>230</v>
      </c>
      <c r="AF236" s="62"/>
      <c r="AG236" s="32"/>
      <c r="AH236" s="33"/>
      <c r="AI236" s="23"/>
      <c r="AJ236" s="67"/>
      <c r="AK236" s="65"/>
      <c r="AN236" s="14">
        <v>230</v>
      </c>
      <c r="AO236" s="64"/>
      <c r="AP236" s="32"/>
      <c r="AQ236" s="33"/>
      <c r="AR236" s="23"/>
      <c r="AS236" s="25"/>
      <c r="AT236" s="67"/>
      <c r="AU236" s="65"/>
      <c r="AV236" s="25"/>
      <c r="AX236" s="14">
        <v>230</v>
      </c>
      <c r="AY236" s="64"/>
      <c r="AZ236" s="32"/>
      <c r="BA236" s="33"/>
      <c r="BB236" s="23"/>
      <c r="BC236" s="25"/>
      <c r="BD236" s="67"/>
      <c r="BE236" s="65"/>
      <c r="BF236" s="25"/>
    </row>
    <row r="237" spans="2:58" x14ac:dyDescent="0.2">
      <c r="B237" s="14">
        <f t="shared" si="6"/>
        <v>231</v>
      </c>
      <c r="C237" s="62">
        <v>61.76</v>
      </c>
      <c r="D237" s="32">
        <f>(Calculations!$E$9*Table!B237)/(Calculations!$I$9^2)</f>
        <v>151.94666666666669</v>
      </c>
      <c r="E237" s="33">
        <f>(C237-Calculations!$H$9)/(Calculations!$G$9-Calculations!$H$9)</f>
        <v>-8.3094555873925446E-2</v>
      </c>
      <c r="F237" s="23"/>
      <c r="G237" s="67">
        <f>Calculations!$H$9+(Calculations!$G$9-Calculations!$H$9)*EXP(-Calculations!$L$9*D237)</f>
        <v>58.569999993326455</v>
      </c>
      <c r="H237" s="65">
        <f>Calculations!$H$9+(Calculations!$G$9-Calculations!$H$9)*Calculations!$N$9*EXP(-(Calculations!$M$9^2)*D237)</f>
        <v>58.56999997960687</v>
      </c>
      <c r="K237" s="14">
        <v>232</v>
      </c>
      <c r="L237" s="64"/>
      <c r="M237" s="32"/>
      <c r="N237" s="33"/>
      <c r="O237" s="23"/>
      <c r="P237" s="25"/>
      <c r="Q237" s="67"/>
      <c r="R237" s="65"/>
      <c r="S237" s="25"/>
      <c r="U237" s="14">
        <v>231</v>
      </c>
      <c r="V237" s="64"/>
      <c r="W237" s="32"/>
      <c r="X237" s="33"/>
      <c r="Y237" s="23"/>
      <c r="Z237" s="25"/>
      <c r="AA237" s="67"/>
      <c r="AB237" s="65"/>
      <c r="AC237" s="25"/>
      <c r="AE237" s="14">
        <f t="shared" si="7"/>
        <v>231</v>
      </c>
      <c r="AF237" s="62"/>
      <c r="AG237" s="32"/>
      <c r="AH237" s="33"/>
      <c r="AI237" s="23"/>
      <c r="AJ237" s="67"/>
      <c r="AK237" s="65"/>
      <c r="AN237" s="14">
        <v>231</v>
      </c>
      <c r="AO237" s="64"/>
      <c r="AP237" s="32"/>
      <c r="AQ237" s="33"/>
      <c r="AR237" s="23"/>
      <c r="AS237" s="25"/>
      <c r="AT237" s="67"/>
      <c r="AU237" s="65"/>
      <c r="AV237" s="25"/>
      <c r="AX237" s="14">
        <v>231</v>
      </c>
      <c r="AY237" s="64"/>
      <c r="AZ237" s="32"/>
      <c r="BA237" s="33"/>
      <c r="BB237" s="23"/>
      <c r="BC237" s="25"/>
      <c r="BD237" s="67"/>
      <c r="BE237" s="65"/>
      <c r="BF237" s="25"/>
    </row>
    <row r="238" spans="2:58" x14ac:dyDescent="0.2">
      <c r="B238" s="14">
        <f t="shared" si="6"/>
        <v>232</v>
      </c>
      <c r="C238" s="62"/>
      <c r="D238" s="32"/>
      <c r="E238" s="33"/>
      <c r="F238" s="23"/>
      <c r="G238" s="67"/>
      <c r="H238" s="65"/>
      <c r="K238" s="14">
        <v>233</v>
      </c>
      <c r="L238" s="64"/>
      <c r="M238" s="32"/>
      <c r="N238" s="33"/>
      <c r="O238" s="23"/>
      <c r="P238" s="25"/>
      <c r="Q238" s="67"/>
      <c r="R238" s="65"/>
      <c r="S238" s="25"/>
      <c r="U238" s="14">
        <v>232</v>
      </c>
      <c r="V238" s="64"/>
      <c r="W238" s="32"/>
      <c r="X238" s="33"/>
      <c r="Y238" s="23"/>
      <c r="Z238" s="25"/>
      <c r="AA238" s="67"/>
      <c r="AB238" s="65"/>
      <c r="AC238" s="25"/>
      <c r="AE238" s="14">
        <f t="shared" si="7"/>
        <v>232</v>
      </c>
      <c r="AF238" s="62"/>
      <c r="AG238" s="32"/>
      <c r="AH238" s="33"/>
      <c r="AI238" s="23"/>
      <c r="AJ238" s="67"/>
      <c r="AK238" s="65"/>
      <c r="AN238" s="14">
        <v>232</v>
      </c>
      <c r="AO238" s="64"/>
      <c r="AP238" s="32"/>
      <c r="AQ238" s="33"/>
      <c r="AR238" s="23"/>
      <c r="AS238" s="25"/>
      <c r="AT238" s="67"/>
      <c r="AU238" s="65"/>
      <c r="AV238" s="25"/>
      <c r="AX238" s="14">
        <v>232</v>
      </c>
      <c r="AY238" s="64"/>
      <c r="AZ238" s="32"/>
      <c r="BA238" s="33"/>
      <c r="BB238" s="23"/>
      <c r="BC238" s="25"/>
      <c r="BD238" s="67"/>
      <c r="BE238" s="65"/>
      <c r="BF238" s="25"/>
    </row>
    <row r="239" spans="2:58" x14ac:dyDescent="0.2">
      <c r="B239" s="14">
        <f t="shared" si="6"/>
        <v>233</v>
      </c>
      <c r="C239" s="62"/>
      <c r="D239" s="32"/>
      <c r="E239" s="33"/>
      <c r="F239" s="23"/>
      <c r="G239" s="67"/>
      <c r="H239" s="65"/>
      <c r="K239" s="14">
        <v>234</v>
      </c>
      <c r="L239" s="64"/>
      <c r="M239" s="32"/>
      <c r="N239" s="33"/>
      <c r="O239" s="23"/>
      <c r="P239" s="25"/>
      <c r="Q239" s="67"/>
      <c r="R239" s="65"/>
      <c r="S239" s="25"/>
      <c r="U239" s="14">
        <v>233</v>
      </c>
      <c r="V239" s="64"/>
      <c r="W239" s="32"/>
      <c r="X239" s="33"/>
      <c r="Y239" s="23"/>
      <c r="Z239" s="25"/>
      <c r="AA239" s="67"/>
      <c r="AB239" s="65"/>
      <c r="AC239" s="25"/>
      <c r="AE239" s="14">
        <f t="shared" si="7"/>
        <v>233</v>
      </c>
      <c r="AF239" s="62"/>
      <c r="AG239" s="32"/>
      <c r="AH239" s="33"/>
      <c r="AI239" s="23"/>
      <c r="AJ239" s="67"/>
      <c r="AK239" s="65"/>
      <c r="AN239" s="14">
        <v>233</v>
      </c>
      <c r="AO239" s="64"/>
      <c r="AP239" s="32"/>
      <c r="AQ239" s="33"/>
      <c r="AR239" s="23"/>
      <c r="AS239" s="25"/>
      <c r="AT239" s="67"/>
      <c r="AU239" s="65"/>
      <c r="AV239" s="25"/>
      <c r="AX239" s="14">
        <v>233</v>
      </c>
      <c r="AY239" s="64"/>
      <c r="AZ239" s="32"/>
      <c r="BA239" s="33"/>
      <c r="BB239" s="23"/>
      <c r="BC239" s="25"/>
      <c r="BD239" s="67"/>
      <c r="BE239" s="65"/>
      <c r="BF239" s="25"/>
    </row>
    <row r="240" spans="2:58" x14ac:dyDescent="0.2">
      <c r="B240" s="14">
        <f t="shared" si="6"/>
        <v>234</v>
      </c>
      <c r="C240" s="62"/>
      <c r="D240" s="32"/>
      <c r="E240" s="33"/>
      <c r="F240" s="23"/>
      <c r="G240" s="67"/>
      <c r="H240" s="65"/>
      <c r="K240" s="14">
        <v>235</v>
      </c>
      <c r="L240" s="64"/>
      <c r="M240" s="32"/>
      <c r="N240" s="33"/>
      <c r="O240" s="23"/>
      <c r="P240" s="25"/>
      <c r="Q240" s="67"/>
      <c r="R240" s="65"/>
      <c r="S240" s="25"/>
      <c r="U240" s="14">
        <v>234</v>
      </c>
      <c r="V240" s="64"/>
      <c r="W240" s="32"/>
      <c r="X240" s="33"/>
      <c r="Y240" s="23"/>
      <c r="Z240" s="25"/>
      <c r="AA240" s="67"/>
      <c r="AB240" s="65"/>
      <c r="AC240" s="25"/>
      <c r="AE240" s="14">
        <f t="shared" si="7"/>
        <v>234</v>
      </c>
      <c r="AF240" s="62"/>
      <c r="AG240" s="32"/>
      <c r="AH240" s="33"/>
      <c r="AI240" s="23"/>
      <c r="AJ240" s="67"/>
      <c r="AK240" s="65"/>
      <c r="AN240" s="14">
        <v>234</v>
      </c>
      <c r="AO240" s="64"/>
      <c r="AP240" s="32"/>
      <c r="AQ240" s="33"/>
      <c r="AR240" s="23"/>
      <c r="AS240" s="25"/>
      <c r="AT240" s="67"/>
      <c r="AU240" s="65"/>
      <c r="AV240" s="25"/>
      <c r="AX240" s="14">
        <v>234</v>
      </c>
      <c r="AY240" s="64"/>
      <c r="AZ240" s="32"/>
      <c r="BA240" s="33"/>
      <c r="BB240" s="23"/>
      <c r="BC240" s="25"/>
      <c r="BD240" s="67"/>
      <c r="BE240" s="65"/>
      <c r="BF240" s="25"/>
    </row>
    <row r="241" spans="2:58" x14ac:dyDescent="0.2">
      <c r="B241" s="14">
        <f t="shared" si="6"/>
        <v>235</v>
      </c>
      <c r="C241" s="62"/>
      <c r="D241" s="32"/>
      <c r="E241" s="33"/>
      <c r="F241" s="23"/>
      <c r="G241" s="67"/>
      <c r="H241" s="65"/>
      <c r="K241" s="14">
        <v>236</v>
      </c>
      <c r="L241" s="64"/>
      <c r="M241" s="32"/>
      <c r="N241" s="33"/>
      <c r="O241" s="23"/>
      <c r="P241" s="25"/>
      <c r="Q241" s="67"/>
      <c r="R241" s="65"/>
      <c r="S241" s="25"/>
      <c r="U241" s="14">
        <v>235</v>
      </c>
      <c r="V241" s="64"/>
      <c r="W241" s="32"/>
      <c r="X241" s="33"/>
      <c r="Y241" s="23"/>
      <c r="Z241" s="25"/>
      <c r="AA241" s="67"/>
      <c r="AB241" s="65"/>
      <c r="AC241" s="25"/>
      <c r="AE241" s="14">
        <f t="shared" si="7"/>
        <v>235</v>
      </c>
      <c r="AF241" s="62"/>
      <c r="AG241" s="32"/>
      <c r="AH241" s="33"/>
      <c r="AI241" s="23"/>
      <c r="AJ241" s="67"/>
      <c r="AK241" s="65"/>
      <c r="AN241" s="14">
        <v>235</v>
      </c>
      <c r="AO241" s="64"/>
      <c r="AP241" s="32"/>
      <c r="AQ241" s="33"/>
      <c r="AR241" s="23"/>
      <c r="AS241" s="25"/>
      <c r="AT241" s="67"/>
      <c r="AU241" s="65"/>
      <c r="AV241" s="25"/>
      <c r="AX241" s="14">
        <v>235</v>
      </c>
      <c r="AY241" s="64"/>
      <c r="AZ241" s="32"/>
      <c r="BA241" s="33"/>
      <c r="BB241" s="23"/>
      <c r="BC241" s="25"/>
      <c r="BD241" s="67"/>
      <c r="BE241" s="65"/>
      <c r="BF241" s="25"/>
    </row>
    <row r="242" spans="2:58" x14ac:dyDescent="0.2">
      <c r="B242" s="14">
        <f t="shared" si="6"/>
        <v>236</v>
      </c>
      <c r="C242" s="62"/>
      <c r="D242" s="32"/>
      <c r="E242" s="33"/>
      <c r="F242" s="23"/>
      <c r="G242" s="67"/>
      <c r="H242" s="65"/>
      <c r="K242" s="14">
        <v>237</v>
      </c>
      <c r="L242" s="64"/>
      <c r="M242" s="32"/>
      <c r="N242" s="33"/>
      <c r="O242" s="23"/>
      <c r="P242" s="25"/>
      <c r="Q242" s="67"/>
      <c r="R242" s="65"/>
      <c r="S242" s="25"/>
      <c r="U242" s="14">
        <v>236</v>
      </c>
      <c r="V242" s="64"/>
      <c r="W242" s="32"/>
      <c r="X242" s="33"/>
      <c r="Y242" s="23"/>
      <c r="Z242" s="25"/>
      <c r="AA242" s="67"/>
      <c r="AB242" s="65"/>
      <c r="AC242" s="25"/>
      <c r="AE242" s="14">
        <f t="shared" si="7"/>
        <v>236</v>
      </c>
      <c r="AF242" s="62"/>
      <c r="AG242" s="32"/>
      <c r="AH242" s="33"/>
      <c r="AI242" s="23"/>
      <c r="AJ242" s="67"/>
      <c r="AK242" s="65"/>
      <c r="AN242" s="14">
        <v>236</v>
      </c>
      <c r="AO242" s="64"/>
      <c r="AP242" s="32"/>
      <c r="AQ242" s="33"/>
      <c r="AR242" s="23"/>
      <c r="AS242" s="25"/>
      <c r="AT242" s="67"/>
      <c r="AU242" s="65"/>
      <c r="AV242" s="25"/>
      <c r="AX242" s="14">
        <v>236</v>
      </c>
      <c r="AY242" s="64"/>
      <c r="AZ242" s="32"/>
      <c r="BA242" s="33"/>
      <c r="BB242" s="23"/>
      <c r="BC242" s="25"/>
      <c r="BD242" s="67"/>
      <c r="BE242" s="65"/>
      <c r="BF242" s="25"/>
    </row>
    <row r="243" spans="2:58" x14ac:dyDescent="0.2">
      <c r="B243" s="14">
        <f t="shared" si="6"/>
        <v>237</v>
      </c>
      <c r="C243" s="62"/>
      <c r="D243" s="32"/>
      <c r="E243" s="33"/>
      <c r="F243" s="23"/>
      <c r="G243" s="67"/>
      <c r="H243" s="65"/>
      <c r="K243" s="14">
        <v>238</v>
      </c>
      <c r="L243" s="64"/>
      <c r="M243" s="32"/>
      <c r="N243" s="33"/>
      <c r="O243" s="23"/>
      <c r="P243" s="25"/>
      <c r="Q243" s="67"/>
      <c r="R243" s="65"/>
      <c r="S243" s="25"/>
      <c r="U243" s="14">
        <v>237</v>
      </c>
      <c r="V243" s="64"/>
      <c r="W243" s="32"/>
      <c r="X243" s="33"/>
      <c r="Y243" s="23"/>
      <c r="Z243" s="25"/>
      <c r="AA243" s="67"/>
      <c r="AB243" s="65"/>
      <c r="AC243" s="25"/>
      <c r="AE243" s="14">
        <f t="shared" si="7"/>
        <v>237</v>
      </c>
      <c r="AF243" s="62"/>
      <c r="AG243" s="32"/>
      <c r="AH243" s="33"/>
      <c r="AI243" s="23"/>
      <c r="AJ243" s="67"/>
      <c r="AK243" s="65"/>
      <c r="AN243" s="14">
        <v>237</v>
      </c>
      <c r="AO243" s="64"/>
      <c r="AP243" s="32"/>
      <c r="AQ243" s="33"/>
      <c r="AR243" s="23"/>
      <c r="AS243" s="25"/>
      <c r="AT243" s="67"/>
      <c r="AU243" s="65"/>
      <c r="AV243" s="25"/>
      <c r="AX243" s="14">
        <v>237</v>
      </c>
      <c r="AY243" s="64"/>
      <c r="AZ243" s="32"/>
      <c r="BA243" s="33"/>
      <c r="BB243" s="23"/>
      <c r="BC243" s="25"/>
      <c r="BD243" s="67"/>
      <c r="BE243" s="65"/>
      <c r="BF243" s="25"/>
    </row>
    <row r="244" spans="2:58" x14ac:dyDescent="0.2">
      <c r="B244" s="14">
        <f t="shared" si="6"/>
        <v>238</v>
      </c>
      <c r="C244" s="62"/>
      <c r="D244" s="32"/>
      <c r="E244" s="33"/>
      <c r="F244" s="23"/>
      <c r="G244" s="67"/>
      <c r="H244" s="65"/>
      <c r="K244" s="14">
        <v>239</v>
      </c>
      <c r="L244" s="64"/>
      <c r="M244" s="32"/>
      <c r="N244" s="33"/>
      <c r="O244" s="23"/>
      <c r="P244" s="25"/>
      <c r="Q244" s="67"/>
      <c r="R244" s="65"/>
      <c r="S244" s="25"/>
      <c r="U244" s="14">
        <v>238</v>
      </c>
      <c r="V244" s="64"/>
      <c r="W244" s="32"/>
      <c r="X244" s="33"/>
      <c r="Y244" s="23"/>
      <c r="Z244" s="25"/>
      <c r="AA244" s="67"/>
      <c r="AB244" s="65"/>
      <c r="AC244" s="25"/>
      <c r="AE244" s="14">
        <f t="shared" si="7"/>
        <v>238</v>
      </c>
      <c r="AF244" s="62"/>
      <c r="AG244" s="32"/>
      <c r="AH244" s="33"/>
      <c r="AI244" s="23"/>
      <c r="AJ244" s="67"/>
      <c r="AK244" s="65"/>
      <c r="AN244" s="14">
        <v>238</v>
      </c>
      <c r="AO244" s="64"/>
      <c r="AP244" s="32"/>
      <c r="AQ244" s="33"/>
      <c r="AR244" s="23"/>
      <c r="AS244" s="25"/>
      <c r="AT244" s="67"/>
      <c r="AU244" s="65"/>
      <c r="AV244" s="25"/>
      <c r="AX244" s="14">
        <v>238</v>
      </c>
      <c r="AY244" s="64"/>
      <c r="AZ244" s="32"/>
      <c r="BA244" s="33"/>
      <c r="BB244" s="23"/>
      <c r="BC244" s="25"/>
      <c r="BD244" s="67"/>
      <c r="BE244" s="65"/>
      <c r="BF244" s="25"/>
    </row>
    <row r="245" spans="2:58" ht="16" thickBot="1" x14ac:dyDescent="0.25">
      <c r="B245" s="14">
        <f t="shared" si="6"/>
        <v>239</v>
      </c>
      <c r="C245" s="62"/>
      <c r="D245" s="32"/>
      <c r="E245" s="33"/>
      <c r="F245" s="23"/>
      <c r="G245" s="67"/>
      <c r="H245" s="65"/>
      <c r="K245" s="8"/>
      <c r="L245" s="64"/>
      <c r="M245" s="8"/>
      <c r="N245" s="8"/>
      <c r="O245" s="23"/>
      <c r="P245" s="70"/>
      <c r="Q245" s="71"/>
      <c r="R245" s="72"/>
      <c r="S245" s="70"/>
      <c r="U245" s="14">
        <v>239</v>
      </c>
      <c r="V245" s="64"/>
      <c r="W245" s="32"/>
      <c r="X245" s="33"/>
      <c r="Y245" s="23"/>
      <c r="Z245" s="70"/>
      <c r="AA245" s="71"/>
      <c r="AB245" s="72"/>
      <c r="AC245" s="70"/>
      <c r="AE245" s="14">
        <f t="shared" si="7"/>
        <v>239</v>
      </c>
      <c r="AF245" s="62"/>
      <c r="AG245" s="32"/>
      <c r="AH245" s="33"/>
      <c r="AI245" s="23"/>
      <c r="AJ245" s="67"/>
      <c r="AK245" s="65"/>
      <c r="AN245" s="14">
        <v>239</v>
      </c>
      <c r="AO245" s="64"/>
      <c r="AP245" s="32"/>
      <c r="AQ245" s="33"/>
      <c r="AR245" s="23"/>
      <c r="AS245" s="70"/>
      <c r="AT245" s="71"/>
      <c r="AU245" s="72"/>
      <c r="AV245" s="70"/>
      <c r="AX245" s="14">
        <v>239</v>
      </c>
      <c r="AY245" s="64"/>
      <c r="AZ245" s="32"/>
      <c r="BA245" s="33"/>
      <c r="BB245" s="23"/>
      <c r="BC245" s="70"/>
      <c r="BD245" s="71"/>
      <c r="BE245" s="72"/>
      <c r="BF245" s="70"/>
    </row>
    <row r="246" spans="2:58" s="8" customFormat="1" x14ac:dyDescent="0.2">
      <c r="G246" s="12"/>
      <c r="H246" s="12"/>
      <c r="K246" s="1"/>
      <c r="M246" s="1"/>
      <c r="N246" s="1"/>
    </row>
  </sheetData>
  <mergeCells count="38">
    <mergeCell ref="AU3:AV3"/>
    <mergeCell ref="AX3:AY3"/>
    <mergeCell ref="AZ3:BA3"/>
    <mergeCell ref="BC3:BD3"/>
    <mergeCell ref="BE3:BF3"/>
    <mergeCell ref="AE3:AF3"/>
    <mergeCell ref="AG3:AH3"/>
    <mergeCell ref="AN3:AO3"/>
    <mergeCell ref="AP3:AQ3"/>
    <mergeCell ref="AS3:AT3"/>
    <mergeCell ref="AE1:AK1"/>
    <mergeCell ref="AN1:AV1"/>
    <mergeCell ref="AX1:BF1"/>
    <mergeCell ref="AE2:AH2"/>
    <mergeCell ref="AJ2:AK2"/>
    <mergeCell ref="AN2:AQ2"/>
    <mergeCell ref="AS2:AV2"/>
    <mergeCell ref="AX2:BA2"/>
    <mergeCell ref="BC2:BF2"/>
    <mergeCell ref="U1:AC1"/>
    <mergeCell ref="U2:X2"/>
    <mergeCell ref="Z2:AC2"/>
    <mergeCell ref="U3:V3"/>
    <mergeCell ref="W3:X3"/>
    <mergeCell ref="Z3:AA3"/>
    <mergeCell ref="AB3:AC3"/>
    <mergeCell ref="K1:S1"/>
    <mergeCell ref="K2:N2"/>
    <mergeCell ref="P2:S2"/>
    <mergeCell ref="K3:L3"/>
    <mergeCell ref="M3:N3"/>
    <mergeCell ref="P3:Q3"/>
    <mergeCell ref="R3:S3"/>
    <mergeCell ref="G2:H2"/>
    <mergeCell ref="B1:H1"/>
    <mergeCell ref="D3:E3"/>
    <mergeCell ref="B3:C3"/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"/>
  <sheetViews>
    <sheetView zoomScale="82" workbookViewId="0">
      <selection activeCell="V26" sqref="V26"/>
    </sheetView>
  </sheetViews>
  <sheetFormatPr baseColWidth="10" defaultColWidth="8.83203125" defaultRowHeight="15" x14ac:dyDescent="0.2"/>
  <cols>
    <col min="1" max="1" width="0.33203125" style="9" customWidth="1"/>
    <col min="2" max="10" width="8.83203125" style="9"/>
    <col min="11" max="12" width="9.1640625" style="9" customWidth="1"/>
    <col min="13" max="16384" width="8.83203125" style="9"/>
  </cols>
  <sheetData>
    <row r="1" ht="1.5" customHeight="1" x14ac:dyDescent="0.2"/>
  </sheetData>
  <pageMargins left="0.5" right="0.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0.33203125" style="9" customWidth="1"/>
    <col min="2" max="16384" width="8.83203125" style="9"/>
  </cols>
  <sheetData>
    <row r="1" ht="1.5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B1:Q121"/>
  <sheetViews>
    <sheetView workbookViewId="0">
      <selection activeCell="F5" sqref="F5:G19"/>
    </sheetView>
  </sheetViews>
  <sheetFormatPr baseColWidth="10" defaultColWidth="8.83203125" defaultRowHeight="15" x14ac:dyDescent="0.2"/>
  <cols>
    <col min="1" max="1" width="0.33203125" style="1" customWidth="1"/>
    <col min="2" max="2" width="6.5" style="1" bestFit="1" customWidth="1"/>
    <col min="3" max="3" width="8.5" style="1" bestFit="1" customWidth="1"/>
    <col min="4" max="7" width="8.5" style="1" customWidth="1"/>
    <col min="8" max="8" width="6.5" style="1" customWidth="1"/>
    <col min="9" max="9" width="8.5" style="1" customWidth="1"/>
    <col min="10" max="10" width="7.5" style="1" bestFit="1" customWidth="1"/>
    <col min="11" max="11" width="8.5" style="1" bestFit="1" customWidth="1"/>
    <col min="12" max="12" width="6.5" style="1" bestFit="1" customWidth="1"/>
    <col min="13" max="13" width="8.5" style="1" bestFit="1" customWidth="1"/>
    <col min="14" max="15" width="8.5" style="1" customWidth="1"/>
    <col min="16" max="16" width="5.5" style="1" bestFit="1" customWidth="1"/>
    <col min="17" max="17" width="8.5" style="1" bestFit="1" customWidth="1"/>
    <col min="18" max="18" width="0.33203125" style="1" customWidth="1"/>
    <col min="19" max="16384" width="8.83203125" style="1"/>
  </cols>
  <sheetData>
    <row r="1" spans="2:17" ht="1.5" customHeight="1" thickBot="1" x14ac:dyDescent="0.25"/>
    <row r="2" spans="2:17" ht="15.75" customHeight="1" thickBot="1" x14ac:dyDescent="0.25">
      <c r="B2" s="95" t="s">
        <v>30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7"/>
    </row>
    <row r="3" spans="2:17" ht="18" customHeight="1" thickBot="1" x14ac:dyDescent="0.25">
      <c r="B3" s="100" t="s">
        <v>18</v>
      </c>
      <c r="C3" s="101"/>
      <c r="D3" s="101"/>
      <c r="E3" s="102"/>
      <c r="F3" s="101" t="s">
        <v>19</v>
      </c>
      <c r="G3" s="102"/>
      <c r="H3" s="98" t="s">
        <v>20</v>
      </c>
      <c r="I3" s="99"/>
      <c r="J3" s="98" t="s">
        <v>21</v>
      </c>
      <c r="K3" s="99"/>
      <c r="L3" s="100" t="s">
        <v>22</v>
      </c>
      <c r="M3" s="101"/>
      <c r="N3" s="101"/>
      <c r="O3" s="102"/>
      <c r="P3" s="98" t="s">
        <v>23</v>
      </c>
      <c r="Q3" s="99"/>
    </row>
    <row r="4" spans="2:17" ht="18" thickBot="1" x14ac:dyDescent="0.25">
      <c r="B4" s="6" t="s">
        <v>11</v>
      </c>
      <c r="C4" s="7" t="s">
        <v>27</v>
      </c>
      <c r="D4" s="6" t="s">
        <v>11</v>
      </c>
      <c r="E4" s="7" t="s">
        <v>27</v>
      </c>
      <c r="F4" s="6" t="s">
        <v>11</v>
      </c>
      <c r="G4" s="7" t="s">
        <v>27</v>
      </c>
      <c r="H4" s="6" t="s">
        <v>11</v>
      </c>
      <c r="I4" s="7" t="s">
        <v>27</v>
      </c>
      <c r="J4" s="6" t="s">
        <v>11</v>
      </c>
      <c r="K4" s="7" t="s">
        <v>27</v>
      </c>
      <c r="L4" s="6" t="s">
        <v>11</v>
      </c>
      <c r="M4" s="7" t="s">
        <v>27</v>
      </c>
      <c r="N4" s="6" t="s">
        <v>11</v>
      </c>
      <c r="O4" s="7" t="s">
        <v>27</v>
      </c>
      <c r="P4" s="6" t="s">
        <v>11</v>
      </c>
      <c r="Q4" s="7" t="s">
        <v>27</v>
      </c>
    </row>
    <row r="5" spans="2:17" x14ac:dyDescent="0.2">
      <c r="B5" s="51"/>
      <c r="C5" s="52"/>
      <c r="D5" s="51"/>
      <c r="E5" s="52"/>
      <c r="F5" s="10">
        <v>9.99</v>
      </c>
      <c r="G5" s="5">
        <v>1.4249790444258312E-2</v>
      </c>
      <c r="H5" s="10"/>
      <c r="I5" s="5"/>
      <c r="J5" s="10"/>
      <c r="K5" s="5"/>
      <c r="L5" s="10"/>
      <c r="M5" s="5"/>
      <c r="N5" s="10"/>
      <c r="O5" s="5"/>
      <c r="P5" s="10"/>
      <c r="Q5" s="5"/>
    </row>
    <row r="6" spans="2:17" x14ac:dyDescent="0.2">
      <c r="B6" s="51"/>
      <c r="C6" s="52"/>
      <c r="D6" s="51"/>
      <c r="E6" s="52"/>
      <c r="F6" s="10">
        <v>10.36</v>
      </c>
      <c r="G6" s="5">
        <v>1.0617490919251257E-2</v>
      </c>
      <c r="H6" s="10"/>
      <c r="I6" s="5"/>
      <c r="J6" s="10"/>
      <c r="K6" s="5"/>
      <c r="L6" s="10"/>
      <c r="M6" s="5"/>
      <c r="N6" s="10"/>
      <c r="O6" s="5"/>
      <c r="P6" s="10"/>
      <c r="Q6" s="5"/>
    </row>
    <row r="7" spans="2:17" x14ac:dyDescent="0.2">
      <c r="B7" s="51"/>
      <c r="C7" s="52"/>
      <c r="D7" s="51"/>
      <c r="E7" s="52"/>
      <c r="F7" s="10">
        <v>10.73</v>
      </c>
      <c r="G7" s="5">
        <v>7.8234143615535361E-3</v>
      </c>
      <c r="H7" s="10"/>
      <c r="I7" s="5"/>
      <c r="J7" s="10"/>
      <c r="K7" s="5"/>
      <c r="L7" s="10"/>
      <c r="M7" s="5"/>
      <c r="N7" s="10"/>
      <c r="O7" s="5"/>
      <c r="P7" s="10"/>
      <c r="Q7" s="5"/>
    </row>
    <row r="8" spans="2:17" x14ac:dyDescent="0.2">
      <c r="B8" s="51"/>
      <c r="C8" s="52"/>
      <c r="D8" s="51"/>
      <c r="E8" s="52"/>
      <c r="F8" s="10">
        <v>11.1</v>
      </c>
      <c r="G8" s="5">
        <v>6.9851913942442015E-3</v>
      </c>
      <c r="H8" s="10"/>
      <c r="I8" s="5"/>
      <c r="J8" s="10"/>
      <c r="K8" s="5"/>
      <c r="L8" s="10"/>
      <c r="M8" s="5"/>
      <c r="N8" s="10"/>
      <c r="O8" s="5"/>
      <c r="P8" s="10"/>
      <c r="Q8" s="5"/>
    </row>
    <row r="9" spans="2:17" x14ac:dyDescent="0.2">
      <c r="B9" s="51"/>
      <c r="C9" s="52"/>
      <c r="D9" s="51"/>
      <c r="E9" s="52"/>
      <c r="F9" s="10">
        <v>11.470000000000002</v>
      </c>
      <c r="G9" s="5">
        <v>5.029337803855817E-3</v>
      </c>
      <c r="H9" s="10"/>
      <c r="I9" s="5"/>
      <c r="J9" s="10"/>
      <c r="K9" s="5"/>
      <c r="L9" s="10"/>
      <c r="M9" s="5"/>
      <c r="N9" s="10"/>
      <c r="O9" s="5"/>
      <c r="P9" s="10"/>
      <c r="Q9" s="5"/>
    </row>
    <row r="10" spans="2:17" x14ac:dyDescent="0.2">
      <c r="B10" s="51"/>
      <c r="C10" s="52"/>
      <c r="D10" s="51"/>
      <c r="E10" s="52"/>
      <c r="F10" s="10">
        <v>11.840000000000002</v>
      </c>
      <c r="G10" s="5">
        <v>5.029337803855817E-3</v>
      </c>
      <c r="H10" s="10"/>
      <c r="I10" s="5"/>
      <c r="J10" s="10"/>
      <c r="K10" s="5"/>
      <c r="L10" s="10"/>
      <c r="M10" s="5"/>
      <c r="N10" s="10"/>
      <c r="O10" s="5"/>
      <c r="P10" s="10"/>
      <c r="Q10" s="5"/>
    </row>
    <row r="11" spans="2:17" x14ac:dyDescent="0.2">
      <c r="B11" s="51"/>
      <c r="C11" s="52"/>
      <c r="D11" s="51"/>
      <c r="E11" s="52"/>
      <c r="F11" s="10">
        <v>12.21</v>
      </c>
      <c r="G11" s="5">
        <v>3.3528918692373438E-3</v>
      </c>
      <c r="H11" s="10"/>
      <c r="I11" s="5"/>
      <c r="J11" s="10"/>
      <c r="K11" s="5"/>
      <c r="L11" s="10"/>
      <c r="M11" s="5"/>
      <c r="N11" s="10"/>
      <c r="O11" s="5"/>
      <c r="P11" s="10"/>
      <c r="Q11" s="5"/>
    </row>
    <row r="12" spans="2:17" x14ac:dyDescent="0.2">
      <c r="B12" s="51"/>
      <c r="C12" s="52"/>
      <c r="D12" s="51"/>
      <c r="E12" s="52"/>
      <c r="F12" s="10">
        <v>12.580000000000002</v>
      </c>
      <c r="G12" s="5">
        <v>2.5146689019280078E-3</v>
      </c>
      <c r="H12" s="10"/>
      <c r="I12" s="5"/>
      <c r="J12" s="10"/>
      <c r="K12" s="5"/>
      <c r="L12" s="10"/>
      <c r="M12" s="5"/>
      <c r="N12" s="10"/>
      <c r="O12" s="5"/>
      <c r="P12" s="10"/>
      <c r="Q12" s="5"/>
    </row>
    <row r="13" spans="2:17" x14ac:dyDescent="0.2">
      <c r="B13" s="51"/>
      <c r="C13" s="52"/>
      <c r="D13" s="51"/>
      <c r="E13" s="52"/>
      <c r="F13" s="10">
        <v>12.950000000000001</v>
      </c>
      <c r="G13" s="5">
        <v>1.3970382788489593E-3</v>
      </c>
      <c r="H13" s="10"/>
      <c r="I13" s="5"/>
      <c r="J13" s="10"/>
      <c r="K13" s="5"/>
      <c r="L13" s="10"/>
      <c r="M13" s="5"/>
      <c r="N13" s="10"/>
      <c r="O13" s="5"/>
      <c r="P13" s="10"/>
      <c r="Q13" s="5"/>
    </row>
    <row r="14" spans="2:17" x14ac:dyDescent="0.2">
      <c r="B14" s="51"/>
      <c r="C14" s="52"/>
      <c r="D14" s="51"/>
      <c r="E14" s="52"/>
      <c r="F14" s="10">
        <v>13.320000000000002</v>
      </c>
      <c r="G14" s="5">
        <v>1.3970382788489593E-3</v>
      </c>
      <c r="H14" s="10"/>
      <c r="I14" s="5"/>
      <c r="J14" s="10"/>
      <c r="K14" s="5"/>
      <c r="L14" s="10"/>
      <c r="M14" s="5"/>
      <c r="N14" s="10"/>
      <c r="O14" s="5"/>
      <c r="P14" s="10"/>
      <c r="Q14" s="5"/>
    </row>
    <row r="15" spans="2:17" x14ac:dyDescent="0.2">
      <c r="B15" s="51"/>
      <c r="C15" s="52"/>
      <c r="D15" s="51"/>
      <c r="E15" s="52"/>
      <c r="F15" s="10">
        <v>13.690000000000001</v>
      </c>
      <c r="G15" s="5">
        <v>1.3970382788489593E-3</v>
      </c>
      <c r="H15" s="10"/>
      <c r="I15" s="5"/>
      <c r="J15" s="10"/>
      <c r="K15" s="5"/>
      <c r="L15" s="10"/>
      <c r="M15" s="5"/>
      <c r="N15" s="10"/>
      <c r="O15" s="5"/>
      <c r="P15" s="10"/>
      <c r="Q15" s="5"/>
    </row>
    <row r="16" spans="2:17" x14ac:dyDescent="0.2">
      <c r="B16" s="51"/>
      <c r="C16" s="52"/>
      <c r="D16" s="51"/>
      <c r="E16" s="52"/>
      <c r="F16" s="10">
        <v>14.06</v>
      </c>
      <c r="G16" s="5">
        <v>5.5881531153962347E-4</v>
      </c>
      <c r="H16" s="10"/>
      <c r="I16" s="5"/>
      <c r="J16" s="10"/>
      <c r="K16" s="5"/>
      <c r="L16" s="10"/>
      <c r="M16" s="5"/>
      <c r="N16" s="10"/>
      <c r="O16" s="5"/>
      <c r="P16" s="10"/>
      <c r="Q16" s="5"/>
    </row>
    <row r="17" spans="2:17" x14ac:dyDescent="0.2">
      <c r="B17" s="51"/>
      <c r="C17" s="52"/>
      <c r="D17" s="51"/>
      <c r="E17" s="52"/>
      <c r="F17" s="10">
        <v>14.430000000000001</v>
      </c>
      <c r="G17" s="5">
        <v>5.5881531153962347E-4</v>
      </c>
      <c r="H17" s="10"/>
      <c r="I17" s="5"/>
      <c r="J17" s="10"/>
      <c r="K17" s="5"/>
      <c r="L17" s="10"/>
      <c r="M17" s="5"/>
      <c r="N17" s="10"/>
      <c r="O17" s="5"/>
      <c r="P17" s="10"/>
      <c r="Q17" s="5"/>
    </row>
    <row r="18" spans="2:17" x14ac:dyDescent="0.2">
      <c r="B18" s="51"/>
      <c r="C18" s="52"/>
      <c r="D18" s="51"/>
      <c r="E18" s="52"/>
      <c r="F18" s="10">
        <v>14.8</v>
      </c>
      <c r="G18" s="5">
        <v>5.5881531153962347E-4</v>
      </c>
      <c r="H18" s="10"/>
      <c r="I18" s="5"/>
      <c r="J18" s="10"/>
      <c r="K18" s="5"/>
      <c r="L18" s="10"/>
      <c r="M18" s="5"/>
      <c r="N18" s="10"/>
      <c r="O18" s="5"/>
      <c r="P18" s="10"/>
      <c r="Q18" s="5"/>
    </row>
    <row r="19" spans="2:17" x14ac:dyDescent="0.2">
      <c r="B19" s="51"/>
      <c r="C19" s="52"/>
      <c r="D19" s="51"/>
      <c r="E19" s="52"/>
      <c r="F19" s="10">
        <v>15.17</v>
      </c>
      <c r="G19" s="5">
        <v>5.5881531153962347E-4</v>
      </c>
      <c r="H19" s="10"/>
      <c r="I19" s="5"/>
      <c r="J19" s="10"/>
      <c r="K19" s="5"/>
      <c r="L19" s="10"/>
      <c r="M19" s="5"/>
      <c r="N19" s="10"/>
      <c r="O19" s="5"/>
      <c r="P19" s="10"/>
      <c r="Q19" s="5"/>
    </row>
    <row r="20" spans="2:17" x14ac:dyDescent="0.2">
      <c r="B20" s="51"/>
      <c r="C20" s="52"/>
      <c r="D20" s="51"/>
      <c r="E20" s="52"/>
      <c r="F20" s="10"/>
      <c r="G20" s="5"/>
      <c r="H20" s="10"/>
      <c r="I20" s="5"/>
      <c r="J20" s="10"/>
      <c r="K20" s="5"/>
      <c r="L20" s="10"/>
      <c r="M20" s="5"/>
      <c r="N20" s="10"/>
      <c r="O20" s="5"/>
      <c r="P20" s="10"/>
      <c r="Q20" s="5"/>
    </row>
    <row r="21" spans="2:17" x14ac:dyDescent="0.2">
      <c r="B21" s="51"/>
      <c r="C21" s="52"/>
      <c r="D21" s="51"/>
      <c r="E21" s="52"/>
      <c r="F21" s="10"/>
      <c r="G21" s="5"/>
      <c r="H21" s="10"/>
      <c r="I21" s="5"/>
      <c r="J21" s="10"/>
      <c r="K21" s="5"/>
      <c r="L21" s="10"/>
      <c r="M21" s="5"/>
      <c r="N21" s="10"/>
      <c r="O21" s="5"/>
      <c r="P21" s="10"/>
      <c r="Q21" s="5"/>
    </row>
    <row r="22" spans="2:17" x14ac:dyDescent="0.2">
      <c r="B22" s="51"/>
      <c r="C22" s="52"/>
      <c r="D22" s="51"/>
      <c r="E22" s="52"/>
      <c r="F22" s="10"/>
      <c r="G22" s="5"/>
      <c r="H22" s="10"/>
      <c r="I22" s="5"/>
      <c r="J22" s="10"/>
      <c r="K22" s="5"/>
      <c r="L22" s="10"/>
      <c r="M22" s="5"/>
      <c r="N22" s="10"/>
      <c r="O22" s="5"/>
      <c r="P22" s="10"/>
      <c r="Q22" s="5"/>
    </row>
    <row r="23" spans="2:17" x14ac:dyDescent="0.2">
      <c r="B23" s="51"/>
      <c r="C23" s="52"/>
      <c r="D23" s="51"/>
      <c r="E23" s="52"/>
      <c r="F23" s="10"/>
      <c r="G23" s="5"/>
      <c r="H23" s="10"/>
      <c r="I23" s="5"/>
      <c r="J23" s="10"/>
      <c r="K23" s="5"/>
      <c r="L23" s="10"/>
      <c r="M23" s="5"/>
      <c r="N23" s="10"/>
      <c r="O23" s="5"/>
      <c r="P23" s="10"/>
      <c r="Q23" s="5"/>
    </row>
    <row r="24" spans="2:17" x14ac:dyDescent="0.2">
      <c r="B24" s="51"/>
      <c r="C24" s="52"/>
      <c r="D24" s="51"/>
      <c r="E24" s="52"/>
      <c r="F24" s="10"/>
      <c r="G24" s="5"/>
      <c r="H24" s="10"/>
      <c r="I24" s="5"/>
      <c r="J24" s="10"/>
      <c r="K24" s="5"/>
      <c r="L24" s="10"/>
      <c r="M24" s="5"/>
      <c r="N24" s="10"/>
      <c r="O24" s="5"/>
      <c r="P24" s="10"/>
      <c r="Q24" s="5"/>
    </row>
    <row r="25" spans="2:17" x14ac:dyDescent="0.2">
      <c r="B25" s="51"/>
      <c r="C25" s="52"/>
      <c r="D25" s="51"/>
      <c r="E25" s="52"/>
      <c r="F25" s="10"/>
      <c r="G25" s="5"/>
      <c r="H25" s="10"/>
      <c r="I25" s="5"/>
      <c r="J25" s="10"/>
      <c r="K25" s="5"/>
      <c r="L25" s="10"/>
      <c r="M25" s="5"/>
      <c r="N25" s="10"/>
      <c r="O25" s="5"/>
      <c r="P25" s="10"/>
      <c r="Q25" s="5"/>
    </row>
    <row r="26" spans="2:17" x14ac:dyDescent="0.2">
      <c r="B26" s="51"/>
      <c r="C26" s="52"/>
      <c r="D26" s="51"/>
      <c r="E26" s="52"/>
      <c r="F26" s="10"/>
      <c r="G26" s="5"/>
      <c r="H26" s="10"/>
      <c r="I26" s="5"/>
      <c r="J26" s="10"/>
      <c r="K26" s="5"/>
      <c r="L26" s="10"/>
      <c r="M26" s="5"/>
      <c r="N26" s="10"/>
      <c r="O26" s="5"/>
      <c r="P26" s="10"/>
      <c r="Q26" s="5"/>
    </row>
    <row r="27" spans="2:17" x14ac:dyDescent="0.2">
      <c r="B27" s="51"/>
      <c r="C27" s="52"/>
      <c r="D27" s="51"/>
      <c r="E27" s="52"/>
      <c r="F27" s="10"/>
      <c r="G27" s="5"/>
      <c r="H27" s="10"/>
      <c r="I27" s="5"/>
      <c r="J27" s="10"/>
      <c r="K27" s="5"/>
      <c r="L27" s="10"/>
      <c r="M27" s="5"/>
      <c r="N27" s="10"/>
      <c r="O27" s="5"/>
      <c r="P27" s="10"/>
      <c r="Q27" s="5"/>
    </row>
    <row r="28" spans="2:17" x14ac:dyDescent="0.2">
      <c r="B28" s="10"/>
      <c r="C28" s="5"/>
      <c r="D28" s="10"/>
      <c r="E28" s="5"/>
      <c r="F28" s="10"/>
      <c r="G28" s="5"/>
      <c r="H28" s="10"/>
      <c r="I28" s="5"/>
      <c r="J28" s="10"/>
      <c r="K28" s="5"/>
      <c r="L28" s="10"/>
      <c r="M28" s="5"/>
      <c r="N28" s="10"/>
      <c r="O28" s="5"/>
      <c r="P28" s="10"/>
      <c r="Q28" s="5"/>
    </row>
    <row r="29" spans="2:17" x14ac:dyDescent="0.2">
      <c r="B29" s="10"/>
      <c r="C29" s="5"/>
      <c r="D29" s="10"/>
      <c r="E29" s="5"/>
      <c r="F29" s="10"/>
      <c r="G29" s="5"/>
      <c r="H29" s="10"/>
      <c r="I29" s="5"/>
      <c r="J29" s="10"/>
      <c r="K29" s="5"/>
      <c r="L29" s="10"/>
      <c r="M29" s="5"/>
      <c r="N29" s="10"/>
      <c r="O29" s="5"/>
      <c r="P29" s="10"/>
      <c r="Q29" s="5"/>
    </row>
    <row r="30" spans="2:17" x14ac:dyDescent="0.2">
      <c r="B30" s="10"/>
      <c r="C30" s="5"/>
      <c r="D30" s="10"/>
      <c r="E30" s="5"/>
      <c r="F30" s="10"/>
      <c r="G30" s="5"/>
      <c r="H30" s="10"/>
      <c r="I30" s="5"/>
      <c r="J30" s="10"/>
      <c r="K30" s="5"/>
      <c r="L30" s="10"/>
      <c r="M30" s="5"/>
      <c r="N30" s="10"/>
      <c r="O30" s="5"/>
      <c r="P30" s="10"/>
      <c r="Q30" s="5"/>
    </row>
    <row r="31" spans="2:17" x14ac:dyDescent="0.2">
      <c r="B31" s="10"/>
      <c r="C31" s="5"/>
      <c r="D31" s="10"/>
      <c r="E31" s="5"/>
      <c r="F31" s="10"/>
      <c r="G31" s="5"/>
      <c r="H31" s="10"/>
      <c r="I31" s="5"/>
      <c r="J31" s="10"/>
      <c r="K31" s="5"/>
      <c r="L31" s="10"/>
      <c r="M31" s="5"/>
      <c r="N31" s="10"/>
      <c r="O31" s="5"/>
      <c r="P31" s="10"/>
      <c r="Q31" s="5"/>
    </row>
    <row r="32" spans="2:17" x14ac:dyDescent="0.2">
      <c r="B32" s="10"/>
      <c r="C32" s="5"/>
      <c r="D32" s="10"/>
      <c r="E32" s="5"/>
      <c r="F32" s="10"/>
      <c r="G32" s="5"/>
      <c r="H32" s="10"/>
      <c r="I32" s="5"/>
      <c r="J32" s="10"/>
      <c r="K32" s="5"/>
      <c r="L32" s="10"/>
      <c r="M32" s="5"/>
      <c r="N32" s="10"/>
      <c r="O32" s="5"/>
      <c r="P32" s="10"/>
      <c r="Q32" s="5"/>
    </row>
    <row r="33" spans="2:17" x14ac:dyDescent="0.2">
      <c r="B33" s="10"/>
      <c r="C33" s="5"/>
      <c r="D33" s="10"/>
      <c r="E33" s="5"/>
      <c r="F33" s="10"/>
      <c r="G33" s="5"/>
      <c r="H33" s="10"/>
      <c r="I33" s="5"/>
      <c r="J33" s="10"/>
      <c r="K33" s="5"/>
      <c r="L33" s="10"/>
      <c r="M33" s="5"/>
      <c r="N33" s="10"/>
      <c r="O33" s="5"/>
      <c r="P33" s="10"/>
      <c r="Q33" s="5"/>
    </row>
    <row r="34" spans="2:17" x14ac:dyDescent="0.2">
      <c r="B34" s="10"/>
      <c r="C34" s="5"/>
      <c r="D34" s="10"/>
      <c r="E34" s="5"/>
      <c r="F34" s="10"/>
      <c r="G34" s="5"/>
      <c r="H34" s="10"/>
      <c r="I34" s="5"/>
      <c r="J34" s="10"/>
      <c r="K34" s="5"/>
      <c r="L34" s="10"/>
      <c r="M34" s="5"/>
      <c r="N34" s="10"/>
      <c r="O34" s="5"/>
      <c r="P34" s="10"/>
      <c r="Q34" s="5"/>
    </row>
    <row r="35" spans="2:17" x14ac:dyDescent="0.2">
      <c r="B35" s="10"/>
      <c r="C35" s="5"/>
      <c r="D35" s="10"/>
      <c r="E35" s="5"/>
      <c r="F35" s="10"/>
      <c r="G35" s="5"/>
      <c r="H35" s="10"/>
      <c r="I35" s="5"/>
      <c r="J35" s="10"/>
      <c r="K35" s="5"/>
      <c r="L35" s="10"/>
      <c r="M35" s="5"/>
      <c r="N35" s="10"/>
      <c r="O35" s="5"/>
      <c r="P35" s="10"/>
      <c r="Q35" s="5"/>
    </row>
    <row r="36" spans="2:17" x14ac:dyDescent="0.2">
      <c r="B36" s="10"/>
      <c r="C36" s="5"/>
      <c r="D36" s="10"/>
      <c r="E36" s="5"/>
      <c r="F36" s="10"/>
      <c r="G36" s="5"/>
      <c r="H36" s="10"/>
      <c r="I36" s="5"/>
      <c r="J36" s="10"/>
      <c r="K36" s="5"/>
      <c r="L36" s="10"/>
      <c r="M36" s="5"/>
      <c r="N36" s="10"/>
      <c r="O36" s="5"/>
      <c r="P36" s="10"/>
      <c r="Q36" s="5"/>
    </row>
    <row r="37" spans="2:17" x14ac:dyDescent="0.2">
      <c r="B37" s="10"/>
      <c r="C37" s="5"/>
      <c r="D37" s="10"/>
      <c r="E37" s="5"/>
      <c r="F37" s="10"/>
      <c r="G37" s="5"/>
      <c r="H37" s="10"/>
      <c r="I37" s="5"/>
      <c r="J37" s="10"/>
      <c r="K37" s="5"/>
      <c r="L37" s="10"/>
      <c r="M37" s="5"/>
      <c r="N37" s="10"/>
      <c r="O37" s="5"/>
      <c r="P37" s="10"/>
      <c r="Q37" s="5"/>
    </row>
    <row r="38" spans="2:17" x14ac:dyDescent="0.2">
      <c r="B38" s="10"/>
      <c r="C38" s="5"/>
      <c r="D38" s="10"/>
      <c r="E38" s="5"/>
      <c r="F38" s="10"/>
      <c r="G38" s="5"/>
      <c r="H38" s="10"/>
      <c r="I38" s="5"/>
      <c r="J38" s="10"/>
      <c r="K38" s="5"/>
      <c r="L38" s="10"/>
      <c r="M38" s="5"/>
      <c r="N38" s="10"/>
      <c r="O38" s="5"/>
      <c r="P38" s="10"/>
      <c r="Q38" s="5"/>
    </row>
    <row r="39" spans="2:17" x14ac:dyDescent="0.2">
      <c r="B39" s="10"/>
      <c r="C39" s="5"/>
      <c r="D39" s="10"/>
      <c r="E39" s="5"/>
      <c r="F39" s="10"/>
      <c r="G39" s="5"/>
      <c r="H39" s="10"/>
      <c r="I39" s="5"/>
      <c r="J39" s="10"/>
      <c r="K39" s="5"/>
      <c r="L39" s="10"/>
      <c r="M39" s="5"/>
      <c r="N39" s="10"/>
      <c r="O39" s="5"/>
      <c r="P39" s="10"/>
      <c r="Q39" s="5"/>
    </row>
    <row r="40" spans="2:17" x14ac:dyDescent="0.2">
      <c r="B40" s="10"/>
      <c r="C40" s="5"/>
      <c r="D40" s="10"/>
      <c r="E40" s="5"/>
      <c r="F40" s="10"/>
      <c r="G40" s="5"/>
      <c r="H40" s="10"/>
      <c r="I40" s="5"/>
      <c r="J40" s="10"/>
      <c r="K40" s="5"/>
      <c r="L40" s="10"/>
      <c r="M40" s="5"/>
      <c r="N40" s="10"/>
      <c r="O40" s="5"/>
      <c r="P40" s="10"/>
      <c r="Q40" s="5"/>
    </row>
    <row r="41" spans="2:17" x14ac:dyDescent="0.2">
      <c r="B41" s="10"/>
      <c r="C41" s="5"/>
      <c r="D41" s="10"/>
      <c r="E41" s="5"/>
      <c r="F41" s="10"/>
      <c r="G41" s="5"/>
      <c r="H41" s="10"/>
      <c r="I41" s="5"/>
      <c r="J41" s="10"/>
      <c r="K41" s="5"/>
      <c r="L41" s="10"/>
      <c r="M41" s="5"/>
      <c r="N41" s="10"/>
      <c r="O41" s="5"/>
      <c r="P41" s="10"/>
      <c r="Q41" s="5"/>
    </row>
    <row r="42" spans="2:17" x14ac:dyDescent="0.2">
      <c r="B42" s="10"/>
      <c r="C42" s="5"/>
      <c r="D42" s="10"/>
      <c r="E42" s="5"/>
      <c r="F42" s="10"/>
      <c r="G42" s="5"/>
      <c r="H42" s="10"/>
      <c r="I42" s="5"/>
      <c r="J42" s="10"/>
      <c r="K42" s="5"/>
      <c r="L42" s="10"/>
      <c r="M42" s="5"/>
      <c r="N42" s="10"/>
      <c r="O42" s="5"/>
      <c r="P42" s="10"/>
      <c r="Q42" s="5"/>
    </row>
    <row r="43" spans="2:17" ht="15" customHeight="1" x14ac:dyDescent="0.2">
      <c r="B43" s="10"/>
      <c r="C43" s="5"/>
      <c r="D43" s="10"/>
      <c r="E43" s="5"/>
      <c r="F43" s="10"/>
      <c r="G43" s="5"/>
      <c r="H43" s="10"/>
      <c r="I43" s="5"/>
      <c r="J43" s="10"/>
      <c r="K43" s="5"/>
      <c r="L43" s="10"/>
      <c r="M43" s="5"/>
      <c r="N43" s="10"/>
      <c r="O43" s="5"/>
      <c r="P43" s="10"/>
      <c r="Q43" s="5"/>
    </row>
    <row r="44" spans="2:17" x14ac:dyDescent="0.2">
      <c r="B44" s="10"/>
      <c r="C44" s="5"/>
      <c r="D44" s="10"/>
      <c r="E44" s="5"/>
      <c r="F44" s="10"/>
      <c r="G44" s="5"/>
      <c r="H44" s="10"/>
      <c r="I44" s="5"/>
      <c r="J44" s="10"/>
      <c r="K44" s="5"/>
      <c r="L44" s="10"/>
      <c r="M44" s="5"/>
      <c r="N44" s="10"/>
      <c r="O44" s="5"/>
      <c r="P44" s="10"/>
      <c r="Q44" s="5"/>
    </row>
    <row r="45" spans="2:17" x14ac:dyDescent="0.2">
      <c r="B45" s="10"/>
      <c r="C45" s="5"/>
      <c r="D45" s="10"/>
      <c r="E45" s="5"/>
      <c r="F45" s="10"/>
      <c r="G45" s="5"/>
      <c r="H45" s="10"/>
      <c r="I45" s="5"/>
      <c r="J45" s="10"/>
      <c r="K45" s="5"/>
      <c r="L45" s="10"/>
      <c r="M45" s="5"/>
      <c r="N45" s="10"/>
      <c r="O45" s="5"/>
      <c r="P45" s="10"/>
      <c r="Q45" s="5"/>
    </row>
    <row r="46" spans="2:17" x14ac:dyDescent="0.2">
      <c r="B46" s="10"/>
      <c r="C46" s="5"/>
      <c r="D46" s="10"/>
      <c r="E46" s="5"/>
      <c r="F46" s="10"/>
      <c r="G46" s="5"/>
      <c r="H46" s="10"/>
      <c r="I46" s="5"/>
      <c r="J46" s="10"/>
      <c r="K46" s="5"/>
      <c r="L46" s="10"/>
      <c r="M46" s="5"/>
      <c r="N46" s="10"/>
      <c r="O46" s="5"/>
      <c r="P46" s="10"/>
      <c r="Q46" s="5"/>
    </row>
    <row r="47" spans="2:17" x14ac:dyDescent="0.2">
      <c r="B47" s="10"/>
      <c r="C47" s="5"/>
      <c r="D47" s="10"/>
      <c r="E47" s="5"/>
      <c r="F47" s="10"/>
      <c r="G47" s="5"/>
      <c r="H47" s="10"/>
      <c r="I47" s="5"/>
      <c r="J47" s="10"/>
      <c r="K47" s="5"/>
      <c r="L47" s="10"/>
      <c r="M47" s="5"/>
      <c r="N47" s="10"/>
      <c r="O47" s="5"/>
      <c r="P47" s="10"/>
      <c r="Q47" s="5"/>
    </row>
    <row r="48" spans="2:17" x14ac:dyDescent="0.2">
      <c r="B48" s="10"/>
      <c r="C48" s="5"/>
      <c r="D48" s="10"/>
      <c r="E48" s="5"/>
      <c r="F48" s="10"/>
      <c r="G48" s="5"/>
      <c r="H48" s="10"/>
      <c r="I48" s="5"/>
      <c r="J48" s="10"/>
      <c r="K48" s="5"/>
      <c r="L48" s="10"/>
      <c r="M48" s="5"/>
      <c r="N48" s="10"/>
      <c r="O48" s="5"/>
      <c r="P48" s="10"/>
      <c r="Q48" s="5"/>
    </row>
    <row r="49" spans="2:17" x14ac:dyDescent="0.2">
      <c r="B49" s="10"/>
      <c r="C49" s="5"/>
      <c r="D49" s="10"/>
      <c r="E49" s="5"/>
      <c r="F49" s="10"/>
      <c r="G49" s="5"/>
      <c r="H49" s="10"/>
      <c r="I49" s="5"/>
      <c r="J49" s="10"/>
      <c r="K49" s="5"/>
      <c r="L49" s="10"/>
      <c r="M49" s="5"/>
      <c r="N49" s="10"/>
      <c r="O49" s="5"/>
      <c r="P49" s="10"/>
      <c r="Q49" s="5"/>
    </row>
    <row r="50" spans="2:17" x14ac:dyDescent="0.2">
      <c r="B50" s="10"/>
      <c r="C50" s="5"/>
      <c r="D50" s="10"/>
      <c r="E50" s="5"/>
      <c r="F50" s="10"/>
      <c r="G50" s="5"/>
      <c r="H50" s="10"/>
      <c r="I50" s="5"/>
      <c r="J50" s="10"/>
      <c r="K50" s="5"/>
      <c r="L50" s="10"/>
      <c r="M50" s="5"/>
      <c r="N50" s="10"/>
      <c r="O50" s="5"/>
      <c r="P50" s="10"/>
      <c r="Q50" s="5"/>
    </row>
    <row r="51" spans="2:17" x14ac:dyDescent="0.2">
      <c r="B51" s="10"/>
      <c r="C51" s="5"/>
      <c r="D51" s="10"/>
      <c r="E51" s="5"/>
      <c r="F51" s="10"/>
      <c r="G51" s="5"/>
      <c r="H51" s="10"/>
      <c r="I51" s="5"/>
      <c r="J51" s="10"/>
      <c r="K51" s="5"/>
      <c r="L51" s="10"/>
      <c r="M51" s="5"/>
      <c r="N51" s="10"/>
      <c r="O51" s="5"/>
      <c r="P51" s="10"/>
      <c r="Q51" s="5"/>
    </row>
    <row r="52" spans="2:17" x14ac:dyDescent="0.2">
      <c r="B52" s="10"/>
      <c r="C52" s="5"/>
      <c r="D52" s="10"/>
      <c r="E52" s="5"/>
      <c r="F52" s="10"/>
      <c r="G52" s="5"/>
      <c r="H52" s="10"/>
      <c r="I52" s="5"/>
      <c r="J52" s="10"/>
      <c r="K52" s="5"/>
      <c r="L52" s="10"/>
      <c r="M52" s="5"/>
      <c r="N52" s="10"/>
      <c r="O52" s="5"/>
      <c r="P52" s="10"/>
      <c r="Q52" s="5"/>
    </row>
    <row r="53" spans="2:17" x14ac:dyDescent="0.2">
      <c r="B53" s="10"/>
      <c r="C53" s="5"/>
      <c r="D53" s="10"/>
      <c r="E53" s="5"/>
      <c r="F53" s="10"/>
      <c r="G53" s="5"/>
      <c r="H53" s="10"/>
      <c r="I53" s="5"/>
      <c r="J53" s="10"/>
      <c r="K53" s="5"/>
      <c r="L53" s="10"/>
      <c r="M53" s="5"/>
      <c r="N53" s="10"/>
      <c r="O53" s="5"/>
      <c r="P53" s="10"/>
      <c r="Q53" s="5"/>
    </row>
    <row r="54" spans="2:17" x14ac:dyDescent="0.2">
      <c r="B54" s="10"/>
      <c r="C54" s="5"/>
      <c r="D54" s="10"/>
      <c r="E54" s="5"/>
      <c r="F54" s="10"/>
      <c r="G54" s="5"/>
      <c r="H54" s="10"/>
      <c r="I54" s="5"/>
      <c r="J54" s="10"/>
      <c r="K54" s="5"/>
      <c r="L54" s="10"/>
      <c r="M54" s="5"/>
      <c r="N54" s="10"/>
      <c r="O54" s="5"/>
      <c r="P54" s="10"/>
      <c r="Q54" s="5"/>
    </row>
    <row r="55" spans="2:17" x14ac:dyDescent="0.2">
      <c r="B55" s="10"/>
      <c r="C55" s="5"/>
      <c r="D55" s="10"/>
      <c r="E55" s="5"/>
      <c r="F55" s="10"/>
      <c r="G55" s="5"/>
      <c r="H55" s="10"/>
      <c r="I55" s="5"/>
      <c r="J55" s="10"/>
      <c r="K55" s="5"/>
      <c r="L55" s="10"/>
      <c r="M55" s="5"/>
      <c r="N55" s="10"/>
      <c r="O55" s="5"/>
      <c r="P55" s="10"/>
      <c r="Q55" s="5"/>
    </row>
    <row r="56" spans="2:17" x14ac:dyDescent="0.2">
      <c r="B56" s="10"/>
      <c r="C56" s="5"/>
      <c r="D56" s="10"/>
      <c r="E56" s="5"/>
      <c r="F56" s="10"/>
      <c r="G56" s="5"/>
      <c r="H56" s="10"/>
      <c r="I56" s="5"/>
      <c r="J56" s="10"/>
      <c r="K56" s="5"/>
      <c r="L56" s="10"/>
      <c r="M56" s="5"/>
      <c r="N56" s="10"/>
      <c r="O56" s="5"/>
      <c r="P56" s="10"/>
      <c r="Q56" s="5"/>
    </row>
    <row r="57" spans="2:17" x14ac:dyDescent="0.2">
      <c r="B57" s="10"/>
      <c r="C57" s="5"/>
      <c r="D57" s="10"/>
      <c r="E57" s="5"/>
      <c r="F57" s="10"/>
      <c r="G57" s="5"/>
      <c r="H57" s="10"/>
      <c r="I57" s="5"/>
      <c r="J57" s="10"/>
      <c r="K57" s="5"/>
      <c r="L57" s="10"/>
      <c r="M57" s="5"/>
      <c r="N57" s="10"/>
      <c r="O57" s="5"/>
      <c r="P57" s="10"/>
      <c r="Q57" s="5"/>
    </row>
    <row r="58" spans="2:17" x14ac:dyDescent="0.2">
      <c r="B58" s="10"/>
      <c r="C58" s="5"/>
      <c r="D58" s="10"/>
      <c r="E58" s="5"/>
      <c r="F58" s="10"/>
      <c r="G58" s="5"/>
      <c r="H58" s="10"/>
      <c r="I58" s="5"/>
      <c r="J58" s="10"/>
      <c r="K58" s="5"/>
      <c r="L58" s="10"/>
      <c r="M58" s="5"/>
      <c r="N58" s="10"/>
      <c r="O58" s="5"/>
      <c r="P58" s="10"/>
      <c r="Q58" s="5"/>
    </row>
    <row r="59" spans="2:17" ht="16" thickBot="1" x14ac:dyDescent="0.25">
      <c r="B59" s="11"/>
      <c r="C59" s="16"/>
      <c r="D59" s="11"/>
      <c r="E59" s="16"/>
      <c r="F59" s="11"/>
      <c r="G59" s="16"/>
      <c r="H59" s="11"/>
      <c r="I59" s="16"/>
      <c r="J59" s="11"/>
      <c r="K59" s="16"/>
      <c r="L59" s="11"/>
      <c r="M59" s="16"/>
      <c r="N59" s="11"/>
      <c r="O59" s="16"/>
      <c r="P59" s="11"/>
      <c r="Q59" s="16"/>
    </row>
    <row r="60" spans="2:17" s="8" customFormat="1" x14ac:dyDescent="0.2">
      <c r="B60" s="12"/>
      <c r="D60" s="12"/>
      <c r="F60" s="12"/>
      <c r="H60" s="12"/>
      <c r="J60" s="12"/>
      <c r="L60" s="12"/>
      <c r="N60" s="12"/>
      <c r="P60" s="12"/>
    </row>
    <row r="61" spans="2:17" s="8" customFormat="1" ht="15" customHeight="1" x14ac:dyDescent="0.2">
      <c r="P61" s="12"/>
    </row>
    <row r="62" spans="2:17" s="8" customFormat="1" x14ac:dyDescent="0.2">
      <c r="P62" s="12"/>
    </row>
    <row r="63" spans="2:17" s="8" customFormat="1" x14ac:dyDescent="0.2">
      <c r="P63" s="12"/>
    </row>
    <row r="64" spans="2:17" s="8" customFormat="1" x14ac:dyDescent="0.2">
      <c r="P64" s="12"/>
    </row>
    <row r="65" spans="9:16" s="8" customFormat="1" x14ac:dyDescent="0.2">
      <c r="P65" s="12"/>
    </row>
    <row r="66" spans="9:16" s="8" customFormat="1" x14ac:dyDescent="0.2">
      <c r="P66" s="12"/>
    </row>
    <row r="67" spans="9:16" s="8" customFormat="1" x14ac:dyDescent="0.2">
      <c r="P67" s="12"/>
    </row>
    <row r="68" spans="9:16" x14ac:dyDescent="0.2">
      <c r="I68" s="8"/>
      <c r="J68" s="8"/>
      <c r="K68" s="8"/>
      <c r="L68" s="8"/>
    </row>
    <row r="69" spans="9:16" x14ac:dyDescent="0.2">
      <c r="I69" s="8"/>
      <c r="J69" s="8"/>
      <c r="K69" s="8"/>
      <c r="L69" s="8"/>
    </row>
    <row r="70" spans="9:16" x14ac:dyDescent="0.2">
      <c r="I70" s="8"/>
      <c r="J70" s="8"/>
      <c r="K70" s="8"/>
      <c r="L70" s="8"/>
    </row>
    <row r="71" spans="9:16" x14ac:dyDescent="0.2">
      <c r="I71" s="8"/>
      <c r="J71" s="8"/>
      <c r="K71" s="8"/>
      <c r="L71" s="8"/>
    </row>
    <row r="72" spans="9:16" x14ac:dyDescent="0.2">
      <c r="I72" s="8"/>
      <c r="J72" s="8"/>
      <c r="K72" s="8"/>
      <c r="L72" s="8"/>
    </row>
    <row r="73" spans="9:16" x14ac:dyDescent="0.2">
      <c r="I73" s="8"/>
      <c r="J73" s="8"/>
      <c r="K73" s="8"/>
      <c r="L73" s="8"/>
    </row>
    <row r="74" spans="9:16" x14ac:dyDescent="0.2">
      <c r="I74" s="8"/>
      <c r="J74" s="8"/>
      <c r="K74" s="8"/>
      <c r="L74" s="8"/>
    </row>
    <row r="75" spans="9:16" x14ac:dyDescent="0.2">
      <c r="I75" s="8"/>
      <c r="J75" s="8"/>
      <c r="K75" s="8"/>
      <c r="L75" s="8"/>
    </row>
    <row r="76" spans="9:16" x14ac:dyDescent="0.2">
      <c r="I76" s="8"/>
      <c r="J76" s="8"/>
      <c r="K76" s="8"/>
      <c r="L76" s="8"/>
    </row>
    <row r="77" spans="9:16" x14ac:dyDescent="0.2">
      <c r="I77" s="8"/>
      <c r="J77" s="8"/>
      <c r="K77" s="8"/>
      <c r="L77" s="8"/>
    </row>
    <row r="78" spans="9:16" x14ac:dyDescent="0.2">
      <c r="I78" s="8"/>
      <c r="J78" s="8"/>
      <c r="K78" s="8"/>
      <c r="L78" s="8"/>
    </row>
    <row r="79" spans="9:16" x14ac:dyDescent="0.2">
      <c r="I79" s="8"/>
      <c r="J79" s="8"/>
      <c r="K79" s="8"/>
      <c r="L79" s="8"/>
    </row>
    <row r="80" spans="9:16" x14ac:dyDescent="0.2">
      <c r="I80" s="8"/>
      <c r="J80" s="8"/>
      <c r="K80" s="8"/>
      <c r="L80" s="8"/>
    </row>
    <row r="81" spans="9:12" x14ac:dyDescent="0.2">
      <c r="I81" s="8"/>
      <c r="J81" s="8"/>
      <c r="K81" s="8"/>
      <c r="L81" s="8"/>
    </row>
    <row r="82" spans="9:12" x14ac:dyDescent="0.2">
      <c r="I82" s="8"/>
      <c r="J82" s="8"/>
      <c r="K82" s="8"/>
      <c r="L82" s="8"/>
    </row>
    <row r="83" spans="9:12" x14ac:dyDescent="0.2">
      <c r="I83" s="8"/>
      <c r="J83" s="8"/>
      <c r="K83" s="8"/>
      <c r="L83" s="8"/>
    </row>
    <row r="84" spans="9:12" x14ac:dyDescent="0.2">
      <c r="I84" s="8"/>
      <c r="J84" s="8"/>
      <c r="K84" s="8"/>
      <c r="L84" s="8"/>
    </row>
    <row r="85" spans="9:12" x14ac:dyDescent="0.2">
      <c r="I85" s="8"/>
      <c r="J85" s="8"/>
      <c r="K85" s="8"/>
      <c r="L85" s="8"/>
    </row>
    <row r="86" spans="9:12" x14ac:dyDescent="0.2">
      <c r="I86" s="8"/>
      <c r="J86" s="8"/>
      <c r="K86" s="8"/>
      <c r="L86" s="8"/>
    </row>
    <row r="87" spans="9:12" x14ac:dyDescent="0.2">
      <c r="I87" s="8"/>
      <c r="J87" s="8"/>
      <c r="K87" s="8"/>
      <c r="L87" s="8"/>
    </row>
    <row r="88" spans="9:12" x14ac:dyDescent="0.2">
      <c r="I88" s="8"/>
      <c r="J88" s="8"/>
      <c r="K88" s="8"/>
      <c r="L88" s="8"/>
    </row>
    <row r="89" spans="9:12" x14ac:dyDescent="0.2">
      <c r="I89" s="8"/>
      <c r="J89" s="8"/>
      <c r="K89" s="8"/>
      <c r="L89" s="8"/>
    </row>
    <row r="90" spans="9:12" x14ac:dyDescent="0.2">
      <c r="I90" s="8"/>
      <c r="J90" s="8"/>
      <c r="K90" s="8"/>
      <c r="L90" s="8"/>
    </row>
    <row r="91" spans="9:12" x14ac:dyDescent="0.2">
      <c r="I91" s="8"/>
      <c r="J91" s="8"/>
      <c r="K91" s="8"/>
      <c r="L91" s="8"/>
    </row>
    <row r="92" spans="9:12" x14ac:dyDescent="0.2">
      <c r="I92" s="8"/>
      <c r="J92" s="8"/>
      <c r="K92" s="8"/>
      <c r="L92" s="8"/>
    </row>
    <row r="93" spans="9:12" x14ac:dyDescent="0.2">
      <c r="I93" s="8"/>
      <c r="J93" s="8"/>
      <c r="K93" s="8"/>
      <c r="L93" s="8"/>
    </row>
    <row r="94" spans="9:12" x14ac:dyDescent="0.2">
      <c r="I94" s="8"/>
      <c r="J94" s="8"/>
      <c r="K94" s="8"/>
      <c r="L94" s="8"/>
    </row>
    <row r="95" spans="9:12" x14ac:dyDescent="0.2">
      <c r="I95" s="8"/>
      <c r="J95" s="8"/>
      <c r="K95" s="8"/>
      <c r="L95" s="8"/>
    </row>
    <row r="96" spans="9:12" x14ac:dyDescent="0.2">
      <c r="I96" s="8"/>
      <c r="J96" s="8"/>
      <c r="K96" s="8"/>
      <c r="L96" s="8"/>
    </row>
    <row r="97" spans="9:12" x14ac:dyDescent="0.2">
      <c r="I97" s="8"/>
      <c r="J97" s="8"/>
      <c r="K97" s="8"/>
      <c r="L97" s="8"/>
    </row>
    <row r="98" spans="9:12" x14ac:dyDescent="0.2">
      <c r="I98" s="8"/>
      <c r="J98" s="8"/>
      <c r="K98" s="8"/>
      <c r="L98" s="8"/>
    </row>
    <row r="99" spans="9:12" x14ac:dyDescent="0.2">
      <c r="I99" s="8"/>
      <c r="J99" s="8"/>
      <c r="K99" s="8"/>
      <c r="L99" s="8"/>
    </row>
    <row r="100" spans="9:12" x14ac:dyDescent="0.2">
      <c r="I100" s="8"/>
      <c r="J100" s="8"/>
      <c r="K100" s="8"/>
      <c r="L100" s="8"/>
    </row>
    <row r="101" spans="9:12" x14ac:dyDescent="0.2">
      <c r="I101" s="8"/>
      <c r="J101" s="8"/>
      <c r="K101" s="8"/>
      <c r="L101" s="8"/>
    </row>
    <row r="102" spans="9:12" x14ac:dyDescent="0.2">
      <c r="I102" s="8"/>
      <c r="J102" s="8"/>
      <c r="K102" s="8"/>
      <c r="L102" s="8"/>
    </row>
    <row r="103" spans="9:12" x14ac:dyDescent="0.2">
      <c r="I103" s="8"/>
      <c r="J103" s="8"/>
      <c r="K103" s="8"/>
      <c r="L103" s="8"/>
    </row>
    <row r="104" spans="9:12" x14ac:dyDescent="0.2">
      <c r="I104" s="8"/>
      <c r="J104" s="8"/>
      <c r="K104" s="8"/>
      <c r="L104" s="8"/>
    </row>
    <row r="105" spans="9:12" x14ac:dyDescent="0.2">
      <c r="I105" s="8"/>
      <c r="J105" s="8"/>
      <c r="K105" s="8"/>
      <c r="L105" s="8"/>
    </row>
    <row r="106" spans="9:12" x14ac:dyDescent="0.2">
      <c r="I106" s="8"/>
      <c r="J106" s="8"/>
      <c r="K106" s="8"/>
      <c r="L106" s="8"/>
    </row>
    <row r="107" spans="9:12" x14ac:dyDescent="0.2">
      <c r="I107" s="8"/>
      <c r="J107" s="8"/>
      <c r="K107" s="8"/>
      <c r="L107" s="8"/>
    </row>
    <row r="108" spans="9:12" x14ac:dyDescent="0.2">
      <c r="I108" s="8"/>
      <c r="J108" s="8"/>
      <c r="K108" s="8"/>
      <c r="L108" s="8"/>
    </row>
    <row r="109" spans="9:12" x14ac:dyDescent="0.2">
      <c r="I109" s="8"/>
      <c r="J109" s="8"/>
      <c r="K109" s="8"/>
      <c r="L109" s="8"/>
    </row>
    <row r="110" spans="9:12" x14ac:dyDescent="0.2">
      <c r="I110" s="8"/>
      <c r="J110" s="8"/>
      <c r="K110" s="8"/>
      <c r="L110" s="8"/>
    </row>
    <row r="111" spans="9:12" x14ac:dyDescent="0.2">
      <c r="I111" s="8"/>
      <c r="J111" s="8"/>
      <c r="K111" s="8"/>
      <c r="L111" s="8"/>
    </row>
    <row r="112" spans="9:12" x14ac:dyDescent="0.2">
      <c r="I112" s="8"/>
      <c r="J112" s="8"/>
      <c r="K112" s="8"/>
      <c r="L112" s="8"/>
    </row>
    <row r="113" spans="9:12" x14ac:dyDescent="0.2">
      <c r="I113" s="8"/>
      <c r="J113" s="8"/>
      <c r="K113" s="8"/>
      <c r="L113" s="8"/>
    </row>
    <row r="114" spans="9:12" x14ac:dyDescent="0.2">
      <c r="I114" s="8"/>
      <c r="J114" s="8"/>
      <c r="K114" s="8"/>
      <c r="L114" s="8"/>
    </row>
    <row r="115" spans="9:12" x14ac:dyDescent="0.2">
      <c r="I115" s="8"/>
      <c r="J115" s="8"/>
      <c r="K115" s="8"/>
      <c r="L115" s="8"/>
    </row>
    <row r="116" spans="9:12" x14ac:dyDescent="0.2">
      <c r="I116" s="8"/>
      <c r="J116" s="8"/>
      <c r="K116" s="8"/>
      <c r="L116" s="8"/>
    </row>
    <row r="117" spans="9:12" x14ac:dyDescent="0.2">
      <c r="I117" s="8"/>
      <c r="J117" s="8"/>
      <c r="K117" s="8"/>
      <c r="L117" s="8"/>
    </row>
    <row r="118" spans="9:12" x14ac:dyDescent="0.2">
      <c r="I118" s="8"/>
      <c r="J118" s="8"/>
      <c r="K118" s="8"/>
      <c r="L118" s="8"/>
    </row>
    <row r="119" spans="9:12" x14ac:dyDescent="0.2">
      <c r="I119" s="8"/>
      <c r="J119" s="8"/>
      <c r="K119" s="8"/>
      <c r="L119" s="8"/>
    </row>
    <row r="120" spans="9:12" x14ac:dyDescent="0.2">
      <c r="I120" s="8"/>
      <c r="J120" s="8"/>
      <c r="K120" s="8"/>
      <c r="L120" s="8"/>
    </row>
    <row r="121" spans="9:12" x14ac:dyDescent="0.2">
      <c r="I121" s="8"/>
      <c r="J121" s="8"/>
      <c r="K121" s="8"/>
      <c r="L121" s="8"/>
    </row>
  </sheetData>
  <mergeCells count="7">
    <mergeCell ref="B2:Q2"/>
    <mergeCell ref="H3:I3"/>
    <mergeCell ref="J3:K3"/>
    <mergeCell ref="P3:Q3"/>
    <mergeCell ref="B3:E3"/>
    <mergeCell ref="F3:G3"/>
    <mergeCell ref="L3:O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A2"/>
  <sheetViews>
    <sheetView topLeftCell="A18" zoomScale="75" workbookViewId="0">
      <selection activeCell="X31" sqref="X31"/>
    </sheetView>
  </sheetViews>
  <sheetFormatPr baseColWidth="10" defaultColWidth="8.83203125" defaultRowHeight="15" x14ac:dyDescent="0.2"/>
  <cols>
    <col min="1" max="1" width="0.33203125" style="9" customWidth="1"/>
    <col min="2" max="8" width="9.5" style="9" customWidth="1"/>
    <col min="9" max="9" width="3.33203125" style="9" customWidth="1"/>
    <col min="10" max="12" width="9.1640625" style="9" customWidth="1"/>
    <col min="13" max="13" width="8.6640625" style="9" customWidth="1"/>
    <col min="14" max="14" width="9.1640625" style="9" customWidth="1"/>
    <col min="15" max="15" width="9.5" style="9" customWidth="1"/>
    <col min="16" max="30" width="9.1640625" style="9" customWidth="1"/>
    <col min="31" max="16384" width="8.83203125" style="9"/>
  </cols>
  <sheetData>
    <row r="1" ht="1.5" customHeight="1" x14ac:dyDescent="0.2"/>
    <row r="2" ht="15" customHeight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B1:Q54"/>
  <sheetViews>
    <sheetView workbookViewId="0">
      <selection activeCell="Y33" sqref="Y33"/>
    </sheetView>
  </sheetViews>
  <sheetFormatPr baseColWidth="10" defaultColWidth="8.83203125" defaultRowHeight="15" x14ac:dyDescent="0.2"/>
  <cols>
    <col min="1" max="1" width="0.33203125" style="1" customWidth="1"/>
    <col min="2" max="2" width="4" style="1" bestFit="1" customWidth="1"/>
    <col min="3" max="3" width="7" style="1" bestFit="1" customWidth="1"/>
    <col min="4" max="4" width="5" style="1" bestFit="1" customWidth="1"/>
    <col min="5" max="5" width="7" style="1" bestFit="1" customWidth="1"/>
    <col min="6" max="6" width="6.1640625" style="1" customWidth="1"/>
    <col min="7" max="7" width="8.1640625" style="1" customWidth="1"/>
    <col min="8" max="8" width="5" style="1" customWidth="1"/>
    <col min="9" max="9" width="8" style="1" customWidth="1"/>
    <col min="10" max="10" width="5" style="1" bestFit="1" customWidth="1"/>
    <col min="11" max="11" width="7" style="1" bestFit="1" customWidth="1"/>
    <col min="12" max="12" width="5" style="1" bestFit="1" customWidth="1"/>
    <col min="13" max="13" width="7" style="1" bestFit="1" customWidth="1"/>
    <col min="14" max="14" width="4" style="1" bestFit="1" customWidth="1"/>
    <col min="15" max="15" width="7" style="1" customWidth="1"/>
    <col min="16" max="16" width="5.5" style="1" customWidth="1"/>
    <col min="17" max="17" width="7.5" style="1" customWidth="1"/>
    <col min="18" max="18" width="0.33203125" style="1" customWidth="1"/>
    <col min="19" max="16384" width="8.83203125" style="1"/>
  </cols>
  <sheetData>
    <row r="1" spans="2:17" ht="1.5" customHeight="1" thickBot="1" x14ac:dyDescent="0.25"/>
    <row r="2" spans="2:17" x14ac:dyDescent="0.2">
      <c r="B2" s="105" t="s">
        <v>18</v>
      </c>
      <c r="C2" s="106"/>
      <c r="D2" s="106"/>
      <c r="E2" s="107"/>
      <c r="F2" s="106" t="s">
        <v>19</v>
      </c>
      <c r="G2" s="107"/>
      <c r="H2" s="110" t="s">
        <v>20</v>
      </c>
      <c r="I2" s="111"/>
      <c r="J2" s="110" t="s">
        <v>21</v>
      </c>
      <c r="K2" s="111"/>
      <c r="L2" s="105" t="s">
        <v>22</v>
      </c>
      <c r="M2" s="106"/>
      <c r="N2" s="106"/>
      <c r="O2" s="107"/>
      <c r="P2" s="110" t="s">
        <v>23</v>
      </c>
      <c r="Q2" s="111"/>
    </row>
    <row r="3" spans="2:17" ht="16" thickBot="1" x14ac:dyDescent="0.25">
      <c r="B3" s="103" t="s">
        <v>24</v>
      </c>
      <c r="C3" s="104"/>
      <c r="D3" s="103" t="s">
        <v>24</v>
      </c>
      <c r="E3" s="104"/>
      <c r="F3" s="108" t="s">
        <v>24</v>
      </c>
      <c r="G3" s="109"/>
      <c r="H3" s="103" t="s">
        <v>24</v>
      </c>
      <c r="I3" s="104"/>
      <c r="J3" s="103" t="s">
        <v>24</v>
      </c>
      <c r="K3" s="104"/>
      <c r="L3" s="103" t="s">
        <v>24</v>
      </c>
      <c r="M3" s="104"/>
      <c r="N3" s="103" t="s">
        <v>24</v>
      </c>
      <c r="O3" s="104"/>
      <c r="P3" s="103" t="s">
        <v>24</v>
      </c>
      <c r="Q3" s="104"/>
    </row>
    <row r="4" spans="2:17" x14ac:dyDescent="0.2">
      <c r="B4" s="2">
        <v>4</v>
      </c>
      <c r="C4" s="3">
        <v>1E-3</v>
      </c>
      <c r="D4" s="2">
        <v>30</v>
      </c>
      <c r="E4" s="3">
        <v>1E-3</v>
      </c>
      <c r="F4" s="2">
        <v>10</v>
      </c>
      <c r="G4" s="3">
        <v>1E-3</v>
      </c>
      <c r="H4" s="2">
        <v>3</v>
      </c>
      <c r="I4" s="3">
        <v>1E-3</v>
      </c>
      <c r="J4" s="2">
        <v>4</v>
      </c>
      <c r="K4" s="3">
        <v>1E-3</v>
      </c>
      <c r="L4" s="2">
        <v>1</v>
      </c>
      <c r="M4" s="3">
        <v>1E-3</v>
      </c>
      <c r="N4" s="2">
        <v>3</v>
      </c>
      <c r="O4" s="3">
        <v>1E-3</v>
      </c>
      <c r="P4" s="2">
        <v>1</v>
      </c>
      <c r="Q4" s="3">
        <v>1E-3</v>
      </c>
    </row>
    <row r="5" spans="2:17" x14ac:dyDescent="0.2">
      <c r="B5" s="4">
        <v>4</v>
      </c>
      <c r="C5" s="5">
        <v>0.1</v>
      </c>
      <c r="D5" s="4">
        <v>30</v>
      </c>
      <c r="E5" s="5">
        <v>0.1</v>
      </c>
      <c r="F5" s="4">
        <v>10</v>
      </c>
      <c r="G5" s="5">
        <v>0.1</v>
      </c>
      <c r="H5" s="4">
        <v>3</v>
      </c>
      <c r="I5" s="5">
        <v>0.1</v>
      </c>
      <c r="J5" s="4">
        <v>4</v>
      </c>
      <c r="K5" s="5">
        <v>0.1</v>
      </c>
      <c r="L5" s="4">
        <v>1</v>
      </c>
      <c r="M5" s="5">
        <v>0.1</v>
      </c>
      <c r="N5" s="4">
        <v>3</v>
      </c>
      <c r="O5" s="5">
        <v>0.1</v>
      </c>
      <c r="P5" s="4">
        <v>1</v>
      </c>
      <c r="Q5" s="5">
        <v>0.1</v>
      </c>
    </row>
    <row r="6" spans="2:17" x14ac:dyDescent="0.2">
      <c r="B6" s="4">
        <v>30</v>
      </c>
      <c r="C6" s="5">
        <v>0.1</v>
      </c>
      <c r="D6" s="4">
        <v>100</v>
      </c>
      <c r="E6" s="5">
        <v>0.1</v>
      </c>
      <c r="F6" s="4">
        <v>50</v>
      </c>
      <c r="G6" s="5">
        <v>0.1</v>
      </c>
      <c r="H6" s="4">
        <v>10</v>
      </c>
      <c r="I6" s="5">
        <v>0.1</v>
      </c>
      <c r="J6" s="4">
        <v>30</v>
      </c>
      <c r="K6" s="5">
        <v>0.1</v>
      </c>
      <c r="L6" s="4">
        <v>3</v>
      </c>
      <c r="M6" s="5">
        <v>0.1</v>
      </c>
      <c r="N6" s="4">
        <v>10</v>
      </c>
      <c r="O6" s="5">
        <v>0.1</v>
      </c>
      <c r="P6" s="4">
        <v>3</v>
      </c>
      <c r="Q6" s="5">
        <v>0.1</v>
      </c>
    </row>
    <row r="7" spans="2:17" x14ac:dyDescent="0.2">
      <c r="B7" s="4">
        <v>30</v>
      </c>
      <c r="C7" s="5">
        <v>1E-3</v>
      </c>
      <c r="D7" s="4">
        <v>100</v>
      </c>
      <c r="E7" s="5">
        <v>1E-3</v>
      </c>
      <c r="F7" s="4">
        <v>50</v>
      </c>
      <c r="G7" s="5">
        <v>1E-3</v>
      </c>
      <c r="H7" s="4">
        <v>10</v>
      </c>
      <c r="I7" s="5">
        <v>1E-3</v>
      </c>
      <c r="J7" s="4">
        <v>30</v>
      </c>
      <c r="K7" s="5">
        <v>1E-3</v>
      </c>
      <c r="L7" s="4">
        <v>3</v>
      </c>
      <c r="M7" s="5">
        <v>1E-3</v>
      </c>
      <c r="N7" s="4">
        <v>10</v>
      </c>
      <c r="O7" s="5">
        <v>1E-3</v>
      </c>
      <c r="P7" s="4">
        <v>3</v>
      </c>
      <c r="Q7" s="5">
        <v>1E-3</v>
      </c>
    </row>
    <row r="8" spans="2:17" x14ac:dyDescent="0.2">
      <c r="B8" s="4">
        <v>4</v>
      </c>
      <c r="C8" s="5">
        <v>1E-3</v>
      </c>
      <c r="D8" s="4">
        <v>30</v>
      </c>
      <c r="E8" s="5">
        <v>1E-3</v>
      </c>
      <c r="F8" s="4">
        <v>10</v>
      </c>
      <c r="G8" s="5">
        <v>1E-3</v>
      </c>
      <c r="H8" s="4">
        <v>3</v>
      </c>
      <c r="I8" s="5">
        <v>1E-3</v>
      </c>
      <c r="J8" s="4">
        <v>4</v>
      </c>
      <c r="K8" s="5">
        <v>1E-3</v>
      </c>
      <c r="L8" s="4">
        <v>1</v>
      </c>
      <c r="M8" s="5">
        <v>1E-3</v>
      </c>
      <c r="N8" s="4">
        <v>3</v>
      </c>
      <c r="O8" s="5">
        <v>1E-3</v>
      </c>
      <c r="P8" s="4">
        <v>1</v>
      </c>
      <c r="Q8" s="5">
        <v>1E-3</v>
      </c>
    </row>
    <row r="9" spans="2:17" x14ac:dyDescent="0.2">
      <c r="B9" s="4">
        <v>4</v>
      </c>
      <c r="C9" s="5">
        <v>3.2000000000000002E-3</v>
      </c>
      <c r="D9" s="4">
        <v>30</v>
      </c>
      <c r="E9" s="5">
        <v>3.5000000000000001E-3</v>
      </c>
      <c r="F9" s="4">
        <v>10</v>
      </c>
      <c r="G9" s="5">
        <v>3.2000000000000002E-3</v>
      </c>
      <c r="H9" s="4">
        <v>3</v>
      </c>
      <c r="I9" s="5">
        <v>2.3E-3</v>
      </c>
      <c r="J9" s="4">
        <v>4</v>
      </c>
      <c r="K9" s="5">
        <v>3.2000000000000002E-3</v>
      </c>
      <c r="L9" s="4">
        <v>1</v>
      </c>
      <c r="M9" s="5">
        <v>3.2000000000000002E-3</v>
      </c>
      <c r="N9" s="4">
        <v>3</v>
      </c>
      <c r="O9" s="5">
        <v>2.0999999999999999E-3</v>
      </c>
      <c r="P9" s="4">
        <v>1</v>
      </c>
      <c r="Q9" s="5">
        <v>3.2000000000000002E-3</v>
      </c>
    </row>
    <row r="10" spans="2:17" x14ac:dyDescent="0.2">
      <c r="B10" s="4">
        <v>4.4000000000000004</v>
      </c>
      <c r="C10" s="5">
        <v>1E-3</v>
      </c>
      <c r="D10" s="4">
        <v>37</v>
      </c>
      <c r="E10" s="5">
        <v>1E-3</v>
      </c>
      <c r="F10" s="4">
        <v>13</v>
      </c>
      <c r="G10" s="5">
        <v>1E-3</v>
      </c>
      <c r="H10" s="4">
        <v>3.5</v>
      </c>
      <c r="I10" s="5">
        <v>1E-3</v>
      </c>
      <c r="J10" s="4">
        <v>4.4000000000000004</v>
      </c>
      <c r="K10" s="5">
        <v>1E-3</v>
      </c>
      <c r="L10" s="4">
        <v>1.2</v>
      </c>
      <c r="M10" s="5">
        <v>1E-3</v>
      </c>
      <c r="N10" s="4">
        <v>3.5</v>
      </c>
      <c r="O10" s="5">
        <v>1E-3</v>
      </c>
      <c r="P10" s="4">
        <v>1.2</v>
      </c>
      <c r="Q10" s="5">
        <v>1E-3</v>
      </c>
    </row>
    <row r="11" spans="2:17" x14ac:dyDescent="0.2">
      <c r="B11" s="4">
        <v>5</v>
      </c>
      <c r="C11" s="5">
        <v>1E-3</v>
      </c>
      <c r="D11" s="4">
        <v>44</v>
      </c>
      <c r="E11" s="5">
        <v>1E-3</v>
      </c>
      <c r="F11" s="4">
        <v>15</v>
      </c>
      <c r="G11" s="5">
        <v>1E-3</v>
      </c>
      <c r="H11" s="4">
        <v>4</v>
      </c>
      <c r="I11" s="5">
        <v>1E-3</v>
      </c>
      <c r="J11" s="4">
        <v>5</v>
      </c>
      <c r="K11" s="5">
        <v>1E-3</v>
      </c>
      <c r="L11" s="4">
        <v>1.5</v>
      </c>
      <c r="M11" s="5">
        <v>1E-3</v>
      </c>
      <c r="N11" s="4">
        <v>4</v>
      </c>
      <c r="O11" s="5">
        <v>1E-3</v>
      </c>
      <c r="P11" s="4">
        <v>1.5</v>
      </c>
      <c r="Q11" s="5">
        <v>1E-3</v>
      </c>
    </row>
    <row r="12" spans="2:17" x14ac:dyDescent="0.2">
      <c r="B12" s="4">
        <v>4</v>
      </c>
      <c r="C12" s="5">
        <v>6.0000000000000001E-3</v>
      </c>
      <c r="D12" s="4">
        <v>30</v>
      </c>
      <c r="E12" s="5">
        <v>8.9999999999999993E-3</v>
      </c>
      <c r="F12" s="4">
        <v>10</v>
      </c>
      <c r="G12" s="5">
        <v>8.0000000000000002E-3</v>
      </c>
      <c r="H12" s="4">
        <v>3</v>
      </c>
      <c r="I12" s="5">
        <v>5.0000000000000001E-3</v>
      </c>
      <c r="J12" s="4">
        <v>4</v>
      </c>
      <c r="K12" s="5">
        <v>6.0000000000000001E-3</v>
      </c>
      <c r="L12" s="4">
        <v>1</v>
      </c>
      <c r="M12" s="5">
        <v>1.2999999999999999E-2</v>
      </c>
      <c r="N12" s="4">
        <v>3</v>
      </c>
      <c r="O12" s="5">
        <v>5.0000000000000001E-3</v>
      </c>
      <c r="P12" s="4">
        <v>1</v>
      </c>
      <c r="Q12" s="5">
        <v>1.2999999999999999E-2</v>
      </c>
    </row>
    <row r="13" spans="2:17" x14ac:dyDescent="0.2">
      <c r="B13" s="4">
        <v>4</v>
      </c>
      <c r="C13" s="5">
        <v>1.0500000000000001E-2</v>
      </c>
      <c r="D13" s="4">
        <v>30</v>
      </c>
      <c r="E13" s="5">
        <v>1.6E-2</v>
      </c>
      <c r="F13" s="4">
        <v>10</v>
      </c>
      <c r="G13" s="5">
        <v>1.7000000000000001E-2</v>
      </c>
      <c r="H13" s="4">
        <v>3</v>
      </c>
      <c r="I13" s="5">
        <v>8.9999999999999993E-3</v>
      </c>
      <c r="J13" s="4">
        <v>4</v>
      </c>
      <c r="K13" s="5">
        <v>1.0500000000000001E-2</v>
      </c>
      <c r="L13" s="4">
        <v>1</v>
      </c>
      <c r="M13" s="5">
        <v>2.9000000000000001E-2</v>
      </c>
      <c r="N13" s="4">
        <v>3</v>
      </c>
      <c r="O13" s="5">
        <v>8.9999999999999993E-3</v>
      </c>
      <c r="P13" s="4">
        <v>1</v>
      </c>
      <c r="Q13" s="5">
        <v>2.9000000000000001E-2</v>
      </c>
    </row>
    <row r="14" spans="2:17" x14ac:dyDescent="0.2">
      <c r="B14" s="4">
        <v>6</v>
      </c>
      <c r="C14" s="5">
        <v>1E-3</v>
      </c>
      <c r="D14" s="4">
        <v>51</v>
      </c>
      <c r="E14" s="5">
        <v>1E-3</v>
      </c>
      <c r="F14" s="4">
        <v>17</v>
      </c>
      <c r="G14" s="5">
        <v>1E-3</v>
      </c>
      <c r="H14" s="4">
        <v>4.4000000000000004</v>
      </c>
      <c r="I14" s="5">
        <v>1E-3</v>
      </c>
      <c r="J14" s="4">
        <v>6</v>
      </c>
      <c r="K14" s="5">
        <v>1E-3</v>
      </c>
      <c r="L14" s="4">
        <v>1.8</v>
      </c>
      <c r="M14" s="5">
        <v>1E-3</v>
      </c>
      <c r="N14" s="4">
        <v>4.4000000000000004</v>
      </c>
      <c r="O14" s="5">
        <v>1E-3</v>
      </c>
      <c r="P14" s="4">
        <v>1.8</v>
      </c>
      <c r="Q14" s="5">
        <v>1E-3</v>
      </c>
    </row>
    <row r="15" spans="2:17" x14ac:dyDescent="0.2">
      <c r="B15" s="4">
        <v>6.7</v>
      </c>
      <c r="C15" s="5">
        <v>1E-3</v>
      </c>
      <c r="D15" s="4">
        <v>58</v>
      </c>
      <c r="E15" s="5">
        <v>1E-3</v>
      </c>
      <c r="F15" s="4">
        <v>20</v>
      </c>
      <c r="G15" s="5">
        <v>1E-3</v>
      </c>
      <c r="H15" s="4">
        <v>4.8</v>
      </c>
      <c r="I15" s="5">
        <v>1E-3</v>
      </c>
      <c r="J15" s="4">
        <v>6.7</v>
      </c>
      <c r="K15" s="5">
        <v>1E-3</v>
      </c>
      <c r="L15" s="4">
        <v>2.35</v>
      </c>
      <c r="M15" s="5">
        <v>1E-3</v>
      </c>
      <c r="N15" s="4">
        <v>4.8</v>
      </c>
      <c r="O15" s="5">
        <v>1E-3</v>
      </c>
      <c r="P15" s="4">
        <v>2.35</v>
      </c>
      <c r="Q15" s="5">
        <v>1E-3</v>
      </c>
    </row>
    <row r="16" spans="2:17" x14ac:dyDescent="0.2">
      <c r="B16" s="4">
        <v>4</v>
      </c>
      <c r="C16" s="5">
        <v>1.7000000000000001E-2</v>
      </c>
      <c r="D16" s="4">
        <v>30</v>
      </c>
      <c r="E16" s="5">
        <v>2.5999999999999999E-2</v>
      </c>
      <c r="F16" s="4">
        <v>10</v>
      </c>
      <c r="G16" s="5">
        <v>2.8000000000000001E-2</v>
      </c>
      <c r="H16" s="4">
        <v>3</v>
      </c>
      <c r="I16" s="5">
        <v>1.2999999999999999E-2</v>
      </c>
      <c r="J16" s="4">
        <v>4</v>
      </c>
      <c r="K16" s="5">
        <v>1.7000000000000001E-2</v>
      </c>
      <c r="L16" s="4">
        <v>1</v>
      </c>
      <c r="M16" s="5">
        <v>7.9000000000000001E-2</v>
      </c>
      <c r="N16" s="4">
        <v>3</v>
      </c>
      <c r="O16" s="5">
        <v>1.2999999999999999E-2</v>
      </c>
      <c r="P16" s="4">
        <v>1</v>
      </c>
      <c r="Q16" s="5">
        <v>7.9000000000000001E-2</v>
      </c>
    </row>
    <row r="17" spans="2:17" x14ac:dyDescent="0.2">
      <c r="B17" s="4">
        <v>4</v>
      </c>
      <c r="C17" s="5">
        <v>2.1999999999999999E-2</v>
      </c>
      <c r="D17" s="4">
        <v>30</v>
      </c>
      <c r="E17" s="5">
        <v>0.04</v>
      </c>
      <c r="F17" s="4">
        <v>10</v>
      </c>
      <c r="G17" s="5">
        <v>3.9E-2</v>
      </c>
      <c r="H17" s="4">
        <v>3</v>
      </c>
      <c r="I17" s="5">
        <v>0.02</v>
      </c>
      <c r="J17" s="4">
        <v>4</v>
      </c>
      <c r="K17" s="5">
        <v>2.1999999999999999E-2</v>
      </c>
      <c r="L17" s="4">
        <v>1</v>
      </c>
      <c r="M17" s="5">
        <v>0.1</v>
      </c>
      <c r="N17" s="4">
        <v>3</v>
      </c>
      <c r="O17" s="5">
        <v>0.02</v>
      </c>
      <c r="P17" s="4">
        <v>1</v>
      </c>
      <c r="Q17" s="5">
        <v>0.1</v>
      </c>
    </row>
    <row r="18" spans="2:17" x14ac:dyDescent="0.2">
      <c r="B18" s="4">
        <v>7.3</v>
      </c>
      <c r="C18" s="5">
        <v>1E-3</v>
      </c>
      <c r="D18" s="4">
        <v>64</v>
      </c>
      <c r="E18" s="5">
        <v>1E-3</v>
      </c>
      <c r="F18" s="4">
        <v>22</v>
      </c>
      <c r="G18" s="5">
        <v>1E-3</v>
      </c>
      <c r="H18" s="4">
        <v>5.3</v>
      </c>
      <c r="I18" s="5">
        <v>1E-3</v>
      </c>
      <c r="J18" s="4">
        <v>7.3</v>
      </c>
      <c r="K18" s="5">
        <v>1E-3</v>
      </c>
      <c r="L18" s="4">
        <v>1.2</v>
      </c>
      <c r="M18" s="5">
        <v>0.1</v>
      </c>
      <c r="N18" s="4">
        <v>5.3</v>
      </c>
      <c r="O18" s="5">
        <v>1E-3</v>
      </c>
      <c r="P18" s="4">
        <v>1.2</v>
      </c>
      <c r="Q18" s="5">
        <v>0.1</v>
      </c>
    </row>
    <row r="19" spans="2:17" x14ac:dyDescent="0.2">
      <c r="B19" s="4">
        <v>8</v>
      </c>
      <c r="C19" s="5">
        <v>1E-3</v>
      </c>
      <c r="D19" s="4">
        <v>72</v>
      </c>
      <c r="E19" s="5">
        <v>1E-3</v>
      </c>
      <c r="F19" s="4">
        <v>24</v>
      </c>
      <c r="G19" s="5">
        <v>1E-3</v>
      </c>
      <c r="H19" s="4">
        <v>5.7</v>
      </c>
      <c r="I19" s="5">
        <v>1E-3</v>
      </c>
      <c r="J19" s="4">
        <v>8</v>
      </c>
      <c r="K19" s="5">
        <v>1E-3</v>
      </c>
      <c r="L19" s="4">
        <v>2.9</v>
      </c>
      <c r="M19" s="5">
        <v>1E-3</v>
      </c>
      <c r="N19" s="4">
        <v>5.7</v>
      </c>
      <c r="O19" s="5">
        <v>1E-3</v>
      </c>
      <c r="P19" s="4">
        <v>2.9</v>
      </c>
      <c r="Q19" s="5">
        <v>1E-3</v>
      </c>
    </row>
    <row r="20" spans="2:17" x14ac:dyDescent="0.2">
      <c r="B20" s="4">
        <v>4</v>
      </c>
      <c r="C20" s="5">
        <v>3.0499999999999999E-2</v>
      </c>
      <c r="D20" s="4">
        <v>30</v>
      </c>
      <c r="E20" s="5">
        <v>5.3999999999999999E-2</v>
      </c>
      <c r="F20" s="4">
        <v>10</v>
      </c>
      <c r="G20" s="5">
        <v>5.3999999999999999E-2</v>
      </c>
      <c r="H20" s="4">
        <v>3</v>
      </c>
      <c r="I20" s="5">
        <v>2.5999999999999999E-2</v>
      </c>
      <c r="J20" s="4">
        <v>4</v>
      </c>
      <c r="K20" s="5">
        <v>3.0499999999999999E-2</v>
      </c>
      <c r="L20" s="4">
        <v>3</v>
      </c>
      <c r="M20" s="5">
        <v>1E-3</v>
      </c>
      <c r="N20" s="4">
        <v>3</v>
      </c>
      <c r="O20" s="5">
        <v>2.5999999999999999E-2</v>
      </c>
      <c r="P20" s="4">
        <v>3</v>
      </c>
      <c r="Q20" s="5">
        <v>1E-3</v>
      </c>
    </row>
    <row r="21" spans="2:17" x14ac:dyDescent="0.2">
      <c r="B21" s="4">
        <v>4</v>
      </c>
      <c r="C21" s="5">
        <v>5.8000000000000003E-2</v>
      </c>
      <c r="D21" s="4">
        <v>30</v>
      </c>
      <c r="E21" s="5">
        <v>8.4000000000000005E-2</v>
      </c>
      <c r="F21" s="4">
        <v>10</v>
      </c>
      <c r="G21" s="5">
        <v>0.09</v>
      </c>
      <c r="H21" s="4">
        <v>3</v>
      </c>
      <c r="I21" s="5">
        <v>3.5000000000000003E-2</v>
      </c>
      <c r="J21" s="4">
        <v>4</v>
      </c>
      <c r="K21" s="5">
        <v>5.8000000000000003E-2</v>
      </c>
      <c r="L21" s="4">
        <v>3</v>
      </c>
      <c r="M21" s="5">
        <v>2.2000000000000001E-3</v>
      </c>
      <c r="N21" s="4">
        <v>3</v>
      </c>
      <c r="O21" s="5">
        <v>3.5000000000000003E-2</v>
      </c>
      <c r="P21" s="4">
        <v>3</v>
      </c>
      <c r="Q21" s="5">
        <v>2.2000000000000001E-3</v>
      </c>
    </row>
    <row r="22" spans="2:17" x14ac:dyDescent="0.2">
      <c r="B22" s="4">
        <v>9</v>
      </c>
      <c r="C22" s="5">
        <v>1E-3</v>
      </c>
      <c r="D22" s="4">
        <v>84</v>
      </c>
      <c r="E22" s="5">
        <v>1E-3</v>
      </c>
      <c r="F22" s="4">
        <v>29</v>
      </c>
      <c r="G22" s="5">
        <v>1E-3</v>
      </c>
      <c r="H22" s="4">
        <v>6.2</v>
      </c>
      <c r="I22" s="5">
        <v>1E-3</v>
      </c>
      <c r="J22" s="4">
        <v>9</v>
      </c>
      <c r="K22" s="5">
        <v>1E-3</v>
      </c>
      <c r="L22" s="4">
        <v>1.3</v>
      </c>
      <c r="M22" s="5">
        <v>0.1</v>
      </c>
      <c r="N22" s="4">
        <v>6.2</v>
      </c>
      <c r="O22" s="5">
        <v>1E-3</v>
      </c>
      <c r="P22" s="4">
        <v>1.3</v>
      </c>
      <c r="Q22" s="5">
        <v>0.1</v>
      </c>
    </row>
    <row r="23" spans="2:17" x14ac:dyDescent="0.2">
      <c r="B23" s="4">
        <v>10.5</v>
      </c>
      <c r="C23" s="5">
        <v>1E-3</v>
      </c>
      <c r="D23" s="4">
        <v>97</v>
      </c>
      <c r="E23" s="5">
        <v>1E-3</v>
      </c>
      <c r="F23" s="4">
        <v>33</v>
      </c>
      <c r="G23" s="5">
        <v>1E-3</v>
      </c>
      <c r="H23" s="4">
        <v>6.6</v>
      </c>
      <c r="I23" s="5">
        <v>1E-3</v>
      </c>
      <c r="J23" s="4">
        <v>10.5</v>
      </c>
      <c r="K23" s="5">
        <v>1E-3</v>
      </c>
      <c r="L23" s="4">
        <v>1.4</v>
      </c>
      <c r="M23" s="5">
        <v>0.1</v>
      </c>
      <c r="N23" s="4">
        <v>6.6</v>
      </c>
      <c r="O23" s="5">
        <v>1E-3</v>
      </c>
      <c r="P23" s="4">
        <v>1.4</v>
      </c>
      <c r="Q23" s="5">
        <v>0.1</v>
      </c>
    </row>
    <row r="24" spans="2:17" x14ac:dyDescent="0.2">
      <c r="B24" s="4">
        <v>4</v>
      </c>
      <c r="C24" s="5">
        <v>0.08</v>
      </c>
      <c r="D24" s="4">
        <v>32</v>
      </c>
      <c r="E24" s="5">
        <v>0.1</v>
      </c>
      <c r="F24" s="4">
        <v>11</v>
      </c>
      <c r="G24" s="5">
        <v>0.1</v>
      </c>
      <c r="H24" s="4">
        <v>3</v>
      </c>
      <c r="I24" s="5">
        <v>4.5999999999999999E-2</v>
      </c>
      <c r="J24" s="4">
        <v>4</v>
      </c>
      <c r="K24" s="5">
        <v>0.08</v>
      </c>
      <c r="L24" s="4">
        <v>3</v>
      </c>
      <c r="M24" s="5">
        <v>4.8999999999999998E-3</v>
      </c>
      <c r="N24" s="4">
        <v>3</v>
      </c>
      <c r="O24" s="5">
        <v>4.5999999999999999E-2</v>
      </c>
      <c r="P24" s="4">
        <v>3</v>
      </c>
      <c r="Q24" s="5">
        <v>4.8999999999999998E-3</v>
      </c>
    </row>
    <row r="25" spans="2:17" x14ac:dyDescent="0.2">
      <c r="B25" s="4">
        <v>4</v>
      </c>
      <c r="C25" s="5">
        <v>9.9000000000000005E-2</v>
      </c>
      <c r="D25" s="4">
        <v>37</v>
      </c>
      <c r="E25" s="5">
        <v>0.1</v>
      </c>
      <c r="F25" s="4">
        <v>12.5</v>
      </c>
      <c r="G25" s="5">
        <v>0.1</v>
      </c>
      <c r="H25" s="4">
        <v>3</v>
      </c>
      <c r="I25" s="5">
        <v>5.5E-2</v>
      </c>
      <c r="J25" s="4">
        <v>4</v>
      </c>
      <c r="K25" s="5">
        <v>9.9000000000000005E-2</v>
      </c>
      <c r="L25" s="4">
        <v>3</v>
      </c>
      <c r="M25" s="5">
        <v>8.9999999999999993E-3</v>
      </c>
      <c r="N25" s="4">
        <v>3</v>
      </c>
      <c r="O25" s="5">
        <v>5.5E-2</v>
      </c>
      <c r="P25" s="4">
        <v>3</v>
      </c>
      <c r="Q25" s="5">
        <v>8.9999999999999993E-3</v>
      </c>
    </row>
    <row r="26" spans="2:17" x14ac:dyDescent="0.2">
      <c r="B26" s="4">
        <v>12</v>
      </c>
      <c r="C26" s="5">
        <v>1E-3</v>
      </c>
      <c r="D26" s="4">
        <v>100</v>
      </c>
      <c r="E26" s="5">
        <v>2.0999999999999999E-3</v>
      </c>
      <c r="F26" s="4">
        <v>37</v>
      </c>
      <c r="G26" s="5">
        <v>1E-3</v>
      </c>
      <c r="H26" s="4">
        <v>7.1</v>
      </c>
      <c r="I26" s="5">
        <v>1E-3</v>
      </c>
      <c r="J26" s="4">
        <v>12</v>
      </c>
      <c r="K26" s="5">
        <v>1E-3</v>
      </c>
      <c r="L26" s="4">
        <v>1.6</v>
      </c>
      <c r="M26" s="5">
        <v>0.1</v>
      </c>
      <c r="N26" s="4">
        <v>7.1</v>
      </c>
      <c r="O26" s="5">
        <v>1E-3</v>
      </c>
      <c r="P26" s="4">
        <v>1.6</v>
      </c>
      <c r="Q26" s="5">
        <v>0.1</v>
      </c>
    </row>
    <row r="27" spans="2:17" x14ac:dyDescent="0.2">
      <c r="B27" s="4">
        <v>13.3</v>
      </c>
      <c r="C27" s="5">
        <v>1E-3</v>
      </c>
      <c r="D27" s="4">
        <v>100</v>
      </c>
      <c r="E27" s="5">
        <v>4.1000000000000003E-3</v>
      </c>
      <c r="F27" s="4">
        <v>42</v>
      </c>
      <c r="G27" s="5">
        <v>1E-3</v>
      </c>
      <c r="H27" s="4">
        <v>7.6</v>
      </c>
      <c r="I27" s="5">
        <v>1E-3</v>
      </c>
      <c r="J27" s="4">
        <v>13.3</v>
      </c>
      <c r="K27" s="5">
        <v>1E-3</v>
      </c>
      <c r="L27" s="4">
        <v>1.73</v>
      </c>
      <c r="M27" s="5">
        <v>0.1</v>
      </c>
      <c r="N27" s="4">
        <v>7.6</v>
      </c>
      <c r="O27" s="5">
        <v>1E-3</v>
      </c>
      <c r="P27" s="4">
        <v>1.73</v>
      </c>
      <c r="Q27" s="5">
        <v>0.1</v>
      </c>
    </row>
    <row r="28" spans="2:17" x14ac:dyDescent="0.2">
      <c r="B28" s="4">
        <v>4.5</v>
      </c>
      <c r="C28" s="5">
        <v>0.1</v>
      </c>
      <c r="D28" s="4">
        <v>43</v>
      </c>
      <c r="E28" s="5">
        <v>0.1</v>
      </c>
      <c r="F28" s="4">
        <v>14.1</v>
      </c>
      <c r="G28" s="5">
        <v>0.1</v>
      </c>
      <c r="H28" s="4">
        <v>3</v>
      </c>
      <c r="I28" s="5">
        <v>7.0000000000000007E-2</v>
      </c>
      <c r="J28" s="4">
        <v>4.5</v>
      </c>
      <c r="K28" s="5">
        <v>0.1</v>
      </c>
      <c r="L28" s="4">
        <v>3</v>
      </c>
      <c r="M28" s="5">
        <v>1.4E-2</v>
      </c>
      <c r="N28" s="4">
        <v>3</v>
      </c>
      <c r="O28" s="5">
        <v>7.0000000000000007E-2</v>
      </c>
      <c r="P28" s="4">
        <v>3</v>
      </c>
      <c r="Q28" s="5">
        <v>1.4E-2</v>
      </c>
    </row>
    <row r="29" spans="2:17" x14ac:dyDescent="0.2">
      <c r="B29" s="4">
        <v>4.8</v>
      </c>
      <c r="C29" s="5">
        <v>0.1</v>
      </c>
      <c r="D29" s="4">
        <v>48</v>
      </c>
      <c r="E29" s="5">
        <v>0.1</v>
      </c>
      <c r="F29" s="4">
        <v>15.5</v>
      </c>
      <c r="G29" s="5">
        <v>0.1</v>
      </c>
      <c r="H29" s="4">
        <v>3</v>
      </c>
      <c r="I29" s="5">
        <v>9.8000000000000004E-2</v>
      </c>
      <c r="J29" s="4">
        <v>4.8</v>
      </c>
      <c r="K29" s="5">
        <v>0.1</v>
      </c>
      <c r="L29" s="4">
        <v>3</v>
      </c>
      <c r="M29" s="5">
        <v>0.02</v>
      </c>
      <c r="N29" s="4">
        <v>3</v>
      </c>
      <c r="O29" s="5">
        <v>9.8000000000000004E-2</v>
      </c>
      <c r="P29" s="4">
        <v>3</v>
      </c>
      <c r="Q29" s="5">
        <v>0.02</v>
      </c>
    </row>
    <row r="30" spans="2:17" x14ac:dyDescent="0.2">
      <c r="B30" s="4">
        <v>14.5</v>
      </c>
      <c r="C30" s="5">
        <v>1E-3</v>
      </c>
      <c r="D30" s="4">
        <v>100</v>
      </c>
      <c r="E30" s="5">
        <v>7.1000000000000004E-3</v>
      </c>
      <c r="F30" s="4">
        <v>46</v>
      </c>
      <c r="G30" s="5">
        <v>1E-3</v>
      </c>
      <c r="H30" s="4">
        <v>8.6</v>
      </c>
      <c r="I30" s="5">
        <v>1E-3</v>
      </c>
      <c r="J30" s="4">
        <v>14.5</v>
      </c>
      <c r="K30" s="5">
        <v>1E-3</v>
      </c>
      <c r="L30" s="4">
        <v>1.86</v>
      </c>
      <c r="M30" s="5">
        <v>0.1</v>
      </c>
      <c r="N30" s="4">
        <v>8.6</v>
      </c>
      <c r="O30" s="5">
        <v>1E-3</v>
      </c>
      <c r="P30" s="4">
        <v>1.86</v>
      </c>
      <c r="Q30" s="5">
        <v>0.1</v>
      </c>
    </row>
    <row r="31" spans="2:17" x14ac:dyDescent="0.2">
      <c r="B31" s="4">
        <v>16</v>
      </c>
      <c r="C31" s="5">
        <v>1E-3</v>
      </c>
      <c r="D31" s="4">
        <v>100</v>
      </c>
      <c r="E31" s="5">
        <v>1.9E-2</v>
      </c>
      <c r="F31" s="4">
        <v>50</v>
      </c>
      <c r="G31" s="5">
        <v>1E-3</v>
      </c>
      <c r="H31" s="4">
        <v>9.6999999999999993</v>
      </c>
      <c r="I31" s="5">
        <v>1E-3</v>
      </c>
      <c r="J31" s="4">
        <v>16</v>
      </c>
      <c r="K31" s="5">
        <v>1E-3</v>
      </c>
      <c r="L31" s="4">
        <v>2</v>
      </c>
      <c r="M31" s="5">
        <v>0.1</v>
      </c>
      <c r="N31" s="4">
        <v>9.6999999999999993</v>
      </c>
      <c r="O31" s="5">
        <v>1E-3</v>
      </c>
      <c r="P31" s="4">
        <v>2</v>
      </c>
      <c r="Q31" s="5">
        <v>0.1</v>
      </c>
    </row>
    <row r="32" spans="2:17" x14ac:dyDescent="0.2">
      <c r="B32" s="4">
        <v>5.4</v>
      </c>
      <c r="C32" s="5">
        <v>0.1</v>
      </c>
      <c r="D32" s="4">
        <v>58</v>
      </c>
      <c r="E32" s="5">
        <v>0.1</v>
      </c>
      <c r="F32" s="4">
        <v>50</v>
      </c>
      <c r="G32" s="5">
        <v>2.8E-3</v>
      </c>
      <c r="H32" s="4">
        <v>3.3</v>
      </c>
      <c r="I32" s="5">
        <v>0.1</v>
      </c>
      <c r="J32" s="4">
        <v>5.4</v>
      </c>
      <c r="K32" s="5">
        <v>0.1</v>
      </c>
      <c r="L32" s="4">
        <v>3</v>
      </c>
      <c r="M32" s="5">
        <v>2.8000000000000001E-2</v>
      </c>
      <c r="N32" s="4">
        <v>3.3</v>
      </c>
      <c r="O32" s="5">
        <v>0.1</v>
      </c>
      <c r="P32" s="4">
        <v>3</v>
      </c>
      <c r="Q32" s="5">
        <v>2.8000000000000001E-2</v>
      </c>
    </row>
    <row r="33" spans="2:17" x14ac:dyDescent="0.2">
      <c r="B33" s="4">
        <v>6.4</v>
      </c>
      <c r="C33" s="5">
        <v>0.1</v>
      </c>
      <c r="D33" s="4">
        <v>69</v>
      </c>
      <c r="E33" s="5">
        <v>0.1</v>
      </c>
      <c r="F33" s="4">
        <v>20</v>
      </c>
      <c r="G33" s="5">
        <v>0.1</v>
      </c>
      <c r="H33" s="4">
        <v>4.2</v>
      </c>
      <c r="I33" s="5">
        <v>0.1</v>
      </c>
      <c r="J33" s="4">
        <v>6.4</v>
      </c>
      <c r="K33" s="5">
        <v>0.1</v>
      </c>
      <c r="L33" s="4">
        <v>3</v>
      </c>
      <c r="M33" s="5">
        <v>3.7999999999999999E-2</v>
      </c>
      <c r="N33" s="4">
        <v>4.2</v>
      </c>
      <c r="O33" s="5">
        <v>0.1</v>
      </c>
      <c r="P33" s="4">
        <v>3</v>
      </c>
      <c r="Q33" s="5">
        <v>3.7999999999999999E-2</v>
      </c>
    </row>
    <row r="34" spans="2:17" x14ac:dyDescent="0.2">
      <c r="B34" s="4">
        <v>19.600000000000001</v>
      </c>
      <c r="C34" s="5">
        <v>1E-3</v>
      </c>
      <c r="D34" s="4">
        <v>100</v>
      </c>
      <c r="E34" s="5">
        <v>3.7999999999999999E-2</v>
      </c>
      <c r="F34" s="4">
        <v>24</v>
      </c>
      <c r="G34" s="5">
        <v>0.1</v>
      </c>
      <c r="H34" s="4">
        <v>10</v>
      </c>
      <c r="I34" s="5">
        <v>3.2000000000000002E-3</v>
      </c>
      <c r="J34" s="4">
        <v>19.600000000000001</v>
      </c>
      <c r="K34" s="5">
        <v>1E-3</v>
      </c>
      <c r="L34" s="4">
        <v>2.12</v>
      </c>
      <c r="M34" s="5">
        <v>0.1</v>
      </c>
      <c r="N34" s="4">
        <v>10</v>
      </c>
      <c r="O34" s="5">
        <v>3.2000000000000002E-3</v>
      </c>
      <c r="P34" s="4">
        <v>2.12</v>
      </c>
      <c r="Q34" s="5">
        <v>0.1</v>
      </c>
    </row>
    <row r="35" spans="2:17" x14ac:dyDescent="0.2">
      <c r="B35" s="4">
        <v>23.2</v>
      </c>
      <c r="C35" s="5">
        <v>1E-3</v>
      </c>
      <c r="D35" s="4">
        <v>100</v>
      </c>
      <c r="E35" s="5">
        <v>0.06</v>
      </c>
      <c r="F35" s="4">
        <v>50</v>
      </c>
      <c r="G35" s="5">
        <v>7.0000000000000001E-3</v>
      </c>
      <c r="H35" s="4">
        <v>10</v>
      </c>
      <c r="I35" s="5">
        <v>7.9000000000000008E-3</v>
      </c>
      <c r="J35" s="4">
        <v>23.2</v>
      </c>
      <c r="K35" s="5">
        <v>1E-3</v>
      </c>
      <c r="L35" s="4">
        <v>2.25</v>
      </c>
      <c r="M35" s="5">
        <v>0.1</v>
      </c>
      <c r="N35" s="4">
        <v>10</v>
      </c>
      <c r="O35" s="5">
        <v>7.9000000000000008E-3</v>
      </c>
      <c r="P35" s="4">
        <v>2.25</v>
      </c>
      <c r="Q35" s="5">
        <v>0.1</v>
      </c>
    </row>
    <row r="36" spans="2:17" x14ac:dyDescent="0.2">
      <c r="B36" s="4">
        <v>7.7</v>
      </c>
      <c r="C36" s="5">
        <v>0.1</v>
      </c>
      <c r="D36" s="4">
        <v>80</v>
      </c>
      <c r="E36" s="5">
        <v>0.1</v>
      </c>
      <c r="F36" s="4">
        <v>50</v>
      </c>
      <c r="G36" s="5">
        <v>1.4999999999999999E-2</v>
      </c>
      <c r="H36" s="4">
        <v>5</v>
      </c>
      <c r="I36" s="5">
        <v>0.1</v>
      </c>
      <c r="J36" s="4">
        <v>7.7</v>
      </c>
      <c r="K36" s="5">
        <v>0.1</v>
      </c>
      <c r="L36" s="4">
        <v>3</v>
      </c>
      <c r="M36" s="5">
        <v>4.8000000000000001E-2</v>
      </c>
      <c r="N36" s="4">
        <v>5</v>
      </c>
      <c r="O36" s="5">
        <v>0.1</v>
      </c>
      <c r="P36" s="4">
        <v>3</v>
      </c>
      <c r="Q36" s="5">
        <v>4.8000000000000001E-2</v>
      </c>
    </row>
    <row r="37" spans="2:17" x14ac:dyDescent="0.2">
      <c r="B37" s="4">
        <v>10</v>
      </c>
      <c r="C37" s="5">
        <v>0.1</v>
      </c>
      <c r="D37" s="4"/>
      <c r="E37" s="5"/>
      <c r="F37" s="4">
        <v>28</v>
      </c>
      <c r="G37" s="5">
        <v>0.1</v>
      </c>
      <c r="H37" s="4">
        <v>5.8</v>
      </c>
      <c r="I37" s="5">
        <v>0.1</v>
      </c>
      <c r="J37" s="4">
        <v>10</v>
      </c>
      <c r="K37" s="5">
        <v>0.1</v>
      </c>
      <c r="L37" s="4">
        <v>3</v>
      </c>
      <c r="M37" s="5">
        <v>5.8999999999999997E-2</v>
      </c>
      <c r="N37" s="4">
        <v>5.8</v>
      </c>
      <c r="O37" s="5">
        <v>0.1</v>
      </c>
      <c r="P37" s="4">
        <v>3</v>
      </c>
      <c r="Q37" s="5">
        <v>5.8999999999999997E-2</v>
      </c>
    </row>
    <row r="38" spans="2:17" x14ac:dyDescent="0.2">
      <c r="B38" s="4">
        <v>29.5</v>
      </c>
      <c r="C38" s="5">
        <v>1E-3</v>
      </c>
      <c r="D38" s="4"/>
      <c r="E38" s="5"/>
      <c r="F38" s="4">
        <v>31</v>
      </c>
      <c r="G38" s="5">
        <v>0.1</v>
      </c>
      <c r="H38" s="4">
        <v>10</v>
      </c>
      <c r="I38" s="5">
        <v>1.7000000000000001E-2</v>
      </c>
      <c r="J38" s="4">
        <v>29.5</v>
      </c>
      <c r="K38" s="5">
        <v>1E-3</v>
      </c>
      <c r="L38" s="4">
        <v>2.4300000000000002</v>
      </c>
      <c r="M38" s="5">
        <v>0.1</v>
      </c>
      <c r="N38" s="4">
        <v>10</v>
      </c>
      <c r="O38" s="5">
        <v>1.7000000000000001E-2</v>
      </c>
      <c r="P38" s="4">
        <v>2.4300000000000002</v>
      </c>
      <c r="Q38" s="5">
        <v>0.1</v>
      </c>
    </row>
    <row r="39" spans="2:17" x14ac:dyDescent="0.2">
      <c r="B39" s="4">
        <v>30</v>
      </c>
      <c r="C39" s="5">
        <v>1E-3</v>
      </c>
      <c r="D39" s="4"/>
      <c r="E39" s="5"/>
      <c r="F39" s="4">
        <v>50</v>
      </c>
      <c r="G39" s="5">
        <v>2.4E-2</v>
      </c>
      <c r="H39" s="4">
        <v>10</v>
      </c>
      <c r="I39" s="5">
        <v>2.9000000000000001E-2</v>
      </c>
      <c r="J39" s="4">
        <v>30</v>
      </c>
      <c r="K39" s="5">
        <v>1E-3</v>
      </c>
      <c r="L39" s="4">
        <v>2.6</v>
      </c>
      <c r="M39" s="5">
        <v>0.1</v>
      </c>
      <c r="N39" s="4">
        <v>10</v>
      </c>
      <c r="O39" s="5">
        <v>2.9000000000000001E-2</v>
      </c>
      <c r="P39" s="4">
        <v>2.6</v>
      </c>
      <c r="Q39" s="5">
        <v>0.1</v>
      </c>
    </row>
    <row r="40" spans="2:17" x14ac:dyDescent="0.2">
      <c r="B40" s="4">
        <v>30</v>
      </c>
      <c r="C40" s="5">
        <v>3.5999999999999999E-3</v>
      </c>
      <c r="D40" s="4"/>
      <c r="E40" s="5"/>
      <c r="F40" s="4">
        <v>50</v>
      </c>
      <c r="G40" s="5">
        <v>3.5000000000000003E-2</v>
      </c>
      <c r="H40" s="4">
        <v>6.6</v>
      </c>
      <c r="I40" s="5">
        <v>0.1</v>
      </c>
      <c r="J40" s="4">
        <v>30</v>
      </c>
      <c r="K40" s="5">
        <v>3.5999999999999999E-3</v>
      </c>
      <c r="L40" s="4">
        <v>3</v>
      </c>
      <c r="M40" s="5">
        <v>7.0000000000000007E-2</v>
      </c>
      <c r="N40" s="4">
        <v>6.6</v>
      </c>
      <c r="O40" s="5">
        <v>0.1</v>
      </c>
      <c r="P40" s="4">
        <v>3</v>
      </c>
      <c r="Q40" s="5">
        <v>7.0000000000000007E-2</v>
      </c>
    </row>
    <row r="41" spans="2:17" x14ac:dyDescent="0.2">
      <c r="B41" s="4">
        <v>12.2</v>
      </c>
      <c r="C41" s="5">
        <v>0.1</v>
      </c>
      <c r="D41" s="4"/>
      <c r="E41" s="5"/>
      <c r="F41" s="4">
        <v>35</v>
      </c>
      <c r="G41" s="5">
        <v>0.1</v>
      </c>
      <c r="H41" s="4">
        <v>7.3</v>
      </c>
      <c r="I41" s="5">
        <v>0.1</v>
      </c>
      <c r="J41" s="4">
        <v>12.2</v>
      </c>
      <c r="K41" s="5">
        <v>0.1</v>
      </c>
      <c r="L41" s="4"/>
      <c r="M41" s="5"/>
      <c r="N41" s="4">
        <v>7.3</v>
      </c>
      <c r="O41" s="5">
        <v>0.1</v>
      </c>
      <c r="P41" s="4"/>
      <c r="Q41" s="5"/>
    </row>
    <row r="42" spans="2:17" x14ac:dyDescent="0.2">
      <c r="B42" s="4">
        <v>14.5</v>
      </c>
      <c r="C42" s="5">
        <v>0.1</v>
      </c>
      <c r="D42" s="4"/>
      <c r="E42" s="5"/>
      <c r="F42" s="4">
        <v>39</v>
      </c>
      <c r="G42" s="5">
        <v>0.1</v>
      </c>
      <c r="H42" s="4">
        <v>10</v>
      </c>
      <c r="I42" s="5">
        <v>0.04</v>
      </c>
      <c r="J42" s="4">
        <v>14.5</v>
      </c>
      <c r="K42" s="5">
        <v>0.1</v>
      </c>
      <c r="L42" s="4"/>
      <c r="M42" s="5"/>
      <c r="N42" s="4">
        <v>10</v>
      </c>
      <c r="O42" s="5">
        <v>0.04</v>
      </c>
      <c r="P42" s="4"/>
      <c r="Q42" s="5"/>
    </row>
    <row r="43" spans="2:17" x14ac:dyDescent="0.2">
      <c r="B43" s="4">
        <v>30</v>
      </c>
      <c r="C43" s="5">
        <v>9.1000000000000004E-3</v>
      </c>
      <c r="D43" s="4"/>
      <c r="E43" s="5"/>
      <c r="F43" s="4">
        <v>50</v>
      </c>
      <c r="G43" s="5">
        <v>0.05</v>
      </c>
      <c r="H43" s="4">
        <v>10</v>
      </c>
      <c r="I43" s="5">
        <v>5.3999999999999999E-2</v>
      </c>
      <c r="J43" s="4">
        <v>30</v>
      </c>
      <c r="K43" s="5">
        <v>9.1000000000000004E-3</v>
      </c>
      <c r="L43" s="4"/>
      <c r="M43" s="5"/>
      <c r="N43" s="4">
        <v>10</v>
      </c>
      <c r="O43" s="5">
        <v>5.3999999999999999E-2</v>
      </c>
      <c r="P43" s="4"/>
      <c r="Q43" s="5"/>
    </row>
    <row r="44" spans="2:17" x14ac:dyDescent="0.2">
      <c r="B44" s="4">
        <v>30</v>
      </c>
      <c r="C44" s="5">
        <v>1.7000000000000001E-2</v>
      </c>
      <c r="D44" s="4"/>
      <c r="E44" s="5"/>
      <c r="F44" s="4"/>
      <c r="G44" s="5"/>
      <c r="H44" s="4">
        <v>8</v>
      </c>
      <c r="I44" s="5">
        <v>0.1</v>
      </c>
      <c r="J44" s="4">
        <v>30</v>
      </c>
      <c r="K44" s="5">
        <v>1.7000000000000001E-2</v>
      </c>
      <c r="L44" s="4"/>
      <c r="M44" s="5"/>
      <c r="N44" s="4">
        <v>8</v>
      </c>
      <c r="O44" s="5">
        <v>0.1</v>
      </c>
      <c r="P44" s="4"/>
      <c r="Q44" s="5"/>
    </row>
    <row r="45" spans="2:17" x14ac:dyDescent="0.2">
      <c r="B45" s="4">
        <v>17</v>
      </c>
      <c r="C45" s="5">
        <v>0.1</v>
      </c>
      <c r="D45" s="4"/>
      <c r="E45" s="5"/>
      <c r="F45" s="4"/>
      <c r="G45" s="5"/>
      <c r="H45" s="4">
        <v>9.6</v>
      </c>
      <c r="I45" s="5">
        <v>0.1</v>
      </c>
      <c r="J45" s="4">
        <v>17</v>
      </c>
      <c r="K45" s="5">
        <v>0.1</v>
      </c>
      <c r="L45" s="4"/>
      <c r="M45" s="5"/>
      <c r="N45" s="4">
        <v>9.6</v>
      </c>
      <c r="O45" s="5">
        <v>0.1</v>
      </c>
      <c r="P45" s="4"/>
      <c r="Q45" s="5"/>
    </row>
    <row r="46" spans="2:17" x14ac:dyDescent="0.2">
      <c r="B46" s="4">
        <v>19.100000000000001</v>
      </c>
      <c r="C46" s="5">
        <v>0.1</v>
      </c>
      <c r="D46" s="4"/>
      <c r="E46" s="5"/>
      <c r="F46" s="4"/>
      <c r="G46" s="5"/>
      <c r="H46" s="4">
        <v>10</v>
      </c>
      <c r="I46" s="5">
        <v>9.1999999999999998E-2</v>
      </c>
      <c r="J46" s="4">
        <v>19.100000000000001</v>
      </c>
      <c r="K46" s="5">
        <v>0.1</v>
      </c>
      <c r="L46" s="4"/>
      <c r="M46" s="5"/>
      <c r="N46" s="4">
        <v>10</v>
      </c>
      <c r="O46" s="5">
        <v>9.1999999999999998E-2</v>
      </c>
      <c r="P46" s="4"/>
      <c r="Q46" s="5"/>
    </row>
    <row r="47" spans="2:17" x14ac:dyDescent="0.2">
      <c r="B47" s="4">
        <v>30</v>
      </c>
      <c r="C47" s="5">
        <v>2.7E-2</v>
      </c>
      <c r="D47" s="4"/>
      <c r="E47" s="5"/>
      <c r="F47" s="4"/>
      <c r="G47" s="5"/>
      <c r="H47" s="4"/>
      <c r="I47" s="5"/>
      <c r="J47" s="4">
        <v>30</v>
      </c>
      <c r="K47" s="5">
        <v>2.7E-2</v>
      </c>
      <c r="L47" s="4"/>
      <c r="M47" s="5"/>
      <c r="N47" s="4"/>
      <c r="O47" s="5"/>
      <c r="P47" s="4"/>
      <c r="Q47" s="5"/>
    </row>
    <row r="48" spans="2:17" x14ac:dyDescent="0.2">
      <c r="B48" s="4">
        <v>30</v>
      </c>
      <c r="C48" s="5">
        <v>0.04</v>
      </c>
      <c r="D48" s="4"/>
      <c r="E48" s="5"/>
      <c r="F48" s="4"/>
      <c r="G48" s="5"/>
      <c r="H48" s="4"/>
      <c r="I48" s="5"/>
      <c r="J48" s="4">
        <v>30</v>
      </c>
      <c r="K48" s="5">
        <v>0.04</v>
      </c>
      <c r="L48" s="4"/>
      <c r="M48" s="5"/>
      <c r="N48" s="4"/>
      <c r="O48" s="5"/>
      <c r="P48" s="4"/>
      <c r="Q48" s="5"/>
    </row>
    <row r="49" spans="2:17" x14ac:dyDescent="0.2">
      <c r="B49" s="4">
        <v>22.1</v>
      </c>
      <c r="C49" s="5">
        <v>0.1</v>
      </c>
      <c r="D49" s="4"/>
      <c r="E49" s="5"/>
      <c r="F49" s="4"/>
      <c r="G49" s="5"/>
      <c r="H49" s="4"/>
      <c r="I49" s="5"/>
      <c r="J49" s="4">
        <v>22.1</v>
      </c>
      <c r="K49" s="5">
        <v>0.1</v>
      </c>
      <c r="L49" s="4"/>
      <c r="M49" s="5"/>
      <c r="N49" s="4"/>
      <c r="O49" s="5"/>
      <c r="P49" s="4"/>
      <c r="Q49" s="5"/>
    </row>
    <row r="50" spans="2:17" x14ac:dyDescent="0.2">
      <c r="B50" s="4">
        <v>23.6</v>
      </c>
      <c r="C50" s="5">
        <v>0.1</v>
      </c>
      <c r="D50" s="4"/>
      <c r="E50" s="5"/>
      <c r="F50" s="4"/>
      <c r="G50" s="5"/>
      <c r="H50" s="4"/>
      <c r="I50" s="5"/>
      <c r="J50" s="4">
        <v>23.6</v>
      </c>
      <c r="K50" s="5">
        <v>0.1</v>
      </c>
      <c r="L50" s="4"/>
      <c r="M50" s="5"/>
      <c r="N50" s="4"/>
      <c r="O50" s="5"/>
      <c r="P50" s="4"/>
      <c r="Q50" s="5"/>
    </row>
    <row r="51" spans="2:17" x14ac:dyDescent="0.2">
      <c r="B51" s="4">
        <v>30</v>
      </c>
      <c r="C51" s="5">
        <v>5.2999999999999999E-2</v>
      </c>
      <c r="D51" s="4"/>
      <c r="E51" s="5"/>
      <c r="F51" s="4"/>
      <c r="G51" s="5"/>
      <c r="H51" s="4"/>
      <c r="I51" s="5"/>
      <c r="J51" s="4">
        <v>30</v>
      </c>
      <c r="K51" s="5">
        <v>5.2999999999999999E-2</v>
      </c>
      <c r="L51" s="4"/>
      <c r="M51" s="5"/>
      <c r="N51" s="4"/>
      <c r="O51" s="5"/>
      <c r="P51" s="4"/>
      <c r="Q51" s="5"/>
    </row>
    <row r="52" spans="2:17" x14ac:dyDescent="0.2">
      <c r="B52" s="4">
        <v>30</v>
      </c>
      <c r="C52" s="5">
        <v>8.4000000000000005E-2</v>
      </c>
      <c r="D52" s="4"/>
      <c r="E52" s="5"/>
      <c r="F52" s="4"/>
      <c r="G52" s="5"/>
      <c r="H52" s="4"/>
      <c r="I52" s="5"/>
      <c r="J52" s="4">
        <v>30</v>
      </c>
      <c r="K52" s="5">
        <v>8.4000000000000005E-2</v>
      </c>
      <c r="L52" s="4"/>
      <c r="M52" s="5"/>
      <c r="N52" s="4"/>
      <c r="O52" s="5"/>
      <c r="P52" s="4"/>
      <c r="Q52" s="5"/>
    </row>
    <row r="53" spans="2:17" ht="16" thickBot="1" x14ac:dyDescent="0.25">
      <c r="B53" s="15">
        <v>28.1</v>
      </c>
      <c r="C53" s="16">
        <v>0.1</v>
      </c>
      <c r="D53" s="15"/>
      <c r="E53" s="16"/>
      <c r="F53" s="15"/>
      <c r="G53" s="16"/>
      <c r="H53" s="15"/>
      <c r="I53" s="16"/>
      <c r="J53" s="15">
        <v>28.1</v>
      </c>
      <c r="K53" s="16">
        <v>0.1</v>
      </c>
      <c r="L53" s="15"/>
      <c r="M53" s="16"/>
      <c r="N53" s="15"/>
      <c r="O53" s="16"/>
      <c r="P53" s="15"/>
      <c r="Q53" s="16"/>
    </row>
    <row r="54" spans="2:17" ht="1.5" customHeight="1" x14ac:dyDescent="0.2"/>
  </sheetData>
  <mergeCells count="14">
    <mergeCell ref="D3:E3"/>
    <mergeCell ref="B2:E2"/>
    <mergeCell ref="F2:G2"/>
    <mergeCell ref="F3:G3"/>
    <mergeCell ref="P2:Q2"/>
    <mergeCell ref="J2:K2"/>
    <mergeCell ref="H2:I2"/>
    <mergeCell ref="L2:O2"/>
    <mergeCell ref="B3:C3"/>
    <mergeCell ref="J3:K3"/>
    <mergeCell ref="P3:Q3"/>
    <mergeCell ref="L3:M3"/>
    <mergeCell ref="H3:I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Brass Slab (raw)</vt:lpstr>
      <vt:lpstr>Calculations</vt:lpstr>
      <vt:lpstr>Table</vt:lpstr>
      <vt:lpstr>Dimensionless Graphs</vt:lpstr>
      <vt:lpstr>Dimensioned Graphs</vt:lpstr>
      <vt:lpstr>Selected Points</vt:lpstr>
      <vt:lpstr>Heisler Charts</vt:lpstr>
      <vt:lpstr>Heisler Lines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Lundeen</dc:creator>
  <cp:lastModifiedBy>spfeife</cp:lastModifiedBy>
  <cp:lastPrinted>2012-10-05T07:00:21Z</cp:lastPrinted>
  <dcterms:created xsi:type="dcterms:W3CDTF">2012-10-05T02:59:58Z</dcterms:created>
  <dcterms:modified xsi:type="dcterms:W3CDTF">2016-10-21T06:46:10Z</dcterms:modified>
</cp:coreProperties>
</file>