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_miror\edit\"/>
    </mc:Choice>
  </mc:AlternateContent>
  <bookViews>
    <workbookView xWindow="0" yWindow="0" windowWidth="19200" windowHeight="7050" activeTab="2"/>
  </bookViews>
  <sheets>
    <sheet name="France" sheetId="1" r:id="rId1"/>
    <sheet name="IdF" sheetId="2" r:id="rId2"/>
    <sheet name="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7" i="1"/>
  <c r="S47" i="1"/>
  <c r="R47" i="1"/>
  <c r="Q47" i="1"/>
  <c r="P47" i="1"/>
  <c r="O47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T40" i="1"/>
  <c r="S40" i="1"/>
  <c r="R40" i="1"/>
  <c r="Q40" i="1"/>
  <c r="P40" i="1"/>
  <c r="O40" i="1"/>
  <c r="T39" i="1"/>
  <c r="S39" i="1"/>
  <c r="R39" i="1"/>
  <c r="Q39" i="1"/>
  <c r="P39" i="1"/>
  <c r="O39" i="1"/>
  <c r="T58" i="3"/>
  <c r="S58" i="3"/>
  <c r="R58" i="3"/>
  <c r="Q58" i="3"/>
  <c r="P58" i="3"/>
  <c r="O58" i="3"/>
  <c r="T57" i="3"/>
  <c r="S57" i="3"/>
  <c r="R57" i="3"/>
  <c r="Q57" i="3"/>
  <c r="P57" i="3"/>
  <c r="O57" i="3"/>
  <c r="T56" i="3"/>
  <c r="S56" i="3"/>
  <c r="R56" i="3"/>
  <c r="Q56" i="3"/>
  <c r="P56" i="3"/>
  <c r="O56" i="3"/>
  <c r="T55" i="3"/>
  <c r="S55" i="3"/>
  <c r="R55" i="3"/>
  <c r="Q55" i="3"/>
  <c r="P55" i="3"/>
  <c r="O55" i="3"/>
  <c r="T54" i="3"/>
  <c r="S54" i="3"/>
  <c r="R54" i="3"/>
  <c r="Q54" i="3"/>
  <c r="P54" i="3"/>
  <c r="O54" i="3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T49" i="3"/>
  <c r="S49" i="3"/>
  <c r="R49" i="3"/>
  <c r="Q49" i="3"/>
  <c r="P49" i="3"/>
  <c r="O49" i="3"/>
  <c r="T48" i="3"/>
  <c r="S48" i="3"/>
  <c r="R48" i="3"/>
  <c r="Q48" i="3"/>
  <c r="P48" i="3"/>
  <c r="O48" i="3"/>
  <c r="T47" i="3"/>
  <c r="S47" i="3"/>
  <c r="R47" i="3"/>
  <c r="Q47" i="3"/>
  <c r="P47" i="3"/>
  <c r="O47" i="3"/>
  <c r="T46" i="3"/>
  <c r="S46" i="3"/>
  <c r="R46" i="3"/>
  <c r="Q46" i="3"/>
  <c r="P46" i="3"/>
  <c r="O46" i="3"/>
  <c r="T45" i="3"/>
  <c r="S45" i="3"/>
  <c r="R45" i="3"/>
  <c r="Q45" i="3"/>
  <c r="P45" i="3"/>
  <c r="O45" i="3"/>
  <c r="T44" i="3"/>
  <c r="S44" i="3"/>
  <c r="R44" i="3"/>
  <c r="Q44" i="3"/>
  <c r="P44" i="3"/>
  <c r="O44" i="3"/>
  <c r="T43" i="3"/>
  <c r="S43" i="3"/>
  <c r="R43" i="3"/>
  <c r="Q43" i="3"/>
  <c r="P43" i="3"/>
  <c r="O43" i="3"/>
  <c r="T42" i="3"/>
  <c r="S42" i="3"/>
  <c r="R42" i="3"/>
  <c r="Q42" i="3"/>
  <c r="P42" i="3"/>
  <c r="O42" i="3"/>
  <c r="T41" i="3"/>
  <c r="S41" i="3"/>
  <c r="R41" i="3"/>
  <c r="Q41" i="3"/>
  <c r="P41" i="3"/>
  <c r="O41" i="3"/>
  <c r="T40" i="3"/>
  <c r="S40" i="3"/>
  <c r="R40" i="3"/>
  <c r="Q40" i="3"/>
  <c r="P40" i="3"/>
  <c r="O40" i="3"/>
  <c r="T39" i="3"/>
  <c r="S39" i="3"/>
  <c r="R39" i="3"/>
  <c r="Q39" i="3"/>
  <c r="P39" i="3"/>
  <c r="O39" i="3"/>
  <c r="Z40" i="1"/>
  <c r="AA40" i="1"/>
  <c r="AB40" i="1"/>
  <c r="AC40" i="1"/>
  <c r="AD40" i="1"/>
  <c r="AE40" i="1"/>
  <c r="AF40" i="1"/>
  <c r="AG40" i="1"/>
  <c r="AH40" i="1"/>
  <c r="Z41" i="1"/>
  <c r="AA41" i="1"/>
  <c r="AB41" i="1"/>
  <c r="AC41" i="1"/>
  <c r="AD41" i="1"/>
  <c r="AE41" i="1"/>
  <c r="AF41" i="1"/>
  <c r="AG41" i="1"/>
  <c r="AH41" i="1"/>
  <c r="Z42" i="1"/>
  <c r="AA42" i="1"/>
  <c r="AB42" i="1"/>
  <c r="AC42" i="1"/>
  <c r="AD42" i="1"/>
  <c r="AE42" i="1"/>
  <c r="AF42" i="1"/>
  <c r="AG42" i="1"/>
  <c r="AH42" i="1"/>
  <c r="Z43" i="1"/>
  <c r="AA43" i="1"/>
  <c r="AB43" i="1"/>
  <c r="AC43" i="1"/>
  <c r="AD43" i="1"/>
  <c r="AE43" i="1"/>
  <c r="AF43" i="1"/>
  <c r="AG43" i="1"/>
  <c r="AH43" i="1"/>
  <c r="Z44" i="1"/>
  <c r="AA44" i="1"/>
  <c r="AB44" i="1"/>
  <c r="AC44" i="1"/>
  <c r="AD44" i="1"/>
  <c r="AE44" i="1"/>
  <c r="AF44" i="1"/>
  <c r="AG44" i="1"/>
  <c r="AH44" i="1"/>
  <c r="Z45" i="1"/>
  <c r="AA45" i="1"/>
  <c r="AB45" i="1"/>
  <c r="AC45" i="1"/>
  <c r="AD45" i="1"/>
  <c r="AE45" i="1"/>
  <c r="AF45" i="1"/>
  <c r="AG45" i="1"/>
  <c r="AH45" i="1"/>
  <c r="Z46" i="1"/>
  <c r="AA46" i="1"/>
  <c r="AB46" i="1"/>
  <c r="AC46" i="1"/>
  <c r="AD46" i="1"/>
  <c r="AE46" i="1"/>
  <c r="AF46" i="1"/>
  <c r="AG46" i="1"/>
  <c r="AH46" i="1"/>
  <c r="Z47" i="1"/>
  <c r="AA47" i="1"/>
  <c r="AB47" i="1"/>
  <c r="AC47" i="1"/>
  <c r="AD47" i="1"/>
  <c r="AE47" i="1"/>
  <c r="AF47" i="1"/>
  <c r="AG47" i="1"/>
  <c r="AH47" i="1"/>
  <c r="Z48" i="1"/>
  <c r="AA48" i="1"/>
  <c r="AB48" i="1"/>
  <c r="AC48" i="1"/>
  <c r="AD48" i="1"/>
  <c r="AE48" i="1"/>
  <c r="AF48" i="1"/>
  <c r="AG48" i="1"/>
  <c r="AH48" i="1"/>
  <c r="Z49" i="1"/>
  <c r="AA49" i="1"/>
  <c r="AB49" i="1"/>
  <c r="AC49" i="1"/>
  <c r="AD49" i="1"/>
  <c r="AE49" i="1"/>
  <c r="AF49" i="1"/>
  <c r="AG49" i="1"/>
  <c r="AH49" i="1"/>
  <c r="Z50" i="1"/>
  <c r="AA50" i="1"/>
  <c r="AB50" i="1"/>
  <c r="AC50" i="1"/>
  <c r="AD50" i="1"/>
  <c r="AE50" i="1"/>
  <c r="AF50" i="1"/>
  <c r="AG50" i="1"/>
  <c r="AH50" i="1"/>
  <c r="Z51" i="1"/>
  <c r="AA51" i="1"/>
  <c r="AB51" i="1"/>
  <c r="AC51" i="1"/>
  <c r="AD51" i="1"/>
  <c r="AE51" i="1"/>
  <c r="AF51" i="1"/>
  <c r="AG51" i="1"/>
  <c r="AH51" i="1"/>
  <c r="Z52" i="1"/>
  <c r="AA52" i="1"/>
  <c r="AB52" i="1"/>
  <c r="AC52" i="1"/>
  <c r="AD52" i="1"/>
  <c r="AE52" i="1"/>
  <c r="AF52" i="1"/>
  <c r="AG52" i="1"/>
  <c r="AH52" i="1"/>
  <c r="Z53" i="1"/>
  <c r="AA53" i="1"/>
  <c r="AB53" i="1"/>
  <c r="AC53" i="1"/>
  <c r="AD53" i="1"/>
  <c r="AE53" i="1"/>
  <c r="AF53" i="1"/>
  <c r="AG53" i="1"/>
  <c r="AH53" i="1"/>
  <c r="Z54" i="1"/>
  <c r="AA54" i="1"/>
  <c r="AB54" i="1"/>
  <c r="AC54" i="1"/>
  <c r="AD54" i="1"/>
  <c r="AE54" i="1"/>
  <c r="AF54" i="1"/>
  <c r="AG54" i="1"/>
  <c r="AH54" i="1"/>
  <c r="Z55" i="1"/>
  <c r="AA55" i="1"/>
  <c r="AB55" i="1"/>
  <c r="AC55" i="1"/>
  <c r="AD55" i="1"/>
  <c r="AE55" i="1"/>
  <c r="AF55" i="1"/>
  <c r="AG55" i="1"/>
  <c r="AH55" i="1"/>
  <c r="Z56" i="1"/>
  <c r="AA56" i="1"/>
  <c r="AB56" i="1"/>
  <c r="AC56" i="1"/>
  <c r="AD56" i="1"/>
  <c r="AE56" i="1"/>
  <c r="AF56" i="1"/>
  <c r="AG56" i="1"/>
  <c r="AH56" i="1"/>
  <c r="Z57" i="1"/>
  <c r="AA57" i="1"/>
  <c r="AB57" i="1"/>
  <c r="AC57" i="1"/>
  <c r="AD57" i="1"/>
  <c r="AE57" i="1"/>
  <c r="AF57" i="1"/>
  <c r="AG57" i="1"/>
  <c r="AH57" i="1"/>
  <c r="Z58" i="1"/>
  <c r="AA58" i="1"/>
  <c r="AB58" i="1"/>
  <c r="AC58" i="1"/>
  <c r="AD58" i="1"/>
  <c r="AE58" i="1"/>
  <c r="AF58" i="1"/>
  <c r="AG58" i="1"/>
  <c r="AH58" i="1"/>
  <c r="AA39" i="1"/>
  <c r="AB39" i="1"/>
  <c r="AC39" i="1"/>
  <c r="AD39" i="1"/>
  <c r="AE39" i="1"/>
  <c r="AF39" i="1"/>
  <c r="AG39" i="1"/>
  <c r="AH39" i="1"/>
  <c r="Z39" i="1"/>
  <c r="AH58" i="3"/>
  <c r="AG58" i="3"/>
  <c r="AF58" i="3"/>
  <c r="AE58" i="3"/>
  <c r="AD58" i="3"/>
  <c r="AC58" i="3"/>
  <c r="AB58" i="3"/>
  <c r="AA58" i="3"/>
  <c r="Z58" i="3"/>
  <c r="AH57" i="3"/>
  <c r="AG57" i="3"/>
  <c r="AF57" i="3"/>
  <c r="AE57" i="3"/>
  <c r="AD57" i="3"/>
  <c r="AC57" i="3"/>
  <c r="AB57" i="3"/>
  <c r="AA57" i="3"/>
  <c r="Z57" i="3"/>
  <c r="AH56" i="3"/>
  <c r="AG56" i="3"/>
  <c r="AF56" i="3"/>
  <c r="AE56" i="3"/>
  <c r="AD56" i="3"/>
  <c r="AC56" i="3"/>
  <c r="AB56" i="3"/>
  <c r="AA56" i="3"/>
  <c r="Z56" i="3"/>
  <c r="AH55" i="3"/>
  <c r="AG55" i="3"/>
  <c r="AF55" i="3"/>
  <c r="AE55" i="3"/>
  <c r="AD55" i="3"/>
  <c r="AC55" i="3"/>
  <c r="AB55" i="3"/>
  <c r="AA55" i="3"/>
  <c r="Z55" i="3"/>
  <c r="AH54" i="3"/>
  <c r="AG54" i="3"/>
  <c r="AF54" i="3"/>
  <c r="AE54" i="3"/>
  <c r="AD54" i="3"/>
  <c r="AC54" i="3"/>
  <c r="AB54" i="3"/>
  <c r="AA54" i="3"/>
  <c r="Z54" i="3"/>
  <c r="AH53" i="3"/>
  <c r="AG53" i="3"/>
  <c r="AF53" i="3"/>
  <c r="AE53" i="3"/>
  <c r="AD53" i="3"/>
  <c r="AC53" i="3"/>
  <c r="AB53" i="3"/>
  <c r="AA53" i="3"/>
  <c r="Z53" i="3"/>
  <c r="AH52" i="3"/>
  <c r="AG52" i="3"/>
  <c r="AF52" i="3"/>
  <c r="AE52" i="3"/>
  <c r="AD52" i="3"/>
  <c r="AC52" i="3"/>
  <c r="AB52" i="3"/>
  <c r="AA52" i="3"/>
  <c r="Z52" i="3"/>
  <c r="AH51" i="3"/>
  <c r="AG51" i="3"/>
  <c r="AF51" i="3"/>
  <c r="AE51" i="3"/>
  <c r="AD51" i="3"/>
  <c r="AC51" i="3"/>
  <c r="AB51" i="3"/>
  <c r="AA51" i="3"/>
  <c r="Z51" i="3"/>
  <c r="AH50" i="3"/>
  <c r="AG50" i="3"/>
  <c r="AF50" i="3"/>
  <c r="AE50" i="3"/>
  <c r="AD50" i="3"/>
  <c r="AC50" i="3"/>
  <c r="AB50" i="3"/>
  <c r="AA50" i="3"/>
  <c r="Z50" i="3"/>
  <c r="AH49" i="3"/>
  <c r="AG49" i="3"/>
  <c r="AF49" i="3"/>
  <c r="AE49" i="3"/>
  <c r="AD49" i="3"/>
  <c r="AC49" i="3"/>
  <c r="AB49" i="3"/>
  <c r="AA49" i="3"/>
  <c r="Z49" i="3"/>
  <c r="AH48" i="3"/>
  <c r="AG48" i="3"/>
  <c r="AF48" i="3"/>
  <c r="AE48" i="3"/>
  <c r="AD48" i="3"/>
  <c r="AC48" i="3"/>
  <c r="AB48" i="3"/>
  <c r="AA48" i="3"/>
  <c r="Z48" i="3"/>
  <c r="AH47" i="3"/>
  <c r="AG47" i="3"/>
  <c r="AF47" i="3"/>
  <c r="AE47" i="3"/>
  <c r="AD47" i="3"/>
  <c r="AC47" i="3"/>
  <c r="AB47" i="3"/>
  <c r="AA47" i="3"/>
  <c r="Z47" i="3"/>
  <c r="AH46" i="3"/>
  <c r="AG46" i="3"/>
  <c r="AF46" i="3"/>
  <c r="AE46" i="3"/>
  <c r="AD46" i="3"/>
  <c r="AC46" i="3"/>
  <c r="AB46" i="3"/>
  <c r="AA46" i="3"/>
  <c r="Z46" i="3"/>
  <c r="AH45" i="3"/>
  <c r="AG45" i="3"/>
  <c r="AF45" i="3"/>
  <c r="AE45" i="3"/>
  <c r="AD45" i="3"/>
  <c r="AC45" i="3"/>
  <c r="AB45" i="3"/>
  <c r="AA45" i="3"/>
  <c r="Z45" i="3"/>
  <c r="AH44" i="3"/>
  <c r="AG44" i="3"/>
  <c r="AF44" i="3"/>
  <c r="AE44" i="3"/>
  <c r="AD44" i="3"/>
  <c r="AC44" i="3"/>
  <c r="AB44" i="3"/>
  <c r="AA44" i="3"/>
  <c r="Z44" i="3"/>
  <c r="AH43" i="3"/>
  <c r="AG43" i="3"/>
  <c r="AF43" i="3"/>
  <c r="AE43" i="3"/>
  <c r="AD43" i="3"/>
  <c r="AC43" i="3"/>
  <c r="AB43" i="3"/>
  <c r="AA43" i="3"/>
  <c r="Z43" i="3"/>
  <c r="AH42" i="3"/>
  <c r="AG42" i="3"/>
  <c r="AF42" i="3"/>
  <c r="AE42" i="3"/>
  <c r="AD42" i="3"/>
  <c r="AC42" i="3"/>
  <c r="AB42" i="3"/>
  <c r="AA42" i="3"/>
  <c r="Z42" i="3"/>
  <c r="AH41" i="3"/>
  <c r="AG41" i="3"/>
  <c r="AF41" i="3"/>
  <c r="AE41" i="3"/>
  <c r="AD41" i="3"/>
  <c r="AC41" i="3"/>
  <c r="AB41" i="3"/>
  <c r="AA41" i="3"/>
  <c r="Z41" i="3"/>
  <c r="AH40" i="3"/>
  <c r="AG40" i="3"/>
  <c r="AF40" i="3"/>
  <c r="AE40" i="3"/>
  <c r="AD40" i="3"/>
  <c r="AC40" i="3"/>
  <c r="AB40" i="3"/>
  <c r="AA40" i="3"/>
  <c r="Z40" i="3"/>
  <c r="AH39" i="3"/>
  <c r="AG39" i="3"/>
  <c r="AF39" i="3"/>
  <c r="AE39" i="3"/>
  <c r="AD39" i="3"/>
  <c r="AC39" i="3"/>
  <c r="AB39" i="3"/>
  <c r="AA39" i="3"/>
  <c r="Z39" i="3"/>
  <c r="Q52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S44" i="2"/>
  <c r="T43" i="2"/>
  <c r="S43" i="2"/>
  <c r="T46" i="2"/>
  <c r="S46" i="2"/>
  <c r="T45" i="2"/>
  <c r="S45" i="2"/>
  <c r="T44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0" i="2"/>
  <c r="AA40" i="2"/>
  <c r="AB40" i="2"/>
  <c r="AC40" i="2"/>
  <c r="AD40" i="2"/>
  <c r="AE40" i="2"/>
  <c r="AF40" i="2"/>
  <c r="AG40" i="2"/>
  <c r="T40" i="2" s="1"/>
  <c r="AH40" i="2"/>
  <c r="Z41" i="2"/>
  <c r="AA41" i="2"/>
  <c r="AB41" i="2"/>
  <c r="AC41" i="2"/>
  <c r="AD41" i="2"/>
  <c r="AE41" i="2"/>
  <c r="AF41" i="2"/>
  <c r="S41" i="2" s="1"/>
  <c r="AG41" i="2"/>
  <c r="AH41" i="2"/>
  <c r="Z42" i="2"/>
  <c r="AA42" i="2"/>
  <c r="AB42" i="2"/>
  <c r="AC42" i="2"/>
  <c r="AD42" i="2"/>
  <c r="AE42" i="2"/>
  <c r="AF42" i="2"/>
  <c r="AG42" i="2"/>
  <c r="AH42" i="2"/>
  <c r="T42" i="2"/>
  <c r="S42" i="2"/>
  <c r="T41" i="2"/>
  <c r="S40" i="2"/>
  <c r="T39" i="2"/>
  <c r="S39" i="2"/>
  <c r="AA39" i="2"/>
  <c r="AB39" i="2"/>
  <c r="AC39" i="2"/>
  <c r="AD39" i="2"/>
  <c r="AE39" i="2"/>
  <c r="AF39" i="2"/>
  <c r="AG39" i="2"/>
  <c r="AH39" i="2"/>
  <c r="Z39" i="2"/>
  <c r="Q26" i="3" l="1"/>
  <c r="P26" i="3"/>
  <c r="O26" i="3"/>
  <c r="O25" i="3"/>
  <c r="W35" i="3" l="1"/>
  <c r="V35" i="3"/>
  <c r="U35" i="3"/>
  <c r="T35" i="3"/>
  <c r="S35" i="3"/>
  <c r="R35" i="3"/>
  <c r="Q35" i="3"/>
  <c r="P35" i="3"/>
  <c r="O35" i="3"/>
  <c r="W34" i="3"/>
  <c r="V34" i="3"/>
  <c r="U34" i="3"/>
  <c r="T34" i="3"/>
  <c r="S34" i="3"/>
  <c r="R34" i="3"/>
  <c r="Q34" i="3"/>
  <c r="P34" i="3"/>
  <c r="O34" i="3"/>
  <c r="W33" i="3"/>
  <c r="V33" i="3"/>
  <c r="U33" i="3"/>
  <c r="T33" i="3"/>
  <c r="S33" i="3"/>
  <c r="R33" i="3"/>
  <c r="Q33" i="3"/>
  <c r="P33" i="3"/>
  <c r="O33" i="3"/>
  <c r="W32" i="3"/>
  <c r="V32" i="3"/>
  <c r="U32" i="3"/>
  <c r="T32" i="3"/>
  <c r="S32" i="3"/>
  <c r="R32" i="3"/>
  <c r="Q32" i="3"/>
  <c r="P32" i="3"/>
  <c r="O32" i="3"/>
  <c r="W31" i="3"/>
  <c r="V31" i="3"/>
  <c r="U31" i="3"/>
  <c r="T31" i="3"/>
  <c r="S31" i="3"/>
  <c r="R31" i="3"/>
  <c r="Q31" i="3"/>
  <c r="P31" i="3"/>
  <c r="O31" i="3"/>
  <c r="W30" i="3"/>
  <c r="V30" i="3"/>
  <c r="U30" i="3"/>
  <c r="T30" i="3"/>
  <c r="S30" i="3"/>
  <c r="R30" i="3"/>
  <c r="Q30" i="3"/>
  <c r="P30" i="3"/>
  <c r="O30" i="3"/>
  <c r="W29" i="3"/>
  <c r="V29" i="3"/>
  <c r="U29" i="3"/>
  <c r="T29" i="3"/>
  <c r="S29" i="3"/>
  <c r="R29" i="3"/>
  <c r="Q29" i="3"/>
  <c r="P29" i="3"/>
  <c r="O29" i="3"/>
  <c r="W28" i="3"/>
  <c r="V28" i="3"/>
  <c r="U28" i="3"/>
  <c r="T28" i="3"/>
  <c r="S28" i="3"/>
  <c r="R28" i="3"/>
  <c r="Q28" i="3"/>
  <c r="P28" i="3"/>
  <c r="O28" i="3"/>
  <c r="W27" i="3"/>
  <c r="V27" i="3"/>
  <c r="U27" i="3"/>
  <c r="T27" i="3"/>
  <c r="S27" i="3"/>
  <c r="R27" i="3"/>
  <c r="Q27" i="3"/>
  <c r="P27" i="3"/>
  <c r="O27" i="3"/>
  <c r="W26" i="3"/>
  <c r="V26" i="3"/>
  <c r="U26" i="3"/>
  <c r="T26" i="3"/>
  <c r="S26" i="3"/>
  <c r="R26" i="3"/>
  <c r="W25" i="3"/>
  <c r="V25" i="3"/>
  <c r="U25" i="3"/>
  <c r="T25" i="3"/>
  <c r="S25" i="3"/>
  <c r="R25" i="3"/>
  <c r="Q25" i="3"/>
  <c r="P25" i="3"/>
  <c r="W24" i="3"/>
  <c r="V24" i="3"/>
  <c r="U24" i="3"/>
  <c r="T24" i="3"/>
  <c r="S24" i="3"/>
  <c r="R24" i="3"/>
  <c r="Q24" i="3"/>
  <c r="P24" i="3"/>
  <c r="O24" i="3"/>
  <c r="W23" i="3"/>
  <c r="V23" i="3"/>
  <c r="U23" i="3"/>
  <c r="T23" i="3"/>
  <c r="S23" i="3"/>
  <c r="R23" i="3"/>
  <c r="Q23" i="3"/>
  <c r="P23" i="3"/>
  <c r="O23" i="3"/>
  <c r="W22" i="3"/>
  <c r="V22" i="3"/>
  <c r="U22" i="3"/>
  <c r="T22" i="3"/>
  <c r="S22" i="3"/>
  <c r="R22" i="3"/>
  <c r="Q22" i="3"/>
  <c r="P22" i="3"/>
  <c r="O22" i="3"/>
  <c r="W21" i="3"/>
  <c r="V21" i="3"/>
  <c r="U21" i="3"/>
  <c r="T21" i="3"/>
  <c r="S21" i="3"/>
  <c r="R21" i="3"/>
  <c r="Q21" i="3"/>
  <c r="P21" i="3"/>
  <c r="O21" i="3"/>
  <c r="W20" i="3"/>
  <c r="V20" i="3"/>
  <c r="U20" i="3"/>
  <c r="T20" i="3"/>
  <c r="S20" i="3"/>
  <c r="R20" i="3"/>
  <c r="Q20" i="3"/>
  <c r="P20" i="3"/>
  <c r="O20" i="3"/>
  <c r="W19" i="3"/>
  <c r="V19" i="3"/>
  <c r="U19" i="3"/>
  <c r="T19" i="3"/>
  <c r="S19" i="3"/>
  <c r="R19" i="3"/>
  <c r="Q19" i="3"/>
  <c r="P19" i="3"/>
  <c r="O19" i="3"/>
  <c r="W18" i="3"/>
  <c r="V18" i="3"/>
  <c r="U18" i="3"/>
  <c r="T18" i="3"/>
  <c r="S18" i="3"/>
  <c r="R18" i="3"/>
  <c r="Q18" i="3"/>
  <c r="P18" i="3"/>
  <c r="O18" i="3"/>
  <c r="W17" i="3"/>
  <c r="V17" i="3"/>
  <c r="U17" i="3"/>
  <c r="T17" i="3"/>
  <c r="S17" i="3"/>
  <c r="R17" i="3"/>
  <c r="Q17" i="3"/>
  <c r="P17" i="3"/>
  <c r="O17" i="3"/>
  <c r="W16" i="3"/>
  <c r="V16" i="3"/>
  <c r="U16" i="3"/>
  <c r="T16" i="3"/>
  <c r="S16" i="3"/>
  <c r="R16" i="3"/>
  <c r="Q16" i="3"/>
  <c r="P16" i="3"/>
  <c r="O16" i="3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Q20" i="2"/>
  <c r="R20" i="2"/>
  <c r="S20" i="2"/>
  <c r="T20" i="2"/>
  <c r="U20" i="2"/>
  <c r="V20" i="2"/>
  <c r="W20" i="2"/>
  <c r="Q21" i="2"/>
  <c r="R21" i="2"/>
  <c r="S21" i="2"/>
  <c r="T21" i="2"/>
  <c r="U21" i="2"/>
  <c r="V21" i="2"/>
  <c r="W21" i="2"/>
  <c r="Q22" i="2"/>
  <c r="R22" i="2"/>
  <c r="S22" i="2"/>
  <c r="T22" i="2"/>
  <c r="U22" i="2"/>
  <c r="V22" i="2"/>
  <c r="W22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Q26" i="2"/>
  <c r="R26" i="2"/>
  <c r="S26" i="2"/>
  <c r="T26" i="2"/>
  <c r="U26" i="2"/>
  <c r="V26" i="2"/>
  <c r="W26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O21" i="2"/>
  <c r="O19" i="2"/>
  <c r="O18" i="2"/>
  <c r="O17" i="2"/>
  <c r="O16" i="2"/>
  <c r="C25" i="2"/>
  <c r="P21" i="2" s="1"/>
  <c r="B25" i="2"/>
  <c r="B49" i="2" s="1"/>
  <c r="C21" i="2"/>
  <c r="P20" i="2" s="1"/>
  <c r="B21" i="2"/>
  <c r="B45" i="2" s="1"/>
  <c r="O26" i="2" s="1"/>
  <c r="O27" i="2" l="1"/>
  <c r="B57" i="2"/>
  <c r="C49" i="2"/>
  <c r="P27" i="2" s="1"/>
  <c r="B33" i="2"/>
  <c r="O20" i="2"/>
  <c r="C33" i="2"/>
  <c r="P23" i="2" s="1"/>
  <c r="B29" i="2"/>
  <c r="C29" i="2"/>
  <c r="P22" i="2" s="1"/>
  <c r="C45" i="2"/>
  <c r="P26" i="2" s="1"/>
  <c r="O23" i="2" l="1"/>
  <c r="B41" i="2"/>
  <c r="O25" i="2" s="1"/>
  <c r="B53" i="2"/>
  <c r="O22" i="2"/>
  <c r="B37" i="2"/>
  <c r="O24" i="2" s="1"/>
  <c r="B65" i="2"/>
  <c r="O29" i="2"/>
  <c r="O28" i="2" l="1"/>
  <c r="B61" i="2"/>
  <c r="O31" i="2"/>
  <c r="B73" i="2"/>
  <c r="B81" i="2" l="1"/>
  <c r="O35" i="2" s="1"/>
  <c r="O33" i="2"/>
  <c r="B69" i="2"/>
  <c r="O30" i="2"/>
  <c r="B77" i="2" l="1"/>
  <c r="O34" i="2" s="1"/>
  <c r="O32" i="2"/>
</calcChain>
</file>

<file path=xl/sharedStrings.xml><?xml version="1.0" encoding="utf-8"?>
<sst xmlns="http://schemas.openxmlformats.org/spreadsheetml/2006/main" count="1283" uniqueCount="113">
  <si>
    <t>Median</t>
  </si>
  <si>
    <t>Max.</t>
  </si>
  <si>
    <t>NA's</t>
  </si>
  <si>
    <t>summary(humdata$temperature)</t>
  </si>
  <si>
    <t xml:space="preserve">NA's </t>
  </si>
  <si>
    <t>summary(DSKdata$temperature)</t>
  </si>
  <si>
    <t>Max</t>
  </si>
  <si>
    <t>3rd Qu.</t>
  </si>
  <si>
    <t>summary(humdata$temperaturehigh)</t>
  </si>
  <si>
    <t>summary(DSKdata$temperaturehigh)</t>
  </si>
  <si>
    <t>nb</t>
  </si>
  <si>
    <t>na.omit</t>
  </si>
  <si>
    <t>summary(humdata$humidity)</t>
  </si>
  <si>
    <t>summary(DSKdata$humid100)</t>
  </si>
  <si>
    <t>summary(humdata$dewpoint)</t>
  </si>
  <si>
    <t>summary(DSKdata$dewpoint)</t>
  </si>
  <si>
    <t>summary(humdata$pressure)</t>
  </si>
  <si>
    <t>summary(DSKdata$pressure)</t>
  </si>
  <si>
    <t>summary(humdata$windspeed)</t>
  </si>
  <si>
    <t>summary(DSKdata$windspeed)</t>
  </si>
  <si>
    <t>summary(humdata$visibility)</t>
  </si>
  <si>
    <t>summary(DSKdata$visibility)</t>
  </si>
  <si>
    <t>summary(humdata$cloudcover)</t>
  </si>
  <si>
    <t>summary(DSKdata$cldcov100)</t>
  </si>
  <si>
    <t>summary(humdata$windgust)</t>
  </si>
  <si>
    <t>summary(DSKdata$windgust)</t>
  </si>
  <si>
    <t>summary(humdata$uvindex)</t>
  </si>
  <si>
    <t>summary(DSKdata$uvindex)</t>
  </si>
  <si>
    <t>Min.</t>
  </si>
  <si>
    <t>1st Qu.</t>
  </si>
  <si>
    <t>Mean</t>
  </si>
  <si>
    <t>Random</t>
  </si>
  <si>
    <t>Reporting</t>
  </si>
  <si>
    <t>France</t>
  </si>
  <si>
    <t>GE</t>
  </si>
  <si>
    <t>temperature</t>
  </si>
  <si>
    <t>temperaturehigh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</si>
  <si>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</si>
  <si>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</si>
  <si>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</si>
  <si>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</si>
  <si>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</si>
  <si>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</si>
  <si>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</si>
  <si>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</si>
  <si>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Sample origin</t>
  </si>
  <si>
    <t>meteorological variable</t>
  </si>
  <si>
    <t>IDF</t>
  </si>
  <si>
    <t>Moyenne</t>
  </si>
  <si>
    <t>18.3°C</t>
  </si>
  <si>
    <t>Soit un IC à 95% pour humdata$temperature = [17.0 ; 19.5] autour de la moyenne avec le bootstrap</t>
  </si>
  <si>
    <t>12.2°C</t>
  </si>
  <si>
    <t>Soit un IC à 95% pour DSKdata$temperature = [10.3 ; 14.1] autour de la moyenne avec le bootstrap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</si>
  <si>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</t>
    </r>
  </si>
  <si>
    <r>
      <t>Soit un IC à 95% pour humdata$temperature = [9.7 ; 14.9]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</si>
  <si>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4.2°C</t>
  </si>
  <si>
    <r>
      <t>Soit un IC à 95% pour DSKdata$temperature = [1.7 ; 6.4]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</si>
  <si>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r>
      <t>9</t>
    </r>
    <r>
      <rPr>
        <vertAlign val="superscript"/>
        <sz val="11"/>
        <color theme="1"/>
        <rFont val="Calibri"/>
        <family val="2"/>
        <scheme val="minor"/>
      </rPr>
      <t>ème</t>
    </r>
    <r>
      <rPr>
        <sz val="11"/>
        <color theme="1"/>
        <rFont val="Calibri"/>
        <family val="2"/>
        <scheme val="minor"/>
      </rPr>
      <t xml:space="preserve"> décile</t>
    </r>
  </si>
  <si>
    <t>23.3°C</t>
  </si>
  <si>
    <r>
      <t>Soit un IC à 95% pour humdata$temperature = [21.9 ; 24.9]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</si>
  <si>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20.9°C</t>
  </si>
  <si>
    <r>
      <t>Soit un IC à 95% pour DSKdata$temperature = [18.2 ; 23.3]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</si>
  <si>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1st decile</t>
  </si>
  <si>
    <t>CI</t>
  </si>
  <si>
    <t>9th decile</t>
  </si>
  <si>
    <t>17.5°C</t>
  </si>
  <si>
    <t>Soit un IC à 95% pour humdata$temperature = [16.1 ; 18.7] autour de la moyenne avec le bootstrap</t>
  </si>
  <si>
    <t>11.0°C</t>
  </si>
  <si>
    <t>Soit un IC à 95% pour DSKdata$temperature = [8.9 ; 12.9] autour de la moyenne avec le bootstrap</t>
  </si>
  <si>
    <t>11.4°C</t>
  </si>
  <si>
    <r>
      <t>Soit un IC à 95% pour humdata$temperature = [8.6 ; 14.0]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</si>
  <si>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2.2°C</t>
  </si>
  <si>
    <r>
      <t>Soit un IC à 95% pour DSKdata$temperature = [0.2 ; 4.2]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</si>
  <si>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22.8°C</t>
  </si>
  <si>
    <r>
      <t>Soit un IC à 95% pour humdata$temperature = [21.3 ; 24.6]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</si>
  <si>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20.6°C</t>
  </si>
  <si>
    <r>
      <t>Soit un IC à 95% pour DSKdata$temperature = [17.4 ; 23.3] autour du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décile avec le bootstrap</t>
    </r>
  </si>
  <si>
    <t>17.6°C</t>
  </si>
  <si>
    <t>Soit un IC à 95% pour humdata$temperature = [16.3 ; 18.8] autour de la moyenne avec le bootstrap</t>
  </si>
  <si>
    <t>11.7°C</t>
  </si>
  <si>
    <t>Soit un IC à 95% pour DSKdata$temperature = [9.9 ; 13.5] autour de la moyenne avec le bootstrap</t>
  </si>
  <si>
    <t>11.5°C</t>
  </si>
  <si>
    <t>3.6°C</t>
  </si>
  <si>
    <t>23.0°C</t>
  </si>
  <si>
    <t>1er décile</t>
  </si>
  <si>
    <t>Soit un IC à 95% pour humdata$temperature = [8.7 ; 14.1] autour du 1er décile avec le bootstrap</t>
  </si>
  <si>
    <t>Soit un IC à 95% pour DSKdata$temperature = [1.2 ; 6.0] autour du 1er décile avec le bootstrap</t>
  </si>
  <si>
    <t>9ème décile</t>
  </si>
  <si>
    <t>Soit un IC à 95% pour humdata$temperature = [21.2 ; 25.0] autour du 9ème décile avec le bootstrap</t>
  </si>
  <si>
    <t>Soit un IC à 95% pour DSKdata$temperature = [17.6 ; 23.5] autour du 9ème décile avec le bootstrap</t>
  </si>
  <si>
    <t>results_idf_temperaturehigh</t>
  </si>
  <si>
    <t>aa</t>
  </si>
  <si>
    <t>ab</t>
  </si>
  <si>
    <t>ac</t>
  </si>
  <si>
    <t>ba</t>
  </si>
  <si>
    <t>bb</t>
  </si>
  <si>
    <t>bc</t>
  </si>
  <si>
    <t>ca</t>
  </si>
  <si>
    <t>cb</t>
  </si>
  <si>
    <t>cc</t>
  </si>
  <si>
    <t>moy_moy</t>
  </si>
  <si>
    <t>moy_IC_bas</t>
  </si>
  <si>
    <t>moy_IC_haut</t>
  </si>
  <si>
    <t>results_idf_humidity</t>
  </si>
  <si>
    <t>moy_1erD</t>
  </si>
  <si>
    <t>1erD_IC_bas</t>
  </si>
  <si>
    <t>1erD_IC_haut</t>
  </si>
  <si>
    <t>moy_9èmeD</t>
  </si>
  <si>
    <t>9eD_IC_bas</t>
  </si>
  <si>
    <t>9eD_IC_haut</t>
  </si>
  <si>
    <t>results_idf_dewpoint</t>
  </si>
  <si>
    <t>sources : results_idf.txt</t>
  </si>
  <si>
    <t>sources : results_AL.txt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</si>
</sst>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rgb="FF000000"/>
      <name val="Lucida Console"/>
      <family val="3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5" xfId="0" applyFon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3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21" xfId="0" applyNumberFormat="1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L37" workbookViewId="0">
      <selection activeCell="P58" sqref="P58"/>
    </sheetView>
  </sheetViews>
  <sheetFormatPr baseColWidth="10" defaultRowHeight="14.5" x14ac:dyDescent="0.35"/>
  <cols>
    <col min="13" max="13" width="13.7265625" customWidth="1"/>
    <col min="16" max="16" width="23.26953125" customWidth="1"/>
    <col min="18" max="18" width="22.81640625" customWidth="1"/>
    <col min="20" max="20" width="26" customWidth="1"/>
  </cols>
  <sheetData>
    <row r="1" spans="1:23" x14ac:dyDescent="0.35">
      <c r="A1" t="s">
        <v>33</v>
      </c>
    </row>
    <row r="2" spans="1:23" x14ac:dyDescent="0.35">
      <c r="C2" s="1"/>
      <c r="D2" s="1"/>
      <c r="E2" s="1"/>
      <c r="F2" s="1"/>
      <c r="G2" s="1"/>
      <c r="I2" s="1"/>
      <c r="J2" s="1"/>
      <c r="K2" s="1"/>
      <c r="L2" s="1"/>
      <c r="M2" s="1"/>
    </row>
    <row r="3" spans="1:23" x14ac:dyDescent="0.35">
      <c r="B3" t="s">
        <v>3</v>
      </c>
      <c r="C3" s="1"/>
      <c r="D3" s="1"/>
      <c r="E3" s="1"/>
      <c r="F3" s="1"/>
      <c r="G3" s="1"/>
      <c r="H3" s="1"/>
      <c r="I3" s="1"/>
      <c r="K3" s="1"/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2">
        <v>14657</v>
      </c>
      <c r="C5" s="2">
        <v>14583</v>
      </c>
      <c r="D5">
        <v>-3.9</v>
      </c>
      <c r="E5">
        <v>14.74</v>
      </c>
      <c r="F5">
        <v>17.97</v>
      </c>
      <c r="G5">
        <v>17.579999999999998</v>
      </c>
      <c r="H5">
        <v>20.89</v>
      </c>
      <c r="I5">
        <v>32.770000000000003</v>
      </c>
      <c r="J5">
        <v>74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s="1" t="s">
        <v>28</v>
      </c>
      <c r="E8" s="1" t="s">
        <v>29</v>
      </c>
      <c r="F8" s="1" t="s">
        <v>0</v>
      </c>
      <c r="G8" s="1" t="s">
        <v>30</v>
      </c>
      <c r="H8" s="1" t="s">
        <v>7</v>
      </c>
      <c r="I8" s="1" t="s">
        <v>6</v>
      </c>
    </row>
    <row r="9" spans="1:23" x14ac:dyDescent="0.35">
      <c r="A9" t="s">
        <v>31</v>
      </c>
      <c r="B9" s="2">
        <v>693063</v>
      </c>
      <c r="C9" s="2">
        <v>693063</v>
      </c>
      <c r="D9" s="1">
        <v>-19.32</v>
      </c>
      <c r="E9" s="1">
        <v>6.66</v>
      </c>
      <c r="F9" s="1">
        <v>11.22</v>
      </c>
      <c r="G9" s="1">
        <v>11.7</v>
      </c>
      <c r="H9" s="1">
        <v>16.760000000000002</v>
      </c>
      <c r="I9" s="1">
        <v>34.72</v>
      </c>
    </row>
    <row r="11" spans="1:23" x14ac:dyDescent="0.35">
      <c r="C11" s="1" t="s">
        <v>8</v>
      </c>
    </row>
    <row r="12" spans="1:23" x14ac:dyDescent="0.35">
      <c r="B12" t="s">
        <v>10</v>
      </c>
      <c r="C12" t="s">
        <v>11</v>
      </c>
      <c r="D12" s="1" t="s">
        <v>28</v>
      </c>
      <c r="E12" s="1" t="s">
        <v>29</v>
      </c>
      <c r="F12" s="1" t="s">
        <v>0</v>
      </c>
      <c r="G12" s="1" t="s">
        <v>30</v>
      </c>
      <c r="H12" s="1" t="s">
        <v>7</v>
      </c>
      <c r="I12" s="1" t="s">
        <v>1</v>
      </c>
      <c r="J12" s="1" t="s">
        <v>4</v>
      </c>
    </row>
    <row r="13" spans="1:23" x14ac:dyDescent="0.35">
      <c r="A13" t="s">
        <v>32</v>
      </c>
      <c r="B13" s="3">
        <v>14657</v>
      </c>
      <c r="C13" s="3">
        <v>14649</v>
      </c>
      <c r="D13" s="1">
        <v>-0.13</v>
      </c>
      <c r="E13" s="1">
        <v>19.84</v>
      </c>
      <c r="F13" s="1">
        <v>23.49</v>
      </c>
      <c r="G13" s="1">
        <v>23.19</v>
      </c>
      <c r="H13" s="1">
        <v>27</v>
      </c>
      <c r="I13" s="1">
        <v>43.27</v>
      </c>
      <c r="J13" s="1">
        <v>8</v>
      </c>
    </row>
    <row r="14" spans="1:23" ht="15" thickBot="1" x14ac:dyDescent="0.4"/>
    <row r="15" spans="1:23" ht="15" thickBot="1" x14ac:dyDescent="0.4">
      <c r="C15" s="1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s="1" t="s">
        <v>28</v>
      </c>
      <c r="E16" s="1" t="s">
        <v>29</v>
      </c>
      <c r="F16" s="1" t="s">
        <v>0</v>
      </c>
      <c r="G16" s="1" t="s">
        <v>30</v>
      </c>
      <c r="H16" s="1" t="s">
        <v>7</v>
      </c>
      <c r="I16" s="1" t="s">
        <v>1</v>
      </c>
      <c r="J16" s="1" t="s">
        <v>2</v>
      </c>
      <c r="M16" s="37" t="s">
        <v>35</v>
      </c>
      <c r="N16" s="4" t="s">
        <v>32</v>
      </c>
      <c r="O16" s="5">
        <v>14657</v>
      </c>
      <c r="P16" s="5">
        <v>14583</v>
      </c>
      <c r="Q16" s="4">
        <v>-3.9</v>
      </c>
      <c r="R16" s="4">
        <v>14.74</v>
      </c>
      <c r="S16" s="4">
        <v>17.97</v>
      </c>
      <c r="T16" s="4">
        <v>17.579999999999998</v>
      </c>
      <c r="U16" s="4">
        <v>20.89</v>
      </c>
      <c r="V16" s="4">
        <v>32.770000000000003</v>
      </c>
      <c r="W16" s="6">
        <v>74</v>
      </c>
    </row>
    <row r="17" spans="1:23" ht="15" thickBot="1" x14ac:dyDescent="0.4">
      <c r="A17" t="s">
        <v>31</v>
      </c>
      <c r="B17" s="3">
        <v>693063</v>
      </c>
      <c r="C17" s="3">
        <v>691928</v>
      </c>
      <c r="D17" s="1">
        <v>-15.59</v>
      </c>
      <c r="E17" s="1">
        <v>10.31</v>
      </c>
      <c r="F17" s="1">
        <v>15.56</v>
      </c>
      <c r="G17" s="1">
        <v>16.38</v>
      </c>
      <c r="H17" s="1">
        <v>22.3</v>
      </c>
      <c r="I17" s="1">
        <v>45.2</v>
      </c>
      <c r="J17" s="1">
        <v>1135</v>
      </c>
      <c r="M17" s="38"/>
      <c r="N17" s="7" t="s">
        <v>31</v>
      </c>
      <c r="O17" s="8">
        <v>693063</v>
      </c>
      <c r="P17" s="8">
        <v>693063</v>
      </c>
      <c r="Q17" s="9">
        <v>-19.32</v>
      </c>
      <c r="R17" s="9">
        <v>6.66</v>
      </c>
      <c r="S17" s="9">
        <v>11.22</v>
      </c>
      <c r="T17" s="9">
        <v>11.7</v>
      </c>
      <c r="U17" s="9">
        <v>16.760000000000002</v>
      </c>
      <c r="V17" s="9">
        <v>34.72</v>
      </c>
      <c r="W17" s="10">
        <v>0</v>
      </c>
    </row>
    <row r="18" spans="1:23" x14ac:dyDescent="0.35">
      <c r="M18" s="37" t="s">
        <v>36</v>
      </c>
      <c r="N18" s="4" t="s">
        <v>32</v>
      </c>
      <c r="O18" s="11">
        <v>14657</v>
      </c>
      <c r="P18" s="11">
        <v>14649</v>
      </c>
      <c r="Q18" s="12">
        <v>-0.13</v>
      </c>
      <c r="R18" s="12">
        <v>19.84</v>
      </c>
      <c r="S18" s="12">
        <v>23.49</v>
      </c>
      <c r="T18" s="12">
        <v>23.19</v>
      </c>
      <c r="U18" s="12">
        <v>27</v>
      </c>
      <c r="V18" s="12">
        <v>43.27</v>
      </c>
      <c r="W18" s="13">
        <v>8</v>
      </c>
    </row>
    <row r="19" spans="1:23" ht="15" thickBot="1" x14ac:dyDescent="0.4">
      <c r="C19" s="1" t="s">
        <v>12</v>
      </c>
      <c r="M19" s="38"/>
      <c r="N19" s="7" t="s">
        <v>31</v>
      </c>
      <c r="O19" s="14">
        <v>693063</v>
      </c>
      <c r="P19" s="14">
        <v>691928</v>
      </c>
      <c r="Q19" s="9">
        <v>-15.59</v>
      </c>
      <c r="R19" s="9">
        <v>10.31</v>
      </c>
      <c r="S19" s="9">
        <v>15.56</v>
      </c>
      <c r="T19" s="9">
        <v>16.38</v>
      </c>
      <c r="U19" s="9">
        <v>22.3</v>
      </c>
      <c r="V19" s="9">
        <v>45.2</v>
      </c>
      <c r="W19" s="10">
        <v>1135</v>
      </c>
    </row>
    <row r="20" spans="1:23" x14ac:dyDescent="0.35">
      <c r="B20" t="s">
        <v>10</v>
      </c>
      <c r="C20" t="s">
        <v>11</v>
      </c>
      <c r="D20" s="1" t="s">
        <v>28</v>
      </c>
      <c r="E20" s="1" t="s">
        <v>29</v>
      </c>
      <c r="F20" s="1" t="s">
        <v>0</v>
      </c>
      <c r="G20" s="1" t="s">
        <v>30</v>
      </c>
      <c r="H20" s="1" t="s">
        <v>7</v>
      </c>
      <c r="I20" s="1" t="s">
        <v>1</v>
      </c>
      <c r="J20" s="1" t="s">
        <v>4</v>
      </c>
      <c r="M20" s="37" t="s">
        <v>37</v>
      </c>
      <c r="N20" s="4" t="s">
        <v>32</v>
      </c>
      <c r="O20" s="11">
        <v>14657</v>
      </c>
      <c r="P20" s="11">
        <v>14651</v>
      </c>
      <c r="Q20" s="12">
        <v>22</v>
      </c>
      <c r="R20" s="12">
        <v>64</v>
      </c>
      <c r="S20" s="12">
        <v>72</v>
      </c>
      <c r="T20" s="12">
        <v>71.510000000000005</v>
      </c>
      <c r="U20" s="12">
        <v>79</v>
      </c>
      <c r="V20" s="12">
        <v>100</v>
      </c>
      <c r="W20" s="13">
        <v>6</v>
      </c>
    </row>
    <row r="21" spans="1:23" ht="15" thickBot="1" x14ac:dyDescent="0.4">
      <c r="A21" t="s">
        <v>32</v>
      </c>
      <c r="B21" s="3">
        <v>14657</v>
      </c>
      <c r="C21" s="3">
        <v>14651</v>
      </c>
      <c r="D21" s="1">
        <v>22</v>
      </c>
      <c r="E21" s="1">
        <v>64</v>
      </c>
      <c r="F21" s="1">
        <v>72</v>
      </c>
      <c r="G21" s="1">
        <v>71.510000000000005</v>
      </c>
      <c r="H21" s="1">
        <v>79</v>
      </c>
      <c r="I21" s="1">
        <v>100</v>
      </c>
      <c r="J21" s="1">
        <v>6</v>
      </c>
      <c r="M21" s="38"/>
      <c r="N21" s="7" t="s">
        <v>31</v>
      </c>
      <c r="O21" s="14">
        <v>693063</v>
      </c>
      <c r="P21" s="14">
        <v>691963</v>
      </c>
      <c r="Q21" s="9">
        <v>8</v>
      </c>
      <c r="R21" s="9">
        <v>66</v>
      </c>
      <c r="S21" s="9">
        <v>77</v>
      </c>
      <c r="T21" s="9">
        <v>74.78</v>
      </c>
      <c r="U21" s="9">
        <v>85</v>
      </c>
      <c r="V21" s="9">
        <v>100</v>
      </c>
      <c r="W21" s="10">
        <v>1100</v>
      </c>
    </row>
    <row r="22" spans="1:23" x14ac:dyDescent="0.35">
      <c r="M22" s="37" t="s">
        <v>38</v>
      </c>
      <c r="N22" s="4" t="s">
        <v>32</v>
      </c>
      <c r="O22" s="11">
        <v>14657</v>
      </c>
      <c r="P22" s="11">
        <v>14651</v>
      </c>
      <c r="Q22" s="12">
        <v>-11.03</v>
      </c>
      <c r="R22" s="12">
        <v>9.19</v>
      </c>
      <c r="S22" s="12">
        <v>12.22</v>
      </c>
      <c r="T22" s="12">
        <v>11.54</v>
      </c>
      <c r="U22" s="12">
        <v>14.66</v>
      </c>
      <c r="V22" s="12">
        <v>23.19</v>
      </c>
      <c r="W22" s="13">
        <v>6</v>
      </c>
    </row>
    <row r="23" spans="1:23" ht="15" thickBot="1" x14ac:dyDescent="0.4">
      <c r="C23" s="1" t="s">
        <v>13</v>
      </c>
      <c r="M23" s="38"/>
      <c r="N23" s="7" t="s">
        <v>31</v>
      </c>
      <c r="O23" s="14">
        <v>693063</v>
      </c>
      <c r="P23" s="14">
        <v>691964</v>
      </c>
      <c r="Q23" s="9">
        <v>-29.98</v>
      </c>
      <c r="R23" s="9">
        <v>2.35</v>
      </c>
      <c r="S23" s="9">
        <v>6.74</v>
      </c>
      <c r="T23" s="9">
        <v>6.4539999999999997</v>
      </c>
      <c r="U23" s="9">
        <v>11.06</v>
      </c>
      <c r="V23" s="9">
        <v>24.28</v>
      </c>
      <c r="W23" s="10">
        <v>1099</v>
      </c>
    </row>
    <row r="24" spans="1:23" x14ac:dyDescent="0.35">
      <c r="B24" t="s">
        <v>10</v>
      </c>
      <c r="C24" t="s">
        <v>11</v>
      </c>
      <c r="D24" s="1" t="s">
        <v>28</v>
      </c>
      <c r="E24" s="1" t="s">
        <v>29</v>
      </c>
      <c r="F24" s="1" t="s">
        <v>0</v>
      </c>
      <c r="G24" s="1" t="s">
        <v>30</v>
      </c>
      <c r="H24" s="1" t="s">
        <v>7</v>
      </c>
      <c r="I24" s="1" t="s">
        <v>1</v>
      </c>
      <c r="J24" s="1" t="s">
        <v>4</v>
      </c>
      <c r="M24" s="37" t="s">
        <v>39</v>
      </c>
      <c r="N24" s="4" t="s">
        <v>32</v>
      </c>
      <c r="O24" s="11">
        <v>14657</v>
      </c>
      <c r="P24" s="11">
        <v>9885</v>
      </c>
      <c r="Q24" s="12">
        <v>984.6</v>
      </c>
      <c r="R24" s="12">
        <v>1014</v>
      </c>
      <c r="S24" s="12">
        <v>1017.2</v>
      </c>
      <c r="T24" s="12">
        <v>1017.1</v>
      </c>
      <c r="U24" s="12">
        <v>1020.8</v>
      </c>
      <c r="V24" s="12">
        <v>1046.8</v>
      </c>
      <c r="W24" s="13">
        <v>4772</v>
      </c>
    </row>
    <row r="25" spans="1:23" ht="15" thickBot="1" x14ac:dyDescent="0.4">
      <c r="A25" t="s">
        <v>31</v>
      </c>
      <c r="B25" s="3">
        <v>693063</v>
      </c>
      <c r="C25" s="3">
        <v>691963</v>
      </c>
      <c r="D25" s="1">
        <v>8</v>
      </c>
      <c r="E25" s="1">
        <v>66</v>
      </c>
      <c r="F25" s="1">
        <v>77</v>
      </c>
      <c r="G25" s="1">
        <v>74.78</v>
      </c>
      <c r="H25" s="1">
        <v>85</v>
      </c>
      <c r="I25" s="1">
        <v>100</v>
      </c>
      <c r="J25" s="1">
        <v>1100</v>
      </c>
      <c r="M25" s="38"/>
      <c r="N25" s="7" t="s">
        <v>31</v>
      </c>
      <c r="O25" s="14">
        <v>693063</v>
      </c>
      <c r="P25" s="14">
        <v>615530</v>
      </c>
      <c r="Q25" s="9">
        <v>975.1</v>
      </c>
      <c r="R25" s="9">
        <v>1012.8</v>
      </c>
      <c r="S25" s="9">
        <v>1018</v>
      </c>
      <c r="T25" s="9">
        <v>1017.6</v>
      </c>
      <c r="U25" s="9">
        <v>1023</v>
      </c>
      <c r="V25" s="9">
        <v>1047.4000000000001</v>
      </c>
      <c r="W25" s="10">
        <v>77533</v>
      </c>
    </row>
    <row r="26" spans="1:23" x14ac:dyDescent="0.35">
      <c r="M26" s="37" t="s">
        <v>40</v>
      </c>
      <c r="N26" s="4" t="s">
        <v>32</v>
      </c>
      <c r="O26" s="11">
        <v>14657</v>
      </c>
      <c r="P26" s="11">
        <v>14649</v>
      </c>
      <c r="Q26" s="4">
        <v>0</v>
      </c>
      <c r="R26" s="4">
        <v>1.81</v>
      </c>
      <c r="S26" s="4">
        <v>2.4500000000000002</v>
      </c>
      <c r="T26" s="4">
        <v>2.6880000000000002</v>
      </c>
      <c r="U26" s="4">
        <v>3.31</v>
      </c>
      <c r="V26" s="4">
        <v>12.52</v>
      </c>
      <c r="W26" s="6">
        <v>8</v>
      </c>
    </row>
    <row r="27" spans="1:23" ht="15" thickBot="1" x14ac:dyDescent="0.4">
      <c r="C27" s="1" t="s">
        <v>14</v>
      </c>
      <c r="M27" s="38"/>
      <c r="N27" s="7" t="s">
        <v>31</v>
      </c>
      <c r="O27" s="14">
        <v>693063</v>
      </c>
      <c r="P27" s="14">
        <v>692416</v>
      </c>
      <c r="Q27" s="7">
        <v>0</v>
      </c>
      <c r="R27" s="7">
        <v>1.83</v>
      </c>
      <c r="S27" s="7">
        <v>2.77</v>
      </c>
      <c r="T27" s="7">
        <v>3.2320000000000002</v>
      </c>
      <c r="U27" s="7">
        <v>4.1500000000000004</v>
      </c>
      <c r="V27" s="7">
        <v>25.54</v>
      </c>
      <c r="W27" s="15">
        <v>647</v>
      </c>
    </row>
    <row r="28" spans="1:23" x14ac:dyDescent="0.35">
      <c r="B28" t="s">
        <v>10</v>
      </c>
      <c r="C28" t="s">
        <v>11</v>
      </c>
      <c r="D28" s="1" t="s">
        <v>28</v>
      </c>
      <c r="E28" s="1" t="s">
        <v>29</v>
      </c>
      <c r="F28" s="1" t="s">
        <v>0</v>
      </c>
      <c r="G28" s="1" t="s">
        <v>30</v>
      </c>
      <c r="H28" s="1" t="s">
        <v>7</v>
      </c>
      <c r="I28" s="1" t="s">
        <v>1</v>
      </c>
      <c r="J28" s="1" t="s">
        <v>4</v>
      </c>
      <c r="M28" s="37" t="s">
        <v>41</v>
      </c>
      <c r="N28" s="4" t="s">
        <v>32</v>
      </c>
      <c r="O28" s="11">
        <v>14657</v>
      </c>
      <c r="P28" s="11">
        <v>14120</v>
      </c>
      <c r="Q28" s="12">
        <v>0.59599999999999997</v>
      </c>
      <c r="R28" s="12">
        <v>9.9139999999999997</v>
      </c>
      <c r="S28" s="12">
        <v>10.003</v>
      </c>
      <c r="T28" s="12">
        <v>11.849</v>
      </c>
      <c r="U28" s="12">
        <v>16.093</v>
      </c>
      <c r="V28" s="12">
        <v>16.093</v>
      </c>
      <c r="W28" s="13">
        <v>537</v>
      </c>
    </row>
    <row r="29" spans="1:23" ht="15" thickBot="1" x14ac:dyDescent="0.4">
      <c r="A29" t="s">
        <v>32</v>
      </c>
      <c r="B29" s="3">
        <v>14657</v>
      </c>
      <c r="C29" s="3">
        <v>14651</v>
      </c>
      <c r="D29" s="1">
        <v>-11.03</v>
      </c>
      <c r="E29" s="1">
        <v>9.19</v>
      </c>
      <c r="F29" s="1">
        <v>12.22</v>
      </c>
      <c r="G29" s="1">
        <v>11.54</v>
      </c>
      <c r="H29" s="1">
        <v>14.66</v>
      </c>
      <c r="I29" s="1">
        <v>23.19</v>
      </c>
      <c r="J29" s="1">
        <v>6</v>
      </c>
      <c r="M29" s="38"/>
      <c r="N29" s="7" t="s">
        <v>31</v>
      </c>
      <c r="O29" s="14">
        <v>693063</v>
      </c>
      <c r="P29" s="14">
        <v>645267</v>
      </c>
      <c r="Q29" s="9">
        <v>0.05</v>
      </c>
      <c r="R29" s="9">
        <v>9.99</v>
      </c>
      <c r="S29" s="9">
        <v>14.8</v>
      </c>
      <c r="T29" s="9">
        <v>12.97</v>
      </c>
      <c r="U29" s="9">
        <v>16.09</v>
      </c>
      <c r="V29" s="9">
        <v>16.09</v>
      </c>
      <c r="W29" s="10">
        <v>47796</v>
      </c>
    </row>
    <row r="30" spans="1:23" x14ac:dyDescent="0.35">
      <c r="M30" s="37" t="s">
        <v>42</v>
      </c>
      <c r="N30" s="4" t="s">
        <v>32</v>
      </c>
      <c r="O30" s="11">
        <v>14657</v>
      </c>
      <c r="P30" s="11">
        <v>11730</v>
      </c>
      <c r="Q30" s="12">
        <v>0</v>
      </c>
      <c r="R30" s="12">
        <v>40</v>
      </c>
      <c r="S30" s="12">
        <v>67</v>
      </c>
      <c r="T30" s="12">
        <v>59.85</v>
      </c>
      <c r="U30" s="12">
        <v>82</v>
      </c>
      <c r="V30" s="12">
        <v>100</v>
      </c>
      <c r="W30" s="13">
        <v>2927</v>
      </c>
    </row>
    <row r="31" spans="1:23" ht="15" thickBot="1" x14ac:dyDescent="0.4">
      <c r="C31" s="1" t="s">
        <v>15</v>
      </c>
      <c r="M31" s="38"/>
      <c r="N31" s="7" t="s">
        <v>31</v>
      </c>
      <c r="O31" s="14">
        <v>693063</v>
      </c>
      <c r="P31" s="14">
        <v>607295</v>
      </c>
      <c r="Q31" s="9">
        <v>0</v>
      </c>
      <c r="R31" s="9">
        <v>43</v>
      </c>
      <c r="S31" s="9">
        <v>73</v>
      </c>
      <c r="T31" s="9">
        <v>64.06</v>
      </c>
      <c r="U31" s="9">
        <v>89</v>
      </c>
      <c r="V31" s="9">
        <v>100</v>
      </c>
      <c r="W31" s="10">
        <v>85768</v>
      </c>
    </row>
    <row r="32" spans="1:23" x14ac:dyDescent="0.35">
      <c r="B32" t="s">
        <v>10</v>
      </c>
      <c r="C32" t="s">
        <v>11</v>
      </c>
      <c r="D32" s="1" t="s">
        <v>28</v>
      </c>
      <c r="E32" s="1" t="s">
        <v>29</v>
      </c>
      <c r="F32" s="1" t="s">
        <v>0</v>
      </c>
      <c r="G32" s="1" t="s">
        <v>30</v>
      </c>
      <c r="H32" s="1" t="s">
        <v>7</v>
      </c>
      <c r="I32" s="1" t="s">
        <v>1</v>
      </c>
      <c r="J32" s="1" t="s">
        <v>4</v>
      </c>
      <c r="M32" s="37" t="s">
        <v>43</v>
      </c>
      <c r="N32" s="4" t="s">
        <v>32</v>
      </c>
      <c r="O32" s="11">
        <v>14657</v>
      </c>
      <c r="P32" s="11">
        <v>9092</v>
      </c>
      <c r="Q32" s="12">
        <v>0</v>
      </c>
      <c r="R32" s="12">
        <v>4.367</v>
      </c>
      <c r="S32" s="12">
        <v>6.26</v>
      </c>
      <c r="T32" s="12">
        <v>7.032</v>
      </c>
      <c r="U32" s="12">
        <v>8.9700000000000006</v>
      </c>
      <c r="V32" s="12">
        <v>49.17</v>
      </c>
      <c r="W32" s="13">
        <v>5565</v>
      </c>
    </row>
    <row r="33" spans="1:34" ht="15" thickBot="1" x14ac:dyDescent="0.4">
      <c r="A33" t="s">
        <v>31</v>
      </c>
      <c r="B33" s="3">
        <v>693063</v>
      </c>
      <c r="C33" s="3">
        <v>691964</v>
      </c>
      <c r="D33" s="1">
        <v>-29.98</v>
      </c>
      <c r="E33" s="1">
        <v>2.35</v>
      </c>
      <c r="F33" s="1">
        <v>6.74</v>
      </c>
      <c r="G33" s="1">
        <v>6.4539999999999997</v>
      </c>
      <c r="H33" s="1">
        <v>11.06</v>
      </c>
      <c r="I33" s="1">
        <v>24.28</v>
      </c>
      <c r="J33" s="1">
        <v>1099</v>
      </c>
      <c r="M33" s="38"/>
      <c r="N33" s="7" t="s">
        <v>31</v>
      </c>
      <c r="O33" s="14">
        <v>693063</v>
      </c>
      <c r="P33" s="14">
        <v>561114</v>
      </c>
      <c r="Q33" s="9">
        <v>0</v>
      </c>
      <c r="R33" s="9">
        <v>4.9000000000000004</v>
      </c>
      <c r="S33" s="9">
        <v>8.1</v>
      </c>
      <c r="T33" s="9">
        <v>8.91</v>
      </c>
      <c r="U33" s="9">
        <v>12.29</v>
      </c>
      <c r="V33" s="9">
        <v>58.71</v>
      </c>
      <c r="W33" s="10">
        <v>131949</v>
      </c>
    </row>
    <row r="34" spans="1:34" x14ac:dyDescent="0.35">
      <c r="M34" s="37" t="s">
        <v>44</v>
      </c>
      <c r="N34" s="4" t="s">
        <v>32</v>
      </c>
      <c r="O34" s="11">
        <v>14657</v>
      </c>
      <c r="P34" s="11">
        <v>13548</v>
      </c>
      <c r="Q34" s="12">
        <v>0</v>
      </c>
      <c r="R34" s="12">
        <v>4</v>
      </c>
      <c r="S34" s="12">
        <v>6</v>
      </c>
      <c r="T34" s="12">
        <v>5.4779999999999998</v>
      </c>
      <c r="U34" s="12">
        <v>7</v>
      </c>
      <c r="V34" s="12">
        <v>10</v>
      </c>
      <c r="W34" s="13">
        <v>1109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s="1" t="s">
        <v>16</v>
      </c>
      <c r="M35" s="38"/>
      <c r="N35" s="7" t="s">
        <v>31</v>
      </c>
      <c r="O35" s="14">
        <v>693063</v>
      </c>
      <c r="P35" s="14">
        <v>676575</v>
      </c>
      <c r="Q35" s="9">
        <v>0</v>
      </c>
      <c r="R35" s="9">
        <v>1</v>
      </c>
      <c r="S35" s="9">
        <v>3</v>
      </c>
      <c r="T35" s="9">
        <v>3.1269999999999998</v>
      </c>
      <c r="U35" s="9">
        <v>5</v>
      </c>
      <c r="V35" s="9">
        <v>12</v>
      </c>
      <c r="W35" s="10">
        <v>16488</v>
      </c>
      <c r="Z35" t="s">
        <v>104</v>
      </c>
      <c r="AA35" t="s">
        <v>105</v>
      </c>
      <c r="AB35" t="s">
        <v>106</v>
      </c>
      <c r="AC35" t="s">
        <v>100</v>
      </c>
      <c r="AD35" t="s">
        <v>101</v>
      </c>
      <c r="AE35" t="s">
        <v>102</v>
      </c>
      <c r="AF35" t="s">
        <v>107</v>
      </c>
      <c r="AG35" t="s">
        <v>108</v>
      </c>
      <c r="AH35" t="s">
        <v>109</v>
      </c>
    </row>
    <row r="36" spans="1:34" x14ac:dyDescent="0.35">
      <c r="B36" t="s">
        <v>10</v>
      </c>
      <c r="C36" t="s">
        <v>11</v>
      </c>
      <c r="D36" s="1" t="s">
        <v>28</v>
      </c>
      <c r="E36" s="1" t="s">
        <v>29</v>
      </c>
      <c r="F36" s="1" t="s">
        <v>0</v>
      </c>
      <c r="G36" s="1" t="s">
        <v>30</v>
      </c>
      <c r="H36" s="1" t="s">
        <v>7</v>
      </c>
      <c r="I36" s="1" t="s">
        <v>1</v>
      </c>
      <c r="J36" s="1" t="s">
        <v>4</v>
      </c>
      <c r="Y36" t="s">
        <v>32</v>
      </c>
      <c r="Z36" t="s">
        <v>91</v>
      </c>
      <c r="AA36" t="s">
        <v>92</v>
      </c>
      <c r="AB36" t="s">
        <v>93</v>
      </c>
      <c r="AC36" t="s">
        <v>94</v>
      </c>
      <c r="AD36" t="s">
        <v>95</v>
      </c>
      <c r="AE36" t="s">
        <v>96</v>
      </c>
      <c r="AF36" t="s">
        <v>97</v>
      </c>
      <c r="AG36" t="s">
        <v>98</v>
      </c>
      <c r="AH36" t="s">
        <v>99</v>
      </c>
    </row>
    <row r="37" spans="1:34" ht="15" thickBot="1" x14ac:dyDescent="0.4">
      <c r="A37" t="s">
        <v>32</v>
      </c>
      <c r="B37" s="3">
        <v>14657</v>
      </c>
      <c r="C37" s="3">
        <v>9885</v>
      </c>
      <c r="D37" s="1">
        <v>984.6</v>
      </c>
      <c r="E37" s="1">
        <v>1014</v>
      </c>
      <c r="F37" s="1">
        <v>1017.2</v>
      </c>
      <c r="G37" s="1">
        <v>1017.1</v>
      </c>
      <c r="H37" s="1">
        <v>1020.8</v>
      </c>
      <c r="I37" s="1">
        <v>1046.8</v>
      </c>
      <c r="J37" s="1">
        <v>4772</v>
      </c>
      <c r="Y37" t="s">
        <v>31</v>
      </c>
      <c r="Z37" t="s">
        <v>91</v>
      </c>
      <c r="AA37" t="s">
        <v>92</v>
      </c>
      <c r="AB37" t="s">
        <v>93</v>
      </c>
      <c r="AC37" t="s">
        <v>94</v>
      </c>
      <c r="AD37" t="s">
        <v>95</v>
      </c>
      <c r="AE37" t="s">
        <v>96</v>
      </c>
      <c r="AF37" t="s">
        <v>97</v>
      </c>
      <c r="AG37" t="s">
        <v>98</v>
      </c>
      <c r="AH37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t="s">
        <v>46</v>
      </c>
      <c r="Y38" t="s">
        <v>45</v>
      </c>
    </row>
    <row r="39" spans="1:34" x14ac:dyDescent="0.35">
      <c r="C39" s="1" t="s">
        <v>17</v>
      </c>
      <c r="M39" s="39" t="s">
        <v>35</v>
      </c>
      <c r="N39" s="24" t="s">
        <v>32</v>
      </c>
      <c r="O39" s="26" t="str">
        <f>CONCATENATE(ROUND(Z39,1)," °C")</f>
        <v>11.5 °C</v>
      </c>
      <c r="P39" s="6" t="str">
        <f>CONCATENATE("[",ROUND(AA39,1)," °C ; ", ROUND(AB39,1)," °C]")</f>
        <v>[8.7 °C ; 14 °C]</v>
      </c>
      <c r="Q39" s="31" t="str">
        <f>CONCATENATE(ROUND(AC39,1)," °C")</f>
        <v>17.6 °C</v>
      </c>
      <c r="R39" s="28" t="str">
        <f>CONCATENATE("[",ROUND(AD39,1)," °C ; ", ROUND(AE39,1)," °C]")</f>
        <v>[16.3 °C ; 18.9 °C]</v>
      </c>
      <c r="S39" s="26" t="str">
        <f>CONCATENATE(ROUND(AF39,1)," °C")</f>
        <v>23 °C</v>
      </c>
      <c r="T39" s="6" t="str">
        <f>CONCATENATE("[",ROUND(AG39,1)," °C ; ", ROUND(AH39,1)," °C]")</f>
        <v>[21.3 °C ; 24.8 °C]</v>
      </c>
      <c r="X39" t="s">
        <v>35</v>
      </c>
      <c r="Y39" t="s">
        <v>32</v>
      </c>
      <c r="Z39">
        <f>C107</f>
        <v>11.542358</v>
      </c>
      <c r="AA39">
        <f t="shared" ref="AA39:AH39" si="0">D107</f>
        <v>8.6869999999999994</v>
      </c>
      <c r="AB39">
        <f t="shared" si="0"/>
        <v>14.009</v>
      </c>
      <c r="AC39">
        <f t="shared" si="0"/>
        <v>17.607532748129302</v>
      </c>
      <c r="AD39">
        <f t="shared" si="0"/>
        <v>16.268599999999999</v>
      </c>
      <c r="AE39">
        <f t="shared" si="0"/>
        <v>18.933800000000002</v>
      </c>
      <c r="AF39">
        <f t="shared" si="0"/>
        <v>22.958967000000001</v>
      </c>
      <c r="AG39">
        <f t="shared" si="0"/>
        <v>21.292000000000002</v>
      </c>
      <c r="AH39">
        <f t="shared" si="0"/>
        <v>24.782</v>
      </c>
    </row>
    <row r="40" spans="1:34" ht="15" thickBot="1" x14ac:dyDescent="0.4">
      <c r="B40" t="s">
        <v>10</v>
      </c>
      <c r="C40" t="s">
        <v>11</v>
      </c>
      <c r="D40" s="1" t="s">
        <v>28</v>
      </c>
      <c r="E40" s="1" t="s">
        <v>29</v>
      </c>
      <c r="F40" s="1" t="s">
        <v>0</v>
      </c>
      <c r="G40" s="1" t="s">
        <v>30</v>
      </c>
      <c r="H40" s="1" t="s">
        <v>7</v>
      </c>
      <c r="I40" s="1" t="s">
        <v>1</v>
      </c>
      <c r="J40" s="1" t="s">
        <v>4</v>
      </c>
      <c r="M40" s="38"/>
      <c r="N40" s="25" t="s">
        <v>31</v>
      </c>
      <c r="O40" s="27" t="str">
        <f>CONCATENATE(ROUND(Z40,1)," °C")</f>
        <v>3.3 °C</v>
      </c>
      <c r="P40" s="15" t="str">
        <f>CONCATENATE("[",ROUND(AA40,1)," °C ; ", ROUND(AB40,1)," °C]")</f>
        <v>[0.9 °C ; 5.8 °C]</v>
      </c>
      <c r="Q40" s="32" t="str">
        <f>CONCATENATE(ROUND(AC40,1)," °C")</f>
        <v>11.7 °C</v>
      </c>
      <c r="R40" s="25" t="str">
        <f>CONCATENATE("[",ROUND(AD40,1)," °C ; ", ROUND(AE40,1)," °C]")</f>
        <v>[9.8 °C ; 13.4 °C]</v>
      </c>
      <c r="S40" s="27" t="str">
        <f>CONCATENATE(ROUND(AF40,1)," °C")</f>
        <v>20.7 °C</v>
      </c>
      <c r="T40" s="15" t="str">
        <f>CONCATENATE("[",ROUND(AG40,1)," °C ; ", ROUND(AH40,1)," °C]")</f>
        <v>[17.8 °C ; 23.6 °C]</v>
      </c>
      <c r="Y40" t="s">
        <v>31</v>
      </c>
      <c r="Z40">
        <f t="shared" ref="Z40:Z58" si="1">C108</f>
        <v>3.3350724999999999</v>
      </c>
      <c r="AA40">
        <f t="shared" ref="AA40:AA58" si="2">D108</f>
        <v>0.93899999999999995</v>
      </c>
      <c r="AB40">
        <f t="shared" ref="AB40:AB58" si="3">E108</f>
        <v>5.7694999999999999</v>
      </c>
      <c r="AC40">
        <f t="shared" ref="AC40:AC58" si="4">F108</f>
        <v>11.711537</v>
      </c>
      <c r="AD40">
        <f t="shared" ref="AD40:AD58" si="5">G108</f>
        <v>9.8389000000000006</v>
      </c>
      <c r="AE40">
        <f t="shared" ref="AE40:AE58" si="6">H108</f>
        <v>13.4305</v>
      </c>
      <c r="AF40">
        <f t="shared" ref="AF40:AF58" si="7">I108</f>
        <v>20.670808000000001</v>
      </c>
      <c r="AG40">
        <f t="shared" ref="AG40:AG58" si="8">J108</f>
        <v>17.790500000000002</v>
      </c>
      <c r="AH40">
        <f t="shared" ref="AH40:AH58" si="9">K108</f>
        <v>23.5715</v>
      </c>
    </row>
    <row r="41" spans="1:34" x14ac:dyDescent="0.35">
      <c r="A41" t="s">
        <v>31</v>
      </c>
      <c r="B41" s="3">
        <v>693063</v>
      </c>
      <c r="C41" s="3">
        <v>615530</v>
      </c>
      <c r="D41" s="1">
        <v>975.1</v>
      </c>
      <c r="E41" s="1">
        <v>1012.8</v>
      </c>
      <c r="F41" s="1">
        <v>1018</v>
      </c>
      <c r="G41" s="1">
        <v>1017.6</v>
      </c>
      <c r="H41" s="1">
        <v>1023</v>
      </c>
      <c r="I41" s="1">
        <v>1047.4000000000001</v>
      </c>
      <c r="J41" s="1">
        <v>77533</v>
      </c>
      <c r="M41" s="37" t="s">
        <v>36</v>
      </c>
      <c r="N41" s="4" t="s">
        <v>32</v>
      </c>
      <c r="O41" s="26" t="str">
        <f>CONCATENATE(ROUND(Z41,1)," °C")</f>
        <v>16.2 °C</v>
      </c>
      <c r="P41" s="6" t="str">
        <f>CONCATENATE("[",ROUND(AA41,1)," °C ; ", ROUND(AB41,1)," °C]")</f>
        <v>[13.3 °C ; 19.1 °C]</v>
      </c>
      <c r="Q41" s="31" t="str">
        <f>CONCATENATE(ROUND(AC41,1)," °C")</f>
        <v>23.1 °C</v>
      </c>
      <c r="R41" s="28" t="str">
        <f>CONCATENATE("[",ROUND(AD41,1)," °C ; ", ROUND(AE41,1)," °C]")</f>
        <v>[21.6 °C ; 24.7 °C]</v>
      </c>
      <c r="S41" s="26" t="str">
        <f>CONCATENATE(ROUND(AF41,1)," °C")</f>
        <v>29.6 °C</v>
      </c>
      <c r="T41" s="6" t="str">
        <f>CONCATENATE("[",ROUND(AG41,1)," °C ; ", ROUND(AH41,1)," °C]")</f>
        <v>[27.4 °C ; 32 °C]</v>
      </c>
      <c r="X41" t="s">
        <v>36</v>
      </c>
      <c r="Y41" t="s">
        <v>32</v>
      </c>
      <c r="Z41">
        <f t="shared" si="1"/>
        <v>16.249106000000001</v>
      </c>
      <c r="AA41">
        <f t="shared" si="2"/>
        <v>13.273</v>
      </c>
      <c r="AB41">
        <f t="shared" si="3"/>
        <v>19.13</v>
      </c>
      <c r="AC41">
        <f t="shared" si="4"/>
        <v>23.147858582823101</v>
      </c>
      <c r="AD41">
        <f t="shared" si="5"/>
        <v>21.611799999999999</v>
      </c>
      <c r="AE41">
        <f t="shared" si="6"/>
        <v>24.654399999999999</v>
      </c>
      <c r="AF41">
        <f t="shared" si="7"/>
        <v>29.647075999999998</v>
      </c>
      <c r="AG41">
        <f t="shared" si="8"/>
        <v>27.422999999999998</v>
      </c>
      <c r="AH41">
        <f t="shared" si="9"/>
        <v>31.978999999999999</v>
      </c>
    </row>
    <row r="42" spans="1:34" ht="15" thickBot="1" x14ac:dyDescent="0.4">
      <c r="M42" s="38"/>
      <c r="N42" s="7" t="s">
        <v>31</v>
      </c>
      <c r="O42" s="27" t="str">
        <f>CONCATENATE(ROUND(Z42,1)," °C")</f>
        <v>6.9 °C</v>
      </c>
      <c r="P42" s="15" t="str">
        <f>CONCATENATE("[",ROUND(AA42,1)," °C ; ", ROUND(AB42,1)," °C]")</f>
        <v>[4.3 °C ; 9.4 °C]</v>
      </c>
      <c r="Q42" s="32" t="str">
        <f>CONCATENATE(ROUND(AC42,1)," °C")</f>
        <v>16.4 °C</v>
      </c>
      <c r="R42" s="25" t="str">
        <f>CONCATENATE("[",ROUND(AD42,1)," °C ; ", ROUND(AE42,1)," °C]")</f>
        <v>[14.2 °C ; 18.7 °C]</v>
      </c>
      <c r="S42" s="27" t="str">
        <f>CONCATENATE(ROUND(AF42,1)," °C")</f>
        <v>27 °C</v>
      </c>
      <c r="T42" s="15" t="str">
        <f>CONCATENATE("[",ROUND(AG42,1)," °C ; ", ROUND(AH42,1)," °C]")</f>
        <v>[23.2 °C ; 30.4 °C]</v>
      </c>
      <c r="Y42" t="s">
        <v>31</v>
      </c>
      <c r="Z42">
        <f t="shared" si="1"/>
        <v>6.8946290000000001</v>
      </c>
      <c r="AA42">
        <f t="shared" si="2"/>
        <v>4.319</v>
      </c>
      <c r="AB42">
        <f t="shared" si="3"/>
        <v>9.3670000000000009</v>
      </c>
      <c r="AC42">
        <f t="shared" si="4"/>
        <v>16.363183927381002</v>
      </c>
      <c r="AD42">
        <f t="shared" si="5"/>
        <v>14.2342</v>
      </c>
      <c r="AE42">
        <f t="shared" si="6"/>
        <v>18.719799999999999</v>
      </c>
      <c r="AF42">
        <f t="shared" si="7"/>
        <v>26.998843999999998</v>
      </c>
      <c r="AG42">
        <f t="shared" si="8"/>
        <v>23.198</v>
      </c>
      <c r="AH42">
        <f t="shared" si="9"/>
        <v>30.39</v>
      </c>
    </row>
    <row r="43" spans="1:34" x14ac:dyDescent="0.35">
      <c r="C43" t="s">
        <v>18</v>
      </c>
      <c r="M43" s="37" t="s">
        <v>37</v>
      </c>
      <c r="N43" s="4" t="s">
        <v>32</v>
      </c>
      <c r="O43" s="26" t="str">
        <f>CONCATENATE(ROUND(Z43,1)," %")</f>
        <v>57.6 %</v>
      </c>
      <c r="P43" s="6" t="str">
        <f>CONCATENATE("[",ROUND(AA43,1)," % ; ", ROUND(AB43,1)," %]")</f>
        <v>[52.5 % ; 62.8 %]</v>
      </c>
      <c r="Q43" s="31" t="str">
        <f>CONCATENATE(ROUND(AC43,1)," %")</f>
        <v>71.6 %</v>
      </c>
      <c r="R43" s="28" t="str">
        <f>CONCATENATE("[",ROUND(AD43,1)," % ; ", ROUND(AE43,1)," %]")</f>
        <v>[68.5 % ; 74.3 %]</v>
      </c>
      <c r="S43" s="26" t="str">
        <f>CONCATENATE(ROUND(AF43,1)," %")</f>
        <v>85 %</v>
      </c>
      <c r="T43" s="6" t="str">
        <f>CONCATENATE("[",ROUND(AG43,1)," % ; ", ROUND(AH43,1)," %]")</f>
        <v>[81 % ; 90.1 %]</v>
      </c>
      <c r="X43" t="s">
        <v>37</v>
      </c>
      <c r="Y43" t="s">
        <v>32</v>
      </c>
      <c r="Z43">
        <f t="shared" si="1"/>
        <v>57.5792</v>
      </c>
      <c r="AA43">
        <f t="shared" si="2"/>
        <v>52.5</v>
      </c>
      <c r="AB43">
        <f t="shared" si="3"/>
        <v>62.8</v>
      </c>
      <c r="AC43">
        <f t="shared" si="4"/>
        <v>71.550240000000002</v>
      </c>
      <c r="AD43">
        <f t="shared" si="5"/>
        <v>68.540000000000006</v>
      </c>
      <c r="AE43">
        <f t="shared" si="6"/>
        <v>74.34</v>
      </c>
      <c r="AF43">
        <f t="shared" si="7"/>
        <v>85.014200000000002</v>
      </c>
      <c r="AG43">
        <f t="shared" si="8"/>
        <v>81</v>
      </c>
      <c r="AH43">
        <f t="shared" si="9"/>
        <v>90.1</v>
      </c>
    </row>
    <row r="44" spans="1:34" ht="15" thickBot="1" x14ac:dyDescent="0.4">
      <c r="B44" t="s">
        <v>10</v>
      </c>
      <c r="C44" t="s">
        <v>11</v>
      </c>
      <c r="D44" s="1" t="s">
        <v>28</v>
      </c>
      <c r="E44" s="1" t="s">
        <v>29</v>
      </c>
      <c r="F44" s="1" t="s">
        <v>0</v>
      </c>
      <c r="G44" s="1" t="s">
        <v>30</v>
      </c>
      <c r="H44" s="1" t="s">
        <v>7</v>
      </c>
      <c r="I44" s="1" t="s">
        <v>1</v>
      </c>
      <c r="J44" s="1" t="s">
        <v>4</v>
      </c>
      <c r="M44" s="38"/>
      <c r="N44" s="7" t="s">
        <v>31</v>
      </c>
      <c r="O44" s="27" t="str">
        <f>CONCATENATE(ROUND(Z44,1)," %")</f>
        <v>57.3 %</v>
      </c>
      <c r="P44" s="15" t="str">
        <f>CONCATENATE("[",ROUND(AA44,1)," % ; ", ROUND(AB44,1)," %]")</f>
        <v>[50 % ; 64 %]</v>
      </c>
      <c r="Q44" s="32" t="str">
        <f>CONCATENATE(ROUND(AC44,1)," %")</f>
        <v>74.7 %</v>
      </c>
      <c r="R44" s="25" t="str">
        <f>CONCATENATE("[",ROUND(AD44,1)," % ; ", ROUND(AE44,1)," %]")</f>
        <v>[71.2 % ; 78.3 %]</v>
      </c>
      <c r="S44" s="27" t="str">
        <f>CONCATENATE(ROUND(AF44,1)," %")</f>
        <v>89.9 %</v>
      </c>
      <c r="T44" s="15" t="str">
        <f>CONCATENATE("[",ROUND(AG44,1)," °C ; ", ROUND(AH44,1)," °C]")</f>
        <v>[85.2 °C ; 94.2 °C]</v>
      </c>
      <c r="Y44" t="s">
        <v>31</v>
      </c>
      <c r="Z44">
        <f t="shared" si="1"/>
        <v>57.300199999999997</v>
      </c>
      <c r="AA44">
        <f t="shared" si="2"/>
        <v>50</v>
      </c>
      <c r="AB44">
        <f t="shared" si="3"/>
        <v>64</v>
      </c>
      <c r="AC44">
        <f t="shared" si="4"/>
        <v>74.685319863945594</v>
      </c>
      <c r="AD44">
        <f t="shared" si="5"/>
        <v>71.180000000000007</v>
      </c>
      <c r="AE44">
        <f t="shared" si="6"/>
        <v>78.34</v>
      </c>
      <c r="AF44">
        <f t="shared" si="7"/>
        <v>89.941900000000004</v>
      </c>
      <c r="AG44">
        <f t="shared" si="8"/>
        <v>85.2</v>
      </c>
      <c r="AH44">
        <f t="shared" si="9"/>
        <v>94.2</v>
      </c>
    </row>
    <row r="45" spans="1:34" x14ac:dyDescent="0.35">
      <c r="A45" t="s">
        <v>32</v>
      </c>
      <c r="B45" s="3">
        <v>14657</v>
      </c>
      <c r="C45" s="3">
        <v>14649</v>
      </c>
      <c r="D45">
        <v>0</v>
      </c>
      <c r="E45">
        <v>1.81</v>
      </c>
      <c r="F45">
        <v>2.4500000000000002</v>
      </c>
      <c r="G45">
        <v>2.6880000000000002</v>
      </c>
      <c r="H45">
        <v>3.31</v>
      </c>
      <c r="I45">
        <v>12.52</v>
      </c>
      <c r="J45">
        <v>8</v>
      </c>
      <c r="M45" s="37" t="s">
        <v>38</v>
      </c>
      <c r="N45" s="4" t="s">
        <v>32</v>
      </c>
      <c r="O45" s="26" t="str">
        <f>CONCATENATE(ROUND(Z45,1)," °C")</f>
        <v>6 °C</v>
      </c>
      <c r="P45" s="6" t="str">
        <f>CONCATENATE("[",ROUND(AA45,1)," °C ; ", ROUND(AB45,1)," °C]")</f>
        <v>[3.3 °C ; 8.6 °C]</v>
      </c>
      <c r="Q45" s="31" t="str">
        <f>CONCATENATE(ROUND(AC45,1)," °C")</f>
        <v>11.5 °C</v>
      </c>
      <c r="R45" s="28" t="str">
        <f>CONCATENATE("[",ROUND(AD45,1)," °C ; ", ROUND(AE45,1)," °C]")</f>
        <v>[10.3 °C ; 12.7 °C]</v>
      </c>
      <c r="S45" s="26" t="str">
        <f>CONCATENATE(ROUND(AF45,1)," °C")</f>
        <v>16.2 °C</v>
      </c>
      <c r="T45" s="6" t="str">
        <f>CONCATENATE("[",ROUND(AG45,1)," °C ; ", ROUND(AH45,1)," °C]")</f>
        <v>[15 °C ; 17.3 °C]</v>
      </c>
      <c r="X45" t="s">
        <v>38</v>
      </c>
      <c r="Y45" t="s">
        <v>32</v>
      </c>
      <c r="Z45">
        <f t="shared" si="1"/>
        <v>6.0162190000000004</v>
      </c>
      <c r="AA45">
        <f t="shared" si="2"/>
        <v>3.2749999999999999</v>
      </c>
      <c r="AB45">
        <f t="shared" si="3"/>
        <v>8.5869999999999997</v>
      </c>
      <c r="AC45">
        <f t="shared" si="4"/>
        <v>11.5389602137755</v>
      </c>
      <c r="AD45">
        <f t="shared" si="5"/>
        <v>10.2902</v>
      </c>
      <c r="AE45">
        <f t="shared" si="6"/>
        <v>12.6988</v>
      </c>
      <c r="AF45">
        <f t="shared" si="7"/>
        <v>16.155778000000002</v>
      </c>
      <c r="AG45">
        <f t="shared" si="8"/>
        <v>14.95</v>
      </c>
      <c r="AH45">
        <f t="shared" si="9"/>
        <v>17.335000000000001</v>
      </c>
    </row>
    <row r="46" spans="1:34" ht="15" thickBot="1" x14ac:dyDescent="0.4">
      <c r="M46" s="38"/>
      <c r="N46" s="7" t="s">
        <v>31</v>
      </c>
      <c r="O46" s="27" t="str">
        <f>CONCATENATE(ROUND(Z46,1)," °C")</f>
        <v>-1.3 °C</v>
      </c>
      <c r="P46" s="15" t="str">
        <f>CONCATENATE("[",ROUND(AA46,1)," °C ; ", ROUND(AB46,1)," °C]")</f>
        <v>[-4.6 °C ; 1.7 °C]</v>
      </c>
      <c r="Q46" s="32" t="str">
        <f>CONCATENATE(ROUND(AC46,1)," °C")</f>
        <v>6.5 °C</v>
      </c>
      <c r="R46" s="25" t="str">
        <f>CONCATENATE("[",ROUND(AD46,1)," °C ; ", ROUND(AE46,1)," °C]")</f>
        <v>[4.7 °C ; 8.1 °C]</v>
      </c>
      <c r="S46" s="27" t="str">
        <f>CONCATENATE(ROUND(AF46,1)," °C")</f>
        <v>14 °C</v>
      </c>
      <c r="T46" s="15" t="str">
        <f>CONCATENATE("[",ROUND(AG46,1)," °C ; ", ROUND(AH46,1)," °C]")</f>
        <v>[11.6 °C ; 15.9 °C]</v>
      </c>
      <c r="Y46" t="s">
        <v>31</v>
      </c>
      <c r="Z46">
        <f t="shared" si="1"/>
        <v>-1.3068059999999999</v>
      </c>
      <c r="AA46">
        <f t="shared" si="2"/>
        <v>-4.6210000000000004</v>
      </c>
      <c r="AB46">
        <f t="shared" si="3"/>
        <v>1.69</v>
      </c>
      <c r="AC46">
        <f t="shared" si="4"/>
        <v>6.46047912227891</v>
      </c>
      <c r="AD46">
        <f t="shared" si="5"/>
        <v>4.6829999999999998</v>
      </c>
      <c r="AE46">
        <f t="shared" si="6"/>
        <v>8.0693877551020403</v>
      </c>
      <c r="AF46">
        <f t="shared" si="7"/>
        <v>14.046082</v>
      </c>
      <c r="AG46">
        <f t="shared" si="8"/>
        <v>11.571</v>
      </c>
      <c r="AH46">
        <f t="shared" si="9"/>
        <v>15.923</v>
      </c>
    </row>
    <row r="47" spans="1:34" x14ac:dyDescent="0.35">
      <c r="C47" t="s">
        <v>19</v>
      </c>
      <c r="M47" s="37" t="s">
        <v>39</v>
      </c>
      <c r="N47" s="4" t="s">
        <v>32</v>
      </c>
      <c r="O47" s="26" t="str">
        <f>CONCATENATE(ROUND(Z47,1)," hPa")</f>
        <v>1010.6 hPa</v>
      </c>
      <c r="P47" s="6" t="str">
        <f>CONCATENATE("[",ROUND(AA47,1)," hPa ; ", ROUND(AB47,1)," hPa]")</f>
        <v>[1005.9 hPa ; 1014.1 hPa]</v>
      </c>
      <c r="Q47" s="31" t="str">
        <f>CONCATENATE(ROUND(AC47,1)," hPa")</f>
        <v>1017.1 hPa</v>
      </c>
      <c r="R47" s="28" t="str">
        <f>CONCATENATE("[",ROUND(AD47,1)," hPa ; ", ROUND(AE47,1)," hPa]")</f>
        <v>[1015.2 hPa ; 1019.2 hPa]</v>
      </c>
      <c r="S47" s="26" t="str">
        <f>CONCATENATE(ROUND(AF47,1)," hPa")</f>
        <v>1023.6 hPa</v>
      </c>
      <c r="T47" s="6" t="str">
        <f>CONCATENATE("[",ROUND(AG47,1)," hPa ; ", ROUND(AH47,1)," hPa]")</f>
        <v>[1020.8 hPa ; 1026.8 hPa]</v>
      </c>
      <c r="X47" t="s">
        <v>39</v>
      </c>
      <c r="Y47" t="s">
        <v>32</v>
      </c>
      <c r="Z47">
        <f t="shared" si="1"/>
        <v>1010.61029</v>
      </c>
      <c r="AA47">
        <f t="shared" si="2"/>
        <v>1005.9</v>
      </c>
      <c r="AB47">
        <f t="shared" si="3"/>
        <v>1014.08</v>
      </c>
      <c r="AC47">
        <f t="shared" si="4"/>
        <v>1017.12824660972</v>
      </c>
      <c r="AD47">
        <f t="shared" si="5"/>
        <v>1015.23225806452</v>
      </c>
      <c r="AE47">
        <f t="shared" si="6"/>
        <v>1019.16285714286</v>
      </c>
      <c r="AF47">
        <f t="shared" si="7"/>
        <v>1023.57846</v>
      </c>
      <c r="AG47">
        <f t="shared" si="8"/>
        <v>1020.84</v>
      </c>
      <c r="AH47">
        <f t="shared" si="9"/>
        <v>1026.82</v>
      </c>
    </row>
    <row r="48" spans="1:34" ht="15" thickBot="1" x14ac:dyDescent="0.4">
      <c r="B48" t="s">
        <v>10</v>
      </c>
      <c r="C48" t="s">
        <v>11</v>
      </c>
      <c r="D48" s="1" t="s">
        <v>28</v>
      </c>
      <c r="E48" s="1" t="s">
        <v>29</v>
      </c>
      <c r="F48" s="1" t="s">
        <v>0</v>
      </c>
      <c r="G48" s="1" t="s">
        <v>30</v>
      </c>
      <c r="H48" s="1" t="s">
        <v>7</v>
      </c>
      <c r="I48" s="1" t="s">
        <v>1</v>
      </c>
      <c r="J48" s="1" t="s">
        <v>4</v>
      </c>
      <c r="M48" s="38"/>
      <c r="N48" s="7" t="s">
        <v>31</v>
      </c>
      <c r="O48" s="27" t="str">
        <f>CONCATENATE(ROUND(Z48,1)," hPa")</f>
        <v>1006.7 hPa</v>
      </c>
      <c r="P48" s="15" t="str">
        <f>CONCATENATE("[",ROUND(AA48,1)," hPa ; ", ROUND(AB48,1)," hPa]")</f>
        <v>[1000.4 hPa ; 1011.7 hPa]</v>
      </c>
      <c r="Q48" s="32" t="str">
        <f>CONCATENATE(ROUND(AC48,1)," hPa")</f>
        <v>1017.6 hPa</v>
      </c>
      <c r="R48" s="25" t="str">
        <f>CONCATENATE("[",ROUND(AD48,1)," hPa ; ", ROUND(AE48,1)," hPa]")</f>
        <v>[1014.9 hPa ; 1020.2 hPa]</v>
      </c>
      <c r="S48" s="27" t="str">
        <f>CONCATENATE(ROUND(AF48,1)," hPa")</f>
        <v>1028 hPa</v>
      </c>
      <c r="T48" s="15" t="str">
        <f>CONCATENATE("[",ROUND(AG48,1)," hPa ; ", ROUND(AH48,1)," hPa]")</f>
        <v>[1023.8 hPa ; 1032.7 hPa]</v>
      </c>
      <c r="Y48" t="s">
        <v>31</v>
      </c>
      <c r="Z48">
        <f t="shared" si="1"/>
        <v>1006.7243999999999</v>
      </c>
      <c r="AA48">
        <f t="shared" si="2"/>
        <v>1000.42</v>
      </c>
      <c r="AB48">
        <f t="shared" si="3"/>
        <v>1011.7</v>
      </c>
      <c r="AC48">
        <f t="shared" si="4"/>
        <v>1017.60313530324</v>
      </c>
      <c r="AD48">
        <f t="shared" si="5"/>
        <v>1014.87659574468</v>
      </c>
      <c r="AE48">
        <f t="shared" si="6"/>
        <v>1020.21086956522</v>
      </c>
      <c r="AF48">
        <f t="shared" si="7"/>
        <v>1027.9536499999999</v>
      </c>
      <c r="AG48">
        <f t="shared" si="8"/>
        <v>1023.8</v>
      </c>
      <c r="AH48">
        <f t="shared" si="9"/>
        <v>1032.71</v>
      </c>
    </row>
    <row r="49" spans="1:34" x14ac:dyDescent="0.35">
      <c r="A49" t="s">
        <v>31</v>
      </c>
      <c r="B49" s="3">
        <v>693063</v>
      </c>
      <c r="C49" s="3">
        <v>692416</v>
      </c>
      <c r="D49">
        <v>0</v>
      </c>
      <c r="E49">
        <v>1.83</v>
      </c>
      <c r="F49">
        <v>2.77</v>
      </c>
      <c r="G49">
        <v>3.2320000000000002</v>
      </c>
      <c r="H49">
        <v>4.1500000000000004</v>
      </c>
      <c r="I49">
        <v>25.54</v>
      </c>
      <c r="J49">
        <v>647</v>
      </c>
      <c r="M49" s="37" t="s">
        <v>40</v>
      </c>
      <c r="N49" s="4" t="s">
        <v>32</v>
      </c>
      <c r="O49" s="26" t="str">
        <f>CONCATENATE(ROUND(Z49,1)," m/s")</f>
        <v>1.4 m/s</v>
      </c>
      <c r="P49" s="6" t="str">
        <f>CONCATENATE("[",ROUND(AA49,1)," m/s ; ", ROUND(AB49,1)," m/s]")</f>
        <v>[1.1 m/s ; 1.7 m/s]</v>
      </c>
      <c r="Q49" s="31" t="str">
        <f>CONCATENATE(ROUND(AC49,1)," m/s")</f>
        <v>2.7 m/s</v>
      </c>
      <c r="R49" s="28" t="str">
        <f>CONCATENATE("[",ROUND(AD49,1)," m/s ; ", ROUND(AE49,1)," m/s]")</f>
        <v>[2.4 m/s ; 3.1 m/s]</v>
      </c>
      <c r="S49" s="26" t="str">
        <f>CONCATENATE(ROUND(AF49,1)," m/s")</f>
        <v>4.3 m/s</v>
      </c>
      <c r="T49" s="6" t="str">
        <f>CONCATENATE("[",ROUND(AG49,1)," m/s ; ", ROUND(AH49,1)," m/s]")</f>
        <v>[3.5 m/s ; 5.2 m/s]</v>
      </c>
      <c r="X49" t="s">
        <v>40</v>
      </c>
      <c r="Y49" t="s">
        <v>32</v>
      </c>
      <c r="Z49">
        <f t="shared" si="1"/>
        <v>1.3633379999999999</v>
      </c>
      <c r="AA49">
        <f t="shared" si="2"/>
        <v>1.075</v>
      </c>
      <c r="AB49">
        <f t="shared" si="3"/>
        <v>1.6919999999999999</v>
      </c>
      <c r="AC49">
        <f t="shared" si="4"/>
        <v>2.6886389306122398</v>
      </c>
      <c r="AD49">
        <f t="shared" si="5"/>
        <v>2.3672</v>
      </c>
      <c r="AE49">
        <f t="shared" si="6"/>
        <v>3.0748000000000002</v>
      </c>
      <c r="AF49">
        <f t="shared" si="7"/>
        <v>4.2643180000000003</v>
      </c>
      <c r="AG49">
        <f t="shared" si="8"/>
        <v>3.5270000000000001</v>
      </c>
      <c r="AH49">
        <f t="shared" si="9"/>
        <v>5.1509999999999998</v>
      </c>
    </row>
    <row r="50" spans="1:34" ht="15" thickBot="1" x14ac:dyDescent="0.4">
      <c r="M50" s="38"/>
      <c r="N50" s="7" t="s">
        <v>31</v>
      </c>
      <c r="O50" s="27" t="str">
        <f>CONCATENATE(ROUND(Z50,1)," m/s")</f>
        <v>1.3 m/s</v>
      </c>
      <c r="P50" s="15" t="str">
        <f>CONCATENATE("[",ROUND(AA50,1)," m/s ; ", ROUND(AB50,1)," m/s]")</f>
        <v>[1 m/s ; 1.7 m/s]</v>
      </c>
      <c r="Q50" s="32" t="str">
        <f>CONCATENATE(ROUND(AC50,1)," m/s")</f>
        <v>3.2 m/s</v>
      </c>
      <c r="R50" s="25" t="str">
        <f>CONCATENATE("[",ROUND(AD50,1)," m/s ; ", ROUND(AE50,1)," m/s]")</f>
        <v>[2.7 m/s ; 3.8 m/s]</v>
      </c>
      <c r="S50" s="27" t="str">
        <f>CONCATENATE(ROUND(AF50,1)," m/s")</f>
        <v>5.7 m/s</v>
      </c>
      <c r="T50" s="15" t="str">
        <f>CONCATENATE("[",ROUND(AG50,1)," m/s ; ", ROUND(AH50,1)," m/s]")</f>
        <v>[4.4 m/s ; 7.3 m/s]</v>
      </c>
      <c r="Y50" t="s">
        <v>31</v>
      </c>
      <c r="Z50">
        <f t="shared" si="1"/>
        <v>1.330044</v>
      </c>
      <c r="AA50">
        <f t="shared" si="2"/>
        <v>0.96899999999999997</v>
      </c>
      <c r="AB50">
        <f t="shared" si="3"/>
        <v>1.702</v>
      </c>
      <c r="AC50">
        <f t="shared" si="4"/>
        <v>3.2370161721088402</v>
      </c>
      <c r="AD50">
        <f t="shared" si="5"/>
        <v>2.7134</v>
      </c>
      <c r="AE50">
        <f t="shared" si="6"/>
        <v>3.8031999999999999</v>
      </c>
      <c r="AF50">
        <f t="shared" si="7"/>
        <v>5.6911310000000004</v>
      </c>
      <c r="AG50">
        <f t="shared" si="8"/>
        <v>4.3710000000000004</v>
      </c>
      <c r="AH50">
        <f t="shared" si="9"/>
        <v>7.2859999999999996</v>
      </c>
    </row>
    <row r="51" spans="1:34" x14ac:dyDescent="0.35">
      <c r="C51" s="1" t="s">
        <v>20</v>
      </c>
      <c r="M51" s="37" t="s">
        <v>41</v>
      </c>
      <c r="N51" s="4" t="s">
        <v>32</v>
      </c>
      <c r="O51" s="26" t="str">
        <f>CONCATENATE(ROUND(Z51,1)," km")</f>
        <v>9.1 km</v>
      </c>
      <c r="P51" s="6" t="str">
        <f>CONCATENATE("[",ROUND(AA51,1)," km ; ", ROUND(AB51,1)," km]")</f>
        <v>[7.9 km ; 9.8 km]</v>
      </c>
      <c r="Q51" s="31" t="str">
        <f>CONCATENATE(ROUND(AC51,1)," km")</f>
        <v>11.9 km</v>
      </c>
      <c r="R51" s="28" t="str">
        <f>CONCATENATE("[",ROUND(AD51,1)," km ; ", ROUND(AE51,1)," km]")</f>
        <v>[11 km ; 12.7 km]</v>
      </c>
      <c r="S51" s="26" t="str">
        <f>CONCATENATE(ROUND(AF51,1)," km")</f>
        <v>16.1 km</v>
      </c>
      <c r="T51" s="6" t="str">
        <f>CONCATENATE("[",ROUND(AG51,1)," km ; ", ROUND(AH51,1)," km]")</f>
        <v>[16.1 km ; 16.1 km]</v>
      </c>
      <c r="X51" t="s">
        <v>41</v>
      </c>
      <c r="Y51" t="s">
        <v>32</v>
      </c>
      <c r="Z51">
        <f t="shared" si="1"/>
        <v>9.1328210999999992</v>
      </c>
      <c r="AA51">
        <f t="shared" si="2"/>
        <v>7.9253999999999998</v>
      </c>
      <c r="AB51">
        <f t="shared" si="3"/>
        <v>9.8228000000000009</v>
      </c>
      <c r="AC51">
        <f t="shared" si="4"/>
        <v>11.854637288273301</v>
      </c>
      <c r="AD51">
        <f t="shared" si="5"/>
        <v>10.970659574468099</v>
      </c>
      <c r="AE51">
        <f t="shared" si="6"/>
        <v>12.733280000000001</v>
      </c>
      <c r="AF51">
        <f t="shared" si="7"/>
        <v>16.0908306</v>
      </c>
      <c r="AG51">
        <f t="shared" si="8"/>
        <v>16.093</v>
      </c>
      <c r="AH51">
        <f t="shared" si="9"/>
        <v>16.093</v>
      </c>
    </row>
    <row r="52" spans="1:34" ht="15" thickBot="1" x14ac:dyDescent="0.4">
      <c r="B52" t="s">
        <v>10</v>
      </c>
      <c r="C52" t="s">
        <v>11</v>
      </c>
      <c r="D52" s="1" t="s">
        <v>28</v>
      </c>
      <c r="E52" s="1" t="s">
        <v>29</v>
      </c>
      <c r="F52" s="1" t="s">
        <v>0</v>
      </c>
      <c r="G52" s="1" t="s">
        <v>30</v>
      </c>
      <c r="H52" s="1" t="s">
        <v>7</v>
      </c>
      <c r="I52" s="1" t="s">
        <v>1</v>
      </c>
      <c r="J52" s="1" t="s">
        <v>4</v>
      </c>
      <c r="M52" s="38"/>
      <c r="N52" s="7" t="s">
        <v>31</v>
      </c>
      <c r="O52" s="27" t="str">
        <f>CONCATENATE(ROUND(Z52,1)," km")</f>
        <v>9 km</v>
      </c>
      <c r="P52" s="15" t="str">
        <f>CONCATENATE("[",ROUND(AA52,1)," km ; ", ROUND(AB52,1)," km]")</f>
        <v>[7.3 km ; 9.9 km]</v>
      </c>
      <c r="Q52" s="32" t="str">
        <f>CONCATENATE(ROUND(AC52,2)," km")</f>
        <v>12.96 km</v>
      </c>
      <c r="R52" s="25" t="str">
        <f>CONCATENATE("[",ROUND(AD52,1)," km ; ", ROUND(AE52,1)," km]")</f>
        <v>[12 km ; 13.9 km]</v>
      </c>
      <c r="S52" s="27" t="str">
        <f>CONCATENATE(ROUND(AF52,1)," km")</f>
        <v>16.1 km</v>
      </c>
      <c r="T52" s="15" t="str">
        <f>CONCATENATE("[",ROUND(AG52,1)," km ; ", ROUND(AH52,1)," km]")</f>
        <v>[16.1 km ; 16.1 km]</v>
      </c>
      <c r="Y52" t="s">
        <v>31</v>
      </c>
      <c r="Z52">
        <f t="shared" si="1"/>
        <v>8.9573088999999992</v>
      </c>
      <c r="AA52">
        <f t="shared" si="2"/>
        <v>7.2582000000000004</v>
      </c>
      <c r="AB52">
        <f t="shared" si="3"/>
        <v>9.8873999999999995</v>
      </c>
      <c r="AC52">
        <f t="shared" si="4"/>
        <v>12.959620352055399</v>
      </c>
      <c r="AD52">
        <f t="shared" si="5"/>
        <v>12.0037346938776</v>
      </c>
      <c r="AE52">
        <f t="shared" si="6"/>
        <v>13.899574468085101</v>
      </c>
      <c r="AF52">
        <f t="shared" si="7"/>
        <v>16.093</v>
      </c>
      <c r="AG52">
        <f t="shared" si="8"/>
        <v>16.093</v>
      </c>
      <c r="AH52">
        <f t="shared" si="9"/>
        <v>16.093</v>
      </c>
    </row>
    <row r="53" spans="1:34" x14ac:dyDescent="0.35">
      <c r="A53" t="s">
        <v>32</v>
      </c>
      <c r="B53" s="3">
        <v>14657</v>
      </c>
      <c r="C53" s="3">
        <v>14120</v>
      </c>
      <c r="D53" s="1">
        <v>0.59599999999999997</v>
      </c>
      <c r="E53" s="1">
        <v>9.9139999999999997</v>
      </c>
      <c r="F53" s="1">
        <v>10.003</v>
      </c>
      <c r="G53" s="1">
        <v>11.849</v>
      </c>
      <c r="H53" s="1">
        <v>16.093</v>
      </c>
      <c r="I53" s="1">
        <v>16.093</v>
      </c>
      <c r="J53" s="1">
        <v>537</v>
      </c>
      <c r="M53" s="37" t="s">
        <v>42</v>
      </c>
      <c r="N53" s="4" t="s">
        <v>32</v>
      </c>
      <c r="O53" s="26" t="str">
        <f>CONCATENATE(ROUND(Z53,1),"  %")</f>
        <v>18.9  %</v>
      </c>
      <c r="P53" s="6" t="str">
        <f>CONCATENATE("[",ROUND(AA53,1),"  % ; ", ROUND(AB53,1),"  %]")</f>
        <v>[3.6  % ; 38  %]</v>
      </c>
      <c r="Q53" s="31" t="str">
        <f>CONCATENATE(ROUND(AC53,1),"  %")</f>
        <v>59.8  %</v>
      </c>
      <c r="R53" s="28" t="str">
        <f>CONCATENATE("[",ROUND(AD53,1),"  % ; ", ROUND(AE53,1),"  %]")</f>
        <v>[51.2  % ; 68.2  %]</v>
      </c>
      <c r="S53" s="26" t="str">
        <f>CONCATENATE(ROUND(AF53,1),"  %")</f>
        <v>90  %</v>
      </c>
      <c r="T53" s="6" t="str">
        <f>CONCATENATE("[",ROUND(AG53,1),"  % ; ", ROUND(AH53,1),"  %]")</f>
        <v>[83  % ; 95.8  %]</v>
      </c>
      <c r="X53" t="s">
        <v>42</v>
      </c>
      <c r="Y53" t="s">
        <v>32</v>
      </c>
      <c r="Z53">
        <f t="shared" si="1"/>
        <v>18.876100000000001</v>
      </c>
      <c r="AA53">
        <f t="shared" si="2"/>
        <v>3.6</v>
      </c>
      <c r="AB53">
        <f t="shared" si="3"/>
        <v>38</v>
      </c>
      <c r="AC53">
        <f t="shared" si="4"/>
        <v>59.837362546728599</v>
      </c>
      <c r="AD53">
        <f t="shared" si="5"/>
        <v>51.174999999999997</v>
      </c>
      <c r="AE53">
        <f t="shared" si="6"/>
        <v>68.186046511627893</v>
      </c>
      <c r="AF53">
        <f t="shared" si="7"/>
        <v>89.975399999999993</v>
      </c>
      <c r="AG53">
        <f t="shared" si="8"/>
        <v>83</v>
      </c>
      <c r="AH53">
        <f t="shared" si="9"/>
        <v>95.8</v>
      </c>
    </row>
    <row r="54" spans="1:34" ht="15" thickBot="1" x14ac:dyDescent="0.4">
      <c r="M54" s="38"/>
      <c r="N54" s="7" t="s">
        <v>31</v>
      </c>
      <c r="O54" s="27" t="str">
        <f>CONCATENATE(ROUND(Z54,1),"  %")</f>
        <v>17.5  %</v>
      </c>
      <c r="P54" s="15" t="str">
        <f>CONCATENATE("[",ROUND(AA54,1),"  % ; ", ROUND(AB54,1),"  %]")</f>
        <v>[2  % ; 39  %]</v>
      </c>
      <c r="Q54" s="32" t="str">
        <f>CONCATENATE(ROUND(AC54,1),"  %")</f>
        <v>64.2  %</v>
      </c>
      <c r="R54" s="25" t="str">
        <f>CONCATENATE("[",ROUND(AD54,1),"  % ; ", ROUND(AE54,1),"  %]")</f>
        <v>[55.1  % ; 73.2  %]</v>
      </c>
      <c r="S54" s="27" t="str">
        <f>CONCATENATE(ROUND(AF54,1),"  %")</f>
        <v>95.7  %</v>
      </c>
      <c r="T54" s="15" t="str">
        <f>CONCATENATE("[",ROUND(AG54,1),"  % ; ", ROUND(AH54,1),"  %]")</f>
        <v>[90.5  % ; 99  %]</v>
      </c>
      <c r="Y54" t="s">
        <v>31</v>
      </c>
      <c r="Z54">
        <f t="shared" si="1"/>
        <v>17.4922</v>
      </c>
      <c r="AA54">
        <f t="shared" si="2"/>
        <v>2</v>
      </c>
      <c r="AB54">
        <f t="shared" si="3"/>
        <v>39</v>
      </c>
      <c r="AC54">
        <f t="shared" si="4"/>
        <v>64.189025406485001</v>
      </c>
      <c r="AD54">
        <f t="shared" si="5"/>
        <v>55.066666666666698</v>
      </c>
      <c r="AE54">
        <f t="shared" si="6"/>
        <v>73.1666666666667</v>
      </c>
      <c r="AF54">
        <f t="shared" si="7"/>
        <v>95.686099999999996</v>
      </c>
      <c r="AG54">
        <f t="shared" si="8"/>
        <v>90.5</v>
      </c>
      <c r="AH54">
        <f t="shared" si="9"/>
        <v>99</v>
      </c>
    </row>
    <row r="55" spans="1:34" x14ac:dyDescent="0.35">
      <c r="C55" s="1" t="s">
        <v>21</v>
      </c>
      <c r="M55" s="37" t="s">
        <v>43</v>
      </c>
      <c r="N55" s="4" t="s">
        <v>32</v>
      </c>
      <c r="O55" s="26" t="str">
        <f>CONCATENATE(ROUND(Z55,1)," m/s")</f>
        <v>3.3 m/s</v>
      </c>
      <c r="P55" s="6" t="str">
        <f>CONCATENATE("[",ROUND(AA55,1)," m/s ; ", ROUND(AB55,1)," m/s]")</f>
        <v>[2.3 m/s ; 4.4 m/s]</v>
      </c>
      <c r="Q55" s="31" t="str">
        <f>CONCATENATE(ROUND(AC55,1)," m/s")</f>
        <v>7 m/s</v>
      </c>
      <c r="R55" s="28" t="str">
        <f>CONCATENATE("[",ROUND(AD55,1)," m/s ; ", ROUND(AE55,1)," m/s]")</f>
        <v>[5.8 m/s ; 8.3 m/s]</v>
      </c>
      <c r="S55" s="26" t="str">
        <f>CONCATENATE(ROUND(AF55,1)," m/s")</f>
        <v>11.7 m/s</v>
      </c>
      <c r="T55" s="6" t="str">
        <f>CONCATENATE("[",ROUND(AG55,1)," m/s ; ", ROUND(AH55,1)," m/s]")</f>
        <v>[8.9 m/s ; 14.9 m/s]</v>
      </c>
      <c r="X55" t="s">
        <v>43</v>
      </c>
      <c r="Y55" t="s">
        <v>32</v>
      </c>
      <c r="Z55">
        <f t="shared" si="1"/>
        <v>3.3062</v>
      </c>
      <c r="AA55">
        <f t="shared" si="2"/>
        <v>2.3420000000000001</v>
      </c>
      <c r="AB55">
        <f t="shared" si="3"/>
        <v>4.359</v>
      </c>
      <c r="AC55">
        <f t="shared" si="4"/>
        <v>7.0371303805822798</v>
      </c>
      <c r="AD55">
        <f t="shared" si="5"/>
        <v>5.8146874999999998</v>
      </c>
      <c r="AE55">
        <f t="shared" si="6"/>
        <v>8.3437142857142899</v>
      </c>
      <c r="AF55">
        <f t="shared" si="7"/>
        <v>11.669551999999999</v>
      </c>
      <c r="AG55">
        <f t="shared" si="8"/>
        <v>8.93</v>
      </c>
      <c r="AH55">
        <f t="shared" si="9"/>
        <v>14.911</v>
      </c>
    </row>
    <row r="56" spans="1:34" ht="15" thickBot="1" x14ac:dyDescent="0.4">
      <c r="B56" t="s">
        <v>10</v>
      </c>
      <c r="C56" t="s">
        <v>11</v>
      </c>
      <c r="D56" s="1" t="s">
        <v>28</v>
      </c>
      <c r="E56" s="1" t="s">
        <v>29</v>
      </c>
      <c r="F56" s="1" t="s">
        <v>0</v>
      </c>
      <c r="G56" s="1" t="s">
        <v>30</v>
      </c>
      <c r="H56" s="1" t="s">
        <v>7</v>
      </c>
      <c r="I56" s="1" t="s">
        <v>1</v>
      </c>
      <c r="J56" s="1" t="s">
        <v>4</v>
      </c>
      <c r="M56" s="38"/>
      <c r="N56" s="7" t="s">
        <v>31</v>
      </c>
      <c r="O56" s="27" t="str">
        <f>CONCATENATE(ROUND(Z56,1)," m/s")</f>
        <v>3.4 m/s</v>
      </c>
      <c r="P56" s="15" t="str">
        <f>CONCATENATE("[",ROUND(AA56,1)," m/s ; ", ROUND(AB56,1)," m/s]")</f>
        <v>[2.4 m/s ; 4.6 m/s]</v>
      </c>
      <c r="Q56" s="32" t="str">
        <f>CONCATENATE(ROUND(AC56,1)," m/s")</f>
        <v>8.9 m/s</v>
      </c>
      <c r="R56" s="25" t="str">
        <f>CONCATENATE("[",ROUND(AD56,1)," m/s ; ", ROUND(AE56,1)," m/s]")</f>
        <v>[7.4 m/s ; 10.4 m/s]</v>
      </c>
      <c r="S56" s="27" t="str">
        <f>CONCATENATE(ROUND(AF56,1)," m/s")</f>
        <v>15.3 m/s</v>
      </c>
      <c r="T56" s="15" t="str">
        <f>CONCATENATE("[",ROUND(AG56,1)," m/s ; ", ROUND(AH56,1)," m/s]")</f>
        <v>[12.6 m/s ; 18.4 m/s]</v>
      </c>
      <c r="Y56" t="s">
        <v>31</v>
      </c>
      <c r="Z56">
        <f t="shared" si="1"/>
        <v>3.382253</v>
      </c>
      <c r="AA56">
        <f t="shared" si="2"/>
        <v>2.39</v>
      </c>
      <c r="AB56">
        <f t="shared" si="3"/>
        <v>4.63</v>
      </c>
      <c r="AC56">
        <f t="shared" si="4"/>
        <v>8.9139943338498409</v>
      </c>
      <c r="AD56">
        <f t="shared" si="5"/>
        <v>7.4254761904761901</v>
      </c>
      <c r="AE56">
        <f t="shared" si="6"/>
        <v>10.4413513513514</v>
      </c>
      <c r="AF56">
        <f t="shared" si="7"/>
        <v>15.345464</v>
      </c>
      <c r="AG56">
        <f t="shared" si="8"/>
        <v>12.58</v>
      </c>
      <c r="AH56">
        <f t="shared" si="9"/>
        <v>18.36</v>
      </c>
    </row>
    <row r="57" spans="1:34" x14ac:dyDescent="0.35">
      <c r="A57" t="s">
        <v>31</v>
      </c>
      <c r="B57" s="3">
        <v>693063</v>
      </c>
      <c r="C57" s="3">
        <v>645267</v>
      </c>
      <c r="D57" s="1">
        <v>0.05</v>
      </c>
      <c r="E57" s="1">
        <v>9.99</v>
      </c>
      <c r="F57" s="1">
        <v>14.8</v>
      </c>
      <c r="G57" s="1">
        <v>12.97</v>
      </c>
      <c r="H57" s="1">
        <v>16.09</v>
      </c>
      <c r="I57" s="1">
        <v>16.09</v>
      </c>
      <c r="J57" s="1">
        <v>47796</v>
      </c>
      <c r="M57" s="37" t="s">
        <v>44</v>
      </c>
      <c r="N57" s="4" t="s">
        <v>32</v>
      </c>
      <c r="O57" s="26" t="str">
        <f>CONCATENATE(ROUND(Z57,1)," ")</f>
        <v xml:space="preserve">2.9 </v>
      </c>
      <c r="P57" s="6" t="str">
        <f>CONCATENATE("[",ROUND(AA57,1),"  ; ", ROUND(AB57,1)," ]")</f>
        <v>[1  ; 4 ]</v>
      </c>
      <c r="Q57" s="31" t="str">
        <f>CONCATENATE(ROUND(AC57,1)," ")</f>
        <v xml:space="preserve">5.5 </v>
      </c>
      <c r="R57" s="28" t="str">
        <f>CONCATENATE("[",ROUND(AD57,1),"  ; ", ROUND(AE57,1)," ]")</f>
        <v>[4.8  ; 6.1 ]</v>
      </c>
      <c r="S57" s="26" t="str">
        <f>CONCATENATE(ROUND(AF57,1)," ")</f>
        <v xml:space="preserve">8 </v>
      </c>
      <c r="T57" s="6" t="str">
        <f>CONCATENATE("[",ROUND(AG57,1),"  ; ", ROUND(AH57,1)," ]")</f>
        <v>[7  ; 9 ]</v>
      </c>
      <c r="X57" t="s">
        <v>44</v>
      </c>
      <c r="Y57" t="s">
        <v>32</v>
      </c>
      <c r="Z57">
        <f t="shared" si="1"/>
        <v>2.9449000000000001</v>
      </c>
      <c r="AA57">
        <f t="shared" si="2"/>
        <v>1</v>
      </c>
      <c r="AB57">
        <f t="shared" si="3"/>
        <v>4</v>
      </c>
      <c r="AC57">
        <f t="shared" si="4"/>
        <v>5.4784303007238302</v>
      </c>
      <c r="AD57">
        <f t="shared" si="5"/>
        <v>4.8043478260869596</v>
      </c>
      <c r="AE57">
        <f t="shared" si="6"/>
        <v>6.0652173913043503</v>
      </c>
      <c r="AF57">
        <f t="shared" si="7"/>
        <v>7.9515000000000002</v>
      </c>
      <c r="AG57">
        <f t="shared" si="8"/>
        <v>7</v>
      </c>
      <c r="AH57">
        <f t="shared" si="9"/>
        <v>9</v>
      </c>
    </row>
    <row r="58" spans="1:34" ht="15" thickBot="1" x14ac:dyDescent="0.4">
      <c r="M58" s="38"/>
      <c r="N58" s="7" t="s">
        <v>31</v>
      </c>
      <c r="O58" s="27" t="str">
        <f>CONCATENATE(ROUND(Z58,1)," ")</f>
        <v xml:space="preserve">0.8 </v>
      </c>
      <c r="P58" s="15" t="str">
        <f>CONCATENATE("[",ROUND(AA58,1),"  ; ", ROUND(AB58,1)," ]")</f>
        <v>[0  ; 1 ]</v>
      </c>
      <c r="Q58" s="32" t="str">
        <f>CONCATENATE(ROUND(AC58,1)," ")</f>
        <v xml:space="preserve">3.1 </v>
      </c>
      <c r="R58" s="25" t="str">
        <f>CONCATENATE("[",ROUND(AD58,1),"  ; ", ROUND(AE58,1)," ]")</f>
        <v>[2.5  ; 3.8 ]</v>
      </c>
      <c r="S58" s="27" t="str">
        <f>CONCATENATE(ROUND(AF58,1)," ")</f>
        <v xml:space="preserve">6.2 </v>
      </c>
      <c r="T58" s="15" t="str">
        <f>CONCATENATE("[",ROUND(AG58,1),"  ; ", ROUND(AH58,1)," ]")</f>
        <v>[5  ; 8 ]</v>
      </c>
      <c r="Y58" t="s">
        <v>31</v>
      </c>
      <c r="Z58">
        <f t="shared" si="1"/>
        <v>0.84919999999999995</v>
      </c>
      <c r="AA58">
        <f t="shared" si="2"/>
        <v>0</v>
      </c>
      <c r="AB58">
        <f t="shared" si="3"/>
        <v>1</v>
      </c>
      <c r="AC58">
        <f t="shared" si="4"/>
        <v>3.1302192976456999</v>
      </c>
      <c r="AD58">
        <f t="shared" si="5"/>
        <v>2.5106382978723398</v>
      </c>
      <c r="AE58">
        <f t="shared" si="6"/>
        <v>3.77551020408163</v>
      </c>
      <c r="AF58">
        <f t="shared" si="7"/>
        <v>6.1837999999999997</v>
      </c>
      <c r="AG58">
        <f t="shared" si="8"/>
        <v>5</v>
      </c>
      <c r="AH58">
        <f t="shared" si="9"/>
        <v>8</v>
      </c>
    </row>
    <row r="59" spans="1:34" x14ac:dyDescent="0.35">
      <c r="C59" s="1" t="s">
        <v>22</v>
      </c>
    </row>
    <row r="60" spans="1:34" x14ac:dyDescent="0.35">
      <c r="B60" t="s">
        <v>10</v>
      </c>
      <c r="C60" t="s">
        <v>11</v>
      </c>
      <c r="D60" s="1" t="s">
        <v>28</v>
      </c>
      <c r="E60" s="1" t="s">
        <v>29</v>
      </c>
      <c r="F60" s="1" t="s">
        <v>0</v>
      </c>
      <c r="G60" s="1" t="s">
        <v>30</v>
      </c>
      <c r="H60" s="1" t="s">
        <v>7</v>
      </c>
      <c r="I60" s="1" t="s">
        <v>1</v>
      </c>
      <c r="J60" s="1" t="s">
        <v>4</v>
      </c>
    </row>
    <row r="61" spans="1:34" x14ac:dyDescent="0.35">
      <c r="A61" t="s">
        <v>32</v>
      </c>
      <c r="B61" s="3">
        <v>14657</v>
      </c>
      <c r="C61" s="3">
        <v>11730</v>
      </c>
      <c r="D61" s="1">
        <v>0</v>
      </c>
      <c r="E61" s="1">
        <v>40</v>
      </c>
      <c r="F61" s="1">
        <v>67</v>
      </c>
      <c r="G61" s="1">
        <v>59.85</v>
      </c>
      <c r="H61" s="1">
        <v>82</v>
      </c>
      <c r="I61" s="1">
        <v>100</v>
      </c>
      <c r="J61" s="1">
        <v>2927</v>
      </c>
    </row>
    <row r="63" spans="1:34" x14ac:dyDescent="0.35">
      <c r="C63" s="1" t="s">
        <v>23</v>
      </c>
    </row>
    <row r="64" spans="1:34" x14ac:dyDescent="0.35">
      <c r="B64" t="s">
        <v>10</v>
      </c>
      <c r="C64" t="s">
        <v>11</v>
      </c>
      <c r="D64" s="1" t="s">
        <v>28</v>
      </c>
      <c r="E64" s="1" t="s">
        <v>29</v>
      </c>
      <c r="F64" s="1" t="s">
        <v>0</v>
      </c>
      <c r="G64" s="1" t="s">
        <v>30</v>
      </c>
      <c r="H64" s="1" t="s">
        <v>7</v>
      </c>
      <c r="I64" s="1" t="s">
        <v>1</v>
      </c>
      <c r="J64" s="1" t="s">
        <v>4</v>
      </c>
    </row>
    <row r="65" spans="1:10" x14ac:dyDescent="0.35">
      <c r="A65" t="s">
        <v>31</v>
      </c>
      <c r="B65" s="3">
        <v>693063</v>
      </c>
      <c r="C65" s="3">
        <v>607295</v>
      </c>
      <c r="D65" s="1">
        <v>0</v>
      </c>
      <c r="E65" s="1">
        <v>43</v>
      </c>
      <c r="F65" s="1">
        <v>73</v>
      </c>
      <c r="G65" s="1">
        <v>64.06</v>
      </c>
      <c r="H65" s="1">
        <v>89</v>
      </c>
      <c r="I65" s="1">
        <v>100</v>
      </c>
      <c r="J65" s="1">
        <v>85768</v>
      </c>
    </row>
    <row r="67" spans="1:10" x14ac:dyDescent="0.35">
      <c r="C67" s="1" t="s">
        <v>24</v>
      </c>
    </row>
    <row r="68" spans="1:10" x14ac:dyDescent="0.35">
      <c r="B68" t="s">
        <v>10</v>
      </c>
      <c r="C68" t="s">
        <v>11</v>
      </c>
      <c r="D68" s="1" t="s">
        <v>28</v>
      </c>
      <c r="E68" s="1" t="s">
        <v>29</v>
      </c>
      <c r="F68" s="1" t="s">
        <v>0</v>
      </c>
      <c r="G68" s="1" t="s">
        <v>30</v>
      </c>
      <c r="H68" s="1" t="s">
        <v>7</v>
      </c>
      <c r="I68" s="1" t="s">
        <v>1</v>
      </c>
      <c r="J68" s="1" t="s">
        <v>4</v>
      </c>
    </row>
    <row r="69" spans="1:10" x14ac:dyDescent="0.35">
      <c r="A69" t="s">
        <v>32</v>
      </c>
      <c r="B69" s="3">
        <v>14657</v>
      </c>
      <c r="C69" s="3">
        <v>9092</v>
      </c>
      <c r="D69" s="1">
        <v>0</v>
      </c>
      <c r="E69" s="1">
        <v>4.367</v>
      </c>
      <c r="F69" s="1">
        <v>6.26</v>
      </c>
      <c r="G69" s="1">
        <v>7.032</v>
      </c>
      <c r="H69" s="1">
        <v>8.9700000000000006</v>
      </c>
      <c r="I69" s="1">
        <v>49.17</v>
      </c>
      <c r="J69" s="1">
        <v>5565</v>
      </c>
    </row>
    <row r="71" spans="1:10" x14ac:dyDescent="0.35">
      <c r="C71" s="1" t="s">
        <v>25</v>
      </c>
    </row>
    <row r="72" spans="1:10" x14ac:dyDescent="0.35">
      <c r="B72" t="s">
        <v>10</v>
      </c>
      <c r="C72" t="s">
        <v>11</v>
      </c>
      <c r="D72" s="1" t="s">
        <v>28</v>
      </c>
      <c r="E72" s="1" t="s">
        <v>29</v>
      </c>
      <c r="F72" s="1" t="s">
        <v>0</v>
      </c>
      <c r="G72" s="1" t="s">
        <v>30</v>
      </c>
      <c r="H72" s="1" t="s">
        <v>7</v>
      </c>
      <c r="I72" s="1" t="s">
        <v>1</v>
      </c>
      <c r="J72" s="1" t="s">
        <v>4</v>
      </c>
    </row>
    <row r="73" spans="1:10" x14ac:dyDescent="0.35">
      <c r="A73" t="s">
        <v>31</v>
      </c>
      <c r="B73" s="3">
        <v>693063</v>
      </c>
      <c r="C73" s="3">
        <v>561114</v>
      </c>
      <c r="D73" s="1">
        <v>0</v>
      </c>
      <c r="E73" s="1">
        <v>4.9000000000000004</v>
      </c>
      <c r="F73" s="1">
        <v>8.1</v>
      </c>
      <c r="G73" s="1">
        <v>8.91</v>
      </c>
      <c r="H73" s="1">
        <v>12.29</v>
      </c>
      <c r="I73" s="1">
        <v>58.71</v>
      </c>
      <c r="J73" s="1">
        <v>131949</v>
      </c>
    </row>
    <row r="75" spans="1:10" x14ac:dyDescent="0.35">
      <c r="C75" s="1" t="s">
        <v>26</v>
      </c>
    </row>
    <row r="76" spans="1:10" x14ac:dyDescent="0.35">
      <c r="B76" t="s">
        <v>10</v>
      </c>
      <c r="C76" t="s">
        <v>11</v>
      </c>
      <c r="D76" s="1" t="s">
        <v>28</v>
      </c>
      <c r="E76" s="1" t="s">
        <v>29</v>
      </c>
      <c r="F76" s="1" t="s">
        <v>0</v>
      </c>
      <c r="G76" s="1" t="s">
        <v>30</v>
      </c>
      <c r="H76" s="1" t="s">
        <v>7</v>
      </c>
      <c r="I76" s="1" t="s">
        <v>1</v>
      </c>
      <c r="J76" s="1" t="s">
        <v>4</v>
      </c>
    </row>
    <row r="77" spans="1:10" x14ac:dyDescent="0.35">
      <c r="A77" t="s">
        <v>32</v>
      </c>
      <c r="B77" s="3">
        <v>14657</v>
      </c>
      <c r="C77" s="3">
        <v>13548</v>
      </c>
      <c r="D77" s="1">
        <v>0</v>
      </c>
      <c r="E77" s="1">
        <v>4</v>
      </c>
      <c r="F77" s="1">
        <v>6</v>
      </c>
      <c r="G77" s="1">
        <v>5.4779999999999998</v>
      </c>
      <c r="H77" s="1">
        <v>7</v>
      </c>
      <c r="I77" s="1">
        <v>10</v>
      </c>
      <c r="J77" s="1">
        <v>1109</v>
      </c>
    </row>
    <row r="79" spans="1:10" x14ac:dyDescent="0.35">
      <c r="C79" s="1" t="s">
        <v>27</v>
      </c>
    </row>
    <row r="80" spans="1:10" x14ac:dyDescent="0.35">
      <c r="B80" t="s">
        <v>10</v>
      </c>
      <c r="C80" t="s">
        <v>11</v>
      </c>
      <c r="D80" s="1" t="s">
        <v>28</v>
      </c>
      <c r="E80" s="1" t="s">
        <v>29</v>
      </c>
      <c r="F80" s="1" t="s">
        <v>0</v>
      </c>
      <c r="G80" s="1" t="s">
        <v>30</v>
      </c>
      <c r="H80" s="1" t="s">
        <v>7</v>
      </c>
      <c r="I80" s="1" t="s">
        <v>1</v>
      </c>
      <c r="J80" s="1" t="s">
        <v>4</v>
      </c>
    </row>
    <row r="81" spans="1:10" x14ac:dyDescent="0.35">
      <c r="A81" t="s">
        <v>31</v>
      </c>
      <c r="B81" s="3">
        <v>693063</v>
      </c>
      <c r="C81" s="3">
        <v>676575</v>
      </c>
      <c r="D81" s="1">
        <v>0</v>
      </c>
      <c r="E81" s="1">
        <v>1</v>
      </c>
      <c r="F81" s="1">
        <v>3</v>
      </c>
      <c r="G81" s="1">
        <v>3.1269999999999998</v>
      </c>
      <c r="H81" s="1">
        <v>5</v>
      </c>
      <c r="I81" s="1">
        <v>12</v>
      </c>
      <c r="J81" s="1">
        <v>16488</v>
      </c>
    </row>
    <row r="85" spans="1:10" x14ac:dyDescent="0.35">
      <c r="A85" t="s">
        <v>48</v>
      </c>
    </row>
    <row r="86" spans="1:10" x14ac:dyDescent="0.35">
      <c r="A86" t="s">
        <v>77</v>
      </c>
    </row>
    <row r="87" spans="1:10" x14ac:dyDescent="0.35">
      <c r="A87" t="s">
        <v>78</v>
      </c>
    </row>
    <row r="88" spans="1:10" x14ac:dyDescent="0.35">
      <c r="A88" t="s">
        <v>79</v>
      </c>
    </row>
    <row r="89" spans="1:10" x14ac:dyDescent="0.35">
      <c r="A89" t="s">
        <v>80</v>
      </c>
    </row>
    <row r="90" spans="1:10" x14ac:dyDescent="0.35">
      <c r="A90" t="s">
        <v>84</v>
      </c>
    </row>
    <row r="91" spans="1:10" x14ac:dyDescent="0.35">
      <c r="A91" t="s">
        <v>81</v>
      </c>
    </row>
    <row r="92" spans="1:10" x14ac:dyDescent="0.35">
      <c r="A92" t="s">
        <v>85</v>
      </c>
    </row>
    <row r="93" spans="1:10" x14ac:dyDescent="0.35">
      <c r="A93" t="s">
        <v>82</v>
      </c>
    </row>
    <row r="94" spans="1:10" x14ac:dyDescent="0.35">
      <c r="A94" t="s">
        <v>86</v>
      </c>
    </row>
    <row r="95" spans="1:10" x14ac:dyDescent="0.35">
      <c r="A95" t="s">
        <v>87</v>
      </c>
    </row>
    <row r="96" spans="1:10" x14ac:dyDescent="0.35">
      <c r="A96" t="s">
        <v>83</v>
      </c>
    </row>
    <row r="97" spans="1:11" x14ac:dyDescent="0.35">
      <c r="A97" t="s">
        <v>88</v>
      </c>
    </row>
    <row r="98" spans="1:11" x14ac:dyDescent="0.35">
      <c r="A98" t="s">
        <v>75</v>
      </c>
    </row>
    <row r="99" spans="1:11" x14ac:dyDescent="0.35">
      <c r="A99" t="s">
        <v>89</v>
      </c>
    </row>
    <row r="105" spans="1:11" ht="15" thickBot="1" x14ac:dyDescent="0.4">
      <c r="C105" t="s">
        <v>112</v>
      </c>
    </row>
    <row r="106" spans="1:11" ht="15" thickBot="1" x14ac:dyDescent="0.4">
      <c r="A106" s="23" t="s">
        <v>46</v>
      </c>
      <c r="B106" s="30" t="s">
        <v>45</v>
      </c>
      <c r="C106" t="s">
        <v>91</v>
      </c>
      <c r="D106" t="s">
        <v>92</v>
      </c>
      <c r="E106" t="s">
        <v>93</v>
      </c>
      <c r="F106" t="s">
        <v>94</v>
      </c>
      <c r="G106" t="s">
        <v>95</v>
      </c>
      <c r="H106" t="s">
        <v>96</v>
      </c>
      <c r="I106" t="s">
        <v>97</v>
      </c>
      <c r="J106" t="s">
        <v>98</v>
      </c>
      <c r="K106" t="s">
        <v>99</v>
      </c>
    </row>
    <row r="107" spans="1:11" x14ac:dyDescent="0.35">
      <c r="A107" s="39" t="s">
        <v>35</v>
      </c>
      <c r="B107" s="24" t="s">
        <v>32</v>
      </c>
      <c r="C107">
        <v>11.542358</v>
      </c>
      <c r="D107">
        <v>8.6869999999999994</v>
      </c>
      <c r="E107">
        <v>14.009</v>
      </c>
      <c r="F107">
        <v>17.607532748129302</v>
      </c>
      <c r="G107">
        <v>16.268599999999999</v>
      </c>
      <c r="H107">
        <v>18.933800000000002</v>
      </c>
      <c r="I107">
        <v>22.958967000000001</v>
      </c>
      <c r="J107">
        <v>21.292000000000002</v>
      </c>
      <c r="K107">
        <v>24.782</v>
      </c>
    </row>
    <row r="108" spans="1:11" ht="15" thickBot="1" x14ac:dyDescent="0.4">
      <c r="A108" s="38"/>
      <c r="B108" s="25" t="s">
        <v>31</v>
      </c>
      <c r="C108">
        <v>3.3350724999999999</v>
      </c>
      <c r="D108">
        <v>0.93899999999999995</v>
      </c>
      <c r="E108">
        <v>5.7694999999999999</v>
      </c>
      <c r="F108">
        <v>11.711537</v>
      </c>
      <c r="G108">
        <v>9.8389000000000006</v>
      </c>
      <c r="H108">
        <v>13.4305</v>
      </c>
      <c r="I108">
        <v>20.670808000000001</v>
      </c>
      <c r="J108">
        <v>17.790500000000002</v>
      </c>
      <c r="K108">
        <v>23.5715</v>
      </c>
    </row>
    <row r="109" spans="1:11" x14ac:dyDescent="0.35">
      <c r="A109" s="37" t="s">
        <v>36</v>
      </c>
      <c r="B109" s="4" t="s">
        <v>32</v>
      </c>
      <c r="C109">
        <v>16.249106000000001</v>
      </c>
      <c r="D109">
        <v>13.273</v>
      </c>
      <c r="E109">
        <v>19.13</v>
      </c>
      <c r="F109">
        <v>23.147858582823101</v>
      </c>
      <c r="G109">
        <v>21.611799999999999</v>
      </c>
      <c r="H109">
        <v>24.654399999999999</v>
      </c>
      <c r="I109">
        <v>29.647075999999998</v>
      </c>
      <c r="J109">
        <v>27.422999999999998</v>
      </c>
      <c r="K109">
        <v>31.978999999999999</v>
      </c>
    </row>
    <row r="110" spans="1:11" ht="15" thickBot="1" x14ac:dyDescent="0.4">
      <c r="A110" s="38"/>
      <c r="B110" s="7" t="s">
        <v>31</v>
      </c>
      <c r="C110">
        <v>6.8946290000000001</v>
      </c>
      <c r="D110">
        <v>4.319</v>
      </c>
      <c r="E110">
        <v>9.3670000000000009</v>
      </c>
      <c r="F110">
        <v>16.363183927381002</v>
      </c>
      <c r="G110">
        <v>14.2342</v>
      </c>
      <c r="H110">
        <v>18.719799999999999</v>
      </c>
      <c r="I110">
        <v>26.998843999999998</v>
      </c>
      <c r="J110">
        <v>23.198</v>
      </c>
      <c r="K110">
        <v>30.39</v>
      </c>
    </row>
    <row r="111" spans="1:11" x14ac:dyDescent="0.35">
      <c r="A111" s="37" t="s">
        <v>37</v>
      </c>
      <c r="B111" s="4" t="s">
        <v>32</v>
      </c>
      <c r="C111">
        <v>57.5792</v>
      </c>
      <c r="D111">
        <v>52.5</v>
      </c>
      <c r="E111">
        <v>62.8</v>
      </c>
      <c r="F111">
        <v>71.550240000000002</v>
      </c>
      <c r="G111">
        <v>68.540000000000006</v>
      </c>
      <c r="H111">
        <v>74.34</v>
      </c>
      <c r="I111">
        <v>85.014200000000002</v>
      </c>
      <c r="J111">
        <v>81</v>
      </c>
      <c r="K111">
        <v>90.1</v>
      </c>
    </row>
    <row r="112" spans="1:11" ht="15" thickBot="1" x14ac:dyDescent="0.4">
      <c r="A112" s="38"/>
      <c r="B112" s="7" t="s">
        <v>31</v>
      </c>
      <c r="C112">
        <v>57.300199999999997</v>
      </c>
      <c r="D112">
        <v>50</v>
      </c>
      <c r="E112">
        <v>64</v>
      </c>
      <c r="F112">
        <v>74.685319863945594</v>
      </c>
      <c r="G112">
        <v>71.180000000000007</v>
      </c>
      <c r="H112">
        <v>78.34</v>
      </c>
      <c r="I112">
        <v>89.941900000000004</v>
      </c>
      <c r="J112">
        <v>85.2</v>
      </c>
      <c r="K112">
        <v>94.2</v>
      </c>
    </row>
    <row r="113" spans="1:11" x14ac:dyDescent="0.35">
      <c r="A113" s="37" t="s">
        <v>38</v>
      </c>
      <c r="B113" s="4" t="s">
        <v>32</v>
      </c>
      <c r="C113">
        <v>6.0162190000000004</v>
      </c>
      <c r="D113">
        <v>3.2749999999999999</v>
      </c>
      <c r="E113">
        <v>8.5869999999999997</v>
      </c>
      <c r="F113">
        <v>11.5389602137755</v>
      </c>
      <c r="G113">
        <v>10.2902</v>
      </c>
      <c r="H113">
        <v>12.6988</v>
      </c>
      <c r="I113">
        <v>16.155778000000002</v>
      </c>
      <c r="J113">
        <v>14.95</v>
      </c>
      <c r="K113">
        <v>17.335000000000001</v>
      </c>
    </row>
    <row r="114" spans="1:11" ht="15" thickBot="1" x14ac:dyDescent="0.4">
      <c r="A114" s="38"/>
      <c r="B114" s="7" t="s">
        <v>31</v>
      </c>
      <c r="C114">
        <v>-1.3068059999999999</v>
      </c>
      <c r="D114">
        <v>-4.6210000000000004</v>
      </c>
      <c r="E114">
        <v>1.69</v>
      </c>
      <c r="F114">
        <v>6.46047912227891</v>
      </c>
      <c r="G114">
        <v>4.6829999999999998</v>
      </c>
      <c r="H114">
        <v>8.0693877551020403</v>
      </c>
      <c r="I114">
        <v>14.046082</v>
      </c>
      <c r="J114">
        <v>11.571</v>
      </c>
      <c r="K114">
        <v>15.923</v>
      </c>
    </row>
    <row r="115" spans="1:11" x14ac:dyDescent="0.35">
      <c r="A115" s="37" t="s">
        <v>39</v>
      </c>
      <c r="B115" s="4" t="s">
        <v>32</v>
      </c>
      <c r="C115">
        <v>1010.61029</v>
      </c>
      <c r="D115">
        <v>1005.9</v>
      </c>
      <c r="E115">
        <v>1014.08</v>
      </c>
      <c r="F115">
        <v>1017.12824660972</v>
      </c>
      <c r="G115">
        <v>1015.23225806452</v>
      </c>
      <c r="H115">
        <v>1019.16285714286</v>
      </c>
      <c r="I115">
        <v>1023.57846</v>
      </c>
      <c r="J115">
        <v>1020.84</v>
      </c>
      <c r="K115">
        <v>1026.82</v>
      </c>
    </row>
    <row r="116" spans="1:11" ht="15" thickBot="1" x14ac:dyDescent="0.4">
      <c r="A116" s="38"/>
      <c r="B116" s="7" t="s">
        <v>31</v>
      </c>
      <c r="C116">
        <v>1006.7243999999999</v>
      </c>
      <c r="D116">
        <v>1000.42</v>
      </c>
      <c r="E116">
        <v>1011.7</v>
      </c>
      <c r="F116">
        <v>1017.60313530324</v>
      </c>
      <c r="G116">
        <v>1014.87659574468</v>
      </c>
      <c r="H116">
        <v>1020.21086956522</v>
      </c>
      <c r="I116">
        <v>1027.9536499999999</v>
      </c>
      <c r="J116">
        <v>1023.8</v>
      </c>
      <c r="K116">
        <v>1032.71</v>
      </c>
    </row>
    <row r="117" spans="1:11" x14ac:dyDescent="0.35">
      <c r="A117" s="37" t="s">
        <v>40</v>
      </c>
      <c r="B117" s="4" t="s">
        <v>32</v>
      </c>
      <c r="C117">
        <v>1.3633379999999999</v>
      </c>
      <c r="D117">
        <v>1.075</v>
      </c>
      <c r="E117">
        <v>1.6919999999999999</v>
      </c>
      <c r="F117">
        <v>2.6886389306122398</v>
      </c>
      <c r="G117">
        <v>2.3672</v>
      </c>
      <c r="H117">
        <v>3.0748000000000002</v>
      </c>
      <c r="I117">
        <v>4.2643180000000003</v>
      </c>
      <c r="J117">
        <v>3.5270000000000001</v>
      </c>
      <c r="K117">
        <v>5.1509999999999998</v>
      </c>
    </row>
    <row r="118" spans="1:11" ht="15" thickBot="1" x14ac:dyDescent="0.4">
      <c r="A118" s="38"/>
      <c r="B118" s="7" t="s">
        <v>31</v>
      </c>
      <c r="C118">
        <v>1.330044</v>
      </c>
      <c r="D118">
        <v>0.96899999999999997</v>
      </c>
      <c r="E118">
        <v>1.702</v>
      </c>
      <c r="F118">
        <v>3.2370161721088402</v>
      </c>
      <c r="G118">
        <v>2.7134</v>
      </c>
      <c r="H118">
        <v>3.8031999999999999</v>
      </c>
      <c r="I118">
        <v>5.6911310000000004</v>
      </c>
      <c r="J118">
        <v>4.3710000000000004</v>
      </c>
      <c r="K118">
        <v>7.2859999999999996</v>
      </c>
    </row>
    <row r="119" spans="1:11" x14ac:dyDescent="0.35">
      <c r="A119" s="37" t="s">
        <v>41</v>
      </c>
      <c r="B119" s="4" t="s">
        <v>32</v>
      </c>
      <c r="C119">
        <v>9.1328210999999992</v>
      </c>
      <c r="D119">
        <v>7.9253999999999998</v>
      </c>
      <c r="E119">
        <v>9.8228000000000009</v>
      </c>
      <c r="F119">
        <v>11.854637288273301</v>
      </c>
      <c r="G119">
        <v>10.970659574468099</v>
      </c>
      <c r="H119">
        <v>12.733280000000001</v>
      </c>
      <c r="I119">
        <v>16.0908306</v>
      </c>
      <c r="J119">
        <v>16.093</v>
      </c>
      <c r="K119">
        <v>16.093</v>
      </c>
    </row>
    <row r="120" spans="1:11" ht="15" thickBot="1" x14ac:dyDescent="0.4">
      <c r="A120" s="38"/>
      <c r="B120" s="7" t="s">
        <v>31</v>
      </c>
      <c r="C120">
        <v>8.9573088999999992</v>
      </c>
      <c r="D120">
        <v>7.2582000000000004</v>
      </c>
      <c r="E120">
        <v>9.8873999999999995</v>
      </c>
      <c r="F120">
        <v>12.959620352055399</v>
      </c>
      <c r="G120">
        <v>12.0037346938776</v>
      </c>
      <c r="H120">
        <v>13.899574468085101</v>
      </c>
      <c r="I120">
        <v>16.093</v>
      </c>
      <c r="J120">
        <v>16.093</v>
      </c>
      <c r="K120">
        <v>16.093</v>
      </c>
    </row>
    <row r="121" spans="1:11" x14ac:dyDescent="0.35">
      <c r="A121" s="37" t="s">
        <v>42</v>
      </c>
      <c r="B121" s="4" t="s">
        <v>32</v>
      </c>
      <c r="C121">
        <v>18.876100000000001</v>
      </c>
      <c r="D121">
        <v>3.6</v>
      </c>
      <c r="E121">
        <v>38</v>
      </c>
      <c r="F121">
        <v>59.837362546728599</v>
      </c>
      <c r="G121">
        <v>51.174999999999997</v>
      </c>
      <c r="H121">
        <v>68.186046511627893</v>
      </c>
      <c r="I121">
        <v>89.975399999999993</v>
      </c>
      <c r="J121">
        <v>83</v>
      </c>
      <c r="K121">
        <v>95.8</v>
      </c>
    </row>
    <row r="122" spans="1:11" ht="15" thickBot="1" x14ac:dyDescent="0.4">
      <c r="A122" s="38"/>
      <c r="B122" s="7" t="s">
        <v>31</v>
      </c>
      <c r="C122">
        <v>17.4922</v>
      </c>
      <c r="D122">
        <v>2</v>
      </c>
      <c r="E122">
        <v>39</v>
      </c>
      <c r="F122">
        <v>64.189025406485001</v>
      </c>
      <c r="G122">
        <v>55.066666666666698</v>
      </c>
      <c r="H122">
        <v>73.1666666666667</v>
      </c>
      <c r="I122">
        <v>95.686099999999996</v>
      </c>
      <c r="J122">
        <v>90.5</v>
      </c>
      <c r="K122">
        <v>99</v>
      </c>
    </row>
    <row r="123" spans="1:11" x14ac:dyDescent="0.35">
      <c r="A123" s="37" t="s">
        <v>43</v>
      </c>
      <c r="B123" s="4" t="s">
        <v>32</v>
      </c>
      <c r="C123">
        <v>3.3062</v>
      </c>
      <c r="D123">
        <v>2.3420000000000001</v>
      </c>
      <c r="E123">
        <v>4.359</v>
      </c>
      <c r="F123">
        <v>7.0371303805822798</v>
      </c>
      <c r="G123">
        <v>5.8146874999999998</v>
      </c>
      <c r="H123">
        <v>8.3437142857142899</v>
      </c>
      <c r="I123">
        <v>11.669551999999999</v>
      </c>
      <c r="J123">
        <v>8.93</v>
      </c>
      <c r="K123">
        <v>14.911</v>
      </c>
    </row>
    <row r="124" spans="1:11" ht="15" thickBot="1" x14ac:dyDescent="0.4">
      <c r="A124" s="38"/>
      <c r="B124" s="7" t="s">
        <v>31</v>
      </c>
      <c r="C124">
        <v>3.382253</v>
      </c>
      <c r="D124">
        <v>2.39</v>
      </c>
      <c r="E124">
        <v>4.63</v>
      </c>
      <c r="F124">
        <v>8.9139943338498409</v>
      </c>
      <c r="G124">
        <v>7.4254761904761901</v>
      </c>
      <c r="H124">
        <v>10.4413513513514</v>
      </c>
      <c r="I124">
        <v>15.345464</v>
      </c>
      <c r="J124">
        <v>12.58</v>
      </c>
      <c r="K124">
        <v>18.36</v>
      </c>
    </row>
    <row r="125" spans="1:11" x14ac:dyDescent="0.35">
      <c r="A125" s="37" t="s">
        <v>44</v>
      </c>
      <c r="B125" s="4" t="s">
        <v>32</v>
      </c>
      <c r="C125">
        <v>2.9449000000000001</v>
      </c>
      <c r="D125">
        <v>1</v>
      </c>
      <c r="E125">
        <v>4</v>
      </c>
      <c r="F125">
        <v>5.4784303007238302</v>
      </c>
      <c r="G125">
        <v>4.8043478260869596</v>
      </c>
      <c r="H125">
        <v>6.0652173913043503</v>
      </c>
      <c r="I125">
        <v>7.9515000000000002</v>
      </c>
      <c r="J125">
        <v>7</v>
      </c>
      <c r="K125">
        <v>9</v>
      </c>
    </row>
    <row r="126" spans="1:11" ht="15" thickBot="1" x14ac:dyDescent="0.4">
      <c r="A126" s="38"/>
      <c r="B126" s="7" t="s">
        <v>31</v>
      </c>
      <c r="C126">
        <v>0.84919999999999995</v>
      </c>
      <c r="D126">
        <v>0</v>
      </c>
      <c r="E126">
        <v>1</v>
      </c>
      <c r="F126">
        <v>3.1302192976456999</v>
      </c>
      <c r="G126">
        <v>2.5106382978723398</v>
      </c>
      <c r="H126">
        <v>3.77551020408163</v>
      </c>
      <c r="I126">
        <v>6.1837999999999997</v>
      </c>
      <c r="J126">
        <v>5</v>
      </c>
      <c r="K126">
        <v>8</v>
      </c>
    </row>
  </sheetData>
  <mergeCells count="30">
    <mergeCell ref="M26:M27"/>
    <mergeCell ref="M28:M29"/>
    <mergeCell ref="M30:M31"/>
    <mergeCell ref="M32:M33"/>
    <mergeCell ref="M16:M17"/>
    <mergeCell ref="M18:M19"/>
    <mergeCell ref="M20:M21"/>
    <mergeCell ref="M22:M23"/>
    <mergeCell ref="M24:M25"/>
    <mergeCell ref="M39:M40"/>
    <mergeCell ref="M41:M42"/>
    <mergeCell ref="M43:M44"/>
    <mergeCell ref="M45:M46"/>
    <mergeCell ref="M34:M35"/>
    <mergeCell ref="M57:M58"/>
    <mergeCell ref="M47:M48"/>
    <mergeCell ref="M49:M50"/>
    <mergeCell ref="M51:M52"/>
    <mergeCell ref="M53:M54"/>
    <mergeCell ref="M55:M5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opLeftCell="K40" workbookViewId="0">
      <selection activeCell="O39" sqref="O39:T58"/>
    </sheetView>
  </sheetViews>
  <sheetFormatPr baseColWidth="10" defaultRowHeight="14.5" x14ac:dyDescent="0.35"/>
  <cols>
    <col min="1" max="1" width="16.26953125" customWidth="1"/>
    <col min="16" max="16" width="24" customWidth="1"/>
    <col min="18" max="18" width="15.81640625" customWidth="1"/>
    <col min="20" max="20" width="22.7265625" customWidth="1"/>
  </cols>
  <sheetData>
    <row r="1" spans="1:23" x14ac:dyDescent="0.35">
      <c r="A1" t="s">
        <v>47</v>
      </c>
    </row>
    <row r="3" spans="1:23" x14ac:dyDescent="0.35">
      <c r="B3" t="s">
        <v>3</v>
      </c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3">
        <v>1746</v>
      </c>
      <c r="C5" s="3">
        <v>1746</v>
      </c>
      <c r="D5">
        <v>-1.28</v>
      </c>
      <c r="E5">
        <v>15.72</v>
      </c>
      <c r="F5">
        <v>18.57</v>
      </c>
      <c r="G5">
        <v>18.21</v>
      </c>
      <c r="H5">
        <v>21.41</v>
      </c>
      <c r="I5">
        <v>31.3</v>
      </c>
      <c r="J5">
        <v>0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t="s">
        <v>28</v>
      </c>
      <c r="E8" t="s">
        <v>29</v>
      </c>
      <c r="F8" t="s">
        <v>0</v>
      </c>
      <c r="G8" t="s">
        <v>30</v>
      </c>
      <c r="H8" t="s">
        <v>7</v>
      </c>
      <c r="I8" t="s">
        <v>1</v>
      </c>
      <c r="J8" t="s">
        <v>4</v>
      </c>
    </row>
    <row r="9" spans="1:23" x14ac:dyDescent="0.35">
      <c r="A9" t="s">
        <v>31</v>
      </c>
      <c r="B9" s="3">
        <v>15936</v>
      </c>
      <c r="C9" s="3">
        <v>15936</v>
      </c>
      <c r="D9">
        <v>-7.46</v>
      </c>
      <c r="E9">
        <v>7.02</v>
      </c>
      <c r="F9">
        <v>11.62</v>
      </c>
      <c r="G9">
        <v>12.2</v>
      </c>
      <c r="H9">
        <v>17.329999999999998</v>
      </c>
      <c r="I9">
        <v>32.22</v>
      </c>
      <c r="J9">
        <v>0</v>
      </c>
    </row>
    <row r="11" spans="1:23" x14ac:dyDescent="0.35">
      <c r="C11" t="s">
        <v>8</v>
      </c>
    </row>
    <row r="12" spans="1:23" x14ac:dyDescent="0.35">
      <c r="B12" t="s">
        <v>10</v>
      </c>
      <c r="C12" t="s">
        <v>11</v>
      </c>
      <c r="D12" t="s">
        <v>28</v>
      </c>
      <c r="E12" t="s">
        <v>29</v>
      </c>
      <c r="F12" t="s">
        <v>0</v>
      </c>
      <c r="G12" t="s">
        <v>30</v>
      </c>
      <c r="H12" t="s">
        <v>7</v>
      </c>
      <c r="I12" t="s">
        <v>1</v>
      </c>
      <c r="J12" t="s">
        <v>4</v>
      </c>
    </row>
    <row r="13" spans="1:23" x14ac:dyDescent="0.35">
      <c r="A13" t="s">
        <v>32</v>
      </c>
      <c r="B13" s="3">
        <v>1746</v>
      </c>
      <c r="C13" s="3">
        <v>1746</v>
      </c>
      <c r="D13" s="1">
        <v>-0.13</v>
      </c>
      <c r="E13" s="1">
        <v>20.49</v>
      </c>
      <c r="F13" s="1">
        <v>23.93</v>
      </c>
      <c r="G13" s="1">
        <v>23.53</v>
      </c>
      <c r="H13" s="1">
        <v>27.15</v>
      </c>
      <c r="I13" s="1">
        <v>41.44</v>
      </c>
      <c r="J13" s="1">
        <v>0</v>
      </c>
    </row>
    <row r="14" spans="1:23" ht="15" thickBot="1" x14ac:dyDescent="0.4"/>
    <row r="15" spans="1:23" ht="15" thickBot="1" x14ac:dyDescent="0.4">
      <c r="C15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t="s">
        <v>28</v>
      </c>
      <c r="E16" t="s">
        <v>29</v>
      </c>
      <c r="F16" t="s">
        <v>0</v>
      </c>
      <c r="G16" t="s">
        <v>30</v>
      </c>
      <c r="H16" t="s">
        <v>7</v>
      </c>
      <c r="I16" t="s">
        <v>1</v>
      </c>
      <c r="J16" t="s">
        <v>4</v>
      </c>
      <c r="M16" s="37" t="s">
        <v>35</v>
      </c>
      <c r="N16" s="4" t="s">
        <v>32</v>
      </c>
      <c r="O16" s="19">
        <f>B5</f>
        <v>1746</v>
      </c>
      <c r="P16" s="19">
        <f t="shared" ref="P16:W16" si="0">C5</f>
        <v>1746</v>
      </c>
      <c r="Q16" s="19">
        <f t="shared" si="0"/>
        <v>-1.28</v>
      </c>
      <c r="R16" s="19">
        <f t="shared" si="0"/>
        <v>15.72</v>
      </c>
      <c r="S16" s="19">
        <f t="shared" si="0"/>
        <v>18.57</v>
      </c>
      <c r="T16" s="19">
        <f t="shared" si="0"/>
        <v>18.21</v>
      </c>
      <c r="U16" s="19">
        <f t="shared" si="0"/>
        <v>21.41</v>
      </c>
      <c r="V16" s="19">
        <f t="shared" si="0"/>
        <v>31.3</v>
      </c>
      <c r="W16" s="19">
        <f t="shared" si="0"/>
        <v>0</v>
      </c>
    </row>
    <row r="17" spans="1:23" ht="15" thickBot="1" x14ac:dyDescent="0.4">
      <c r="A17" t="s">
        <v>31</v>
      </c>
      <c r="B17" s="3">
        <v>15936</v>
      </c>
      <c r="C17" s="3">
        <v>15936</v>
      </c>
      <c r="D17" s="1">
        <v>-3.26</v>
      </c>
      <c r="E17" s="1">
        <v>10.29</v>
      </c>
      <c r="F17" s="1">
        <v>15.73</v>
      </c>
      <c r="G17" s="1">
        <v>16.57</v>
      </c>
      <c r="H17" s="1">
        <v>22.82</v>
      </c>
      <c r="I17" s="1">
        <v>42.21</v>
      </c>
      <c r="J17" s="1">
        <v>0</v>
      </c>
      <c r="M17" s="38"/>
      <c r="N17" s="7" t="s">
        <v>31</v>
      </c>
      <c r="O17" s="20">
        <f>B9</f>
        <v>15936</v>
      </c>
      <c r="P17" s="20">
        <f t="shared" ref="P17:W17" si="1">C9</f>
        <v>15936</v>
      </c>
      <c r="Q17" s="20">
        <f t="shared" si="1"/>
        <v>-7.46</v>
      </c>
      <c r="R17" s="20">
        <f t="shared" si="1"/>
        <v>7.02</v>
      </c>
      <c r="S17" s="20">
        <f t="shared" si="1"/>
        <v>11.62</v>
      </c>
      <c r="T17" s="20">
        <f t="shared" si="1"/>
        <v>12.2</v>
      </c>
      <c r="U17" s="20">
        <f t="shared" si="1"/>
        <v>17.329999999999998</v>
      </c>
      <c r="V17" s="20">
        <f t="shared" si="1"/>
        <v>32.22</v>
      </c>
      <c r="W17" s="20">
        <f t="shared" si="1"/>
        <v>0</v>
      </c>
    </row>
    <row r="18" spans="1:23" x14ac:dyDescent="0.35">
      <c r="M18" s="37" t="s">
        <v>36</v>
      </c>
      <c r="N18" s="4" t="s">
        <v>32</v>
      </c>
      <c r="O18" s="19">
        <f>B13</f>
        <v>1746</v>
      </c>
      <c r="P18" s="19">
        <f t="shared" ref="P18:W18" si="2">C13</f>
        <v>1746</v>
      </c>
      <c r="Q18" s="19">
        <f t="shared" si="2"/>
        <v>-0.13</v>
      </c>
      <c r="R18" s="19">
        <f t="shared" si="2"/>
        <v>20.49</v>
      </c>
      <c r="S18" s="19">
        <f t="shared" si="2"/>
        <v>23.93</v>
      </c>
      <c r="T18" s="19">
        <f t="shared" si="2"/>
        <v>23.53</v>
      </c>
      <c r="U18" s="19">
        <f t="shared" si="2"/>
        <v>27.15</v>
      </c>
      <c r="V18" s="19">
        <f t="shared" si="2"/>
        <v>41.44</v>
      </c>
      <c r="W18" s="19">
        <f t="shared" si="2"/>
        <v>0</v>
      </c>
    </row>
    <row r="19" spans="1:23" ht="15" thickBot="1" x14ac:dyDescent="0.4">
      <c r="C19" t="s">
        <v>12</v>
      </c>
      <c r="M19" s="38"/>
      <c r="N19" s="7" t="s">
        <v>31</v>
      </c>
      <c r="O19" s="20">
        <f>B17</f>
        <v>15936</v>
      </c>
      <c r="P19" s="20">
        <f t="shared" ref="P19:W19" si="3">C17</f>
        <v>15936</v>
      </c>
      <c r="Q19" s="20">
        <f t="shared" si="3"/>
        <v>-3.26</v>
      </c>
      <c r="R19" s="20">
        <f t="shared" si="3"/>
        <v>10.29</v>
      </c>
      <c r="S19" s="20">
        <f t="shared" si="3"/>
        <v>15.73</v>
      </c>
      <c r="T19" s="20">
        <f t="shared" si="3"/>
        <v>16.57</v>
      </c>
      <c r="U19" s="20">
        <f t="shared" si="3"/>
        <v>22.82</v>
      </c>
      <c r="V19" s="20">
        <f t="shared" si="3"/>
        <v>42.21</v>
      </c>
      <c r="W19" s="20">
        <f t="shared" si="3"/>
        <v>0</v>
      </c>
    </row>
    <row r="20" spans="1:23" x14ac:dyDescent="0.35">
      <c r="B20" t="s">
        <v>10</v>
      </c>
      <c r="C20" t="s">
        <v>11</v>
      </c>
      <c r="D20" t="s">
        <v>28</v>
      </c>
      <c r="E20" t="s">
        <v>29</v>
      </c>
      <c r="F20" t="s">
        <v>0</v>
      </c>
      <c r="G20" t="s">
        <v>30</v>
      </c>
      <c r="H20" t="s">
        <v>7</v>
      </c>
      <c r="I20" t="s">
        <v>1</v>
      </c>
      <c r="J20" t="s">
        <v>4</v>
      </c>
      <c r="M20" s="37" t="s">
        <v>37</v>
      </c>
      <c r="N20" s="4" t="s">
        <v>32</v>
      </c>
      <c r="O20" s="19">
        <f>B21</f>
        <v>1746</v>
      </c>
      <c r="P20" s="19">
        <f t="shared" ref="P20:W20" si="4">C21</f>
        <v>1746</v>
      </c>
      <c r="Q20" s="19">
        <f t="shared" si="4"/>
        <v>34</v>
      </c>
      <c r="R20" s="19">
        <f t="shared" si="4"/>
        <v>62</v>
      </c>
      <c r="S20" s="19">
        <f t="shared" si="4"/>
        <v>68</v>
      </c>
      <c r="T20" s="19">
        <f t="shared" si="4"/>
        <v>68.95</v>
      </c>
      <c r="U20" s="19">
        <f t="shared" si="4"/>
        <v>76</v>
      </c>
      <c r="V20" s="19">
        <f t="shared" si="4"/>
        <v>96</v>
      </c>
      <c r="W20" s="19">
        <f t="shared" si="4"/>
        <v>0</v>
      </c>
    </row>
    <row r="21" spans="1:23" ht="15" thickBot="1" x14ac:dyDescent="0.4">
      <c r="A21" t="s">
        <v>32</v>
      </c>
      <c r="B21" s="3">
        <f>B13</f>
        <v>1746</v>
      </c>
      <c r="C21" s="3">
        <f>C13</f>
        <v>1746</v>
      </c>
      <c r="D21">
        <v>34</v>
      </c>
      <c r="E21">
        <v>62</v>
      </c>
      <c r="F21">
        <v>68</v>
      </c>
      <c r="G21">
        <v>68.95</v>
      </c>
      <c r="H21">
        <v>76</v>
      </c>
      <c r="I21">
        <v>96</v>
      </c>
      <c r="J21">
        <v>0</v>
      </c>
      <c r="M21" s="38"/>
      <c r="N21" s="7" t="s">
        <v>31</v>
      </c>
      <c r="O21" s="20">
        <f>B25</f>
        <v>15936</v>
      </c>
      <c r="P21" s="20">
        <f t="shared" ref="P21:W21" si="5">C25</f>
        <v>15936</v>
      </c>
      <c r="Q21" s="20">
        <f t="shared" si="5"/>
        <v>28</v>
      </c>
      <c r="R21" s="20">
        <f t="shared" si="5"/>
        <v>66</v>
      </c>
      <c r="S21" s="20">
        <f t="shared" si="5"/>
        <v>76</v>
      </c>
      <c r="T21" s="20">
        <f t="shared" si="5"/>
        <v>74.290000000000006</v>
      </c>
      <c r="U21" s="20">
        <f t="shared" si="5"/>
        <v>84</v>
      </c>
      <c r="V21" s="20">
        <f t="shared" si="5"/>
        <v>99</v>
      </c>
      <c r="W21" s="20">
        <f t="shared" si="5"/>
        <v>0</v>
      </c>
    </row>
    <row r="22" spans="1:23" x14ac:dyDescent="0.35">
      <c r="M22" s="37" t="s">
        <v>38</v>
      </c>
      <c r="N22" s="4" t="s">
        <v>32</v>
      </c>
      <c r="O22" s="19">
        <f>B29</f>
        <v>1746</v>
      </c>
      <c r="P22" s="19">
        <f t="shared" ref="P22:W22" si="6">C29</f>
        <v>1746</v>
      </c>
      <c r="Q22" s="19">
        <f t="shared" si="6"/>
        <v>-5.4</v>
      </c>
      <c r="R22" s="19">
        <f t="shared" si="6"/>
        <v>9.3849999999999998</v>
      </c>
      <c r="S22" s="19">
        <f t="shared" si="6"/>
        <v>12.015000000000001</v>
      </c>
      <c r="T22" s="19">
        <f t="shared" si="6"/>
        <v>11.69</v>
      </c>
      <c r="U22" s="19">
        <f t="shared" si="6"/>
        <v>14.827999999999999</v>
      </c>
      <c r="V22" s="19">
        <f t="shared" si="6"/>
        <v>22.18</v>
      </c>
      <c r="W22" s="19">
        <f t="shared" si="6"/>
        <v>0</v>
      </c>
    </row>
    <row r="23" spans="1:23" ht="15" thickBot="1" x14ac:dyDescent="0.4">
      <c r="C23" t="s">
        <v>13</v>
      </c>
      <c r="M23" s="38"/>
      <c r="N23" s="7" t="s">
        <v>31</v>
      </c>
      <c r="O23" s="20">
        <f>B33</f>
        <v>15936</v>
      </c>
      <c r="P23" s="20">
        <f t="shared" ref="P23:W23" si="7">C33</f>
        <v>15936</v>
      </c>
      <c r="Q23" s="20">
        <f t="shared" si="7"/>
        <v>-13.79</v>
      </c>
      <c r="R23" s="20">
        <f t="shared" si="7"/>
        <v>3.26</v>
      </c>
      <c r="S23" s="20">
        <f t="shared" si="7"/>
        <v>7.18</v>
      </c>
      <c r="T23" s="20">
        <f t="shared" si="7"/>
        <v>6.9779999999999998</v>
      </c>
      <c r="U23" s="20">
        <f t="shared" si="7"/>
        <v>11.19</v>
      </c>
      <c r="V23" s="20">
        <f t="shared" si="7"/>
        <v>22.32</v>
      </c>
      <c r="W23" s="20">
        <f t="shared" si="7"/>
        <v>0</v>
      </c>
    </row>
    <row r="24" spans="1:23" x14ac:dyDescent="0.35">
      <c r="B24" t="s">
        <v>10</v>
      </c>
      <c r="C24" t="s">
        <v>11</v>
      </c>
      <c r="D24" t="s">
        <v>28</v>
      </c>
      <c r="E24" t="s">
        <v>29</v>
      </c>
      <c r="F24" t="s">
        <v>0</v>
      </c>
      <c r="G24" t="s">
        <v>30</v>
      </c>
      <c r="H24" t="s">
        <v>7</v>
      </c>
      <c r="I24" t="s">
        <v>1</v>
      </c>
      <c r="J24" t="s">
        <v>4</v>
      </c>
      <c r="M24" s="37" t="s">
        <v>39</v>
      </c>
      <c r="N24" s="4" t="s">
        <v>32</v>
      </c>
      <c r="O24" s="19">
        <f>B37</f>
        <v>1746</v>
      </c>
      <c r="P24" s="19">
        <f t="shared" ref="P24:W24" si="8">C37</f>
        <v>1193</v>
      </c>
      <c r="Q24" s="19">
        <f t="shared" si="8"/>
        <v>985.6</v>
      </c>
      <c r="R24" s="19">
        <f t="shared" si="8"/>
        <v>1013.4</v>
      </c>
      <c r="S24" s="19">
        <f t="shared" si="8"/>
        <v>1016.9</v>
      </c>
      <c r="T24" s="19">
        <f t="shared" si="8"/>
        <v>1016.9</v>
      </c>
      <c r="U24" s="19">
        <f t="shared" si="8"/>
        <v>1021.2</v>
      </c>
      <c r="V24" s="19">
        <f t="shared" si="8"/>
        <v>1045.8</v>
      </c>
      <c r="W24" s="19">
        <f t="shared" si="8"/>
        <v>553</v>
      </c>
    </row>
    <row r="25" spans="1:23" ht="15" thickBot="1" x14ac:dyDescent="0.4">
      <c r="A25" t="s">
        <v>31</v>
      </c>
      <c r="B25" s="3">
        <f>B17</f>
        <v>15936</v>
      </c>
      <c r="C25" s="3">
        <f>C17</f>
        <v>15936</v>
      </c>
      <c r="D25">
        <v>28</v>
      </c>
      <c r="E25">
        <v>66</v>
      </c>
      <c r="F25">
        <v>76</v>
      </c>
      <c r="G25">
        <v>74.290000000000006</v>
      </c>
      <c r="H25">
        <v>84</v>
      </c>
      <c r="I25">
        <v>99</v>
      </c>
      <c r="J25">
        <v>0</v>
      </c>
      <c r="M25" s="38"/>
      <c r="N25" s="7" t="s">
        <v>31</v>
      </c>
      <c r="O25" s="20">
        <f>B41</f>
        <v>15936</v>
      </c>
      <c r="P25" s="20">
        <f t="shared" ref="P25:W25" si="9">C41</f>
        <v>14112</v>
      </c>
      <c r="Q25" s="20">
        <f t="shared" si="9"/>
        <v>977.1</v>
      </c>
      <c r="R25" s="20">
        <f t="shared" si="9"/>
        <v>1011.3</v>
      </c>
      <c r="S25" s="20">
        <f t="shared" si="9"/>
        <v>1017.4</v>
      </c>
      <c r="T25" s="20">
        <f t="shared" si="9"/>
        <v>1016.9</v>
      </c>
      <c r="U25" s="20">
        <f t="shared" si="9"/>
        <v>1022.8</v>
      </c>
      <c r="V25" s="20">
        <f t="shared" si="9"/>
        <v>1046</v>
      </c>
      <c r="W25" s="20">
        <f t="shared" si="9"/>
        <v>182</v>
      </c>
    </row>
    <row r="26" spans="1:23" x14ac:dyDescent="0.35">
      <c r="M26" s="37" t="s">
        <v>40</v>
      </c>
      <c r="N26" s="4" t="s">
        <v>32</v>
      </c>
      <c r="O26" s="19">
        <f>B45</f>
        <v>1746</v>
      </c>
      <c r="P26" s="19">
        <f t="shared" ref="P26:W26" si="10">C45</f>
        <v>1746</v>
      </c>
      <c r="Q26" s="19">
        <f t="shared" si="10"/>
        <v>0.22</v>
      </c>
      <c r="R26" s="19">
        <f t="shared" si="10"/>
        <v>1.903</v>
      </c>
      <c r="S26" s="19">
        <f t="shared" si="10"/>
        <v>2.605</v>
      </c>
      <c r="T26" s="19">
        <f t="shared" si="10"/>
        <v>2.7</v>
      </c>
      <c r="U26" s="19">
        <f t="shared" si="10"/>
        <v>3.32</v>
      </c>
      <c r="V26" s="19">
        <f t="shared" si="10"/>
        <v>10.82</v>
      </c>
      <c r="W26" s="19">
        <f t="shared" si="10"/>
        <v>0</v>
      </c>
    </row>
    <row r="27" spans="1:23" ht="15" thickBot="1" x14ac:dyDescent="0.4">
      <c r="C27" t="s">
        <v>14</v>
      </c>
      <c r="M27" s="38"/>
      <c r="N27" s="7" t="s">
        <v>31</v>
      </c>
      <c r="O27" s="20">
        <f>B49</f>
        <v>15936</v>
      </c>
      <c r="P27" s="20">
        <f t="shared" ref="P27:W27" si="11">C49</f>
        <v>15936</v>
      </c>
      <c r="Q27" s="20">
        <f t="shared" si="11"/>
        <v>7.0000000000000007E-2</v>
      </c>
      <c r="R27" s="20">
        <f t="shared" si="11"/>
        <v>2.06</v>
      </c>
      <c r="S27" s="20">
        <f t="shared" si="11"/>
        <v>3.04</v>
      </c>
      <c r="T27" s="20">
        <f t="shared" si="11"/>
        <v>3.3690000000000002</v>
      </c>
      <c r="U27" s="20">
        <f t="shared" si="11"/>
        <v>4.29</v>
      </c>
      <c r="V27" s="20">
        <f t="shared" si="11"/>
        <v>12.54</v>
      </c>
      <c r="W27" s="20">
        <f t="shared" si="11"/>
        <v>0</v>
      </c>
    </row>
    <row r="28" spans="1:23" x14ac:dyDescent="0.35">
      <c r="B28" t="s">
        <v>10</v>
      </c>
      <c r="C28" t="s">
        <v>11</v>
      </c>
      <c r="D28" t="s">
        <v>28</v>
      </c>
      <c r="E28" t="s">
        <v>29</v>
      </c>
      <c r="F28" t="s">
        <v>0</v>
      </c>
      <c r="G28" t="s">
        <v>30</v>
      </c>
      <c r="H28" t="s">
        <v>7</v>
      </c>
      <c r="I28" t="s">
        <v>1</v>
      </c>
      <c r="J28" t="s">
        <v>4</v>
      </c>
      <c r="M28" s="37" t="s">
        <v>41</v>
      </c>
      <c r="N28" s="4" t="s">
        <v>32</v>
      </c>
      <c r="O28" s="19">
        <f>B53</f>
        <v>1746</v>
      </c>
      <c r="P28" s="19">
        <f t="shared" ref="P28:W28" si="12">C53</f>
        <v>1745</v>
      </c>
      <c r="Q28" s="19">
        <f t="shared" si="12"/>
        <v>2.5579999999999998</v>
      </c>
      <c r="R28" s="19">
        <f t="shared" si="12"/>
        <v>9.8729999999999993</v>
      </c>
      <c r="S28" s="19">
        <f t="shared" si="12"/>
        <v>10.003</v>
      </c>
      <c r="T28" s="19">
        <f t="shared" si="12"/>
        <v>11.675000000000001</v>
      </c>
      <c r="U28" s="19">
        <f t="shared" si="12"/>
        <v>16.093</v>
      </c>
      <c r="V28" s="19">
        <f t="shared" si="12"/>
        <v>16.093</v>
      </c>
      <c r="W28" s="19">
        <f t="shared" si="12"/>
        <v>1</v>
      </c>
    </row>
    <row r="29" spans="1:23" ht="15" thickBot="1" x14ac:dyDescent="0.4">
      <c r="A29" t="s">
        <v>32</v>
      </c>
      <c r="B29" s="3">
        <f>B21</f>
        <v>1746</v>
      </c>
      <c r="C29" s="3">
        <f>C21</f>
        <v>1746</v>
      </c>
      <c r="D29">
        <v>-5.4</v>
      </c>
      <c r="E29">
        <v>9.3849999999999998</v>
      </c>
      <c r="F29">
        <v>12.015000000000001</v>
      </c>
      <c r="G29">
        <v>11.69</v>
      </c>
      <c r="H29">
        <v>14.827999999999999</v>
      </c>
      <c r="I29">
        <v>22.18</v>
      </c>
      <c r="J29">
        <v>0</v>
      </c>
      <c r="M29" s="38"/>
      <c r="N29" s="7" t="s">
        <v>31</v>
      </c>
      <c r="O29" s="20">
        <f>B57</f>
        <v>15936</v>
      </c>
      <c r="P29" s="20">
        <f t="shared" ref="P29:W29" si="13">C57</f>
        <v>15912</v>
      </c>
      <c r="Q29" s="20">
        <f t="shared" si="13"/>
        <v>0.188</v>
      </c>
      <c r="R29" s="20">
        <f t="shared" si="13"/>
        <v>9.9269999999999996</v>
      </c>
      <c r="S29" s="20">
        <f t="shared" si="13"/>
        <v>14.364000000000001</v>
      </c>
      <c r="T29" s="20">
        <f t="shared" si="13"/>
        <v>12.791</v>
      </c>
      <c r="U29" s="20">
        <f t="shared" si="13"/>
        <v>16.093</v>
      </c>
      <c r="V29" s="20">
        <f t="shared" si="13"/>
        <v>16.093</v>
      </c>
      <c r="W29" s="20">
        <f t="shared" si="13"/>
        <v>24</v>
      </c>
    </row>
    <row r="30" spans="1:23" x14ac:dyDescent="0.35">
      <c r="M30" s="37" t="s">
        <v>42</v>
      </c>
      <c r="N30" s="4" t="s">
        <v>32</v>
      </c>
      <c r="O30" s="19">
        <f>B61</f>
        <v>1746</v>
      </c>
      <c r="P30" s="19">
        <f t="shared" ref="P30:W30" si="14">C61</f>
        <v>1577</v>
      </c>
      <c r="Q30" s="19">
        <f t="shared" si="14"/>
        <v>0</v>
      </c>
      <c r="R30" s="19">
        <f t="shared" si="14"/>
        <v>44</v>
      </c>
      <c r="S30" s="19">
        <f t="shared" si="14"/>
        <v>66</v>
      </c>
      <c r="T30" s="19">
        <f t="shared" si="14"/>
        <v>59.32</v>
      </c>
      <c r="U30" s="19">
        <f t="shared" si="14"/>
        <v>78</v>
      </c>
      <c r="V30" s="19">
        <f t="shared" si="14"/>
        <v>100</v>
      </c>
      <c r="W30" s="19">
        <f t="shared" si="14"/>
        <v>169</v>
      </c>
    </row>
    <row r="31" spans="1:23" ht="15" thickBot="1" x14ac:dyDescent="0.4">
      <c r="C31" t="s">
        <v>15</v>
      </c>
      <c r="M31" s="38"/>
      <c r="N31" s="7" t="s">
        <v>31</v>
      </c>
      <c r="O31" s="20">
        <f>B65</f>
        <v>15936</v>
      </c>
      <c r="P31" s="20">
        <f t="shared" ref="P31:W31" si="15">C65</f>
        <v>14944</v>
      </c>
      <c r="Q31" s="20">
        <f t="shared" si="15"/>
        <v>0</v>
      </c>
      <c r="R31" s="20">
        <f t="shared" si="15"/>
        <v>48</v>
      </c>
      <c r="S31" s="20">
        <f t="shared" si="15"/>
        <v>74</v>
      </c>
      <c r="T31" s="20">
        <f t="shared" si="15"/>
        <v>65.2</v>
      </c>
      <c r="U31" s="20">
        <f t="shared" si="15"/>
        <v>88</v>
      </c>
      <c r="V31" s="20">
        <f t="shared" si="15"/>
        <v>100</v>
      </c>
      <c r="W31" s="20">
        <f t="shared" si="15"/>
        <v>992</v>
      </c>
    </row>
    <row r="32" spans="1:23" x14ac:dyDescent="0.35">
      <c r="B32" t="s">
        <v>10</v>
      </c>
      <c r="C32" t="s">
        <v>11</v>
      </c>
      <c r="D32" t="s">
        <v>28</v>
      </c>
      <c r="E32" t="s">
        <v>29</v>
      </c>
      <c r="F32" t="s">
        <v>0</v>
      </c>
      <c r="G32" t="s">
        <v>30</v>
      </c>
      <c r="H32" t="s">
        <v>7</v>
      </c>
      <c r="I32" t="s">
        <v>1</v>
      </c>
      <c r="J32" t="s">
        <v>4</v>
      </c>
      <c r="M32" s="37" t="s">
        <v>43</v>
      </c>
      <c r="N32" s="4" t="s">
        <v>32</v>
      </c>
      <c r="O32" s="19">
        <f>B69</f>
        <v>1746</v>
      </c>
      <c r="P32" s="19">
        <f t="shared" ref="P32:W32" si="16">C69</f>
        <v>1205</v>
      </c>
      <c r="Q32" s="19">
        <f t="shared" si="16"/>
        <v>0.5</v>
      </c>
      <c r="R32" s="19">
        <f t="shared" si="16"/>
        <v>4.45</v>
      </c>
      <c r="S32" s="19">
        <f t="shared" si="16"/>
        <v>6.19</v>
      </c>
      <c r="T32" s="19">
        <f t="shared" si="16"/>
        <v>6.806</v>
      </c>
      <c r="U32" s="19">
        <f t="shared" si="16"/>
        <v>8.7100000000000009</v>
      </c>
      <c r="V32" s="19">
        <f t="shared" si="16"/>
        <v>27.58</v>
      </c>
      <c r="W32" s="19">
        <f t="shared" si="16"/>
        <v>541</v>
      </c>
    </row>
    <row r="33" spans="1:34" ht="15" thickBot="1" x14ac:dyDescent="0.4">
      <c r="A33" t="s">
        <v>31</v>
      </c>
      <c r="B33" s="3">
        <f>B25</f>
        <v>15936</v>
      </c>
      <c r="C33" s="3">
        <f>C25</f>
        <v>15936</v>
      </c>
      <c r="D33">
        <v>-13.79</v>
      </c>
      <c r="E33">
        <v>3.26</v>
      </c>
      <c r="F33">
        <v>7.18</v>
      </c>
      <c r="G33">
        <v>6.9779999999999998</v>
      </c>
      <c r="H33">
        <v>11.19</v>
      </c>
      <c r="I33">
        <v>22.32</v>
      </c>
      <c r="J33">
        <v>0</v>
      </c>
      <c r="M33" s="38"/>
      <c r="N33" s="7" t="s">
        <v>31</v>
      </c>
      <c r="O33" s="20">
        <f>B73</f>
        <v>15936</v>
      </c>
      <c r="P33" s="20">
        <f t="shared" ref="P33:W33" si="17">C73</f>
        <v>14149</v>
      </c>
      <c r="Q33" s="20">
        <f t="shared" si="17"/>
        <v>0.18</v>
      </c>
      <c r="R33" s="20">
        <f t="shared" si="17"/>
        <v>5.08</v>
      </c>
      <c r="S33" s="20">
        <f t="shared" si="17"/>
        <v>8.18</v>
      </c>
      <c r="T33" s="20">
        <f t="shared" si="17"/>
        <v>8.9429999999999996</v>
      </c>
      <c r="U33" s="20">
        <f t="shared" si="17"/>
        <v>12.37</v>
      </c>
      <c r="V33" s="20">
        <f t="shared" si="17"/>
        <v>28.82</v>
      </c>
      <c r="W33" s="20">
        <f t="shared" si="17"/>
        <v>1787</v>
      </c>
    </row>
    <row r="34" spans="1:34" x14ac:dyDescent="0.35">
      <c r="M34" s="37" t="s">
        <v>44</v>
      </c>
      <c r="N34" s="4" t="s">
        <v>32</v>
      </c>
      <c r="O34" s="19">
        <f>B77</f>
        <v>1746</v>
      </c>
      <c r="P34" s="19">
        <f t="shared" ref="P34:W34" si="18">C77</f>
        <v>1673</v>
      </c>
      <c r="Q34" s="19">
        <f t="shared" si="18"/>
        <v>0</v>
      </c>
      <c r="R34" s="19">
        <f t="shared" si="18"/>
        <v>5</v>
      </c>
      <c r="S34" s="19">
        <f t="shared" si="18"/>
        <v>6</v>
      </c>
      <c r="T34" s="19">
        <f t="shared" si="18"/>
        <v>5.55</v>
      </c>
      <c r="U34" s="19">
        <f t="shared" si="18"/>
        <v>7</v>
      </c>
      <c r="V34" s="19">
        <f t="shared" si="18"/>
        <v>9</v>
      </c>
      <c r="W34" s="19">
        <f t="shared" si="18"/>
        <v>73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t="s">
        <v>16</v>
      </c>
      <c r="M35" s="38"/>
      <c r="N35" s="7" t="s">
        <v>31</v>
      </c>
      <c r="O35" s="20">
        <f>B81</f>
        <v>15936</v>
      </c>
      <c r="P35" s="20">
        <f t="shared" ref="P35:W35" si="19">C81</f>
        <v>15598</v>
      </c>
      <c r="Q35" s="20">
        <f t="shared" si="19"/>
        <v>0</v>
      </c>
      <c r="R35" s="20">
        <f t="shared" si="19"/>
        <v>1</v>
      </c>
      <c r="S35" s="20">
        <f t="shared" si="19"/>
        <v>3</v>
      </c>
      <c r="T35" s="20">
        <f t="shared" si="19"/>
        <v>3.129</v>
      </c>
      <c r="U35" s="20">
        <f t="shared" si="19"/>
        <v>5</v>
      </c>
      <c r="V35" s="20">
        <f t="shared" si="19"/>
        <v>9</v>
      </c>
      <c r="W35" s="20">
        <f t="shared" si="19"/>
        <v>338</v>
      </c>
      <c r="Z35" s="33" t="s">
        <v>104</v>
      </c>
      <c r="AA35" s="33" t="s">
        <v>105</v>
      </c>
      <c r="AB35" s="33" t="s">
        <v>106</v>
      </c>
      <c r="AC35" s="33" t="s">
        <v>100</v>
      </c>
      <c r="AD35" s="33" t="s">
        <v>101</v>
      </c>
      <c r="AE35" s="33" t="s">
        <v>102</v>
      </c>
      <c r="AF35" s="33" t="s">
        <v>107</v>
      </c>
      <c r="AG35" s="33" t="s">
        <v>108</v>
      </c>
      <c r="AH35" s="33" t="s">
        <v>109</v>
      </c>
    </row>
    <row r="36" spans="1:34" x14ac:dyDescent="0.35">
      <c r="B36" t="s">
        <v>10</v>
      </c>
      <c r="C36" t="s">
        <v>11</v>
      </c>
      <c r="D36" t="s">
        <v>28</v>
      </c>
      <c r="E36" t="s">
        <v>29</v>
      </c>
      <c r="F36" t="s">
        <v>0</v>
      </c>
      <c r="G36" t="s">
        <v>30</v>
      </c>
      <c r="H36" t="s">
        <v>7</v>
      </c>
      <c r="I36" t="s">
        <v>1</v>
      </c>
      <c r="J36" t="s">
        <v>4</v>
      </c>
      <c r="Y36" s="24" t="s">
        <v>32</v>
      </c>
      <c r="Z36" s="33" t="s">
        <v>91</v>
      </c>
      <c r="AA36" s="33" t="s">
        <v>92</v>
      </c>
      <c r="AB36" s="33" t="s">
        <v>93</v>
      </c>
      <c r="AC36" s="33" t="s">
        <v>94</v>
      </c>
      <c r="AD36" s="33" t="s">
        <v>95</v>
      </c>
      <c r="AE36" s="33" t="s">
        <v>96</v>
      </c>
      <c r="AF36" s="33" t="s">
        <v>97</v>
      </c>
      <c r="AG36" s="33" t="s">
        <v>98</v>
      </c>
      <c r="AH36" s="33" t="s">
        <v>99</v>
      </c>
    </row>
    <row r="37" spans="1:34" ht="15" thickBot="1" x14ac:dyDescent="0.4">
      <c r="A37" t="s">
        <v>32</v>
      </c>
      <c r="B37" s="3">
        <f>B29</f>
        <v>1746</v>
      </c>
      <c r="C37">
        <v>1193</v>
      </c>
      <c r="D37">
        <v>985.6</v>
      </c>
      <c r="E37">
        <v>1013.4</v>
      </c>
      <c r="F37">
        <v>1016.9</v>
      </c>
      <c r="G37">
        <v>1016.9</v>
      </c>
      <c r="H37">
        <v>1021.2</v>
      </c>
      <c r="I37">
        <v>1045.8</v>
      </c>
      <c r="J37">
        <v>553</v>
      </c>
      <c r="Y37" s="25" t="s">
        <v>31</v>
      </c>
      <c r="Z37" s="33" t="s">
        <v>91</v>
      </c>
      <c r="AA37" s="33" t="s">
        <v>92</v>
      </c>
      <c r="AB37" s="33" t="s">
        <v>93</v>
      </c>
      <c r="AC37" s="33" t="s">
        <v>94</v>
      </c>
      <c r="AD37" s="33" t="s">
        <v>95</v>
      </c>
      <c r="AE37" s="33" t="s">
        <v>96</v>
      </c>
      <c r="AF37" s="33" t="s">
        <v>97</v>
      </c>
      <c r="AG37" s="33" t="s">
        <v>98</v>
      </c>
      <c r="AH37" s="33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s="23" t="s">
        <v>46</v>
      </c>
      <c r="Y38" s="30" t="s">
        <v>45</v>
      </c>
    </row>
    <row r="39" spans="1:34" ht="15" thickBot="1" x14ac:dyDescent="0.4">
      <c r="C39" t="s">
        <v>17</v>
      </c>
      <c r="M39" s="39" t="s">
        <v>35</v>
      </c>
      <c r="N39" s="24" t="s">
        <v>32</v>
      </c>
      <c r="O39" s="34" t="str">
        <f>CONCATENATE(ROUND(Z39,1)," °C")</f>
        <v>12.2 °C</v>
      </c>
      <c r="P39" s="35" t="str">
        <f>CONCATENATE("[",ROUND(AA39,1)," °C ; ", ROUND(AB39,1)," °C]")</f>
        <v>[9.7 °C ; 15.1 °C]</v>
      </c>
      <c r="Q39" s="34" t="str">
        <f>CONCATENATE(ROUND(AC39,1)," °C")</f>
        <v>18.2 °C</v>
      </c>
      <c r="R39" s="35" t="str">
        <f>CONCATENATE("[",ROUND(AD39,1)," °C ; ", ROUND(AE39,1)," °C]")</f>
        <v>[16.9 °C ; 19.4 °C]</v>
      </c>
      <c r="S39" s="34" t="str">
        <f>CONCATENATE(ROUND(AF39,1)," °C")</f>
        <v>23.4 °C</v>
      </c>
      <c r="T39" s="35" t="str">
        <f>CONCATENATE("[",ROUND(AG39,1)," °C ; ", ROUND(AH39,1)," °C]")</f>
        <v>[22 °C ; 25.1 °C]</v>
      </c>
      <c r="X39" s="39" t="s">
        <v>35</v>
      </c>
      <c r="Y39" s="24" t="s">
        <v>32</v>
      </c>
      <c r="Z39" s="36">
        <f>C107</f>
        <v>12.226194</v>
      </c>
      <c r="AA39" s="36">
        <f t="shared" ref="AA39:AH39" si="20">D107</f>
        <v>9.6869999999999994</v>
      </c>
      <c r="AB39" s="36">
        <f t="shared" si="20"/>
        <v>15.077999999999999</v>
      </c>
      <c r="AC39" s="36">
        <f t="shared" si="20"/>
        <v>18.204348599999999</v>
      </c>
      <c r="AD39" s="36">
        <f t="shared" si="20"/>
        <v>16.882200000000001</v>
      </c>
      <c r="AE39" s="36">
        <f t="shared" si="20"/>
        <v>19.384</v>
      </c>
      <c r="AF39" s="36">
        <f t="shared" si="20"/>
        <v>23.419374999999999</v>
      </c>
      <c r="AG39" s="36">
        <f t="shared" si="20"/>
        <v>21.954000000000001</v>
      </c>
      <c r="AH39" s="36">
        <f t="shared" si="20"/>
        <v>25.091000000000001</v>
      </c>
    </row>
    <row r="40" spans="1:34" ht="15" thickBot="1" x14ac:dyDescent="0.4">
      <c r="B40" t="s">
        <v>10</v>
      </c>
      <c r="C40" t="s">
        <v>11</v>
      </c>
      <c r="D40" t="s">
        <v>28</v>
      </c>
      <c r="E40" t="s">
        <v>29</v>
      </c>
      <c r="F40" t="s">
        <v>0</v>
      </c>
      <c r="G40" t="s">
        <v>30</v>
      </c>
      <c r="H40" t="s">
        <v>7</v>
      </c>
      <c r="I40" t="s">
        <v>1</v>
      </c>
      <c r="J40" t="s">
        <v>4</v>
      </c>
      <c r="M40" s="38"/>
      <c r="N40" s="25" t="s">
        <v>31</v>
      </c>
      <c r="O40" s="34" t="str">
        <f>CONCATENATE(ROUND(Z40,1)," °C")</f>
        <v>3.5 °C</v>
      </c>
      <c r="P40" s="35" t="str">
        <f>CONCATENATE("[",ROUND(AA40,1)," °C ; ", ROUND(AB40,1)," °C]")</f>
        <v>[0.8 °C ; 6 °C]</v>
      </c>
      <c r="Q40" s="34" t="str">
        <f>CONCATENATE(ROUND(AC40,1)," °C")</f>
        <v>11.7 °C</v>
      </c>
      <c r="R40" s="35" t="str">
        <f>CONCATENATE("[",ROUND(AD40,1)," °C ; ", ROUND(AE40,1)," °C]")</f>
        <v>[9.8 °C ; 13.6 °C]</v>
      </c>
      <c r="S40" s="34" t="str">
        <f>CONCATENATE(ROUND(AF40,1)," °C")</f>
        <v>20.6 °C</v>
      </c>
      <c r="T40" s="35" t="str">
        <f>CONCATENATE("[",ROUND(AG40,1)," °C ; ", ROUND(AH40,1)," °C]")</f>
        <v>[17.7 °C ; 23.4 °C]</v>
      </c>
      <c r="X40" s="38"/>
      <c r="Y40" s="25" t="s">
        <v>31</v>
      </c>
      <c r="Z40" s="36">
        <f t="shared" ref="Z40:Z42" si="21">C108</f>
        <v>3.4690020000000001</v>
      </c>
      <c r="AA40" s="36">
        <f t="shared" ref="AA40:AA43" si="22">D108</f>
        <v>0.83950000000000002</v>
      </c>
      <c r="AB40" s="36">
        <f t="shared" ref="AB40:AB43" si="23">E108</f>
        <v>5.9509999999999996</v>
      </c>
      <c r="AC40" s="36">
        <f t="shared" ref="AC40:AC43" si="24">F108</f>
        <v>11.7106137</v>
      </c>
      <c r="AD40" s="36">
        <f t="shared" ref="AD40:AD43" si="25">G108</f>
        <v>9.8160000000000007</v>
      </c>
      <c r="AE40" s="36">
        <f t="shared" ref="AE40:AE43" si="26">H108</f>
        <v>13.6195</v>
      </c>
      <c r="AF40" s="36">
        <f t="shared" ref="AF40:AF43" si="27">I108</f>
        <v>20.631622499999999</v>
      </c>
      <c r="AG40" s="36">
        <f t="shared" ref="AG40:AG43" si="28">J108</f>
        <v>17.722000000000001</v>
      </c>
      <c r="AH40" s="36">
        <f t="shared" ref="AH40:AH43" si="29">K108</f>
        <v>23.418500000000002</v>
      </c>
    </row>
    <row r="41" spans="1:34" ht="15" thickBot="1" x14ac:dyDescent="0.4">
      <c r="A41" t="s">
        <v>31</v>
      </c>
      <c r="B41" s="3">
        <f>B33</f>
        <v>15936</v>
      </c>
      <c r="C41">
        <v>14112</v>
      </c>
      <c r="D41">
        <v>977.1</v>
      </c>
      <c r="E41">
        <v>1011.3</v>
      </c>
      <c r="F41">
        <v>1017.4</v>
      </c>
      <c r="G41">
        <v>1016.9</v>
      </c>
      <c r="H41">
        <v>1022.8</v>
      </c>
      <c r="I41">
        <v>1046</v>
      </c>
      <c r="J41">
        <v>182</v>
      </c>
      <c r="M41" s="37" t="s">
        <v>36</v>
      </c>
      <c r="N41" s="4" t="s">
        <v>32</v>
      </c>
      <c r="O41" s="34" t="str">
        <f>CONCATENATE(ROUND(Z41,1)," °C")</f>
        <v>16.6 °C</v>
      </c>
      <c r="P41" s="35" t="str">
        <f>CONCATENATE("[",ROUND(AA41,1)," °C ; ", ROUND(AB41,1)," °C]")</f>
        <v>[14.1 °C ; 19.8 °C]</v>
      </c>
      <c r="Q41" s="34" t="str">
        <f>CONCATENATE(ROUND(AC41,1)," °C")</f>
        <v>23.5 °C</v>
      </c>
      <c r="R41" s="35" t="str">
        <f>CONCATENATE("[",ROUND(AD41,1)," °C ; ", ROUND(AE41,1)," °C]")</f>
        <v>[22.1 °C ; 24.8 °C]</v>
      </c>
      <c r="S41" s="34" t="str">
        <f>CONCATENATE(ROUND(AF41,1)," °C")</f>
        <v>29.6 °C</v>
      </c>
      <c r="T41" s="35" t="str">
        <f>CONCATENATE("[",ROUND(AG41,1)," °C ; ", ROUND(AH41,1)," °C]")</f>
        <v>[27.7 °C ; 31.6 °C]</v>
      </c>
      <c r="X41" s="37" t="s">
        <v>36</v>
      </c>
      <c r="Y41" s="4" t="s">
        <v>32</v>
      </c>
      <c r="Z41" s="36">
        <f t="shared" si="21"/>
        <v>16.642610000000001</v>
      </c>
      <c r="AA41" s="36">
        <f t="shared" si="22"/>
        <v>14.079000000000001</v>
      </c>
      <c r="AB41" s="36">
        <f t="shared" si="23"/>
        <v>19.824000000000002</v>
      </c>
      <c r="AC41" s="36">
        <f t="shared" si="24"/>
        <v>23.512249199999999</v>
      </c>
      <c r="AD41" s="36">
        <f t="shared" si="25"/>
        <v>22.0764</v>
      </c>
      <c r="AE41" s="36">
        <f t="shared" si="26"/>
        <v>24.829000000000001</v>
      </c>
      <c r="AF41" s="36">
        <f t="shared" si="27"/>
        <v>29.643345</v>
      </c>
      <c r="AG41" s="36">
        <f t="shared" si="28"/>
        <v>27.689</v>
      </c>
      <c r="AH41" s="36">
        <f t="shared" si="29"/>
        <v>31.632000000000001</v>
      </c>
    </row>
    <row r="42" spans="1:34" ht="15" thickBot="1" x14ac:dyDescent="0.4">
      <c r="M42" s="38"/>
      <c r="N42" s="7" t="s">
        <v>31</v>
      </c>
      <c r="O42" s="34" t="str">
        <f>CONCATENATE(ROUND(Z42,1)," °C")</f>
        <v>6.9 °C</v>
      </c>
      <c r="P42" s="35" t="str">
        <f>CONCATENATE("[",ROUND(AA42,1)," °C ; ", ROUND(AB42,1)," °C]")</f>
        <v>[4.2 °C ; 9.6 °C]</v>
      </c>
      <c r="Q42" s="34" t="str">
        <f>CONCATENATE(ROUND(AC42,1)," °C")</f>
        <v>16.4 °C</v>
      </c>
      <c r="R42" s="35" t="str">
        <f>CONCATENATE("[",ROUND(AD42,1)," °C ; ", ROUND(AE42,1)," °C]")</f>
        <v>[14 °C ; 18.6 °C]</v>
      </c>
      <c r="S42" s="34" t="str">
        <f>CONCATENATE(ROUND(AF42,1)," °C")</f>
        <v>27.1 °C</v>
      </c>
      <c r="T42" s="35" t="str">
        <f>CONCATENATE("[",ROUND(AG42,1)," °C ; ", ROUND(AH42,1)," °C]")</f>
        <v>[23.5 °C ; 30.6 °C]</v>
      </c>
      <c r="X42" s="38"/>
      <c r="Y42" s="7" t="s">
        <v>31</v>
      </c>
      <c r="Z42" s="36">
        <f t="shared" si="21"/>
        <v>6.9239949999999997</v>
      </c>
      <c r="AA42" s="36">
        <f t="shared" si="22"/>
        <v>4.2009999999999996</v>
      </c>
      <c r="AB42" s="36">
        <f t="shared" si="23"/>
        <v>9.6329999999999991</v>
      </c>
      <c r="AC42" s="36">
        <f t="shared" si="24"/>
        <v>16.3629499387755</v>
      </c>
      <c r="AD42" s="36">
        <f t="shared" si="25"/>
        <v>14.021800000000001</v>
      </c>
      <c r="AE42" s="36">
        <f t="shared" si="26"/>
        <v>18.572199999999999</v>
      </c>
      <c r="AF42" s="36">
        <f t="shared" si="27"/>
        <v>27.052101</v>
      </c>
      <c r="AG42" s="36">
        <f t="shared" si="28"/>
        <v>23.472000000000001</v>
      </c>
      <c r="AH42" s="36">
        <f t="shared" si="29"/>
        <v>30.599</v>
      </c>
    </row>
    <row r="43" spans="1:34" ht="15" thickBot="1" x14ac:dyDescent="0.4">
      <c r="C43" t="s">
        <v>18</v>
      </c>
      <c r="M43" s="37" t="s">
        <v>37</v>
      </c>
      <c r="N43" s="4" t="s">
        <v>32</v>
      </c>
      <c r="O43" s="34" t="str">
        <f>CONCATENATE(ROUND(Z43,1)," %")</f>
        <v>56.5 %</v>
      </c>
      <c r="P43" s="35" t="str">
        <f>CONCATENATE("[",ROUND(AA43,1)," % ; ", ROUND(AB43,1)," %]")</f>
        <v>[52 % ; 61 %]</v>
      </c>
      <c r="Q43" s="34" t="str">
        <f>CONCATENATE(ROUND(AC43,1)," %")</f>
        <v>69 %</v>
      </c>
      <c r="R43" s="35" t="str">
        <f>CONCATENATE("[",ROUND(AD43,1)," % ; ", ROUND(AE43,1)," %]")</f>
        <v>[66.1 % ; 71.6 %]</v>
      </c>
      <c r="S43" s="34" t="str">
        <f>CONCATENATE(ROUND(AF43,1)," %")</f>
        <v>81.6 %</v>
      </c>
      <c r="T43" s="35" t="str">
        <f>CONCATENATE("[",ROUND(AG43,1)," % ; ", ROUND(AH43,1)," %]")</f>
        <v>[77 % ; 86.1 %]</v>
      </c>
      <c r="X43" s="37" t="s">
        <v>37</v>
      </c>
      <c r="Y43" s="4" t="s">
        <v>32</v>
      </c>
      <c r="Z43" s="36">
        <f>C111</f>
        <v>56.519300000000001</v>
      </c>
      <c r="AA43" s="36">
        <f t="shared" si="22"/>
        <v>52</v>
      </c>
      <c r="AB43" s="36">
        <f t="shared" si="23"/>
        <v>61</v>
      </c>
      <c r="AC43" s="36">
        <f t="shared" si="24"/>
        <v>68.957400000000007</v>
      </c>
      <c r="AD43" s="36">
        <f t="shared" si="25"/>
        <v>66.12</v>
      </c>
      <c r="AE43" s="36">
        <f t="shared" si="26"/>
        <v>71.64</v>
      </c>
      <c r="AF43" s="36">
        <f t="shared" si="27"/>
        <v>81.595699999999994</v>
      </c>
      <c r="AG43" s="36">
        <f t="shared" si="28"/>
        <v>77</v>
      </c>
      <c r="AH43" s="36">
        <f t="shared" si="29"/>
        <v>86.1</v>
      </c>
    </row>
    <row r="44" spans="1:34" ht="15" thickBot="1" x14ac:dyDescent="0.4">
      <c r="B44" t="s">
        <v>10</v>
      </c>
      <c r="C44" t="s">
        <v>11</v>
      </c>
      <c r="D44" t="s">
        <v>28</v>
      </c>
      <c r="E44" t="s">
        <v>29</v>
      </c>
      <c r="F44" t="s">
        <v>0</v>
      </c>
      <c r="G44" t="s">
        <v>30</v>
      </c>
      <c r="H44" t="s">
        <v>7</v>
      </c>
      <c r="I44" t="s">
        <v>1</v>
      </c>
      <c r="J44" t="s">
        <v>4</v>
      </c>
      <c r="M44" s="38"/>
      <c r="N44" s="7" t="s">
        <v>31</v>
      </c>
      <c r="O44" s="34" t="str">
        <f>CONCATENATE(ROUND(Z44,1)," %")</f>
        <v>57.1 %</v>
      </c>
      <c r="P44" s="35" t="str">
        <f>CONCATENATE("[",ROUND(AA44,1)," % ; ", ROUND(AB44,1)," %]")</f>
        <v>[49.8 % ; 64 %]</v>
      </c>
      <c r="Q44" s="34" t="str">
        <f>CONCATENATE(ROUND(AC44,1)," %")</f>
        <v>74.7 %</v>
      </c>
      <c r="R44" s="35" t="str">
        <f>CONCATENATE("[",ROUND(AD44,1)," % ; ", ROUND(AE44,1)," %]")</f>
        <v>[70.7 % ; 78.3 %]</v>
      </c>
      <c r="S44" s="34" t="str">
        <f>CONCATENATE(ROUND(AF44,1)," %")</f>
        <v>90 %</v>
      </c>
      <c r="T44" s="35" t="str">
        <f>CONCATENATE("[",ROUND(AG44,1)," °C ; ", ROUND(AH44,1)," °C]")</f>
        <v>[86 °C ; 94.1 °C]</v>
      </c>
      <c r="X44" s="38"/>
      <c r="Y44" s="7" t="s">
        <v>31</v>
      </c>
      <c r="Z44" s="36">
        <f t="shared" ref="Z44" si="30">C112</f>
        <v>57.069200000000002</v>
      </c>
      <c r="AA44" s="36">
        <f t="shared" ref="AA44:AA51" si="31">D112</f>
        <v>49.8</v>
      </c>
      <c r="AB44" s="36">
        <f t="shared" ref="AB44:AB51" si="32">E112</f>
        <v>64</v>
      </c>
      <c r="AC44" s="36">
        <f t="shared" ref="AC44:AC51" si="33">F112</f>
        <v>74.729630391156505</v>
      </c>
      <c r="AD44" s="36">
        <f t="shared" ref="AD44:AD51" si="34">G112</f>
        <v>70.734693877550995</v>
      </c>
      <c r="AE44" s="36">
        <f t="shared" ref="AE44:AE51" si="35">H112</f>
        <v>78.3</v>
      </c>
      <c r="AF44" s="36">
        <f t="shared" ref="AF44:AF51" si="36">I112</f>
        <v>89.995199999999997</v>
      </c>
      <c r="AG44" s="36">
        <f t="shared" ref="AG44:AG51" si="37">J112</f>
        <v>86</v>
      </c>
      <c r="AH44" s="36">
        <f t="shared" ref="AH44:AH51" si="38">K112</f>
        <v>94.1</v>
      </c>
    </row>
    <row r="45" spans="1:34" ht="15" thickBot="1" x14ac:dyDescent="0.4">
      <c r="A45" t="s">
        <v>32</v>
      </c>
      <c r="B45" s="3">
        <f>B21</f>
        <v>1746</v>
      </c>
      <c r="C45" s="3">
        <f>C21</f>
        <v>1746</v>
      </c>
      <c r="D45">
        <v>0.22</v>
      </c>
      <c r="E45">
        <v>1.903</v>
      </c>
      <c r="F45">
        <v>2.605</v>
      </c>
      <c r="G45">
        <v>2.7</v>
      </c>
      <c r="H45">
        <v>3.32</v>
      </c>
      <c r="I45">
        <v>10.82</v>
      </c>
      <c r="J45">
        <v>0</v>
      </c>
      <c r="M45" s="37" t="s">
        <v>38</v>
      </c>
      <c r="N45" s="4" t="s">
        <v>32</v>
      </c>
      <c r="O45" s="34" t="str">
        <f>CONCATENATE(ROUND(Z45,1)," °C")</f>
        <v>6.7 °C</v>
      </c>
      <c r="P45" s="35" t="str">
        <f>CONCATENATE("[",ROUND(AA45,1)," °C ; ", ROUND(AB45,1)," °C]")</f>
        <v>[3.9 °C ; 9 °C]</v>
      </c>
      <c r="Q45" s="34" t="str">
        <f>CONCATENATE(ROUND(AC45,1)," °C")</f>
        <v>11.7 °C</v>
      </c>
      <c r="R45" s="35" t="str">
        <f>CONCATENATE("[",ROUND(AD45,1)," °C ; ", ROUND(AE45,1)," °C]")</f>
        <v>[10.6 °C ; 12.7 °C]</v>
      </c>
      <c r="S45" s="34" t="str">
        <f>CONCATENATE(ROUND(AF45,1)," °C")</f>
        <v>16.1 °C</v>
      </c>
      <c r="T45" s="35" t="str">
        <f>CONCATENATE("[",ROUND(AG45,1)," °C ; ", ROUND(AH45,1)," °C]")</f>
        <v>[15.1 °C ; 17.2 °C]</v>
      </c>
      <c r="X45" s="37" t="s">
        <v>38</v>
      </c>
      <c r="Y45" s="4" t="s">
        <v>32</v>
      </c>
      <c r="Z45" s="36">
        <f>C113</f>
        <v>6.7121829999999996</v>
      </c>
      <c r="AA45" s="36">
        <f t="shared" si="31"/>
        <v>3.9</v>
      </c>
      <c r="AB45" s="36">
        <f t="shared" si="32"/>
        <v>8.99</v>
      </c>
      <c r="AC45" s="36">
        <f t="shared" si="33"/>
        <v>11.6845778</v>
      </c>
      <c r="AD45" s="36">
        <f t="shared" si="34"/>
        <v>10.5726</v>
      </c>
      <c r="AE45" s="36">
        <f t="shared" si="35"/>
        <v>12.7012</v>
      </c>
      <c r="AF45" s="36">
        <f t="shared" si="36"/>
        <v>16.071784999999998</v>
      </c>
      <c r="AG45" s="36">
        <f t="shared" si="37"/>
        <v>15.065</v>
      </c>
      <c r="AH45" s="36">
        <f t="shared" si="38"/>
        <v>17.164999999999999</v>
      </c>
    </row>
    <row r="46" spans="1:34" ht="15" thickBot="1" x14ac:dyDescent="0.4">
      <c r="M46" s="38"/>
      <c r="N46" s="7" t="s">
        <v>31</v>
      </c>
      <c r="O46" s="34" t="str">
        <f>CONCATENATE(ROUND(Z46,1)," °C")</f>
        <v>-1.4 °C</v>
      </c>
      <c r="P46" s="35" t="str">
        <f>CONCATENATE("[",ROUND(AA46,1)," °C ; ", ROUND(AB46,1)," °C]")</f>
        <v>[-4.4 °C ; 1.5 °C]</v>
      </c>
      <c r="Q46" s="34" t="str">
        <f>CONCATENATE(ROUND(AC46,1)," °C")</f>
        <v>6.5 °C</v>
      </c>
      <c r="R46" s="35" t="str">
        <f>CONCATENATE("[",ROUND(AD46,1)," °C ; ", ROUND(AE46,1)," °C]")</f>
        <v>[4.8 °C ; 8.2 °C]</v>
      </c>
      <c r="S46" s="34" t="str">
        <f>CONCATENATE(ROUND(AF46,1)," °C")</f>
        <v>14 °C</v>
      </c>
      <c r="T46" s="35" t="str">
        <f>CONCATENATE("[",ROUND(AG46,1)," °C ; ", ROUND(AH46,1)," °C]")</f>
        <v>[11.6 °C ; 16 °C]</v>
      </c>
      <c r="X46" s="38"/>
      <c r="Y46" s="7" t="s">
        <v>31</v>
      </c>
      <c r="Z46" s="36">
        <f t="shared" ref="Z46:Z53" si="39">C114</f>
        <v>-1.3515699999999999</v>
      </c>
      <c r="AA46" s="36">
        <f t="shared" si="31"/>
        <v>-4.4219999999999997</v>
      </c>
      <c r="AB46" s="36">
        <f t="shared" si="32"/>
        <v>1.486</v>
      </c>
      <c r="AC46" s="36">
        <f t="shared" si="33"/>
        <v>6.4976971921768696</v>
      </c>
      <c r="AD46" s="36">
        <f t="shared" si="34"/>
        <v>4.7594000000000003</v>
      </c>
      <c r="AE46" s="36">
        <f t="shared" si="35"/>
        <v>8.16</v>
      </c>
      <c r="AF46" s="36">
        <f t="shared" si="36"/>
        <v>14.022183</v>
      </c>
      <c r="AG46" s="36">
        <f t="shared" si="37"/>
        <v>11.634</v>
      </c>
      <c r="AH46" s="36">
        <f t="shared" si="38"/>
        <v>15.96</v>
      </c>
    </row>
    <row r="47" spans="1:34" ht="15" thickBot="1" x14ac:dyDescent="0.4">
      <c r="C47" t="s">
        <v>19</v>
      </c>
      <c r="M47" s="37" t="s">
        <v>39</v>
      </c>
      <c r="N47" s="4" t="s">
        <v>32</v>
      </c>
      <c r="O47" s="34" t="str">
        <f>CONCATENATE(ROUND(Z47,1)," hPa")</f>
        <v>1009.5 hPa</v>
      </c>
      <c r="P47" s="35" t="str">
        <f>CONCATENATE("[",ROUND(AA47,1)," hPa ; ", ROUND(AB47,1)," hPa]")</f>
        <v>[1004.7 hPa ; 1013.2 hPa]</v>
      </c>
      <c r="Q47" s="34" t="str">
        <f>CONCATENATE(ROUND(AC47,1)," hPa")</f>
        <v>1016.9 hPa</v>
      </c>
      <c r="R47" s="35" t="str">
        <f>CONCATENATE("[",ROUND(AD47,1)," hPa ; ", ROUND(AE47,1)," hPa]")</f>
        <v>[1014.6 hPa ; 1019.1 hPa]</v>
      </c>
      <c r="S47" s="34" t="str">
        <f>CONCATENATE(ROUND(AF47,1)," hPa")</f>
        <v>1023.5 hPa</v>
      </c>
      <c r="T47" s="35" t="str">
        <f>CONCATENATE("[",ROUND(AG47,1)," hPa ; ", ROUND(AH47,1)," hPa]")</f>
        <v>[1021.2 hPa ; 1026.9 hPa]</v>
      </c>
      <c r="X47" s="37" t="s">
        <v>39</v>
      </c>
      <c r="Y47" s="4" t="s">
        <v>32</v>
      </c>
      <c r="Z47" s="36">
        <f t="shared" si="39"/>
        <v>1009.45455</v>
      </c>
      <c r="AA47" s="36">
        <f t="shared" si="31"/>
        <v>1004.68</v>
      </c>
      <c r="AB47" s="36">
        <f t="shared" si="32"/>
        <v>1013.24</v>
      </c>
      <c r="AC47" s="36">
        <f t="shared" si="33"/>
        <v>1016.89997750417</v>
      </c>
      <c r="AD47" s="36">
        <f t="shared" si="34"/>
        <v>1014.64838709677</v>
      </c>
      <c r="AE47" s="36">
        <f t="shared" si="35"/>
        <v>1019.06388888889</v>
      </c>
      <c r="AF47" s="36">
        <f t="shared" si="36"/>
        <v>1023.48465</v>
      </c>
      <c r="AG47" s="36">
        <f t="shared" si="37"/>
        <v>1021.22</v>
      </c>
      <c r="AH47" s="36">
        <f t="shared" si="38"/>
        <v>1026.94</v>
      </c>
    </row>
    <row r="48" spans="1:34" ht="15" thickBot="1" x14ac:dyDescent="0.4">
      <c r="B48" t="s">
        <v>10</v>
      </c>
      <c r="C48" t="s">
        <v>11</v>
      </c>
      <c r="D48" t="s">
        <v>28</v>
      </c>
      <c r="E48" t="s">
        <v>29</v>
      </c>
      <c r="F48" t="s">
        <v>0</v>
      </c>
      <c r="G48" t="s">
        <v>30</v>
      </c>
      <c r="H48" t="s">
        <v>7</v>
      </c>
      <c r="I48" t="s">
        <v>1</v>
      </c>
      <c r="J48" t="s">
        <v>4</v>
      </c>
      <c r="M48" s="38"/>
      <c r="N48" s="7" t="s">
        <v>31</v>
      </c>
      <c r="O48" s="34" t="str">
        <f>CONCATENATE(ROUND(Z48,1)," hPa")</f>
        <v>1006.8 hPa</v>
      </c>
      <c r="P48" s="35" t="str">
        <f>CONCATENATE("[",ROUND(AA48,1)," hPa ; ", ROUND(AB48,1)," hPa]")</f>
        <v>[1000.5 hPa ; 1012 hPa]</v>
      </c>
      <c r="Q48" s="34" t="str">
        <f>CONCATENATE(ROUND(AC48,1)," hPa")</f>
        <v>1017.7 hPa</v>
      </c>
      <c r="R48" s="35" t="str">
        <f>CONCATENATE("[",ROUND(AD48,1)," hPa ; ", ROUND(AE48,1)," hPa]")</f>
        <v>[1015 hPa ; 1020.2 hPa]</v>
      </c>
      <c r="S48" s="34" t="str">
        <f>CONCATENATE(ROUND(AF48,1)," hPa")</f>
        <v>1027.9 hPa</v>
      </c>
      <c r="T48" s="35" t="str">
        <f>CONCATENATE("[",ROUND(AG48,1)," hPa ; ", ROUND(AH48,1)," hPa]")</f>
        <v>[1023.9 hPa ; 1033 hPa]</v>
      </c>
      <c r="X48" s="38"/>
      <c r="Y48" s="7" t="s">
        <v>31</v>
      </c>
      <c r="Z48" s="36">
        <f t="shared" si="39"/>
        <v>1006.78873</v>
      </c>
      <c r="AA48" s="36">
        <f t="shared" si="31"/>
        <v>1000.5</v>
      </c>
      <c r="AB48" s="36">
        <f t="shared" si="32"/>
        <v>1011.95</v>
      </c>
      <c r="AC48" s="36">
        <f t="shared" si="33"/>
        <v>1017.67950966148</v>
      </c>
      <c r="AD48" s="36">
        <f t="shared" si="34"/>
        <v>1014.97111111111</v>
      </c>
      <c r="AE48" s="36">
        <f t="shared" si="35"/>
        <v>1020.16904761905</v>
      </c>
      <c r="AF48" s="36">
        <f t="shared" si="36"/>
        <v>1027.85636</v>
      </c>
      <c r="AG48" s="36">
        <f t="shared" si="37"/>
        <v>1023.86</v>
      </c>
      <c r="AH48" s="36">
        <f t="shared" si="38"/>
        <v>1033.04</v>
      </c>
    </row>
    <row r="49" spans="1:34" ht="15" thickBot="1" x14ac:dyDescent="0.4">
      <c r="A49" t="s">
        <v>31</v>
      </c>
      <c r="B49" s="3">
        <f>B25</f>
        <v>15936</v>
      </c>
      <c r="C49" s="3">
        <f>C25</f>
        <v>15936</v>
      </c>
      <c r="D49">
        <v>7.0000000000000007E-2</v>
      </c>
      <c r="E49">
        <v>2.06</v>
      </c>
      <c r="F49">
        <v>3.04</v>
      </c>
      <c r="G49">
        <v>3.3690000000000002</v>
      </c>
      <c r="H49">
        <v>4.29</v>
      </c>
      <c r="I49">
        <v>12.54</v>
      </c>
      <c r="J49">
        <v>0</v>
      </c>
      <c r="M49" s="37" t="s">
        <v>40</v>
      </c>
      <c r="N49" s="4" t="s">
        <v>32</v>
      </c>
      <c r="O49" s="34" t="str">
        <f>CONCATENATE(ROUND(Z49,1)," m/s")</f>
        <v>1.5 m/s</v>
      </c>
      <c r="P49" s="35" t="str">
        <f>CONCATENATE("[",ROUND(AA49,1)," m/s ; ", ROUND(AB49,1)," m/s]")</f>
        <v>[1.1 m/s ; 1.8 m/s]</v>
      </c>
      <c r="Q49" s="34" t="str">
        <f>CONCATENATE(ROUND(AC49,1)," m/s")</f>
        <v>2.7 m/s</v>
      </c>
      <c r="R49" s="35" t="str">
        <f>CONCATENATE("[",ROUND(AD49,1)," m/s ; ", ROUND(AE49,1)," m/s]")</f>
        <v>[2.4 m/s ; 3 m/s]</v>
      </c>
      <c r="S49" s="34" t="str">
        <f>CONCATENATE(ROUND(AF49,1)," m/s")</f>
        <v>4 m/s</v>
      </c>
      <c r="T49" s="35" t="str">
        <f>CONCATENATE("[",ROUND(AG49,1)," m/s ; ", ROUND(AH49,1)," m/s]")</f>
        <v>[3.4 m/s ; 4.6 m/s]</v>
      </c>
      <c r="X49" s="37" t="s">
        <v>40</v>
      </c>
      <c r="Y49" s="4" t="s">
        <v>32</v>
      </c>
      <c r="Z49" s="36">
        <f t="shared" si="39"/>
        <v>1.4684489999999999</v>
      </c>
      <c r="AA49" s="36">
        <f t="shared" si="31"/>
        <v>1.085</v>
      </c>
      <c r="AB49" s="36">
        <f t="shared" si="32"/>
        <v>1.823</v>
      </c>
      <c r="AC49" s="36">
        <f t="shared" si="33"/>
        <v>2.6892078000000001</v>
      </c>
      <c r="AD49" s="36">
        <f t="shared" si="34"/>
        <v>2.4108000000000001</v>
      </c>
      <c r="AE49" s="36">
        <f t="shared" si="35"/>
        <v>3.0022000000000002</v>
      </c>
      <c r="AF49" s="36">
        <f t="shared" si="36"/>
        <v>3.97817</v>
      </c>
      <c r="AG49" s="36">
        <f t="shared" si="37"/>
        <v>3.419</v>
      </c>
      <c r="AH49" s="36">
        <f t="shared" si="38"/>
        <v>4.58</v>
      </c>
    </row>
    <row r="50" spans="1:34" ht="15" thickBot="1" x14ac:dyDescent="0.4">
      <c r="M50" s="38"/>
      <c r="N50" s="7" t="s">
        <v>31</v>
      </c>
      <c r="O50" s="34" t="str">
        <f>CONCATENATE(ROUND(Z50,1)," m/s")</f>
        <v>1.3 m/s</v>
      </c>
      <c r="P50" s="35" t="str">
        <f>CONCATENATE("[",ROUND(AA50,1)," m/s ; ", ROUND(AB50,1)," m/s]")</f>
        <v>[1 m/s ; 1.7 m/s]</v>
      </c>
      <c r="Q50" s="34" t="str">
        <f>CONCATENATE(ROUND(AC50,1)," m/s")</f>
        <v>3.2 m/s</v>
      </c>
      <c r="R50" s="35" t="str">
        <f>CONCATENATE("[",ROUND(AD50,1)," m/s ; ", ROUND(AE50,1)," m/s]")</f>
        <v>[2.7 m/s ; 3.8 m/s]</v>
      </c>
      <c r="S50" s="34" t="str">
        <f>CONCATENATE(ROUND(AF50,1)," m/s")</f>
        <v>5.7 m/s</v>
      </c>
      <c r="T50" s="35" t="str">
        <f>CONCATENATE("[",ROUND(AG50,1)," m/s ; ", ROUND(AH50,1)," m/s]")</f>
        <v>[4.4 m/s ; 7.4 m/s]</v>
      </c>
      <c r="X50" s="38"/>
      <c r="Y50" s="7" t="s">
        <v>31</v>
      </c>
      <c r="Z50" s="36">
        <f t="shared" si="39"/>
        <v>1.3308549999999999</v>
      </c>
      <c r="AA50" s="36">
        <f t="shared" si="31"/>
        <v>0.96599999999999997</v>
      </c>
      <c r="AB50" s="36">
        <f t="shared" si="32"/>
        <v>1.706</v>
      </c>
      <c r="AC50" s="36">
        <f t="shared" si="33"/>
        <v>3.2344822102040802</v>
      </c>
      <c r="AD50" s="36">
        <f t="shared" si="34"/>
        <v>2.7370000000000001</v>
      </c>
      <c r="AE50" s="36">
        <f t="shared" si="35"/>
        <v>3.7545999999999999</v>
      </c>
      <c r="AF50" s="36">
        <f t="shared" si="36"/>
        <v>5.7327399999999997</v>
      </c>
      <c r="AG50" s="36">
        <f t="shared" si="37"/>
        <v>4.4089999999999998</v>
      </c>
      <c r="AH50" s="36">
        <f t="shared" si="38"/>
        <v>7.3769999999999998</v>
      </c>
    </row>
    <row r="51" spans="1:34" ht="15" thickBot="1" x14ac:dyDescent="0.4">
      <c r="C51" t="s">
        <v>20</v>
      </c>
      <c r="M51" s="37" t="s">
        <v>41</v>
      </c>
      <c r="N51" s="4" t="s">
        <v>32</v>
      </c>
      <c r="O51" s="34" t="str">
        <f>CONCATENATE(ROUND(Z51,1)," km")</f>
        <v>8.5 km</v>
      </c>
      <c r="P51" s="35" t="str">
        <f>CONCATENATE("[",ROUND(AA51,1)," km ; ", ROUND(AB51,1)," km]")</f>
        <v>[5.9 km ; 9.8 km]</v>
      </c>
      <c r="Q51" s="34" t="str">
        <f>CONCATENATE(ROUND(AC51,1)," km")</f>
        <v>11.7 km</v>
      </c>
      <c r="R51" s="35" t="str">
        <f>CONCATENATE("[",ROUND(AD51,1)," km ; ", ROUND(AE51,1)," km]")</f>
        <v>[10.7 km ; 12.6 km]</v>
      </c>
      <c r="S51" s="34" t="str">
        <f>CONCATENATE(ROUND(AF51,1)," km")</f>
        <v>16.1 km</v>
      </c>
      <c r="T51" s="35" t="str">
        <f>CONCATENATE("[",ROUND(AG51,1)," km ; ", ROUND(AH51,1)," km]")</f>
        <v>[16.1 km ; 16.1 km]</v>
      </c>
      <c r="X51" s="37" t="s">
        <v>41</v>
      </c>
      <c r="Y51" s="4" t="s">
        <v>32</v>
      </c>
      <c r="Z51" s="36">
        <f t="shared" si="39"/>
        <v>8.4780698999999995</v>
      </c>
      <c r="AA51" s="36">
        <f t="shared" si="31"/>
        <v>5.9359999999999999</v>
      </c>
      <c r="AB51" s="36">
        <f t="shared" si="32"/>
        <v>9.7721</v>
      </c>
      <c r="AC51" s="36">
        <f t="shared" si="33"/>
        <v>11.699539151836699</v>
      </c>
      <c r="AD51" s="36">
        <f t="shared" si="34"/>
        <v>10.68088</v>
      </c>
      <c r="AE51" s="36">
        <f t="shared" si="35"/>
        <v>12.630179999999999</v>
      </c>
      <c r="AF51" s="36">
        <f t="shared" si="36"/>
        <v>16.092788500000001</v>
      </c>
      <c r="AG51" s="36">
        <f t="shared" si="37"/>
        <v>16.093</v>
      </c>
      <c r="AH51" s="36">
        <f t="shared" si="38"/>
        <v>16.093</v>
      </c>
    </row>
    <row r="52" spans="1:34" ht="15" thickBot="1" x14ac:dyDescent="0.4">
      <c r="B52" t="s">
        <v>10</v>
      </c>
      <c r="C52" t="s">
        <v>11</v>
      </c>
      <c r="D52" t="s">
        <v>28</v>
      </c>
      <c r="E52" t="s">
        <v>29</v>
      </c>
      <c r="F52" t="s">
        <v>0</v>
      </c>
      <c r="G52" t="s">
        <v>30</v>
      </c>
      <c r="H52" t="s">
        <v>7</v>
      </c>
      <c r="I52" t="s">
        <v>1</v>
      </c>
      <c r="J52" t="s">
        <v>4</v>
      </c>
      <c r="M52" s="38"/>
      <c r="N52" s="7" t="s">
        <v>31</v>
      </c>
      <c r="O52" s="34" t="str">
        <f>CONCATENATE(ROUND(Z52,1)," km")</f>
        <v>9 km</v>
      </c>
      <c r="P52" s="35" t="str">
        <f>CONCATENATE("[",ROUND(AA52,1)," km ; ", ROUND(AB52,1)," km]")</f>
        <v>[7.3 km ; 9.9 km]</v>
      </c>
      <c r="Q52" s="34" t="str">
        <f>CONCATENATE(ROUND(AC52,2)," km")</f>
        <v>12.98 km</v>
      </c>
      <c r="R52" s="35" t="str">
        <f>CONCATENATE("[",ROUND(AD52,1)," km ; ", ROUND(AE52,1)," km]")</f>
        <v>[12 km ; 13.9 km]</v>
      </c>
      <c r="S52" s="34" t="str">
        <f>CONCATENATE(ROUND(AF52,1)," km")</f>
        <v>16.1 km</v>
      </c>
      <c r="T52" s="35" t="str">
        <f>CONCATENATE("[",ROUND(AG52,1)," km ; ", ROUND(AH52,1)," km]")</f>
        <v>[16.1 km ; 16.1 km]</v>
      </c>
      <c r="X52" s="38"/>
      <c r="Y52" s="7" t="s">
        <v>31</v>
      </c>
      <c r="Z52" s="36">
        <f t="shared" si="39"/>
        <v>8.9659224999999996</v>
      </c>
      <c r="AA52" s="36">
        <f t="shared" ref="AA52:AA58" si="40">D120</f>
        <v>7.2759999999999998</v>
      </c>
      <c r="AB52" s="36">
        <f t="shared" ref="AB52:AB58" si="41">E120</f>
        <v>9.9215999999999998</v>
      </c>
      <c r="AC52" s="36">
        <f t="shared" ref="AC52:AC58" si="42">F120</f>
        <v>12.9837216097186</v>
      </c>
      <c r="AD52" s="36">
        <f t="shared" ref="AD52:AD58" si="43">G120</f>
        <v>12.0075555555556</v>
      </c>
      <c r="AE52" s="36">
        <f t="shared" ref="AE52:AE58" si="44">H120</f>
        <v>13.8660208333333</v>
      </c>
      <c r="AF52" s="36">
        <f t="shared" ref="AF52:AF58" si="45">I120</f>
        <v>16.0929945</v>
      </c>
      <c r="AG52" s="36">
        <f t="shared" ref="AG52:AG58" si="46">J120</f>
        <v>16.093</v>
      </c>
      <c r="AH52" s="36">
        <f t="shared" ref="AH52:AH58" si="47">K120</f>
        <v>16.093</v>
      </c>
    </row>
    <row r="53" spans="1:34" ht="15" thickBot="1" x14ac:dyDescent="0.4">
      <c r="A53" t="s">
        <v>32</v>
      </c>
      <c r="B53" s="3">
        <f>B29</f>
        <v>1746</v>
      </c>
      <c r="C53">
        <v>1745</v>
      </c>
      <c r="D53">
        <v>2.5579999999999998</v>
      </c>
      <c r="E53">
        <v>9.8729999999999993</v>
      </c>
      <c r="F53">
        <v>10.003</v>
      </c>
      <c r="G53">
        <v>11.675000000000001</v>
      </c>
      <c r="H53">
        <v>16.093</v>
      </c>
      <c r="I53">
        <v>16.093</v>
      </c>
      <c r="J53">
        <v>1</v>
      </c>
      <c r="M53" s="37" t="s">
        <v>42</v>
      </c>
      <c r="N53" s="4" t="s">
        <v>32</v>
      </c>
      <c r="O53" s="34" t="str">
        <f>CONCATENATE(ROUND(Z53,1),"  %")</f>
        <v>22  %</v>
      </c>
      <c r="P53" s="35" t="str">
        <f>CONCATENATE("[",ROUND(AA53,1),"  % ; ", ROUND(AB53,1),"  %]")</f>
        <v>[8.4  % ; 40.2  %]</v>
      </c>
      <c r="Q53" s="34" t="str">
        <f>CONCATENATE(ROUND(AC53,1),"  %")</f>
        <v>59.4  %</v>
      </c>
      <c r="R53" s="35" t="str">
        <f>CONCATENATE("[",ROUND(AD53,1),"  % ; ", ROUND(AE53,1),"  %]")</f>
        <v>[51.9  % ; 66.1  %]</v>
      </c>
      <c r="S53" s="34" t="str">
        <f>CONCATENATE(ROUND(AF53,1),"  %")</f>
        <v>85  %</v>
      </c>
      <c r="T53" s="35" t="str">
        <f>CONCATENATE("[",ROUND(AG53,1),"  % ; ", ROUND(AH53,1),"  %]")</f>
        <v>[79  % ; 91.8  %]</v>
      </c>
      <c r="X53" s="37" t="s">
        <v>42</v>
      </c>
      <c r="Y53" s="4" t="s">
        <v>32</v>
      </c>
      <c r="Z53" s="36">
        <f t="shared" si="39"/>
        <v>22.0382</v>
      </c>
      <c r="AA53" s="36">
        <f t="shared" si="40"/>
        <v>8.4</v>
      </c>
      <c r="AB53" s="36">
        <f t="shared" si="41"/>
        <v>40.200000000000003</v>
      </c>
      <c r="AC53" s="36">
        <f t="shared" si="42"/>
        <v>59.414036525592898</v>
      </c>
      <c r="AD53" s="36">
        <f t="shared" si="43"/>
        <v>51.8913043478261</v>
      </c>
      <c r="AE53" s="36">
        <f t="shared" si="44"/>
        <v>66.086956521739097</v>
      </c>
      <c r="AF53" s="36">
        <f t="shared" si="45"/>
        <v>85.041399999999996</v>
      </c>
      <c r="AG53" s="36">
        <f t="shared" si="46"/>
        <v>79</v>
      </c>
      <c r="AH53" s="36">
        <f t="shared" si="47"/>
        <v>91.8</v>
      </c>
    </row>
    <row r="54" spans="1:34" ht="15" thickBot="1" x14ac:dyDescent="0.4">
      <c r="M54" s="38"/>
      <c r="N54" s="7" t="s">
        <v>31</v>
      </c>
      <c r="O54" s="34" t="str">
        <f>CONCATENATE(ROUND(Z54,1),"  %")</f>
        <v>17.5  %</v>
      </c>
      <c r="P54" s="35" t="str">
        <f>CONCATENATE("[",ROUND(AA54,1),"  % ; ", ROUND(AB54,1),"  %]")</f>
        <v>[2.3  % ; 39  %]</v>
      </c>
      <c r="Q54" s="34" t="str">
        <f>CONCATENATE(ROUND(AC54,1),"  %")</f>
        <v>64.3  %</v>
      </c>
      <c r="R54" s="35" t="str">
        <f>CONCATENATE("[",ROUND(AD54,1),"  % ; ", ROUND(AE54,1),"  %]")</f>
        <v>[55.6  % ; 73.7  %]</v>
      </c>
      <c r="S54" s="34" t="str">
        <f>CONCATENATE(ROUND(AF54,1),"  %")</f>
        <v>95.7  %</v>
      </c>
      <c r="T54" s="35" t="str">
        <f>CONCATENATE("[",ROUND(AG54,1),"  % ; ", ROUND(AH54,1),"  %]")</f>
        <v>[91  % ; 99  %]</v>
      </c>
      <c r="X54" s="38"/>
      <c r="Y54" s="7" t="s">
        <v>31</v>
      </c>
      <c r="Z54" s="36">
        <f t="shared" ref="Z54:Z58" si="48">C122</f>
        <v>17.468399999999999</v>
      </c>
      <c r="AA54" s="36">
        <f t="shared" si="40"/>
        <v>2.2999999999999998</v>
      </c>
      <c r="AB54" s="36">
        <f t="shared" si="41"/>
        <v>39</v>
      </c>
      <c r="AC54" s="36">
        <f t="shared" si="42"/>
        <v>64.330393321245893</v>
      </c>
      <c r="AD54" s="36">
        <f t="shared" si="43"/>
        <v>55.568181818181799</v>
      </c>
      <c r="AE54" s="36">
        <f t="shared" si="44"/>
        <v>73.651162790697697</v>
      </c>
      <c r="AF54" s="36">
        <f t="shared" si="45"/>
        <v>95.732500000000002</v>
      </c>
      <c r="AG54" s="36">
        <f t="shared" si="46"/>
        <v>91</v>
      </c>
      <c r="AH54" s="36">
        <f t="shared" si="47"/>
        <v>99</v>
      </c>
    </row>
    <row r="55" spans="1:34" ht="15" thickBot="1" x14ac:dyDescent="0.4">
      <c r="C55" t="s">
        <v>21</v>
      </c>
      <c r="M55" s="37" t="s">
        <v>43</v>
      </c>
      <c r="N55" s="4" t="s">
        <v>32</v>
      </c>
      <c r="O55" s="34" t="str">
        <f>CONCATENATE(ROUND(Z55,1)," m/s")</f>
        <v>3.5 m/s</v>
      </c>
      <c r="P55" s="35" t="str">
        <f>CONCATENATE("[",ROUND(AA55,1)," m/s ; ", ROUND(AB55,1)," m/s]")</f>
        <v>[2.7 m/s ; 4.4 m/s]</v>
      </c>
      <c r="Q55" s="34" t="str">
        <f>CONCATENATE(ROUND(AC55,1)," m/s")</f>
        <v>6.8 m/s</v>
      </c>
      <c r="R55" s="35" t="str">
        <f>CONCATENATE("[",ROUND(AD55,1)," m/s ; ", ROUND(AE55,1)," m/s]")</f>
        <v>[5.8 m/s ; 7.9 m/s]</v>
      </c>
      <c r="S55" s="34" t="str">
        <f>CONCATENATE(ROUND(AF55,1)," m/s")</f>
        <v>10.9 m/s</v>
      </c>
      <c r="T55" s="35" t="str">
        <f>CONCATENATE("[",ROUND(AG55,1)," m/s ; ", ROUND(AH55,1)," m/s]")</f>
        <v>[8.8 m/s ; 13.7 m/s]</v>
      </c>
      <c r="X55" s="37" t="s">
        <v>43</v>
      </c>
      <c r="Y55" s="4" t="s">
        <v>32</v>
      </c>
      <c r="Z55" s="36">
        <f t="shared" si="48"/>
        <v>3.458993</v>
      </c>
      <c r="AA55" s="36">
        <f t="shared" si="40"/>
        <v>2.71</v>
      </c>
      <c r="AB55" s="36">
        <f t="shared" si="41"/>
        <v>4.4059999999999997</v>
      </c>
      <c r="AC55" s="36">
        <f t="shared" si="42"/>
        <v>6.7937164287277296</v>
      </c>
      <c r="AD55" s="36">
        <f t="shared" si="43"/>
        <v>5.8043750000000003</v>
      </c>
      <c r="AE55" s="36">
        <f t="shared" si="44"/>
        <v>7.9329999999999998</v>
      </c>
      <c r="AF55" s="36">
        <f t="shared" si="45"/>
        <v>10.903777</v>
      </c>
      <c r="AG55" s="36">
        <f t="shared" si="46"/>
        <v>8.8079999999999998</v>
      </c>
      <c r="AH55" s="36">
        <f t="shared" si="47"/>
        <v>13.68</v>
      </c>
    </row>
    <row r="56" spans="1:34" ht="15" thickBot="1" x14ac:dyDescent="0.4">
      <c r="B56" t="s">
        <v>10</v>
      </c>
      <c r="C56" t="s">
        <v>11</v>
      </c>
      <c r="D56" t="s">
        <v>28</v>
      </c>
      <c r="E56" t="s">
        <v>29</v>
      </c>
      <c r="F56" t="s">
        <v>0</v>
      </c>
      <c r="G56" t="s">
        <v>30</v>
      </c>
      <c r="H56" t="s">
        <v>7</v>
      </c>
      <c r="I56" t="s">
        <v>1</v>
      </c>
      <c r="J56" t="s">
        <v>4</v>
      </c>
      <c r="M56" s="38"/>
      <c r="N56" s="7" t="s">
        <v>31</v>
      </c>
      <c r="O56" s="34" t="str">
        <f>CONCATENATE(ROUND(Z56,1)," m/s")</f>
        <v>3.4 m/s</v>
      </c>
      <c r="P56" s="35" t="str">
        <f>CONCATENATE("[",ROUND(AA56,1)," m/s ; ", ROUND(AB56,1)," m/s]")</f>
        <v>[2.4 m/s ; 4.7 m/s]</v>
      </c>
      <c r="Q56" s="34" t="str">
        <f>CONCATENATE(ROUND(AC56,1)," m/s")</f>
        <v>8.9 m/s</v>
      </c>
      <c r="R56" s="35" t="str">
        <f>CONCATENATE("[",ROUND(AD56,1)," m/s ; ", ROUND(AE56,1)," m/s]")</f>
        <v>[7.5 m/s ; 10.4 m/s]</v>
      </c>
      <c r="S56" s="34" t="str">
        <f>CONCATENATE(ROUND(AF56,1)," m/s")</f>
        <v>15.4 m/s</v>
      </c>
      <c r="T56" s="35" t="str">
        <f>CONCATENATE("[",ROUND(AG56,1)," m/s ; ", ROUND(AH56,1)," m/s]")</f>
        <v>[12.8 m/s ; 18.4 m/s]</v>
      </c>
      <c r="X56" s="38"/>
      <c r="Y56" s="7" t="s">
        <v>31</v>
      </c>
      <c r="Z56" s="36">
        <f t="shared" si="48"/>
        <v>3.4000859999999999</v>
      </c>
      <c r="AA56" s="36">
        <f t="shared" si="40"/>
        <v>2.4449999999999998</v>
      </c>
      <c r="AB56" s="36">
        <f t="shared" si="41"/>
        <v>4.6619999999999999</v>
      </c>
      <c r="AC56" s="36">
        <f t="shared" si="42"/>
        <v>8.9224369354580695</v>
      </c>
      <c r="AD56" s="36">
        <f t="shared" si="43"/>
        <v>7.4775609756097596</v>
      </c>
      <c r="AE56" s="36">
        <f t="shared" si="44"/>
        <v>10.424782608695701</v>
      </c>
      <c r="AF56" s="36">
        <f t="shared" si="45"/>
        <v>15.414137999999999</v>
      </c>
      <c r="AG56" s="36">
        <f t="shared" si="46"/>
        <v>12.836</v>
      </c>
      <c r="AH56" s="36">
        <f t="shared" si="47"/>
        <v>18.36</v>
      </c>
    </row>
    <row r="57" spans="1:34" ht="15" thickBot="1" x14ac:dyDescent="0.4">
      <c r="A57" t="s">
        <v>31</v>
      </c>
      <c r="B57" s="3">
        <f>B49</f>
        <v>15936</v>
      </c>
      <c r="C57">
        <v>15912</v>
      </c>
      <c r="D57">
        <v>0.188</v>
      </c>
      <c r="E57">
        <v>9.9269999999999996</v>
      </c>
      <c r="F57">
        <v>14.364000000000001</v>
      </c>
      <c r="G57">
        <v>12.791</v>
      </c>
      <c r="H57">
        <v>16.093</v>
      </c>
      <c r="I57">
        <v>16.093</v>
      </c>
      <c r="J57">
        <v>24</v>
      </c>
      <c r="M57" s="37" t="s">
        <v>44</v>
      </c>
      <c r="N57" s="4" t="s">
        <v>32</v>
      </c>
      <c r="O57" s="34" t="str">
        <f>CONCATENATE(ROUND(Z57,1)," ")</f>
        <v xml:space="preserve">3.5 </v>
      </c>
      <c r="P57" s="35" t="str">
        <f>CONCATENATE("[",ROUND(AA57,1),"  ; ", ROUND(AB57,1)," ]")</f>
        <v>[2  ; 4 ]</v>
      </c>
      <c r="Q57" s="34" t="str">
        <f>CONCATENATE(ROUND(AC57,1)," ")</f>
        <v xml:space="preserve">5.6 </v>
      </c>
      <c r="R57" s="35" t="str">
        <f>CONCATENATE("[",ROUND(AD57,1),"  ; ", ROUND(AE57,1)," ]")</f>
        <v>[5.1  ; 6 ]</v>
      </c>
      <c r="S57" s="34" t="str">
        <f>CONCATENATE(ROUND(AF57,1)," ")</f>
        <v xml:space="preserve">7.7 </v>
      </c>
      <c r="T57" s="35" t="str">
        <f>CONCATENATE("[",ROUND(AG57,1),"  ; ", ROUND(AH57,1)," ]")</f>
        <v>[7  ; 8 ]</v>
      </c>
      <c r="X57" s="37" t="s">
        <v>44</v>
      </c>
      <c r="Y57" s="4" t="s">
        <v>32</v>
      </c>
      <c r="Z57" s="36">
        <f t="shared" si="48"/>
        <v>3.5375999999999999</v>
      </c>
      <c r="AA57" s="36">
        <f t="shared" si="40"/>
        <v>2</v>
      </c>
      <c r="AB57" s="36">
        <f t="shared" si="41"/>
        <v>4</v>
      </c>
      <c r="AC57" s="36">
        <f t="shared" si="42"/>
        <v>5.5511207856368001</v>
      </c>
      <c r="AD57" s="36">
        <f t="shared" si="43"/>
        <v>5.06666666666667</v>
      </c>
      <c r="AE57" s="36">
        <f t="shared" si="44"/>
        <v>6.0416666666666696</v>
      </c>
      <c r="AF57" s="36">
        <f t="shared" si="45"/>
        <v>7.7100999999999997</v>
      </c>
      <c r="AG57" s="36">
        <f t="shared" si="46"/>
        <v>7</v>
      </c>
      <c r="AH57" s="36">
        <f t="shared" si="47"/>
        <v>8</v>
      </c>
    </row>
    <row r="58" spans="1:34" ht="15" thickBot="1" x14ac:dyDescent="0.4">
      <c r="M58" s="38"/>
      <c r="N58" s="7" t="s">
        <v>31</v>
      </c>
      <c r="O58" s="34" t="str">
        <f>CONCATENATE(ROUND(Z58,1)," ")</f>
        <v xml:space="preserve">0.8 </v>
      </c>
      <c r="P58" s="35" t="str">
        <f>CONCATENATE("[",ROUND(AA58,1),"  ; ", ROUND(AB58,1)," ]")</f>
        <v>[0  ; 1 ]</v>
      </c>
      <c r="Q58" s="34" t="str">
        <f>CONCATENATE(ROUND(AC58,1)," ")</f>
        <v xml:space="preserve">3.1 </v>
      </c>
      <c r="R58" s="35" t="str">
        <f>CONCATENATE("[",ROUND(AD58,1),"  ; ", ROUND(AE58,1)," ]")</f>
        <v>[2.5  ; 3.8 ]</v>
      </c>
      <c r="S58" s="34" t="str">
        <f>CONCATENATE(ROUND(AF58,1)," ")</f>
        <v xml:space="preserve">6.2 </v>
      </c>
      <c r="T58" s="35" t="str">
        <f>CONCATENATE("[",ROUND(AG58,1),"  ; ", ROUND(AH58,1)," ]")</f>
        <v>[5  ; 7.4 ]</v>
      </c>
      <c r="X58" s="38"/>
      <c r="Y58" s="7" t="s">
        <v>31</v>
      </c>
      <c r="Z58" s="36">
        <f t="shared" si="48"/>
        <v>0.83840000000000003</v>
      </c>
      <c r="AA58" s="36">
        <f t="shared" si="40"/>
        <v>0</v>
      </c>
      <c r="AB58" s="36">
        <f t="shared" si="41"/>
        <v>1</v>
      </c>
      <c r="AC58" s="36">
        <f t="shared" si="42"/>
        <v>3.1265556172754798</v>
      </c>
      <c r="AD58" s="36">
        <f t="shared" si="43"/>
        <v>2.48</v>
      </c>
      <c r="AE58" s="36">
        <f t="shared" si="44"/>
        <v>3.75</v>
      </c>
      <c r="AF58" s="36">
        <f t="shared" si="45"/>
        <v>6.1562999999999999</v>
      </c>
      <c r="AG58" s="36">
        <f t="shared" si="46"/>
        <v>5</v>
      </c>
      <c r="AH58" s="36">
        <f t="shared" si="47"/>
        <v>7.4</v>
      </c>
    </row>
    <row r="59" spans="1:34" x14ac:dyDescent="0.35">
      <c r="C59" t="s">
        <v>22</v>
      </c>
    </row>
    <row r="60" spans="1:34" x14ac:dyDescent="0.35">
      <c r="B60" t="s">
        <v>10</v>
      </c>
      <c r="C60" t="s">
        <v>11</v>
      </c>
      <c r="D60" t="s">
        <v>28</v>
      </c>
      <c r="E60" t="s">
        <v>29</v>
      </c>
      <c r="F60" t="s">
        <v>0</v>
      </c>
      <c r="G60" t="s">
        <v>30</v>
      </c>
      <c r="H60" t="s">
        <v>7</v>
      </c>
      <c r="I60" t="s">
        <v>1</v>
      </c>
      <c r="J60" t="s">
        <v>4</v>
      </c>
    </row>
    <row r="61" spans="1:34" x14ac:dyDescent="0.35">
      <c r="A61" t="s">
        <v>32</v>
      </c>
      <c r="B61" s="3">
        <f>B53</f>
        <v>1746</v>
      </c>
      <c r="C61">
        <v>1577</v>
      </c>
      <c r="D61" s="1">
        <v>0</v>
      </c>
      <c r="E61" s="1">
        <v>44</v>
      </c>
      <c r="F61" s="1">
        <v>66</v>
      </c>
      <c r="G61" s="1">
        <v>59.32</v>
      </c>
      <c r="H61" s="1">
        <v>78</v>
      </c>
      <c r="I61" s="1">
        <v>100</v>
      </c>
      <c r="J61" s="1">
        <v>169</v>
      </c>
    </row>
    <row r="63" spans="1:34" x14ac:dyDescent="0.35">
      <c r="C63" t="s">
        <v>23</v>
      </c>
    </row>
    <row r="64" spans="1:34" x14ac:dyDescent="0.35">
      <c r="B64" t="s">
        <v>10</v>
      </c>
      <c r="C64" t="s">
        <v>11</v>
      </c>
      <c r="D64" t="s">
        <v>28</v>
      </c>
      <c r="E64" t="s">
        <v>29</v>
      </c>
      <c r="F64" t="s">
        <v>0</v>
      </c>
      <c r="G64" t="s">
        <v>30</v>
      </c>
      <c r="H64" t="s">
        <v>7</v>
      </c>
      <c r="I64" t="s">
        <v>1</v>
      </c>
      <c r="J64" t="s">
        <v>4</v>
      </c>
    </row>
    <row r="65" spans="1:10" x14ac:dyDescent="0.35">
      <c r="A65" t="s">
        <v>31</v>
      </c>
      <c r="B65" s="3">
        <f>B57</f>
        <v>15936</v>
      </c>
      <c r="C65">
        <v>14944</v>
      </c>
      <c r="D65">
        <v>0</v>
      </c>
      <c r="E65">
        <v>48</v>
      </c>
      <c r="F65">
        <v>74</v>
      </c>
      <c r="G65">
        <v>65.2</v>
      </c>
      <c r="H65">
        <v>88</v>
      </c>
      <c r="I65">
        <v>100</v>
      </c>
      <c r="J65">
        <v>992</v>
      </c>
    </row>
    <row r="67" spans="1:10" x14ac:dyDescent="0.35">
      <c r="C67" t="s">
        <v>24</v>
      </c>
    </row>
    <row r="68" spans="1:10" x14ac:dyDescent="0.35">
      <c r="B68" t="s">
        <v>10</v>
      </c>
      <c r="C68" t="s">
        <v>11</v>
      </c>
      <c r="D68" t="s">
        <v>28</v>
      </c>
      <c r="E68" t="s">
        <v>29</v>
      </c>
      <c r="F68" t="s">
        <v>0</v>
      </c>
      <c r="G68" t="s">
        <v>30</v>
      </c>
      <c r="H68" t="s">
        <v>7</v>
      </c>
      <c r="I68" t="s">
        <v>1</v>
      </c>
      <c r="J68" t="s">
        <v>4</v>
      </c>
    </row>
    <row r="69" spans="1:10" x14ac:dyDescent="0.35">
      <c r="A69" t="s">
        <v>32</v>
      </c>
      <c r="B69" s="3">
        <f>B61</f>
        <v>1746</v>
      </c>
      <c r="C69">
        <v>1205</v>
      </c>
      <c r="D69">
        <v>0.5</v>
      </c>
      <c r="E69">
        <v>4.45</v>
      </c>
      <c r="F69">
        <v>6.19</v>
      </c>
      <c r="G69">
        <v>6.806</v>
      </c>
      <c r="H69">
        <v>8.7100000000000009</v>
      </c>
      <c r="I69">
        <v>27.58</v>
      </c>
      <c r="J69">
        <v>541</v>
      </c>
    </row>
    <row r="71" spans="1:10" x14ac:dyDescent="0.35">
      <c r="C71" t="s">
        <v>25</v>
      </c>
    </row>
    <row r="72" spans="1:10" x14ac:dyDescent="0.35">
      <c r="B72" t="s">
        <v>10</v>
      </c>
      <c r="C72" t="s">
        <v>11</v>
      </c>
      <c r="D72" t="s">
        <v>28</v>
      </c>
      <c r="E72" t="s">
        <v>29</v>
      </c>
      <c r="F72" t="s">
        <v>0</v>
      </c>
      <c r="G72" t="s">
        <v>30</v>
      </c>
      <c r="H72" t="s">
        <v>7</v>
      </c>
      <c r="I72" t="s">
        <v>1</v>
      </c>
      <c r="J72" t="s">
        <v>4</v>
      </c>
    </row>
    <row r="73" spans="1:10" x14ac:dyDescent="0.35">
      <c r="A73" t="s">
        <v>31</v>
      </c>
      <c r="B73" s="3">
        <f>B65</f>
        <v>15936</v>
      </c>
      <c r="C73">
        <v>14149</v>
      </c>
      <c r="D73">
        <v>0.18</v>
      </c>
      <c r="E73">
        <v>5.08</v>
      </c>
      <c r="F73">
        <v>8.18</v>
      </c>
      <c r="G73">
        <v>8.9429999999999996</v>
      </c>
      <c r="H73">
        <v>12.37</v>
      </c>
      <c r="I73">
        <v>28.82</v>
      </c>
      <c r="J73">
        <v>1787</v>
      </c>
    </row>
    <row r="75" spans="1:10" x14ac:dyDescent="0.35">
      <c r="C75" t="s">
        <v>26</v>
      </c>
    </row>
    <row r="76" spans="1:10" x14ac:dyDescent="0.35">
      <c r="B76" t="s">
        <v>10</v>
      </c>
      <c r="C76" t="s">
        <v>11</v>
      </c>
      <c r="D76" t="s">
        <v>28</v>
      </c>
      <c r="E76" t="s">
        <v>29</v>
      </c>
      <c r="F76" t="s">
        <v>0</v>
      </c>
      <c r="G76" t="s">
        <v>30</v>
      </c>
      <c r="H76" t="s">
        <v>7</v>
      </c>
      <c r="I76" t="s">
        <v>1</v>
      </c>
      <c r="J76" t="s">
        <v>4</v>
      </c>
    </row>
    <row r="77" spans="1:10" x14ac:dyDescent="0.35">
      <c r="A77" t="s">
        <v>32</v>
      </c>
      <c r="B77" s="3">
        <f>B69</f>
        <v>1746</v>
      </c>
      <c r="C77">
        <v>1673</v>
      </c>
      <c r="D77">
        <v>0</v>
      </c>
      <c r="E77">
        <v>5</v>
      </c>
      <c r="F77">
        <v>6</v>
      </c>
      <c r="G77">
        <v>5.55</v>
      </c>
      <c r="H77">
        <v>7</v>
      </c>
      <c r="I77">
        <v>9</v>
      </c>
      <c r="J77">
        <v>73</v>
      </c>
    </row>
    <row r="79" spans="1:10" x14ac:dyDescent="0.35">
      <c r="C79" t="s">
        <v>27</v>
      </c>
    </row>
    <row r="80" spans="1:10" x14ac:dyDescent="0.35">
      <c r="B80" t="s">
        <v>10</v>
      </c>
      <c r="C80" t="s">
        <v>11</v>
      </c>
      <c r="D80" t="s">
        <v>28</v>
      </c>
      <c r="E80" t="s">
        <v>29</v>
      </c>
      <c r="F80" t="s">
        <v>0</v>
      </c>
      <c r="G80" t="s">
        <v>30</v>
      </c>
      <c r="H80" t="s">
        <v>7</v>
      </c>
      <c r="I80" t="s">
        <v>1</v>
      </c>
      <c r="J80" t="s">
        <v>4</v>
      </c>
    </row>
    <row r="81" spans="1:10" x14ac:dyDescent="0.35">
      <c r="A81" t="s">
        <v>31</v>
      </c>
      <c r="B81" s="3">
        <f>B73</f>
        <v>15936</v>
      </c>
      <c r="C81">
        <v>15598</v>
      </c>
      <c r="D81">
        <v>0</v>
      </c>
      <c r="E81">
        <v>1</v>
      </c>
      <c r="F81">
        <v>3</v>
      </c>
      <c r="G81">
        <v>3.129</v>
      </c>
      <c r="H81">
        <v>5</v>
      </c>
      <c r="I81">
        <v>9</v>
      </c>
      <c r="J81">
        <v>338</v>
      </c>
    </row>
    <row r="85" spans="1:10" x14ac:dyDescent="0.35">
      <c r="A85" s="1" t="s">
        <v>48</v>
      </c>
    </row>
    <row r="86" spans="1:10" x14ac:dyDescent="0.35">
      <c r="A86" s="1" t="s">
        <v>49</v>
      </c>
    </row>
    <row r="87" spans="1:10" x14ac:dyDescent="0.35">
      <c r="A87" s="1" t="s">
        <v>50</v>
      </c>
    </row>
    <row r="88" spans="1:10" x14ac:dyDescent="0.35">
      <c r="A88" s="1" t="s">
        <v>51</v>
      </c>
    </row>
    <row r="89" spans="1:10" x14ac:dyDescent="0.35">
      <c r="A89" s="1" t="s">
        <v>52</v>
      </c>
    </row>
    <row r="90" spans="1:10" ht="16.5" x14ac:dyDescent="0.35">
      <c r="A90" s="1" t="s">
        <v>53</v>
      </c>
    </row>
    <row r="91" spans="1:10" x14ac:dyDescent="0.35">
      <c r="A91" s="1" t="s">
        <v>51</v>
      </c>
    </row>
    <row r="92" spans="1:10" ht="16.5" x14ac:dyDescent="0.35">
      <c r="A92" s="1" t="s">
        <v>54</v>
      </c>
    </row>
    <row r="93" spans="1:10" x14ac:dyDescent="0.35">
      <c r="A93" s="1" t="s">
        <v>55</v>
      </c>
    </row>
    <row r="94" spans="1:10" ht="16.5" x14ac:dyDescent="0.35">
      <c r="A94" s="1" t="s">
        <v>56</v>
      </c>
    </row>
    <row r="95" spans="1:10" ht="16.5" x14ac:dyDescent="0.35">
      <c r="A95" s="1" t="s">
        <v>57</v>
      </c>
    </row>
    <row r="96" spans="1:10" x14ac:dyDescent="0.35">
      <c r="A96" s="1" t="s">
        <v>58</v>
      </c>
    </row>
    <row r="97" spans="1:19" ht="16.5" x14ac:dyDescent="0.35">
      <c r="A97" s="1" t="s">
        <v>59</v>
      </c>
    </row>
    <row r="98" spans="1:19" x14ac:dyDescent="0.35">
      <c r="A98" s="1" t="s">
        <v>60</v>
      </c>
    </row>
    <row r="99" spans="1:19" ht="16.5" x14ac:dyDescent="0.35">
      <c r="A99" s="1" t="s">
        <v>61</v>
      </c>
    </row>
    <row r="100" spans="1:19" x14ac:dyDescent="0.35">
      <c r="A100" s="1"/>
    </row>
    <row r="101" spans="1:19" x14ac:dyDescent="0.35">
      <c r="A101" s="1" t="s">
        <v>90</v>
      </c>
      <c r="B101">
        <v>23.547096400000001</v>
      </c>
      <c r="C101">
        <v>21.942</v>
      </c>
      <c r="D101">
        <v>24.992599999999999</v>
      </c>
      <c r="E101">
        <v>16.58314</v>
      </c>
      <c r="F101">
        <v>14.476800000000001</v>
      </c>
      <c r="G101">
        <v>18.7256</v>
      </c>
      <c r="H101">
        <v>16.734662</v>
      </c>
      <c r="I101">
        <v>14.224</v>
      </c>
      <c r="J101">
        <v>19.734000000000002</v>
      </c>
      <c r="K101">
        <v>7.2247680000000001</v>
      </c>
      <c r="L101">
        <v>4.6520000000000001</v>
      </c>
      <c r="M101">
        <v>9.5370000000000008</v>
      </c>
      <c r="N101">
        <v>29.709530000000001</v>
      </c>
      <c r="O101">
        <v>27.681000000000001</v>
      </c>
      <c r="P101">
        <v>31.626999999999999</v>
      </c>
      <c r="Q101">
        <v>27.029972000000001</v>
      </c>
      <c r="R101">
        <v>24.146999999999998</v>
      </c>
      <c r="S101">
        <v>30.027999999999999</v>
      </c>
    </row>
    <row r="102" spans="1:19" x14ac:dyDescent="0.35">
      <c r="A102" t="s">
        <v>103</v>
      </c>
      <c r="B102">
        <v>69.012799999999999</v>
      </c>
      <c r="C102">
        <v>66.319999999999993</v>
      </c>
      <c r="D102">
        <v>71.760000000000005</v>
      </c>
      <c r="E102">
        <v>74.238079999999997</v>
      </c>
      <c r="F102">
        <v>70.56</v>
      </c>
      <c r="G102">
        <v>77.56</v>
      </c>
      <c r="H102">
        <v>56.503799999999998</v>
      </c>
      <c r="I102">
        <v>52</v>
      </c>
      <c r="J102">
        <v>61</v>
      </c>
      <c r="K102">
        <v>58.157699999999998</v>
      </c>
      <c r="L102">
        <v>53</v>
      </c>
      <c r="M102">
        <v>64</v>
      </c>
      <c r="N102">
        <v>81.6755</v>
      </c>
      <c r="O102">
        <v>77.099999999999994</v>
      </c>
      <c r="P102">
        <v>86</v>
      </c>
      <c r="Q102">
        <v>88.340699999999998</v>
      </c>
      <c r="R102">
        <v>85</v>
      </c>
      <c r="S102">
        <v>92</v>
      </c>
    </row>
    <row r="103" spans="1:19" x14ac:dyDescent="0.35">
      <c r="A103" t="s">
        <v>110</v>
      </c>
      <c r="B103">
        <v>11.6845382</v>
      </c>
      <c r="C103">
        <v>10.5558</v>
      </c>
      <c r="D103">
        <v>12.7662</v>
      </c>
      <c r="E103">
        <v>6.9296350000000002</v>
      </c>
      <c r="F103">
        <v>5.3444000000000003</v>
      </c>
      <c r="G103">
        <v>8.3854000000000006</v>
      </c>
      <c r="H103">
        <v>6.665394</v>
      </c>
      <c r="I103">
        <v>4.1150000000000002</v>
      </c>
      <c r="J103">
        <v>8.798</v>
      </c>
      <c r="K103">
        <v>-5.6994999999999803E-2</v>
      </c>
      <c r="L103">
        <v>-2.714</v>
      </c>
      <c r="M103">
        <v>2.59</v>
      </c>
      <c r="N103">
        <v>16.107202999999998</v>
      </c>
      <c r="O103">
        <v>15.18</v>
      </c>
      <c r="P103">
        <v>17.215</v>
      </c>
      <c r="Q103">
        <v>13.795807999999999</v>
      </c>
      <c r="R103">
        <v>12.03</v>
      </c>
      <c r="S103">
        <v>15.763</v>
      </c>
    </row>
    <row r="105" spans="1:19" ht="15" thickBot="1" x14ac:dyDescent="0.4">
      <c r="C105" t="s">
        <v>111</v>
      </c>
    </row>
    <row r="106" spans="1:19" ht="15" thickBot="1" x14ac:dyDescent="0.4">
      <c r="A106" s="23" t="s">
        <v>46</v>
      </c>
      <c r="B106" s="30" t="s">
        <v>45</v>
      </c>
      <c r="C106" t="s">
        <v>91</v>
      </c>
      <c r="D106" t="s">
        <v>92</v>
      </c>
      <c r="E106" t="s">
        <v>93</v>
      </c>
      <c r="F106" t="s">
        <v>94</v>
      </c>
      <c r="G106" t="s">
        <v>95</v>
      </c>
      <c r="H106" t="s">
        <v>96</v>
      </c>
      <c r="I106" t="s">
        <v>97</v>
      </c>
      <c r="J106" t="s">
        <v>98</v>
      </c>
      <c r="K106" t="s">
        <v>99</v>
      </c>
    </row>
    <row r="107" spans="1:19" x14ac:dyDescent="0.35">
      <c r="A107" s="39" t="s">
        <v>35</v>
      </c>
      <c r="B107" s="24" t="s">
        <v>32</v>
      </c>
      <c r="C107">
        <v>12.226194</v>
      </c>
      <c r="D107">
        <v>9.6869999999999994</v>
      </c>
      <c r="E107">
        <v>15.077999999999999</v>
      </c>
      <c r="F107">
        <v>18.204348599999999</v>
      </c>
      <c r="G107">
        <v>16.882200000000001</v>
      </c>
      <c r="H107">
        <v>19.384</v>
      </c>
      <c r="I107">
        <v>23.419374999999999</v>
      </c>
      <c r="J107">
        <v>21.954000000000001</v>
      </c>
      <c r="K107">
        <v>25.091000000000001</v>
      </c>
    </row>
    <row r="108" spans="1:19" ht="15" thickBot="1" x14ac:dyDescent="0.4">
      <c r="A108" s="38"/>
      <c r="B108" s="25" t="s">
        <v>31</v>
      </c>
      <c r="C108">
        <v>3.4690020000000001</v>
      </c>
      <c r="D108">
        <v>0.83950000000000002</v>
      </c>
      <c r="E108">
        <v>5.9509999999999996</v>
      </c>
      <c r="F108">
        <v>11.7106137</v>
      </c>
      <c r="G108">
        <v>9.8160000000000007</v>
      </c>
      <c r="H108">
        <v>13.6195</v>
      </c>
      <c r="I108">
        <v>20.631622499999999</v>
      </c>
      <c r="J108">
        <v>17.722000000000001</v>
      </c>
      <c r="K108">
        <v>23.418500000000002</v>
      </c>
    </row>
    <row r="109" spans="1:19" x14ac:dyDescent="0.35">
      <c r="A109" s="37" t="s">
        <v>36</v>
      </c>
      <c r="B109" s="4" t="s">
        <v>32</v>
      </c>
      <c r="C109">
        <v>16.642610000000001</v>
      </c>
      <c r="D109">
        <v>14.079000000000001</v>
      </c>
      <c r="E109">
        <v>19.824000000000002</v>
      </c>
      <c r="F109">
        <v>23.512249199999999</v>
      </c>
      <c r="G109">
        <v>22.0764</v>
      </c>
      <c r="H109">
        <v>24.829000000000001</v>
      </c>
      <c r="I109">
        <v>29.643345</v>
      </c>
      <c r="J109">
        <v>27.689</v>
      </c>
      <c r="K109">
        <v>31.632000000000001</v>
      </c>
    </row>
    <row r="110" spans="1:19" ht="15" thickBot="1" x14ac:dyDescent="0.4">
      <c r="A110" s="38"/>
      <c r="B110" s="7" t="s">
        <v>31</v>
      </c>
      <c r="C110">
        <v>6.9239949999999997</v>
      </c>
      <c r="D110">
        <v>4.2009999999999996</v>
      </c>
      <c r="E110">
        <v>9.6329999999999991</v>
      </c>
      <c r="F110">
        <v>16.3629499387755</v>
      </c>
      <c r="G110">
        <v>14.021800000000001</v>
      </c>
      <c r="H110">
        <v>18.572199999999999</v>
      </c>
      <c r="I110">
        <v>27.052101</v>
      </c>
      <c r="J110">
        <v>23.472000000000001</v>
      </c>
      <c r="K110">
        <v>30.599</v>
      </c>
    </row>
    <row r="111" spans="1:19" x14ac:dyDescent="0.35">
      <c r="A111" s="37" t="s">
        <v>37</v>
      </c>
      <c r="B111" s="4" t="s">
        <v>32</v>
      </c>
      <c r="C111">
        <v>56.519300000000001</v>
      </c>
      <c r="D111">
        <v>52</v>
      </c>
      <c r="E111">
        <v>61</v>
      </c>
      <c r="F111">
        <v>68.957400000000007</v>
      </c>
      <c r="G111">
        <v>66.12</v>
      </c>
      <c r="H111">
        <v>71.64</v>
      </c>
      <c r="I111">
        <v>81.595699999999994</v>
      </c>
      <c r="J111">
        <v>77</v>
      </c>
      <c r="K111">
        <v>86.1</v>
      </c>
    </row>
    <row r="112" spans="1:19" ht="15" thickBot="1" x14ac:dyDescent="0.4">
      <c r="A112" s="38"/>
      <c r="B112" s="7" t="s">
        <v>31</v>
      </c>
      <c r="C112">
        <v>57.069200000000002</v>
      </c>
      <c r="D112">
        <v>49.8</v>
      </c>
      <c r="E112">
        <v>64</v>
      </c>
      <c r="F112">
        <v>74.729630391156505</v>
      </c>
      <c r="G112">
        <v>70.734693877550995</v>
      </c>
      <c r="H112">
        <v>78.3</v>
      </c>
      <c r="I112">
        <v>89.995199999999997</v>
      </c>
      <c r="J112">
        <v>86</v>
      </c>
      <c r="K112">
        <v>94.1</v>
      </c>
    </row>
    <row r="113" spans="1:11" x14ac:dyDescent="0.35">
      <c r="A113" s="37" t="s">
        <v>38</v>
      </c>
      <c r="B113" s="4" t="s">
        <v>32</v>
      </c>
      <c r="C113">
        <v>6.7121829999999996</v>
      </c>
      <c r="D113">
        <v>3.9</v>
      </c>
      <c r="E113">
        <v>8.99</v>
      </c>
      <c r="F113">
        <v>11.6845778</v>
      </c>
      <c r="G113">
        <v>10.5726</v>
      </c>
      <c r="H113">
        <v>12.7012</v>
      </c>
      <c r="I113">
        <v>16.071784999999998</v>
      </c>
      <c r="J113">
        <v>15.065</v>
      </c>
      <c r="K113">
        <v>17.164999999999999</v>
      </c>
    </row>
    <row r="114" spans="1:11" ht="15" thickBot="1" x14ac:dyDescent="0.4">
      <c r="A114" s="38"/>
      <c r="B114" s="7" t="s">
        <v>31</v>
      </c>
      <c r="C114">
        <v>-1.3515699999999999</v>
      </c>
      <c r="D114">
        <v>-4.4219999999999997</v>
      </c>
      <c r="E114">
        <v>1.486</v>
      </c>
      <c r="F114">
        <v>6.4976971921768696</v>
      </c>
      <c r="G114">
        <v>4.7594000000000003</v>
      </c>
      <c r="H114">
        <v>8.16</v>
      </c>
      <c r="I114">
        <v>14.022183</v>
      </c>
      <c r="J114">
        <v>11.634</v>
      </c>
      <c r="K114">
        <v>15.96</v>
      </c>
    </row>
    <row r="115" spans="1:11" x14ac:dyDescent="0.35">
      <c r="A115" s="37" t="s">
        <v>39</v>
      </c>
      <c r="B115" s="4" t="s">
        <v>32</v>
      </c>
      <c r="C115">
        <v>1009.45455</v>
      </c>
      <c r="D115">
        <v>1004.68</v>
      </c>
      <c r="E115">
        <v>1013.24</v>
      </c>
      <c r="F115">
        <v>1016.89997750417</v>
      </c>
      <c r="G115">
        <v>1014.64838709677</v>
      </c>
      <c r="H115">
        <v>1019.06388888889</v>
      </c>
      <c r="I115">
        <v>1023.48465</v>
      </c>
      <c r="J115">
        <v>1021.22</v>
      </c>
      <c r="K115">
        <v>1026.94</v>
      </c>
    </row>
    <row r="116" spans="1:11" ht="15" thickBot="1" x14ac:dyDescent="0.4">
      <c r="A116" s="38"/>
      <c r="B116" s="7" t="s">
        <v>31</v>
      </c>
      <c r="C116">
        <v>1006.78873</v>
      </c>
      <c r="D116">
        <v>1000.5</v>
      </c>
      <c r="E116">
        <v>1011.95</v>
      </c>
      <c r="F116">
        <v>1017.67950966148</v>
      </c>
      <c r="G116">
        <v>1014.97111111111</v>
      </c>
      <c r="H116">
        <v>1020.16904761905</v>
      </c>
      <c r="I116">
        <v>1027.85636</v>
      </c>
      <c r="J116">
        <v>1023.86</v>
      </c>
      <c r="K116">
        <v>1033.04</v>
      </c>
    </row>
    <row r="117" spans="1:11" x14ac:dyDescent="0.35">
      <c r="A117" s="37" t="s">
        <v>40</v>
      </c>
      <c r="B117" s="4" t="s">
        <v>32</v>
      </c>
      <c r="C117">
        <v>1.4684489999999999</v>
      </c>
      <c r="D117">
        <v>1.085</v>
      </c>
      <c r="E117">
        <v>1.823</v>
      </c>
      <c r="F117">
        <v>2.6892078000000001</v>
      </c>
      <c r="G117">
        <v>2.4108000000000001</v>
      </c>
      <c r="H117">
        <v>3.0022000000000002</v>
      </c>
      <c r="I117">
        <v>3.97817</v>
      </c>
      <c r="J117">
        <v>3.419</v>
      </c>
      <c r="K117">
        <v>4.58</v>
      </c>
    </row>
    <row r="118" spans="1:11" ht="15" thickBot="1" x14ac:dyDescent="0.4">
      <c r="A118" s="38"/>
      <c r="B118" s="7" t="s">
        <v>31</v>
      </c>
      <c r="C118">
        <v>1.3308549999999999</v>
      </c>
      <c r="D118">
        <v>0.96599999999999997</v>
      </c>
      <c r="E118">
        <v>1.706</v>
      </c>
      <c r="F118">
        <v>3.2344822102040802</v>
      </c>
      <c r="G118">
        <v>2.7370000000000001</v>
      </c>
      <c r="H118">
        <v>3.7545999999999999</v>
      </c>
      <c r="I118">
        <v>5.7327399999999997</v>
      </c>
      <c r="J118">
        <v>4.4089999999999998</v>
      </c>
      <c r="K118">
        <v>7.3769999999999998</v>
      </c>
    </row>
    <row r="119" spans="1:11" x14ac:dyDescent="0.35">
      <c r="A119" s="37" t="s">
        <v>41</v>
      </c>
      <c r="B119" s="4" t="s">
        <v>32</v>
      </c>
      <c r="C119">
        <v>8.4780698999999995</v>
      </c>
      <c r="D119">
        <v>5.9359999999999999</v>
      </c>
      <c r="E119">
        <v>9.7721</v>
      </c>
      <c r="F119">
        <v>11.699539151836699</v>
      </c>
      <c r="G119">
        <v>10.68088</v>
      </c>
      <c r="H119">
        <v>12.630179999999999</v>
      </c>
      <c r="I119">
        <v>16.092788500000001</v>
      </c>
      <c r="J119">
        <v>16.093</v>
      </c>
      <c r="K119">
        <v>16.093</v>
      </c>
    </row>
    <row r="120" spans="1:11" ht="15" thickBot="1" x14ac:dyDescent="0.4">
      <c r="A120" s="38"/>
      <c r="B120" s="7" t="s">
        <v>31</v>
      </c>
      <c r="C120">
        <v>8.9659224999999996</v>
      </c>
      <c r="D120">
        <v>7.2759999999999998</v>
      </c>
      <c r="E120">
        <v>9.9215999999999998</v>
      </c>
      <c r="F120">
        <v>12.9837216097186</v>
      </c>
      <c r="G120">
        <v>12.0075555555556</v>
      </c>
      <c r="H120">
        <v>13.8660208333333</v>
      </c>
      <c r="I120">
        <v>16.0929945</v>
      </c>
      <c r="J120">
        <v>16.093</v>
      </c>
      <c r="K120">
        <v>16.093</v>
      </c>
    </row>
    <row r="121" spans="1:11" x14ac:dyDescent="0.35">
      <c r="A121" s="37" t="s">
        <v>42</v>
      </c>
      <c r="B121" s="4" t="s">
        <v>32</v>
      </c>
      <c r="C121">
        <v>22.0382</v>
      </c>
      <c r="D121">
        <v>8.4</v>
      </c>
      <c r="E121">
        <v>40.200000000000003</v>
      </c>
      <c r="F121">
        <v>59.414036525592898</v>
      </c>
      <c r="G121">
        <v>51.8913043478261</v>
      </c>
      <c r="H121">
        <v>66.086956521739097</v>
      </c>
      <c r="I121">
        <v>85.041399999999996</v>
      </c>
      <c r="J121">
        <v>79</v>
      </c>
      <c r="K121">
        <v>91.8</v>
      </c>
    </row>
    <row r="122" spans="1:11" ht="15" thickBot="1" x14ac:dyDescent="0.4">
      <c r="A122" s="38"/>
      <c r="B122" s="7" t="s">
        <v>31</v>
      </c>
      <c r="C122">
        <v>17.468399999999999</v>
      </c>
      <c r="D122">
        <v>2.2999999999999998</v>
      </c>
      <c r="E122">
        <v>39</v>
      </c>
      <c r="F122">
        <v>64.330393321245893</v>
      </c>
      <c r="G122">
        <v>55.568181818181799</v>
      </c>
      <c r="H122">
        <v>73.651162790697697</v>
      </c>
      <c r="I122">
        <v>95.732500000000002</v>
      </c>
      <c r="J122">
        <v>91</v>
      </c>
      <c r="K122">
        <v>99</v>
      </c>
    </row>
    <row r="123" spans="1:11" x14ac:dyDescent="0.35">
      <c r="A123" s="37" t="s">
        <v>43</v>
      </c>
      <c r="B123" s="4" t="s">
        <v>32</v>
      </c>
      <c r="C123">
        <v>3.458993</v>
      </c>
      <c r="D123">
        <v>2.71</v>
      </c>
      <c r="E123">
        <v>4.4059999999999997</v>
      </c>
      <c r="F123">
        <v>6.7937164287277296</v>
      </c>
      <c r="G123">
        <v>5.8043750000000003</v>
      </c>
      <c r="H123">
        <v>7.9329999999999998</v>
      </c>
      <c r="I123">
        <v>10.903777</v>
      </c>
      <c r="J123">
        <v>8.8079999999999998</v>
      </c>
      <c r="K123">
        <v>13.68</v>
      </c>
    </row>
    <row r="124" spans="1:11" ht="15" thickBot="1" x14ac:dyDescent="0.4">
      <c r="A124" s="38"/>
      <c r="B124" s="7" t="s">
        <v>31</v>
      </c>
      <c r="C124">
        <v>3.4000859999999999</v>
      </c>
      <c r="D124">
        <v>2.4449999999999998</v>
      </c>
      <c r="E124">
        <v>4.6619999999999999</v>
      </c>
      <c r="F124">
        <v>8.9224369354580695</v>
      </c>
      <c r="G124">
        <v>7.4775609756097596</v>
      </c>
      <c r="H124">
        <v>10.424782608695701</v>
      </c>
      <c r="I124">
        <v>15.414137999999999</v>
      </c>
      <c r="J124">
        <v>12.836</v>
      </c>
      <c r="K124">
        <v>18.36</v>
      </c>
    </row>
    <row r="125" spans="1:11" x14ac:dyDescent="0.35">
      <c r="A125" s="37" t="s">
        <v>44</v>
      </c>
      <c r="B125" s="4" t="s">
        <v>32</v>
      </c>
      <c r="C125">
        <v>3.5375999999999999</v>
      </c>
      <c r="D125">
        <v>2</v>
      </c>
      <c r="E125">
        <v>4</v>
      </c>
      <c r="F125">
        <v>5.5511207856368001</v>
      </c>
      <c r="G125">
        <v>5.06666666666667</v>
      </c>
      <c r="H125">
        <v>6.0416666666666696</v>
      </c>
      <c r="I125">
        <v>7.7100999999999997</v>
      </c>
      <c r="J125">
        <v>7</v>
      </c>
      <c r="K125">
        <v>8</v>
      </c>
    </row>
    <row r="126" spans="1:11" ht="15" thickBot="1" x14ac:dyDescent="0.4">
      <c r="A126" s="38"/>
      <c r="B126" s="7" t="s">
        <v>31</v>
      </c>
      <c r="C126">
        <v>0.83840000000000003</v>
      </c>
      <c r="D126">
        <v>0</v>
      </c>
      <c r="E126">
        <v>1</v>
      </c>
      <c r="F126">
        <v>3.1265556172754798</v>
      </c>
      <c r="G126">
        <v>2.48</v>
      </c>
      <c r="H126">
        <v>3.75</v>
      </c>
      <c r="I126">
        <v>6.1562999999999999</v>
      </c>
      <c r="J126">
        <v>5</v>
      </c>
      <c r="K126">
        <v>7.4</v>
      </c>
    </row>
  </sheetData>
  <mergeCells count="40">
    <mergeCell ref="X55:X56"/>
    <mergeCell ref="X57:X58"/>
    <mergeCell ref="M16:M17"/>
    <mergeCell ref="M18:M19"/>
    <mergeCell ref="M20:M21"/>
    <mergeCell ref="M22:M23"/>
    <mergeCell ref="M24:M25"/>
    <mergeCell ref="M53:M54"/>
    <mergeCell ref="M55:M56"/>
    <mergeCell ref="M57:M58"/>
    <mergeCell ref="M26:M27"/>
    <mergeCell ref="M41:M42"/>
    <mergeCell ref="M43:M44"/>
    <mergeCell ref="M45:M46"/>
    <mergeCell ref="M47:M48"/>
    <mergeCell ref="M28:M29"/>
    <mergeCell ref="M30:M31"/>
    <mergeCell ref="M32:M33"/>
    <mergeCell ref="M34:M35"/>
    <mergeCell ref="X53:X54"/>
    <mergeCell ref="X39:X40"/>
    <mergeCell ref="X41:X42"/>
    <mergeCell ref="X43:X44"/>
    <mergeCell ref="M49:M50"/>
    <mergeCell ref="M51:M52"/>
    <mergeCell ref="X45:X46"/>
    <mergeCell ref="X47:X48"/>
    <mergeCell ref="X49:X50"/>
    <mergeCell ref="X51:X52"/>
    <mergeCell ref="M39:M40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tabSelected="1" topLeftCell="K37" workbookViewId="0">
      <selection activeCell="P39" sqref="P39"/>
    </sheetView>
  </sheetViews>
  <sheetFormatPr baseColWidth="10" defaultRowHeight="14.5" x14ac:dyDescent="0.35"/>
  <cols>
    <col min="16" max="16" width="22.7265625" customWidth="1"/>
    <col min="18" max="18" width="23.453125" customWidth="1"/>
    <col min="20" max="20" width="25.26953125" customWidth="1"/>
  </cols>
  <sheetData>
    <row r="1" spans="1:23" x14ac:dyDescent="0.35">
      <c r="A1" t="s">
        <v>34</v>
      </c>
    </row>
    <row r="3" spans="1:23" x14ac:dyDescent="0.35">
      <c r="B3" t="s">
        <v>3</v>
      </c>
    </row>
    <row r="4" spans="1:23" x14ac:dyDescent="0.35">
      <c r="B4" t="s">
        <v>10</v>
      </c>
      <c r="C4" t="s">
        <v>11</v>
      </c>
      <c r="D4" t="s">
        <v>28</v>
      </c>
      <c r="E4" t="s">
        <v>29</v>
      </c>
      <c r="F4" t="s">
        <v>0</v>
      </c>
      <c r="G4" t="s">
        <v>30</v>
      </c>
      <c r="H4" t="s">
        <v>7</v>
      </c>
      <c r="I4" t="s">
        <v>1</v>
      </c>
      <c r="J4" t="s">
        <v>4</v>
      </c>
    </row>
    <row r="5" spans="1:23" x14ac:dyDescent="0.35">
      <c r="A5" t="s">
        <v>32</v>
      </c>
      <c r="B5" s="2">
        <v>2761</v>
      </c>
      <c r="C5" s="2">
        <v>2750</v>
      </c>
      <c r="D5">
        <v>-0.84</v>
      </c>
      <c r="E5">
        <v>14.56</v>
      </c>
      <c r="F5">
        <v>17.899999999999999</v>
      </c>
      <c r="G5">
        <v>17.48</v>
      </c>
      <c r="H5">
        <v>20.97</v>
      </c>
      <c r="I5">
        <v>29.26</v>
      </c>
      <c r="J5">
        <v>11</v>
      </c>
    </row>
    <row r="7" spans="1:23" x14ac:dyDescent="0.35">
      <c r="B7" s="1" t="s">
        <v>5</v>
      </c>
    </row>
    <row r="8" spans="1:23" x14ac:dyDescent="0.35">
      <c r="B8" t="s">
        <v>10</v>
      </c>
      <c r="C8" t="s">
        <v>11</v>
      </c>
      <c r="D8" t="s">
        <v>28</v>
      </c>
      <c r="E8" t="s">
        <v>29</v>
      </c>
      <c r="F8" t="s">
        <v>0</v>
      </c>
      <c r="G8" t="s">
        <v>30</v>
      </c>
      <c r="H8" t="s">
        <v>7</v>
      </c>
      <c r="I8" t="s">
        <v>1</v>
      </c>
      <c r="J8" t="s">
        <v>4</v>
      </c>
    </row>
    <row r="9" spans="1:23" x14ac:dyDescent="0.35">
      <c r="A9" t="s">
        <v>31</v>
      </c>
      <c r="B9" s="2">
        <v>43095</v>
      </c>
      <c r="C9" s="2">
        <v>43095</v>
      </c>
      <c r="D9">
        <v>-10.34</v>
      </c>
      <c r="E9">
        <v>4.97</v>
      </c>
      <c r="F9">
        <v>10.48</v>
      </c>
      <c r="G9">
        <v>10.94</v>
      </c>
      <c r="H9">
        <v>16.52</v>
      </c>
      <c r="I9">
        <v>31.3</v>
      </c>
    </row>
    <row r="11" spans="1:23" x14ac:dyDescent="0.35">
      <c r="C11" t="s">
        <v>8</v>
      </c>
    </row>
    <row r="12" spans="1:23" x14ac:dyDescent="0.35">
      <c r="B12" t="s">
        <v>10</v>
      </c>
      <c r="C12" t="s">
        <v>11</v>
      </c>
      <c r="D12" t="s">
        <v>28</v>
      </c>
      <c r="E12" t="s">
        <v>29</v>
      </c>
      <c r="F12" t="s">
        <v>0</v>
      </c>
      <c r="G12" t="s">
        <v>30</v>
      </c>
      <c r="H12" t="s">
        <v>7</v>
      </c>
      <c r="I12" t="s">
        <v>1</v>
      </c>
      <c r="J12" t="s">
        <v>4</v>
      </c>
    </row>
    <row r="13" spans="1:23" x14ac:dyDescent="0.35">
      <c r="A13" t="s">
        <v>32</v>
      </c>
      <c r="B13" s="3">
        <v>2761</v>
      </c>
      <c r="C13" s="3">
        <v>2761</v>
      </c>
      <c r="D13">
        <v>0.11</v>
      </c>
      <c r="E13">
        <v>20.18</v>
      </c>
      <c r="F13">
        <v>23.94</v>
      </c>
      <c r="G13">
        <v>23.29</v>
      </c>
      <c r="H13">
        <v>27.16</v>
      </c>
      <c r="I13">
        <v>37.31</v>
      </c>
    </row>
    <row r="14" spans="1:23" ht="15" thickBot="1" x14ac:dyDescent="0.4"/>
    <row r="15" spans="1:23" ht="15" thickBot="1" x14ac:dyDescent="0.4">
      <c r="C15" t="s">
        <v>9</v>
      </c>
      <c r="M15" s="16" t="s">
        <v>46</v>
      </c>
      <c r="N15" s="17" t="s">
        <v>45</v>
      </c>
      <c r="O15" s="17" t="s">
        <v>10</v>
      </c>
      <c r="P15" s="17" t="s">
        <v>11</v>
      </c>
      <c r="Q15" s="17" t="s">
        <v>28</v>
      </c>
      <c r="R15" s="17" t="s">
        <v>29</v>
      </c>
      <c r="S15" s="17" t="s">
        <v>0</v>
      </c>
      <c r="T15" s="17" t="s">
        <v>30</v>
      </c>
      <c r="U15" s="17" t="s">
        <v>7</v>
      </c>
      <c r="V15" s="17" t="s">
        <v>1</v>
      </c>
      <c r="W15" s="18" t="s">
        <v>4</v>
      </c>
    </row>
    <row r="16" spans="1:23" x14ac:dyDescent="0.35">
      <c r="B16" t="s">
        <v>10</v>
      </c>
      <c r="C16" t="s">
        <v>11</v>
      </c>
      <c r="D16" t="s">
        <v>28</v>
      </c>
      <c r="E16" t="s">
        <v>29</v>
      </c>
      <c r="F16" t="s">
        <v>0</v>
      </c>
      <c r="G16" t="s">
        <v>30</v>
      </c>
      <c r="H16" t="s">
        <v>7</v>
      </c>
      <c r="I16" t="s">
        <v>1</v>
      </c>
      <c r="J16" t="s">
        <v>4</v>
      </c>
      <c r="M16" s="37" t="s">
        <v>35</v>
      </c>
      <c r="N16" s="4" t="s">
        <v>32</v>
      </c>
      <c r="O16" s="19">
        <f>B5</f>
        <v>2761</v>
      </c>
      <c r="P16" s="19">
        <f t="shared" ref="P16:W16" si="0">C5</f>
        <v>2750</v>
      </c>
      <c r="Q16" s="19">
        <f t="shared" si="0"/>
        <v>-0.84</v>
      </c>
      <c r="R16" s="19">
        <f t="shared" si="0"/>
        <v>14.56</v>
      </c>
      <c r="S16" s="19">
        <f t="shared" si="0"/>
        <v>17.899999999999999</v>
      </c>
      <c r="T16" s="19">
        <f t="shared" si="0"/>
        <v>17.48</v>
      </c>
      <c r="U16" s="19">
        <f t="shared" si="0"/>
        <v>20.97</v>
      </c>
      <c r="V16" s="19">
        <f t="shared" si="0"/>
        <v>29.26</v>
      </c>
      <c r="W16" s="19">
        <f t="shared" si="0"/>
        <v>11</v>
      </c>
    </row>
    <row r="17" spans="1:23" ht="15" thickBot="1" x14ac:dyDescent="0.4">
      <c r="A17" t="s">
        <v>31</v>
      </c>
      <c r="B17" s="2">
        <v>43095</v>
      </c>
      <c r="C17" s="2">
        <v>43085</v>
      </c>
      <c r="D17">
        <v>-6.91</v>
      </c>
      <c r="E17">
        <v>8.16</v>
      </c>
      <c r="F17">
        <v>14.75</v>
      </c>
      <c r="G17">
        <v>15.51</v>
      </c>
      <c r="H17">
        <v>22.41</v>
      </c>
      <c r="I17">
        <v>39.340000000000003</v>
      </c>
      <c r="J17">
        <v>10</v>
      </c>
      <c r="M17" s="38"/>
      <c r="N17" s="7" t="s">
        <v>31</v>
      </c>
      <c r="O17" s="20">
        <f>B9</f>
        <v>43095</v>
      </c>
      <c r="P17" s="20">
        <f t="shared" ref="P17:W17" si="1">C9</f>
        <v>43095</v>
      </c>
      <c r="Q17" s="20">
        <f t="shared" si="1"/>
        <v>-10.34</v>
      </c>
      <c r="R17" s="20">
        <f t="shared" si="1"/>
        <v>4.97</v>
      </c>
      <c r="S17" s="20">
        <f t="shared" si="1"/>
        <v>10.48</v>
      </c>
      <c r="T17" s="20">
        <f t="shared" si="1"/>
        <v>10.94</v>
      </c>
      <c r="U17" s="20">
        <f t="shared" si="1"/>
        <v>16.52</v>
      </c>
      <c r="V17" s="20">
        <f t="shared" si="1"/>
        <v>31.3</v>
      </c>
      <c r="W17" s="20">
        <f t="shared" si="1"/>
        <v>0</v>
      </c>
    </row>
    <row r="18" spans="1:23" x14ac:dyDescent="0.35">
      <c r="M18" s="37" t="s">
        <v>36</v>
      </c>
      <c r="N18" s="4" t="s">
        <v>32</v>
      </c>
      <c r="O18" s="19">
        <f>B13</f>
        <v>2761</v>
      </c>
      <c r="P18" s="19">
        <f t="shared" ref="P18:W18" si="2">C13</f>
        <v>2761</v>
      </c>
      <c r="Q18" s="19">
        <f t="shared" si="2"/>
        <v>0.11</v>
      </c>
      <c r="R18" s="19">
        <f t="shared" si="2"/>
        <v>20.18</v>
      </c>
      <c r="S18" s="19">
        <f t="shared" si="2"/>
        <v>23.94</v>
      </c>
      <c r="T18" s="19">
        <f t="shared" si="2"/>
        <v>23.29</v>
      </c>
      <c r="U18" s="19">
        <f t="shared" si="2"/>
        <v>27.16</v>
      </c>
      <c r="V18" s="19">
        <f t="shared" si="2"/>
        <v>37.31</v>
      </c>
      <c r="W18" s="19">
        <f t="shared" si="2"/>
        <v>0</v>
      </c>
    </row>
    <row r="19" spans="1:23" ht="15" thickBot="1" x14ac:dyDescent="0.4">
      <c r="C19" t="s">
        <v>12</v>
      </c>
      <c r="M19" s="38"/>
      <c r="N19" s="7" t="s">
        <v>31</v>
      </c>
      <c r="O19" s="20">
        <f>B17</f>
        <v>43095</v>
      </c>
      <c r="P19" s="20">
        <f t="shared" ref="P19:W19" si="3">C17</f>
        <v>43085</v>
      </c>
      <c r="Q19" s="20">
        <f t="shared" si="3"/>
        <v>-6.91</v>
      </c>
      <c r="R19" s="20">
        <f t="shared" si="3"/>
        <v>8.16</v>
      </c>
      <c r="S19" s="20">
        <f t="shared" si="3"/>
        <v>14.75</v>
      </c>
      <c r="T19" s="20">
        <f t="shared" si="3"/>
        <v>15.51</v>
      </c>
      <c r="U19" s="20">
        <f t="shared" si="3"/>
        <v>22.41</v>
      </c>
      <c r="V19" s="20">
        <f t="shared" si="3"/>
        <v>39.340000000000003</v>
      </c>
      <c r="W19" s="20">
        <f t="shared" si="3"/>
        <v>10</v>
      </c>
    </row>
    <row r="20" spans="1:23" x14ac:dyDescent="0.35">
      <c r="B20" t="s">
        <v>10</v>
      </c>
      <c r="C20" t="s">
        <v>11</v>
      </c>
      <c r="D20" t="s">
        <v>28</v>
      </c>
      <c r="E20" t="s">
        <v>29</v>
      </c>
      <c r="F20" t="s">
        <v>0</v>
      </c>
      <c r="G20" t="s">
        <v>30</v>
      </c>
      <c r="H20" t="s">
        <v>7</v>
      </c>
      <c r="I20" t="s">
        <v>1</v>
      </c>
      <c r="J20" t="s">
        <v>4</v>
      </c>
      <c r="M20" s="37" t="s">
        <v>37</v>
      </c>
      <c r="N20" s="4" t="s">
        <v>32</v>
      </c>
      <c r="O20" s="19">
        <f>B21</f>
        <v>2761</v>
      </c>
      <c r="P20" s="19">
        <f t="shared" ref="P20:W20" si="4">C21</f>
        <v>2761</v>
      </c>
      <c r="Q20" s="19">
        <f t="shared" si="4"/>
        <v>32</v>
      </c>
      <c r="R20" s="19">
        <f t="shared" si="4"/>
        <v>64</v>
      </c>
      <c r="S20" s="19">
        <f t="shared" si="4"/>
        <v>71</v>
      </c>
      <c r="T20" s="19">
        <f t="shared" si="4"/>
        <v>70.61</v>
      </c>
      <c r="U20" s="19">
        <f t="shared" si="4"/>
        <v>78</v>
      </c>
      <c r="V20" s="19">
        <f t="shared" si="4"/>
        <v>100</v>
      </c>
      <c r="W20" s="19">
        <f t="shared" si="4"/>
        <v>0</v>
      </c>
    </row>
    <row r="21" spans="1:23" ht="15" thickBot="1" x14ac:dyDescent="0.4">
      <c r="A21" t="s">
        <v>32</v>
      </c>
      <c r="B21" s="3">
        <v>2761</v>
      </c>
      <c r="C21" s="3">
        <v>2761</v>
      </c>
      <c r="D21">
        <v>32</v>
      </c>
      <c r="E21">
        <v>64</v>
      </c>
      <c r="F21">
        <v>71</v>
      </c>
      <c r="G21">
        <v>70.61</v>
      </c>
      <c r="H21">
        <v>78</v>
      </c>
      <c r="I21">
        <v>100</v>
      </c>
      <c r="M21" s="38"/>
      <c r="N21" s="7" t="s">
        <v>31</v>
      </c>
      <c r="O21" s="20">
        <f>B25</f>
        <v>43095</v>
      </c>
      <c r="P21" s="20">
        <f t="shared" ref="P21:W21" si="5">C25</f>
        <v>43080</v>
      </c>
      <c r="Q21" s="20">
        <f t="shared" si="5"/>
        <v>27</v>
      </c>
      <c r="R21" s="20">
        <f t="shared" si="5"/>
        <v>66</v>
      </c>
      <c r="S21" s="20">
        <f t="shared" si="5"/>
        <v>76</v>
      </c>
      <c r="T21" s="20">
        <f t="shared" si="5"/>
        <v>74.78</v>
      </c>
      <c r="U21" s="20">
        <f t="shared" si="5"/>
        <v>84</v>
      </c>
      <c r="V21" s="20">
        <f t="shared" si="5"/>
        <v>100</v>
      </c>
      <c r="W21" s="20">
        <f t="shared" si="5"/>
        <v>15</v>
      </c>
    </row>
    <row r="22" spans="1:23" x14ac:dyDescent="0.35">
      <c r="M22" s="37" t="s">
        <v>38</v>
      </c>
      <c r="N22" s="4" t="s">
        <v>32</v>
      </c>
      <c r="O22" s="19">
        <f>B29</f>
        <v>2761</v>
      </c>
      <c r="P22" s="19">
        <f t="shared" ref="P22:W22" si="6">C29</f>
        <v>2761</v>
      </c>
      <c r="Q22" s="19">
        <f t="shared" si="6"/>
        <v>-11.03</v>
      </c>
      <c r="R22" s="19">
        <f t="shared" si="6"/>
        <v>8.93</v>
      </c>
      <c r="S22" s="19">
        <f t="shared" si="6"/>
        <v>12.01</v>
      </c>
      <c r="T22" s="19">
        <f t="shared" si="6"/>
        <v>11.34</v>
      </c>
      <c r="U22" s="19">
        <f t="shared" si="6"/>
        <v>14.64</v>
      </c>
      <c r="V22" s="19">
        <f t="shared" si="6"/>
        <v>20.27</v>
      </c>
      <c r="W22" s="19">
        <f t="shared" si="6"/>
        <v>0</v>
      </c>
    </row>
    <row r="23" spans="1:23" ht="15" thickBot="1" x14ac:dyDescent="0.4">
      <c r="C23" t="s">
        <v>13</v>
      </c>
      <c r="M23" s="38"/>
      <c r="N23" s="7" t="s">
        <v>31</v>
      </c>
      <c r="O23" s="20">
        <f>B33</f>
        <v>43095</v>
      </c>
      <c r="P23" s="20">
        <f t="shared" ref="P23:W23" si="7">C33</f>
        <v>43080</v>
      </c>
      <c r="Q23" s="20">
        <f t="shared" si="7"/>
        <v>-17.91</v>
      </c>
      <c r="R23" s="20">
        <f t="shared" si="7"/>
        <v>1.35</v>
      </c>
      <c r="S23" s="20">
        <f t="shared" si="7"/>
        <v>5.99</v>
      </c>
      <c r="T23" s="20">
        <f t="shared" si="7"/>
        <v>5.8380000000000001</v>
      </c>
      <c r="U23" s="20">
        <f t="shared" si="7"/>
        <v>10.61</v>
      </c>
      <c r="V23" s="20">
        <f t="shared" si="7"/>
        <v>21.56</v>
      </c>
      <c r="W23" s="20">
        <f t="shared" si="7"/>
        <v>15</v>
      </c>
    </row>
    <row r="24" spans="1:23" x14ac:dyDescent="0.35">
      <c r="B24" t="s">
        <v>10</v>
      </c>
      <c r="C24" t="s">
        <v>11</v>
      </c>
      <c r="D24" t="s">
        <v>28</v>
      </c>
      <c r="E24" t="s">
        <v>29</v>
      </c>
      <c r="F24" t="s">
        <v>0</v>
      </c>
      <c r="G24" t="s">
        <v>30</v>
      </c>
      <c r="H24" t="s">
        <v>7</v>
      </c>
      <c r="I24" t="s">
        <v>1</v>
      </c>
      <c r="J24" t="s">
        <v>4</v>
      </c>
      <c r="M24" s="37" t="s">
        <v>39</v>
      </c>
      <c r="N24" s="4" t="s">
        <v>32</v>
      </c>
      <c r="O24" s="19">
        <f>B37</f>
        <v>2761</v>
      </c>
      <c r="P24" s="19">
        <f t="shared" ref="P24:W24" si="8">C37</f>
        <v>1694</v>
      </c>
      <c r="Q24" s="19">
        <f t="shared" si="8"/>
        <v>993.5</v>
      </c>
      <c r="R24" s="19">
        <f t="shared" si="8"/>
        <v>1013.1</v>
      </c>
      <c r="S24" s="19">
        <f t="shared" si="8"/>
        <v>1016.9</v>
      </c>
      <c r="T24" s="19">
        <f t="shared" si="8"/>
        <v>1016.7</v>
      </c>
      <c r="U24" s="19">
        <f t="shared" si="8"/>
        <v>1020.7</v>
      </c>
      <c r="V24" s="19">
        <f t="shared" si="8"/>
        <v>1045.2</v>
      </c>
      <c r="W24" s="19">
        <f t="shared" si="8"/>
        <v>1067</v>
      </c>
    </row>
    <row r="25" spans="1:23" ht="15" thickBot="1" x14ac:dyDescent="0.4">
      <c r="A25" t="s">
        <v>31</v>
      </c>
      <c r="B25" s="2">
        <v>43095</v>
      </c>
      <c r="C25" s="2">
        <v>43080</v>
      </c>
      <c r="D25">
        <v>27</v>
      </c>
      <c r="E25">
        <v>66</v>
      </c>
      <c r="F25">
        <v>76</v>
      </c>
      <c r="G25">
        <v>74.78</v>
      </c>
      <c r="H25">
        <v>84</v>
      </c>
      <c r="I25">
        <v>100</v>
      </c>
      <c r="J25">
        <v>15</v>
      </c>
      <c r="M25" s="38"/>
      <c r="N25" s="7" t="s">
        <v>31</v>
      </c>
      <c r="O25" s="20">
        <f>B41</f>
        <v>43095</v>
      </c>
      <c r="P25" s="20">
        <f t="shared" ref="P25:W25" si="9">C41</f>
        <v>37835</v>
      </c>
      <c r="Q25" s="20">
        <f t="shared" si="9"/>
        <v>979.5</v>
      </c>
      <c r="R25" s="20">
        <f t="shared" si="9"/>
        <v>1012.5</v>
      </c>
      <c r="S25" s="20">
        <f t="shared" si="9"/>
        <v>1017.9</v>
      </c>
      <c r="T25" s="20">
        <f t="shared" si="9"/>
        <v>1017.5</v>
      </c>
      <c r="U25" s="20">
        <f t="shared" si="9"/>
        <v>1022.9</v>
      </c>
      <c r="V25" s="20">
        <f t="shared" si="9"/>
        <v>1045.4000000000001</v>
      </c>
      <c r="W25" s="20">
        <f t="shared" si="9"/>
        <v>5260</v>
      </c>
    </row>
    <row r="26" spans="1:23" x14ac:dyDescent="0.35">
      <c r="M26" s="37" t="s">
        <v>40</v>
      </c>
      <c r="N26" s="4" t="s">
        <v>32</v>
      </c>
      <c r="O26" s="19">
        <f>B45</f>
        <v>2761</v>
      </c>
      <c r="P26" s="19">
        <f>C45</f>
        <v>2759</v>
      </c>
      <c r="Q26" s="19">
        <f>D45</f>
        <v>0.17</v>
      </c>
      <c r="R26" s="19">
        <f t="shared" ref="R26:W26" si="10">E45</f>
        <v>1.8</v>
      </c>
      <c r="S26" s="19">
        <f t="shared" si="10"/>
        <v>2.3199999999999998</v>
      </c>
      <c r="T26" s="19">
        <f t="shared" si="10"/>
        <v>2.4990000000000001</v>
      </c>
      <c r="U26" s="19">
        <f t="shared" si="10"/>
        <v>2.99</v>
      </c>
      <c r="V26" s="19">
        <f t="shared" si="10"/>
        <v>10.01</v>
      </c>
      <c r="W26" s="19">
        <f t="shared" si="10"/>
        <v>2</v>
      </c>
    </row>
    <row r="27" spans="1:23" ht="15" thickBot="1" x14ac:dyDescent="0.4">
      <c r="C27" t="s">
        <v>14</v>
      </c>
      <c r="M27" s="38"/>
      <c r="N27" s="7" t="s">
        <v>31</v>
      </c>
      <c r="O27" s="20">
        <f>B49</f>
        <v>43095</v>
      </c>
      <c r="P27" s="20">
        <f t="shared" ref="P27:W27" si="11">C49</f>
        <v>43054</v>
      </c>
      <c r="Q27" s="20">
        <f t="shared" si="11"/>
        <v>0</v>
      </c>
      <c r="R27" s="20">
        <f t="shared" si="11"/>
        <v>1.74</v>
      </c>
      <c r="S27" s="20">
        <f t="shared" si="11"/>
        <v>2.57</v>
      </c>
      <c r="T27" s="20">
        <f t="shared" si="11"/>
        <v>3.012</v>
      </c>
      <c r="U27" s="20">
        <f t="shared" si="11"/>
        <v>3.82</v>
      </c>
      <c r="V27" s="20">
        <f t="shared" si="11"/>
        <v>16.47</v>
      </c>
      <c r="W27" s="20">
        <f t="shared" si="11"/>
        <v>41</v>
      </c>
    </row>
    <row r="28" spans="1:23" x14ac:dyDescent="0.35">
      <c r="B28" t="s">
        <v>10</v>
      </c>
      <c r="C28" t="s">
        <v>11</v>
      </c>
      <c r="D28" t="s">
        <v>28</v>
      </c>
      <c r="E28" t="s">
        <v>29</v>
      </c>
      <c r="F28" t="s">
        <v>0</v>
      </c>
      <c r="G28" t="s">
        <v>30</v>
      </c>
      <c r="H28" t="s">
        <v>7</v>
      </c>
      <c r="I28" t="s">
        <v>1</v>
      </c>
      <c r="J28" t="s">
        <v>4</v>
      </c>
      <c r="M28" s="37" t="s">
        <v>41</v>
      </c>
      <c r="N28" s="4" t="s">
        <v>32</v>
      </c>
      <c r="O28" s="19">
        <f>B53</f>
        <v>2761</v>
      </c>
      <c r="P28" s="19">
        <f t="shared" ref="P28:W28" si="12">C53</f>
        <v>2733</v>
      </c>
      <c r="Q28" s="19">
        <f t="shared" si="12"/>
        <v>2.7029999999999998</v>
      </c>
      <c r="R28" s="19">
        <f t="shared" si="12"/>
        <v>9.9350000000000005</v>
      </c>
      <c r="S28" s="19">
        <f t="shared" si="12"/>
        <v>10.003</v>
      </c>
      <c r="T28" s="19">
        <f t="shared" si="12"/>
        <v>11.657</v>
      </c>
      <c r="U28" s="19">
        <f t="shared" si="12"/>
        <v>15.756</v>
      </c>
      <c r="V28" s="19">
        <f t="shared" si="12"/>
        <v>16.093</v>
      </c>
      <c r="W28" s="19">
        <f t="shared" si="12"/>
        <v>28</v>
      </c>
    </row>
    <row r="29" spans="1:23" ht="15" thickBot="1" x14ac:dyDescent="0.4">
      <c r="A29" t="s">
        <v>32</v>
      </c>
      <c r="B29" s="3">
        <v>2761</v>
      </c>
      <c r="C29" s="3">
        <v>2761</v>
      </c>
      <c r="D29">
        <v>-11.03</v>
      </c>
      <c r="E29">
        <v>8.93</v>
      </c>
      <c r="F29">
        <v>12.01</v>
      </c>
      <c r="G29">
        <v>11.34</v>
      </c>
      <c r="H29">
        <v>14.64</v>
      </c>
      <c r="I29">
        <v>20.27</v>
      </c>
      <c r="M29" s="38"/>
      <c r="N29" s="7" t="s">
        <v>31</v>
      </c>
      <c r="O29" s="20">
        <f>B57</f>
        <v>43095</v>
      </c>
      <c r="P29" s="20">
        <f t="shared" ref="P29:W29" si="13">C57</f>
        <v>41677</v>
      </c>
      <c r="Q29" s="20">
        <f t="shared" si="13"/>
        <v>0.185</v>
      </c>
      <c r="R29" s="20">
        <f t="shared" si="13"/>
        <v>9.9410000000000007</v>
      </c>
      <c r="S29" s="20">
        <f t="shared" si="13"/>
        <v>13.568</v>
      </c>
      <c r="T29" s="20">
        <f t="shared" si="13"/>
        <v>12.659000000000001</v>
      </c>
      <c r="U29" s="20">
        <f t="shared" si="13"/>
        <v>16.093</v>
      </c>
      <c r="V29" s="20">
        <f t="shared" si="13"/>
        <v>16.093</v>
      </c>
      <c r="W29" s="20">
        <f t="shared" si="13"/>
        <v>1418</v>
      </c>
    </row>
    <row r="30" spans="1:23" x14ac:dyDescent="0.35">
      <c r="M30" s="37" t="s">
        <v>42</v>
      </c>
      <c r="N30" s="4" t="s">
        <v>32</v>
      </c>
      <c r="O30" s="19">
        <f>B61</f>
        <v>2761</v>
      </c>
      <c r="P30" s="19">
        <f t="shared" ref="P30:W30" si="14">C61</f>
        <v>2169</v>
      </c>
      <c r="Q30" s="19">
        <f t="shared" si="14"/>
        <v>0</v>
      </c>
      <c r="R30" s="19">
        <f t="shared" si="14"/>
        <v>41</v>
      </c>
      <c r="S30" s="19">
        <f t="shared" si="14"/>
        <v>65</v>
      </c>
      <c r="T30" s="19">
        <f t="shared" si="14"/>
        <v>59.43</v>
      </c>
      <c r="U30" s="19">
        <f t="shared" si="14"/>
        <v>81</v>
      </c>
      <c r="V30" s="19">
        <f t="shared" si="14"/>
        <v>100</v>
      </c>
      <c r="W30" s="19">
        <f t="shared" si="14"/>
        <v>592</v>
      </c>
    </row>
    <row r="31" spans="1:23" ht="15" thickBot="1" x14ac:dyDescent="0.4">
      <c r="C31" t="s">
        <v>15</v>
      </c>
      <c r="M31" s="38"/>
      <c r="N31" s="7" t="s">
        <v>31</v>
      </c>
      <c r="O31" s="20">
        <f>B65</f>
        <v>43095</v>
      </c>
      <c r="P31" s="20">
        <f t="shared" ref="P31:W31" si="15">C65</f>
        <v>38537</v>
      </c>
      <c r="Q31" s="20">
        <f t="shared" si="15"/>
        <v>0</v>
      </c>
      <c r="R31" s="20">
        <f t="shared" si="15"/>
        <v>48</v>
      </c>
      <c r="S31" s="20">
        <f t="shared" si="15"/>
        <v>74</v>
      </c>
      <c r="T31" s="20">
        <f t="shared" si="15"/>
        <v>65.2</v>
      </c>
      <c r="U31" s="20">
        <f t="shared" si="15"/>
        <v>88</v>
      </c>
      <c r="V31" s="20">
        <f t="shared" si="15"/>
        <v>100</v>
      </c>
      <c r="W31" s="20">
        <f t="shared" si="15"/>
        <v>992</v>
      </c>
    </row>
    <row r="32" spans="1:23" x14ac:dyDescent="0.35">
      <c r="B32" t="s">
        <v>10</v>
      </c>
      <c r="C32" t="s">
        <v>11</v>
      </c>
      <c r="D32" t="s">
        <v>28</v>
      </c>
      <c r="E32" t="s">
        <v>29</v>
      </c>
      <c r="F32" t="s">
        <v>0</v>
      </c>
      <c r="G32" t="s">
        <v>30</v>
      </c>
      <c r="H32" t="s">
        <v>7</v>
      </c>
      <c r="I32" t="s">
        <v>1</v>
      </c>
      <c r="J32" t="s">
        <v>4</v>
      </c>
      <c r="M32" s="37" t="s">
        <v>43</v>
      </c>
      <c r="N32" s="4" t="s">
        <v>32</v>
      </c>
      <c r="O32" s="19">
        <f>B69</f>
        <v>2761</v>
      </c>
      <c r="P32" s="19">
        <f t="shared" ref="P32:W32" si="16">C69</f>
        <v>1615</v>
      </c>
      <c r="Q32" s="19">
        <f t="shared" si="16"/>
        <v>0.95</v>
      </c>
      <c r="R32" s="19">
        <f t="shared" si="16"/>
        <v>4.3</v>
      </c>
      <c r="S32" s="19">
        <f t="shared" si="16"/>
        <v>6.16</v>
      </c>
      <c r="T32" s="19">
        <f t="shared" si="16"/>
        <v>6.819</v>
      </c>
      <c r="U32" s="19">
        <f t="shared" si="16"/>
        <v>8.56</v>
      </c>
      <c r="V32" s="19">
        <f t="shared" si="16"/>
        <v>24.06</v>
      </c>
      <c r="W32" s="19">
        <f t="shared" si="16"/>
        <v>1146</v>
      </c>
    </row>
    <row r="33" spans="1:34" ht="15" thickBot="1" x14ac:dyDescent="0.4">
      <c r="A33" t="s">
        <v>31</v>
      </c>
      <c r="B33" s="2">
        <v>43095</v>
      </c>
      <c r="C33" s="2">
        <v>43080</v>
      </c>
      <c r="D33">
        <v>-17.91</v>
      </c>
      <c r="E33">
        <v>1.35</v>
      </c>
      <c r="F33">
        <v>5.99</v>
      </c>
      <c r="G33">
        <v>5.8380000000000001</v>
      </c>
      <c r="H33">
        <v>10.61</v>
      </c>
      <c r="I33">
        <v>21.56</v>
      </c>
      <c r="J33">
        <v>15</v>
      </c>
      <c r="M33" s="38"/>
      <c r="N33" s="7" t="s">
        <v>31</v>
      </c>
      <c r="O33" s="20">
        <f>B73</f>
        <v>43095</v>
      </c>
      <c r="P33" s="20">
        <f t="shared" ref="P33:W33" si="17">C73</f>
        <v>35069</v>
      </c>
      <c r="Q33" s="20">
        <f t="shared" si="17"/>
        <v>0</v>
      </c>
      <c r="R33" s="20">
        <f t="shared" si="17"/>
        <v>4.67</v>
      </c>
      <c r="S33" s="20">
        <f t="shared" si="17"/>
        <v>7.75</v>
      </c>
      <c r="T33" s="20">
        <f t="shared" si="17"/>
        <v>8.7799999999999994</v>
      </c>
      <c r="U33" s="20">
        <f t="shared" si="17"/>
        <v>12.1</v>
      </c>
      <c r="V33" s="20">
        <f t="shared" si="17"/>
        <v>32.11</v>
      </c>
      <c r="W33" s="20">
        <f t="shared" si="17"/>
        <v>8026</v>
      </c>
    </row>
    <row r="34" spans="1:34" x14ac:dyDescent="0.35">
      <c r="M34" s="37" t="s">
        <v>44</v>
      </c>
      <c r="N34" s="4" t="s">
        <v>32</v>
      </c>
      <c r="O34" s="19">
        <f>B77</f>
        <v>2761</v>
      </c>
      <c r="P34" s="19">
        <f t="shared" ref="P34:W34" si="18">C77</f>
        <v>2557</v>
      </c>
      <c r="Q34" s="19">
        <f t="shared" si="18"/>
        <v>0</v>
      </c>
      <c r="R34" s="19">
        <f t="shared" si="18"/>
        <v>4</v>
      </c>
      <c r="S34" s="19">
        <f t="shared" si="18"/>
        <v>6</v>
      </c>
      <c r="T34" s="19">
        <f t="shared" si="18"/>
        <v>5.4950000000000001</v>
      </c>
      <c r="U34" s="19">
        <f t="shared" si="18"/>
        <v>7</v>
      </c>
      <c r="V34" s="19">
        <f t="shared" si="18"/>
        <v>10</v>
      </c>
      <c r="W34" s="19">
        <f t="shared" si="18"/>
        <v>204</v>
      </c>
      <c r="Z34" t="s">
        <v>91</v>
      </c>
      <c r="AA34" t="s">
        <v>92</v>
      </c>
      <c r="AB34" t="s">
        <v>93</v>
      </c>
      <c r="AC34" t="s">
        <v>94</v>
      </c>
      <c r="AD34" t="s">
        <v>95</v>
      </c>
      <c r="AE34" t="s">
        <v>96</v>
      </c>
      <c r="AF34" t="s">
        <v>97</v>
      </c>
      <c r="AG34" t="s">
        <v>98</v>
      </c>
      <c r="AH34" t="s">
        <v>99</v>
      </c>
    </row>
    <row r="35" spans="1:34" ht="15" thickBot="1" x14ac:dyDescent="0.4">
      <c r="C35" t="s">
        <v>16</v>
      </c>
      <c r="M35" s="38"/>
      <c r="N35" s="7" t="s">
        <v>31</v>
      </c>
      <c r="O35" s="20">
        <f>B81</f>
        <v>43095</v>
      </c>
      <c r="P35" s="20">
        <f t="shared" ref="P35:W35" si="19">C81</f>
        <v>42188</v>
      </c>
      <c r="Q35" s="20">
        <f t="shared" si="19"/>
        <v>0</v>
      </c>
      <c r="R35" s="20">
        <f t="shared" si="19"/>
        <v>1</v>
      </c>
      <c r="S35" s="20">
        <f t="shared" si="19"/>
        <v>3</v>
      </c>
      <c r="T35" s="20">
        <f t="shared" si="19"/>
        <v>3.0579999999999998</v>
      </c>
      <c r="U35" s="20">
        <f t="shared" si="19"/>
        <v>5</v>
      </c>
      <c r="V35" s="20">
        <f t="shared" si="19"/>
        <v>9</v>
      </c>
      <c r="W35" s="20">
        <f t="shared" si="19"/>
        <v>907</v>
      </c>
      <c r="Z35" t="s">
        <v>104</v>
      </c>
      <c r="AA35" t="s">
        <v>105</v>
      </c>
      <c r="AB35" t="s">
        <v>106</v>
      </c>
      <c r="AC35" t="s">
        <v>100</v>
      </c>
      <c r="AD35" t="s">
        <v>101</v>
      </c>
      <c r="AE35" t="s">
        <v>102</v>
      </c>
      <c r="AF35" t="s">
        <v>107</v>
      </c>
      <c r="AG35" t="s">
        <v>108</v>
      </c>
      <c r="AH35" t="s">
        <v>109</v>
      </c>
    </row>
    <row r="36" spans="1:34" x14ac:dyDescent="0.35">
      <c r="B36" t="s">
        <v>10</v>
      </c>
      <c r="C36" t="s">
        <v>11</v>
      </c>
      <c r="D36" t="s">
        <v>28</v>
      </c>
      <c r="E36" t="s">
        <v>29</v>
      </c>
      <c r="F36" t="s">
        <v>0</v>
      </c>
      <c r="G36" t="s">
        <v>30</v>
      </c>
      <c r="H36" t="s">
        <v>7</v>
      </c>
      <c r="I36" t="s">
        <v>1</v>
      </c>
      <c r="J36" t="s">
        <v>4</v>
      </c>
      <c r="Y36" t="s">
        <v>32</v>
      </c>
      <c r="Z36" s="33" t="s">
        <v>91</v>
      </c>
      <c r="AA36" s="33" t="s">
        <v>92</v>
      </c>
      <c r="AB36" s="33" t="s">
        <v>93</v>
      </c>
      <c r="AC36" s="33" t="s">
        <v>94</v>
      </c>
      <c r="AD36" s="33" t="s">
        <v>95</v>
      </c>
      <c r="AE36" s="33" t="s">
        <v>96</v>
      </c>
      <c r="AF36" s="33" t="s">
        <v>97</v>
      </c>
      <c r="AG36" s="33" t="s">
        <v>98</v>
      </c>
      <c r="AH36" s="33" t="s">
        <v>99</v>
      </c>
    </row>
    <row r="37" spans="1:34" ht="15" thickBot="1" x14ac:dyDescent="0.4">
      <c r="A37" t="s">
        <v>32</v>
      </c>
      <c r="B37" s="3">
        <v>2761</v>
      </c>
      <c r="C37">
        <v>1694</v>
      </c>
      <c r="D37">
        <v>993.5</v>
      </c>
      <c r="E37">
        <v>1013.1</v>
      </c>
      <c r="F37">
        <v>1016.9</v>
      </c>
      <c r="G37">
        <v>1016.7</v>
      </c>
      <c r="H37">
        <v>1020.7</v>
      </c>
      <c r="I37">
        <v>1045.2</v>
      </c>
      <c r="J37">
        <v>1067</v>
      </c>
      <c r="Y37" t="s">
        <v>31</v>
      </c>
      <c r="Z37" s="33" t="s">
        <v>91</v>
      </c>
      <c r="AA37" s="33" t="s">
        <v>92</v>
      </c>
      <c r="AB37" s="33" t="s">
        <v>93</v>
      </c>
      <c r="AC37" s="33" t="s">
        <v>94</v>
      </c>
      <c r="AD37" s="33" t="s">
        <v>95</v>
      </c>
      <c r="AE37" s="33" t="s">
        <v>96</v>
      </c>
      <c r="AF37" s="33" t="s">
        <v>97</v>
      </c>
      <c r="AG37" s="33" t="s">
        <v>98</v>
      </c>
      <c r="AH37" s="33" t="s">
        <v>99</v>
      </c>
    </row>
    <row r="38" spans="1:34" ht="15" thickBot="1" x14ac:dyDescent="0.4">
      <c r="M38" s="23" t="s">
        <v>46</v>
      </c>
      <c r="N38" s="30" t="s">
        <v>45</v>
      </c>
      <c r="O38" s="29" t="s">
        <v>62</v>
      </c>
      <c r="P38" s="22" t="s">
        <v>63</v>
      </c>
      <c r="Q38" s="21" t="s">
        <v>30</v>
      </c>
      <c r="R38" s="21" t="s">
        <v>63</v>
      </c>
      <c r="S38" s="29" t="s">
        <v>64</v>
      </c>
      <c r="T38" s="22" t="s">
        <v>63</v>
      </c>
      <c r="X38" t="s">
        <v>46</v>
      </c>
      <c r="Y38" t="s">
        <v>45</v>
      </c>
    </row>
    <row r="39" spans="1:34" x14ac:dyDescent="0.35">
      <c r="C39" t="s">
        <v>17</v>
      </c>
      <c r="M39" s="39" t="s">
        <v>35</v>
      </c>
      <c r="N39" s="24" t="s">
        <v>32</v>
      </c>
      <c r="O39" s="26" t="str">
        <f>CONCATENATE(ROUND(Z39,1)," °C")</f>
        <v>11.4 °C</v>
      </c>
      <c r="P39" s="6" t="str">
        <f>CONCATENATE("[",ROUND(AA39,1)," °C ; ", ROUND(AB39,1)," °C]")</f>
        <v>[8.3 °C ; 14 °C]</v>
      </c>
      <c r="Q39" s="31" t="str">
        <f>CONCATENATE(ROUND(AC39,1)," °C")</f>
        <v>17.5 °C</v>
      </c>
      <c r="R39" s="28" t="str">
        <f>CONCATENATE("[",ROUND(AD39,1)," °C ; ", ROUND(AE39,1)," °C]")</f>
        <v>[16.1 °C ; 18.7 °C]</v>
      </c>
      <c r="S39" s="26" t="str">
        <f>CONCATENATE(ROUND(AF39,1)," °C")</f>
        <v>22.7 °C</v>
      </c>
      <c r="T39" s="6" t="str">
        <f>CONCATENATE("[",ROUND(AG39,1)," °C ; ", ROUND(AH39,1)," °C]")</f>
        <v>[21.2 °C ; 24.5 °C]</v>
      </c>
      <c r="X39" t="s">
        <v>35</v>
      </c>
      <c r="Y39" t="s">
        <v>32</v>
      </c>
      <c r="Z39" s="36">
        <f>C107</f>
        <v>11.419124</v>
      </c>
      <c r="AA39" s="36">
        <f t="shared" ref="AA39:AH54" si="20">D107</f>
        <v>8.2739999999999991</v>
      </c>
      <c r="AB39" s="36">
        <f t="shared" si="20"/>
        <v>13.954000000000001</v>
      </c>
      <c r="AC39" s="36">
        <f t="shared" si="20"/>
        <v>17.465628818012402</v>
      </c>
      <c r="AD39" s="36">
        <f t="shared" si="20"/>
        <v>16.117799999999999</v>
      </c>
      <c r="AE39" s="36">
        <f t="shared" si="20"/>
        <v>18.7194</v>
      </c>
      <c r="AF39" s="36">
        <f t="shared" si="20"/>
        <v>22.721211</v>
      </c>
      <c r="AG39" s="36">
        <f t="shared" si="20"/>
        <v>21.222999999999999</v>
      </c>
      <c r="AH39" s="36">
        <f t="shared" si="20"/>
        <v>24.495000000000001</v>
      </c>
    </row>
    <row r="40" spans="1:34" ht="15" thickBot="1" x14ac:dyDescent="0.4">
      <c r="B40" t="s">
        <v>10</v>
      </c>
      <c r="C40" t="s">
        <v>11</v>
      </c>
      <c r="D40" t="s">
        <v>28</v>
      </c>
      <c r="E40" t="s">
        <v>29</v>
      </c>
      <c r="F40" t="s">
        <v>0</v>
      </c>
      <c r="G40" t="s">
        <v>30</v>
      </c>
      <c r="H40" t="s">
        <v>7</v>
      </c>
      <c r="I40" t="s">
        <v>1</v>
      </c>
      <c r="J40" t="s">
        <v>4</v>
      </c>
      <c r="M40" s="38"/>
      <c r="N40" s="25" t="s">
        <v>31</v>
      </c>
      <c r="O40" s="27" t="str">
        <f>CONCATENATE(ROUND(Z40,1)," °C")</f>
        <v>3.4 °C</v>
      </c>
      <c r="P40" s="15" t="str">
        <f>CONCATENATE("[",ROUND(AA40,1)," °C ; ", ROUND(AB40,1)," °C]")</f>
        <v>[0.7 °C ; 5.9 °C]</v>
      </c>
      <c r="Q40" s="32" t="str">
        <f>CONCATENATE(ROUND(AC40,1)," °C")</f>
        <v>11.6 °C</v>
      </c>
      <c r="R40" s="25" t="str">
        <f>CONCATENATE("[",ROUND(AD40,1)," °C ; ", ROUND(AE40,1)," °C]")</f>
        <v>[9.8 °C ; 13.5 °C]</v>
      </c>
      <c r="S40" s="27" t="str">
        <f>CONCATENATE(ROUND(AF40,1)," °C")</f>
        <v>20.6 °C</v>
      </c>
      <c r="T40" s="15" t="str">
        <f>CONCATENATE("[",ROUND(AG40,1)," °C ; ", ROUND(AH40,1)," °C]")</f>
        <v>[17.6 °C ; 23.4 °C]</v>
      </c>
      <c r="Y40" t="s">
        <v>31</v>
      </c>
      <c r="Z40" s="36">
        <f t="shared" ref="Z40:Z42" si="21">C108</f>
        <v>3.4116645000000001</v>
      </c>
      <c r="AA40" s="36">
        <f t="shared" si="20"/>
        <v>0.74650000000000105</v>
      </c>
      <c r="AB40" s="36">
        <f t="shared" si="20"/>
        <v>5.9095000000000004</v>
      </c>
      <c r="AC40" s="36">
        <f t="shared" si="20"/>
        <v>11.6477755</v>
      </c>
      <c r="AD40" s="36">
        <f t="shared" si="20"/>
        <v>9.7670999999999992</v>
      </c>
      <c r="AE40" s="36">
        <f t="shared" si="20"/>
        <v>13.4697</v>
      </c>
      <c r="AF40" s="36">
        <f t="shared" si="20"/>
        <v>20.619007499999999</v>
      </c>
      <c r="AG40" s="36">
        <f t="shared" si="20"/>
        <v>17.644500000000001</v>
      </c>
      <c r="AH40" s="36">
        <f t="shared" si="20"/>
        <v>23.360499999999998</v>
      </c>
    </row>
    <row r="41" spans="1:34" x14ac:dyDescent="0.35">
      <c r="A41" t="s">
        <v>31</v>
      </c>
      <c r="B41" s="2">
        <v>43095</v>
      </c>
      <c r="C41">
        <v>37835</v>
      </c>
      <c r="D41">
        <v>979.5</v>
      </c>
      <c r="E41">
        <v>1012.5</v>
      </c>
      <c r="F41">
        <v>1017.9</v>
      </c>
      <c r="G41">
        <v>1017.5</v>
      </c>
      <c r="H41">
        <v>1022.9</v>
      </c>
      <c r="I41">
        <v>1045.4000000000001</v>
      </c>
      <c r="J41">
        <v>5260</v>
      </c>
      <c r="M41" s="37" t="s">
        <v>36</v>
      </c>
      <c r="N41" s="4" t="s">
        <v>32</v>
      </c>
      <c r="O41" s="26" t="str">
        <f>CONCATENATE(ROUND(Z41,1)," °C")</f>
        <v>16.1 °C</v>
      </c>
      <c r="P41" s="6" t="str">
        <f>CONCATENATE("[",ROUND(AA41,1)," °C ; ", ROUND(AB41,1)," °C]")</f>
        <v>[12.9 °C ; 19.3 °C]</v>
      </c>
      <c r="Q41" s="31" t="str">
        <f>CONCATENATE(ROUND(AC41,1)," °C")</f>
        <v>23.3 °C</v>
      </c>
      <c r="R41" s="28" t="str">
        <f>CONCATENATE("[",ROUND(AD41,1)," °C ; ", ROUND(AE41,1)," °C]")</f>
        <v>[21.7 °C ; 24.7 °C]</v>
      </c>
      <c r="S41" s="26" t="str">
        <f>CONCATENATE(ROUND(AF41,1)," °C")</f>
        <v>29.3 °C</v>
      </c>
      <c r="T41" s="6" t="str">
        <f>CONCATENATE("[",ROUND(AG41,1)," °C ; ", ROUND(AH41,1)," °C]")</f>
        <v>[27.5 °C ; 31.8 °C]</v>
      </c>
      <c r="X41" t="s">
        <v>36</v>
      </c>
      <c r="Y41" t="s">
        <v>32</v>
      </c>
      <c r="Z41" s="36">
        <f t="shared" si="21"/>
        <v>16.143944000000001</v>
      </c>
      <c r="AA41" s="36">
        <f t="shared" si="20"/>
        <v>12.87</v>
      </c>
      <c r="AB41" s="36">
        <f t="shared" si="20"/>
        <v>19.265000000000001</v>
      </c>
      <c r="AC41" s="36">
        <f t="shared" si="20"/>
        <v>23.278492400000001</v>
      </c>
      <c r="AD41" s="36">
        <f t="shared" si="20"/>
        <v>21.699400000000001</v>
      </c>
      <c r="AE41" s="36">
        <f t="shared" si="20"/>
        <v>24.6982</v>
      </c>
      <c r="AF41" s="36">
        <f t="shared" si="20"/>
        <v>29.321166999999999</v>
      </c>
      <c r="AG41" s="36">
        <f t="shared" si="20"/>
        <v>27.536999999999999</v>
      </c>
      <c r="AH41" s="36">
        <f t="shared" si="20"/>
        <v>31.757000000000001</v>
      </c>
    </row>
    <row r="42" spans="1:34" ht="15" thickBot="1" x14ac:dyDescent="0.4">
      <c r="M42" s="38"/>
      <c r="N42" s="7" t="s">
        <v>31</v>
      </c>
      <c r="O42" s="27" t="str">
        <f>CONCATENATE(ROUND(Z42,1)," °C")</f>
        <v>6.9 °C</v>
      </c>
      <c r="P42" s="15" t="str">
        <f>CONCATENATE("[",ROUND(AA42,1)," °C ; ", ROUND(AB42,1)," °C]")</f>
        <v>[4.2 °C ; 9.6 °C]</v>
      </c>
      <c r="Q42" s="32" t="str">
        <f>CONCATENATE(ROUND(AC42,1)," °C")</f>
        <v>16.4 °C</v>
      </c>
      <c r="R42" s="25" t="str">
        <f>CONCATENATE("[",ROUND(AD42,1)," °C ; ", ROUND(AE42,1)," °C]")</f>
        <v>[14.2 °C ; 18.6 °C]</v>
      </c>
      <c r="S42" s="27" t="str">
        <f>CONCATENATE(ROUND(AF42,1)," °C")</f>
        <v>27 °C</v>
      </c>
      <c r="T42" s="15" t="str">
        <f>CONCATENATE("[",ROUND(AG42,1)," °C ; ", ROUND(AH42,1)," °C]")</f>
        <v>[23.5 °C ; 30.7 °C]</v>
      </c>
      <c r="Y42" t="s">
        <v>31</v>
      </c>
      <c r="Z42" s="36">
        <f t="shared" si="21"/>
        <v>6.9064319999999997</v>
      </c>
      <c r="AA42" s="36">
        <f t="shared" si="20"/>
        <v>4.2069999999999999</v>
      </c>
      <c r="AB42" s="36">
        <f t="shared" si="20"/>
        <v>9.57</v>
      </c>
      <c r="AC42" s="36">
        <f t="shared" si="20"/>
        <v>16.3798506227891</v>
      </c>
      <c r="AD42" s="36">
        <f t="shared" si="20"/>
        <v>14.1642857142857</v>
      </c>
      <c r="AE42" s="36">
        <f t="shared" si="20"/>
        <v>18.62</v>
      </c>
      <c r="AF42" s="36">
        <f t="shared" si="20"/>
        <v>26.995742</v>
      </c>
      <c r="AG42" s="36">
        <f t="shared" si="20"/>
        <v>23.497</v>
      </c>
      <c r="AH42" s="36">
        <f t="shared" si="20"/>
        <v>30.672000000000001</v>
      </c>
    </row>
    <row r="43" spans="1:34" x14ac:dyDescent="0.35">
      <c r="C43" t="s">
        <v>18</v>
      </c>
      <c r="M43" s="37" t="s">
        <v>37</v>
      </c>
      <c r="N43" s="4" t="s">
        <v>32</v>
      </c>
      <c r="O43" s="26" t="str">
        <f>CONCATENATE(ROUND(Z43,1)," %")</f>
        <v>57.6 %</v>
      </c>
      <c r="P43" s="6" t="str">
        <f>CONCATENATE("[",ROUND(AA43,1)," % ; ", ROUND(AB43,1)," %]")</f>
        <v>[52.7 % ; 62 %]</v>
      </c>
      <c r="Q43" s="31" t="str">
        <f>CONCATENATE(ROUND(AC43,1)," %")</f>
        <v>70.6 %</v>
      </c>
      <c r="R43" s="28" t="str">
        <f>CONCATENATE("[",ROUND(AD43,1)," % ; ", ROUND(AE43,1)," %]")</f>
        <v>[67.5 % ; 73.6 %]</v>
      </c>
      <c r="S43" s="26" t="str">
        <f>CONCATENATE(ROUND(AF43,1)," %")</f>
        <v>83.5 %</v>
      </c>
      <c r="T43" s="6" t="str">
        <f>CONCATENATE("[",ROUND(AG43,1)," % ; ", ROUND(AH43,1)," %]")</f>
        <v>[79.1 % ; 88.1 %]</v>
      </c>
      <c r="X43" t="s">
        <v>37</v>
      </c>
      <c r="Y43" t="s">
        <v>32</v>
      </c>
      <c r="Z43" s="36">
        <f>C111</f>
        <v>57.600200000000001</v>
      </c>
      <c r="AA43" s="36">
        <f t="shared" si="20"/>
        <v>52.7</v>
      </c>
      <c r="AB43" s="36">
        <f t="shared" si="20"/>
        <v>62</v>
      </c>
      <c r="AC43" s="36">
        <f t="shared" si="20"/>
        <v>70.598039999999997</v>
      </c>
      <c r="AD43" s="36">
        <f t="shared" si="20"/>
        <v>67.459999999999994</v>
      </c>
      <c r="AE43" s="36">
        <f t="shared" si="20"/>
        <v>73.58</v>
      </c>
      <c r="AF43" s="36">
        <f t="shared" si="20"/>
        <v>83.542400000000001</v>
      </c>
      <c r="AG43" s="36">
        <f t="shared" si="20"/>
        <v>79.099999999999994</v>
      </c>
      <c r="AH43" s="36">
        <f t="shared" si="20"/>
        <v>88.1</v>
      </c>
    </row>
    <row r="44" spans="1:34" ht="15" thickBot="1" x14ac:dyDescent="0.4">
      <c r="B44" t="s">
        <v>10</v>
      </c>
      <c r="C44" t="s">
        <v>11</v>
      </c>
      <c r="D44" t="s">
        <v>28</v>
      </c>
      <c r="E44" t="s">
        <v>29</v>
      </c>
      <c r="F44" t="s">
        <v>0</v>
      </c>
      <c r="G44" t="s">
        <v>30</v>
      </c>
      <c r="H44" t="s">
        <v>7</v>
      </c>
      <c r="I44" t="s">
        <v>1</v>
      </c>
      <c r="J44" t="s">
        <v>4</v>
      </c>
      <c r="M44" s="38"/>
      <c r="N44" s="7" t="s">
        <v>31</v>
      </c>
      <c r="O44" s="27" t="str">
        <f>CONCATENATE(ROUND(Z44,1)," %")</f>
        <v>57.3 %</v>
      </c>
      <c r="P44" s="15" t="str">
        <f>CONCATENATE("[",ROUND(AA44,1)," % ; ", ROUND(AB44,1)," %]")</f>
        <v>[50.3 % ; 64 %]</v>
      </c>
      <c r="Q44" s="32" t="str">
        <f>CONCATENATE(ROUND(AC44,1)," %")</f>
        <v>74.8 %</v>
      </c>
      <c r="R44" s="25" t="str">
        <f>CONCATENATE("[",ROUND(AD44,1)," % ; ", ROUND(AE44,1)," %]")</f>
        <v>[71 % ; 78.3 %]</v>
      </c>
      <c r="S44" s="27" t="str">
        <f>CONCATENATE(ROUND(AF44,1)," %")</f>
        <v>90 %</v>
      </c>
      <c r="T44" s="15" t="str">
        <f>CONCATENATE("[",ROUND(AG44,1)," °C ; ", ROUND(AH44,1)," °C]")</f>
        <v>[86 °C ; 94.1 °C]</v>
      </c>
      <c r="Y44" t="s">
        <v>31</v>
      </c>
      <c r="Z44" s="36">
        <f t="shared" ref="Z44" si="22">C112</f>
        <v>57.337699999999998</v>
      </c>
      <c r="AA44" s="36">
        <f t="shared" si="20"/>
        <v>50.3</v>
      </c>
      <c r="AB44" s="36">
        <f t="shared" si="20"/>
        <v>64</v>
      </c>
      <c r="AC44" s="36">
        <f t="shared" si="20"/>
        <v>74.791575527210895</v>
      </c>
      <c r="AD44" s="36">
        <f t="shared" si="20"/>
        <v>70.98</v>
      </c>
      <c r="AE44" s="36">
        <f t="shared" si="20"/>
        <v>78.28</v>
      </c>
      <c r="AF44" s="36">
        <f t="shared" si="20"/>
        <v>89.970500000000001</v>
      </c>
      <c r="AG44" s="36">
        <f t="shared" si="20"/>
        <v>86</v>
      </c>
      <c r="AH44" s="36">
        <f t="shared" si="20"/>
        <v>94.1</v>
      </c>
    </row>
    <row r="45" spans="1:34" x14ac:dyDescent="0.35">
      <c r="A45" t="s">
        <v>32</v>
      </c>
      <c r="B45" s="3">
        <v>2761</v>
      </c>
      <c r="C45">
        <v>2759</v>
      </c>
      <c r="D45">
        <v>0.17</v>
      </c>
      <c r="E45">
        <v>1.8</v>
      </c>
      <c r="F45">
        <v>2.3199999999999998</v>
      </c>
      <c r="G45">
        <v>2.4990000000000001</v>
      </c>
      <c r="H45">
        <v>2.99</v>
      </c>
      <c r="I45">
        <v>10.01</v>
      </c>
      <c r="J45">
        <v>2</v>
      </c>
      <c r="M45" s="37" t="s">
        <v>38</v>
      </c>
      <c r="N45" s="4" t="s">
        <v>32</v>
      </c>
      <c r="O45" s="26" t="str">
        <f>CONCATENATE(ROUND(Z45,1)," °C")</f>
        <v>5.7 °C</v>
      </c>
      <c r="P45" s="6" t="str">
        <f>CONCATENATE("[",ROUND(AA45,1)," °C ; ", ROUND(AB45,1)," °C]")</f>
        <v>[2.8 °C ; 8.3 °C]</v>
      </c>
      <c r="Q45" s="31" t="str">
        <f>CONCATENATE(ROUND(AC45,1)," °C")</f>
        <v>11.3 °C</v>
      </c>
      <c r="R45" s="28" t="str">
        <f>CONCATENATE("[",ROUND(AD45,1)," °C ; ", ROUND(AE45,1)," °C]")</f>
        <v>[10.1 °C ; 12.4 °C]</v>
      </c>
      <c r="S45" s="26" t="str">
        <f>CONCATENATE(ROUND(AF45,1)," °C")</f>
        <v>16 °C</v>
      </c>
      <c r="T45" s="6" t="str">
        <f>CONCATENATE("[",ROUND(AG45,1)," °C ; ", ROUND(AH45,1)," °C]")</f>
        <v>[15 °C ; 17.2 °C]</v>
      </c>
      <c r="X45" t="s">
        <v>38</v>
      </c>
      <c r="Y45" t="s">
        <v>32</v>
      </c>
      <c r="Z45" s="36">
        <f>C113</f>
        <v>5.702261</v>
      </c>
      <c r="AA45" s="36">
        <f t="shared" si="20"/>
        <v>2.84</v>
      </c>
      <c r="AB45" s="36">
        <f t="shared" si="20"/>
        <v>8.2840000000000007</v>
      </c>
      <c r="AC45" s="36">
        <f t="shared" si="20"/>
        <v>11.3084232</v>
      </c>
      <c r="AD45" s="36">
        <f t="shared" si="20"/>
        <v>10.0732</v>
      </c>
      <c r="AE45" s="36">
        <f t="shared" si="20"/>
        <v>12.444000000000001</v>
      </c>
      <c r="AF45" s="36">
        <f t="shared" si="20"/>
        <v>16.027494999999998</v>
      </c>
      <c r="AG45" s="36">
        <f t="shared" si="20"/>
        <v>15.009</v>
      </c>
      <c r="AH45" s="36">
        <f t="shared" si="20"/>
        <v>17.170999999999999</v>
      </c>
    </row>
    <row r="46" spans="1:34" ht="15" thickBot="1" x14ac:dyDescent="0.4">
      <c r="M46" s="38"/>
      <c r="N46" s="7" t="s">
        <v>31</v>
      </c>
      <c r="O46" s="27" t="str">
        <f>CONCATENATE(ROUND(Z46,1)," °C")</f>
        <v>-1.3 °C</v>
      </c>
      <c r="P46" s="15" t="str">
        <f>CONCATENATE("[",ROUND(AA46,1)," °C ; ", ROUND(AB46,1)," °C]")</f>
        <v>[-4.5 °C ; 1.5 °C]</v>
      </c>
      <c r="Q46" s="32" t="str">
        <f>CONCATENATE(ROUND(AC46,1)," °C")</f>
        <v>6.4 °C</v>
      </c>
      <c r="R46" s="25" t="str">
        <f>CONCATENATE("[",ROUND(AD46,1)," °C ; ", ROUND(AE46,1)," °C]")</f>
        <v>[4.7 °C ; 8 °C]</v>
      </c>
      <c r="S46" s="27" t="str">
        <f>CONCATENATE(ROUND(AF46,1)," °C")</f>
        <v>14 °C</v>
      </c>
      <c r="T46" s="15" t="str">
        <f>CONCATENATE("[",ROUND(AG46,1)," °C ; ", ROUND(AH46,1)," °C]")</f>
        <v>[11.7 °C ; 16 °C]</v>
      </c>
      <c r="Y46" t="s">
        <v>31</v>
      </c>
      <c r="Z46" s="36">
        <f t="shared" ref="Z46:AH58" si="23">C114</f>
        <v>-1.2587079999999999</v>
      </c>
      <c r="AA46" s="36">
        <f t="shared" si="20"/>
        <v>-4.5350000000000001</v>
      </c>
      <c r="AB46" s="36">
        <f t="shared" si="20"/>
        <v>1.534</v>
      </c>
      <c r="AC46" s="36">
        <f t="shared" si="20"/>
        <v>6.4091667964285701</v>
      </c>
      <c r="AD46" s="36">
        <f t="shared" si="20"/>
        <v>4.7245999999999997</v>
      </c>
      <c r="AE46" s="36">
        <f t="shared" si="20"/>
        <v>8.0082000000000004</v>
      </c>
      <c r="AF46" s="36">
        <f t="shared" si="20"/>
        <v>14.025067999999999</v>
      </c>
      <c r="AG46" s="36">
        <f t="shared" si="20"/>
        <v>11.722</v>
      </c>
      <c r="AH46" s="36">
        <f t="shared" si="20"/>
        <v>16.010000000000002</v>
      </c>
    </row>
    <row r="47" spans="1:34" x14ac:dyDescent="0.35">
      <c r="C47" t="s">
        <v>19</v>
      </c>
      <c r="M47" s="37" t="s">
        <v>39</v>
      </c>
      <c r="N47" s="4" t="s">
        <v>32</v>
      </c>
      <c r="O47" s="26" t="str">
        <f>CONCATENATE(ROUND(Z47,1)," hPa")</f>
        <v>1009.3 hPa</v>
      </c>
      <c r="P47" s="6" t="str">
        <f>CONCATENATE("[",ROUND(AA47,1)," hPa ; ", ROUND(AB47,1)," hPa]")</f>
        <v>[1004.9 hPa ; 1013.2 hPa]</v>
      </c>
      <c r="Q47" s="31" t="str">
        <f>CONCATENATE(ROUND(AC47,1)," hPa")</f>
        <v>1016.6 hPa</v>
      </c>
      <c r="R47" s="28" t="str">
        <f>CONCATENATE("[",ROUND(AD47,1)," hPa ; ", ROUND(AE47,1)," hPa]")</f>
        <v>[1014.5 hPa ; 1018.9 hPa]</v>
      </c>
      <c r="S47" s="26" t="str">
        <f>CONCATENATE(ROUND(AF47,1)," hPa")</f>
        <v>1023.5 hPa</v>
      </c>
      <c r="T47" s="6" t="str">
        <f>CONCATENATE("[",ROUND(AG47,1)," hPa ; ", ROUND(AH47,1)," hPa]")</f>
        <v>[1020.3 hPa ; 1027.2 hPa]</v>
      </c>
      <c r="X47" t="s">
        <v>39</v>
      </c>
      <c r="Y47" t="s">
        <v>32</v>
      </c>
      <c r="Z47" s="36">
        <f t="shared" si="23"/>
        <v>1009.3274</v>
      </c>
      <c r="AA47" s="36">
        <f t="shared" si="20"/>
        <v>1004.9</v>
      </c>
      <c r="AB47" s="36">
        <f t="shared" si="20"/>
        <v>1013.24</v>
      </c>
      <c r="AC47" s="36">
        <f t="shared" si="20"/>
        <v>1016.63308023959</v>
      </c>
      <c r="AD47" s="36">
        <f t="shared" si="20"/>
        <v>1014.4911764705899</v>
      </c>
      <c r="AE47" s="36">
        <f t="shared" si="20"/>
        <v>1018.89310344828</v>
      </c>
      <c r="AF47" s="36">
        <f t="shared" si="20"/>
        <v>1023.45194</v>
      </c>
      <c r="AG47" s="36">
        <f t="shared" si="20"/>
        <v>1020.3</v>
      </c>
      <c r="AH47" s="36">
        <f t="shared" si="20"/>
        <v>1027.2</v>
      </c>
    </row>
    <row r="48" spans="1:34" ht="15" thickBot="1" x14ac:dyDescent="0.4">
      <c r="B48" t="s">
        <v>10</v>
      </c>
      <c r="C48" t="s">
        <v>11</v>
      </c>
      <c r="D48" t="s">
        <v>28</v>
      </c>
      <c r="E48" t="s">
        <v>29</v>
      </c>
      <c r="F48" t="s">
        <v>0</v>
      </c>
      <c r="G48" t="s">
        <v>30</v>
      </c>
      <c r="H48" t="s">
        <v>7</v>
      </c>
      <c r="I48" t="s">
        <v>1</v>
      </c>
      <c r="J48" t="s">
        <v>4</v>
      </c>
      <c r="M48" s="38"/>
      <c r="N48" s="7" t="s">
        <v>31</v>
      </c>
      <c r="O48" s="27" t="str">
        <f>CONCATENATE(ROUND(Z48,1)," hPa")</f>
        <v>1006.6 hPa</v>
      </c>
      <c r="P48" s="15" t="str">
        <f>CONCATENATE("[",ROUND(AA48,1)," hPa ; ", ROUND(AB48,1)," hPa]")</f>
        <v>[1000.6 hPa ; 1011.8 hPa]</v>
      </c>
      <c r="Q48" s="32" t="str">
        <f>CONCATENATE(ROUND(AC48,1)," hPa")</f>
        <v>1017.7 hPa</v>
      </c>
      <c r="R48" s="25" t="str">
        <f>CONCATENATE("[",ROUND(AD48,1)," hPa ; ", ROUND(AE48,1)," hPa]")</f>
        <v>[1014.9 hPa ; 1020.2 hPa]</v>
      </c>
      <c r="S48" s="27" t="str">
        <f>CONCATENATE(ROUND(AF48,1)," hPa")</f>
        <v>1027.9 hPa</v>
      </c>
      <c r="T48" s="15" t="str">
        <f>CONCATENATE("[",ROUND(AG48,1)," hPa ; ", ROUND(AH48,1)," hPa]")</f>
        <v>[1023.5 hPa ; 1032.8 hPa]</v>
      </c>
      <c r="Y48" t="s">
        <v>31</v>
      </c>
      <c r="Z48" s="36">
        <f t="shared" si="23"/>
        <v>1006.6179</v>
      </c>
      <c r="AA48" s="36">
        <f t="shared" si="20"/>
        <v>1000.55</v>
      </c>
      <c r="AB48" s="36">
        <f t="shared" si="20"/>
        <v>1011.84</v>
      </c>
      <c r="AC48" s="36">
        <f t="shared" si="20"/>
        <v>1017.66673511613</v>
      </c>
      <c r="AD48" s="36">
        <f t="shared" si="20"/>
        <v>1014.89555555556</v>
      </c>
      <c r="AE48" s="36">
        <f t="shared" si="20"/>
        <v>1020.2119047619</v>
      </c>
      <c r="AF48" s="36">
        <f t="shared" si="20"/>
        <v>1027.8993599999999</v>
      </c>
      <c r="AG48" s="36">
        <f t="shared" si="20"/>
        <v>1023.5</v>
      </c>
      <c r="AH48" s="36">
        <f t="shared" si="20"/>
        <v>1032.75</v>
      </c>
    </row>
    <row r="49" spans="1:34" x14ac:dyDescent="0.35">
      <c r="A49" t="s">
        <v>31</v>
      </c>
      <c r="B49" s="2">
        <v>43095</v>
      </c>
      <c r="C49">
        <v>43054</v>
      </c>
      <c r="D49">
        <v>0</v>
      </c>
      <c r="E49">
        <v>1.74</v>
      </c>
      <c r="F49">
        <v>2.57</v>
      </c>
      <c r="G49">
        <v>3.012</v>
      </c>
      <c r="H49">
        <v>3.82</v>
      </c>
      <c r="I49">
        <v>16.47</v>
      </c>
      <c r="J49">
        <v>41</v>
      </c>
      <c r="M49" s="37" t="s">
        <v>40</v>
      </c>
      <c r="N49" s="4" t="s">
        <v>32</v>
      </c>
      <c r="O49" s="26" t="str">
        <f>CONCATENATE(ROUND(Z49,1)," m/s")</f>
        <v>1.4 m/s</v>
      </c>
      <c r="P49" s="6" t="str">
        <f>CONCATENATE("[",ROUND(AA49,1)," m/s ; ", ROUND(AB49,1)," m/s]")</f>
        <v>[1.1 m/s ; 1.7 m/s]</v>
      </c>
      <c r="Q49" s="31" t="str">
        <f>CONCATENATE(ROUND(AC49,1)," m/s")</f>
        <v>2.5 m/s</v>
      </c>
      <c r="R49" s="28" t="str">
        <f>CONCATENATE("[",ROUND(AD49,1)," m/s ; ", ROUND(AE49,1)," m/s]")</f>
        <v>[2.2 m/s ; 2.8 m/s]</v>
      </c>
      <c r="S49" s="26" t="str">
        <f>CONCATENATE(ROUND(AF49,1)," m/s")</f>
        <v>3.8 m/s</v>
      </c>
      <c r="T49" s="6" t="str">
        <f>CONCATENATE("[",ROUND(AG49,1)," m/s ; ", ROUND(AH49,1)," m/s]")</f>
        <v>[3.1 m/s ; 4.4 m/s]</v>
      </c>
      <c r="X49" t="s">
        <v>40</v>
      </c>
      <c r="Y49" t="s">
        <v>32</v>
      </c>
      <c r="Z49" s="36">
        <f t="shared" si="23"/>
        <v>1.427791</v>
      </c>
      <c r="AA49" s="36">
        <f t="shared" si="20"/>
        <v>1.149</v>
      </c>
      <c r="AB49" s="36">
        <f t="shared" si="20"/>
        <v>1.714</v>
      </c>
      <c r="AC49" s="36">
        <f t="shared" si="20"/>
        <v>2.4928639673469402</v>
      </c>
      <c r="AD49" s="36">
        <f t="shared" si="20"/>
        <v>2.2092000000000001</v>
      </c>
      <c r="AE49" s="36">
        <f t="shared" si="20"/>
        <v>2.8056000000000001</v>
      </c>
      <c r="AF49" s="36">
        <f t="shared" si="20"/>
        <v>3.779067</v>
      </c>
      <c r="AG49" s="36">
        <f t="shared" si="20"/>
        <v>3.145</v>
      </c>
      <c r="AH49" s="36">
        <f t="shared" si="20"/>
        <v>4.3819999999999997</v>
      </c>
    </row>
    <row r="50" spans="1:34" ht="15" thickBot="1" x14ac:dyDescent="0.4">
      <c r="M50" s="38"/>
      <c r="N50" s="7" t="s">
        <v>31</v>
      </c>
      <c r="O50" s="27" t="str">
        <f>CONCATENATE(ROUND(Z50,1)," m/s")</f>
        <v>1.3 m/s</v>
      </c>
      <c r="P50" s="15" t="str">
        <f>CONCATENATE("[",ROUND(AA50,1)," m/s ; ", ROUND(AB50,1)," m/s]")</f>
        <v>[1 m/s ; 1.7 m/s]</v>
      </c>
      <c r="Q50" s="32" t="str">
        <f>CONCATENATE(ROUND(AC50,1)," m/s")</f>
        <v>3.2 m/s</v>
      </c>
      <c r="R50" s="25" t="str">
        <f>CONCATENATE("[",ROUND(AD50,1)," m/s ; ", ROUND(AE50,1)," m/s]")</f>
        <v>[2.7 m/s ; 3.8 m/s]</v>
      </c>
      <c r="S50" s="27" t="str">
        <f>CONCATENATE(ROUND(AF50,1)," m/s")</f>
        <v>5.8 m/s</v>
      </c>
      <c r="T50" s="15" t="str">
        <f>CONCATENATE("[",ROUND(AG50,1)," m/s ; ", ROUND(AH50,1)," m/s]")</f>
        <v>[4.5 m/s ; 7.3 m/s]</v>
      </c>
      <c r="Y50" t="s">
        <v>31</v>
      </c>
      <c r="Z50" s="36">
        <f t="shared" si="23"/>
        <v>1.338368</v>
      </c>
      <c r="AA50" s="36">
        <f t="shared" si="20"/>
        <v>0.96599999999999997</v>
      </c>
      <c r="AB50" s="36">
        <f t="shared" si="20"/>
        <v>1.6890000000000001</v>
      </c>
      <c r="AC50" s="36">
        <f t="shared" si="20"/>
        <v>3.22729241632653</v>
      </c>
      <c r="AD50" s="36">
        <f t="shared" si="20"/>
        <v>2.7258</v>
      </c>
      <c r="AE50" s="36">
        <f t="shared" si="20"/>
        <v>3.7576000000000001</v>
      </c>
      <c r="AF50" s="36">
        <f t="shared" si="20"/>
        <v>5.7795059999999996</v>
      </c>
      <c r="AG50" s="36">
        <f t="shared" si="20"/>
        <v>4.4820000000000002</v>
      </c>
      <c r="AH50" s="36">
        <f t="shared" si="20"/>
        <v>7.2960000000000003</v>
      </c>
    </row>
    <row r="51" spans="1:34" x14ac:dyDescent="0.35">
      <c r="C51" t="s">
        <v>20</v>
      </c>
      <c r="M51" s="37" t="s">
        <v>41</v>
      </c>
      <c r="N51" s="4" t="s">
        <v>32</v>
      </c>
      <c r="O51" s="26" t="str">
        <f>CONCATENATE(ROUND(Z51,1)," km")</f>
        <v>9.3 km</v>
      </c>
      <c r="P51" s="6" t="str">
        <f>CONCATENATE("[",ROUND(AA51,1)," km ; ", ROUND(AB51,1)," km]")</f>
        <v>[8.4 km ; 9.8 km]</v>
      </c>
      <c r="Q51" s="31" t="str">
        <f>CONCATENATE(ROUND(AC51,1)," km")</f>
        <v>11.6 km</v>
      </c>
      <c r="R51" s="28" t="str">
        <f>CONCATENATE("[",ROUND(AD51,1)," km ; ", ROUND(AE51,1)," km]")</f>
        <v>[10.8 km ; 12.5 km]</v>
      </c>
      <c r="S51" s="26" t="str">
        <f>CONCATENATE(ROUND(AF51,1)," km")</f>
        <v>16.1 km</v>
      </c>
      <c r="T51" s="6" t="str">
        <f>CONCATENATE("[",ROUND(AG51,1)," km ; ", ROUND(AH51,1)," km]")</f>
        <v>[16.1 km ; 16.1 km]</v>
      </c>
      <c r="X51" t="s">
        <v>41</v>
      </c>
      <c r="Y51" t="s">
        <v>32</v>
      </c>
      <c r="Z51" s="36">
        <f t="shared" si="23"/>
        <v>9.3091995000000001</v>
      </c>
      <c r="AA51" s="36">
        <f t="shared" si="20"/>
        <v>8.4277999999999995</v>
      </c>
      <c r="AB51" s="36">
        <f t="shared" si="20"/>
        <v>9.8328000000000007</v>
      </c>
      <c r="AC51" s="36">
        <f t="shared" si="20"/>
        <v>11.649876634890299</v>
      </c>
      <c r="AD51" s="36">
        <f t="shared" si="20"/>
        <v>10.79402</v>
      </c>
      <c r="AE51" s="36">
        <f t="shared" si="20"/>
        <v>12.4720625</v>
      </c>
      <c r="AF51" s="36">
        <f t="shared" si="20"/>
        <v>16.084962000000001</v>
      </c>
      <c r="AG51" s="36">
        <f t="shared" si="20"/>
        <v>16.089400000000001</v>
      </c>
      <c r="AH51" s="36">
        <f t="shared" si="20"/>
        <v>16.093</v>
      </c>
    </row>
    <row r="52" spans="1:34" ht="15" thickBot="1" x14ac:dyDescent="0.4">
      <c r="B52" t="s">
        <v>10</v>
      </c>
      <c r="C52" t="s">
        <v>11</v>
      </c>
      <c r="D52" t="s">
        <v>28</v>
      </c>
      <c r="E52" t="s">
        <v>29</v>
      </c>
      <c r="F52" t="s">
        <v>0</v>
      </c>
      <c r="G52" t="s">
        <v>30</v>
      </c>
      <c r="H52" t="s">
        <v>7</v>
      </c>
      <c r="I52" t="s">
        <v>1</v>
      </c>
      <c r="J52" t="s">
        <v>4</v>
      </c>
      <c r="M52" s="38"/>
      <c r="N52" s="7" t="s">
        <v>31</v>
      </c>
      <c r="O52" s="27" t="str">
        <f>CONCATENATE(ROUND(Z52,1)," km")</f>
        <v>9 km</v>
      </c>
      <c r="P52" s="15" t="str">
        <f>CONCATENATE("[",ROUND(AA52,1)," km ; ", ROUND(AB52,1)," km]")</f>
        <v>[7.3 km ; 9.9 km]</v>
      </c>
      <c r="Q52" s="32" t="str">
        <f>CONCATENATE(ROUND(AC52,2)," km")</f>
        <v>12.98 km</v>
      </c>
      <c r="R52" s="25" t="str">
        <f>CONCATENATE("[",ROUND(AD52,1)," km ; ", ROUND(AE52,1)," km]")</f>
        <v>[12 km ; 13.9 km]</v>
      </c>
      <c r="S52" s="27" t="str">
        <f>CONCATENATE(ROUND(AF52,1)," km")</f>
        <v>16.1 km</v>
      </c>
      <c r="T52" s="15" t="str">
        <f>CONCATENATE("[",ROUND(AG52,1)," km ; ", ROUND(AH52,1)," km]")</f>
        <v>[16.1 km ; 16.1 km]</v>
      </c>
      <c r="Y52" t="s">
        <v>31</v>
      </c>
      <c r="Z52" s="36">
        <f t="shared" si="23"/>
        <v>8.9894981999999999</v>
      </c>
      <c r="AA52" s="36">
        <f t="shared" si="20"/>
        <v>7.2864000000000004</v>
      </c>
      <c r="AB52" s="36">
        <f t="shared" si="20"/>
        <v>9.9071999999999996</v>
      </c>
      <c r="AC52" s="36">
        <f t="shared" si="20"/>
        <v>12.9818949546443</v>
      </c>
      <c r="AD52" s="36">
        <f t="shared" si="20"/>
        <v>12.0440238095238</v>
      </c>
      <c r="AE52" s="36">
        <f t="shared" si="20"/>
        <v>13.870888888888899</v>
      </c>
      <c r="AF52" s="36">
        <f t="shared" si="20"/>
        <v>16.093</v>
      </c>
      <c r="AG52" s="36">
        <f t="shared" si="20"/>
        <v>16.093</v>
      </c>
      <c r="AH52" s="36">
        <f t="shared" si="20"/>
        <v>16.093</v>
      </c>
    </row>
    <row r="53" spans="1:34" x14ac:dyDescent="0.35">
      <c r="A53" t="s">
        <v>32</v>
      </c>
      <c r="B53" s="3">
        <v>2761</v>
      </c>
      <c r="C53">
        <v>2733</v>
      </c>
      <c r="D53">
        <v>2.7029999999999998</v>
      </c>
      <c r="E53">
        <v>9.9350000000000005</v>
      </c>
      <c r="F53">
        <v>10.003</v>
      </c>
      <c r="G53">
        <v>11.657</v>
      </c>
      <c r="H53">
        <v>15.756</v>
      </c>
      <c r="I53">
        <v>16.093</v>
      </c>
      <c r="J53">
        <v>28</v>
      </c>
      <c r="M53" s="37" t="s">
        <v>42</v>
      </c>
      <c r="N53" s="4" t="s">
        <v>32</v>
      </c>
      <c r="O53" s="26" t="str">
        <f>CONCATENATE(ROUND(Z53,1),"  %")</f>
        <v>18.7  %</v>
      </c>
      <c r="P53" s="6" t="str">
        <f>CONCATENATE("[",ROUND(AA53,1),"  % ; ", ROUND(AB53,1),"  %]")</f>
        <v>[3  % ; 39.5  %]</v>
      </c>
      <c r="Q53" s="31" t="str">
        <f>CONCATENATE(ROUND(AC53,1),"  %")</f>
        <v>59.4  %</v>
      </c>
      <c r="R53" s="28" t="str">
        <f>CONCATENATE("[",ROUND(AD53,1),"  % ; ", ROUND(AE53,1),"  %]")</f>
        <v>[50.7  % ; 67.7  %]</v>
      </c>
      <c r="S53" s="26" t="str">
        <f>CONCATENATE(ROUND(AF53,1),"  %")</f>
        <v>89  %</v>
      </c>
      <c r="T53" s="6" t="str">
        <f>CONCATENATE("[",ROUND(AG53,1),"  % ; ", ROUND(AH53,1),"  %]")</f>
        <v>[82  % ; 95.2  %]</v>
      </c>
      <c r="X53" t="s">
        <v>42</v>
      </c>
      <c r="Y53" t="s">
        <v>32</v>
      </c>
      <c r="Z53" s="36">
        <f t="shared" si="23"/>
        <v>18.683199999999999</v>
      </c>
      <c r="AA53" s="36">
        <f t="shared" si="20"/>
        <v>3</v>
      </c>
      <c r="AB53" s="36">
        <f t="shared" si="20"/>
        <v>39.5</v>
      </c>
      <c r="AC53" s="36">
        <f t="shared" si="20"/>
        <v>59.442550019301301</v>
      </c>
      <c r="AD53" s="36">
        <f t="shared" si="20"/>
        <v>50.725000000000001</v>
      </c>
      <c r="AE53" s="36">
        <f t="shared" si="20"/>
        <v>67.731707317073202</v>
      </c>
      <c r="AF53" s="36">
        <f t="shared" si="20"/>
        <v>88.986500000000007</v>
      </c>
      <c r="AG53" s="36">
        <f t="shared" si="20"/>
        <v>82</v>
      </c>
      <c r="AH53" s="36">
        <f t="shared" si="20"/>
        <v>95.2</v>
      </c>
    </row>
    <row r="54" spans="1:34" ht="15" thickBot="1" x14ac:dyDescent="0.4">
      <c r="M54" s="38"/>
      <c r="N54" s="7" t="s">
        <v>31</v>
      </c>
      <c r="O54" s="27" t="str">
        <f>CONCATENATE(ROUND(Z54,1),"  %")</f>
        <v>17.3  %</v>
      </c>
      <c r="P54" s="15" t="str">
        <f>CONCATENATE("[",ROUND(AA54,1),"  % ; ", ROUND(AB54,1),"  %]")</f>
        <v>[2.5  % ; 38.9  %]</v>
      </c>
      <c r="Q54" s="32" t="str">
        <f>CONCATENATE(ROUND(AC54,1),"  %")</f>
        <v>64.1  %</v>
      </c>
      <c r="R54" s="25" t="str">
        <f>CONCATENATE("[",ROUND(AD54,1),"  % ; ", ROUND(AE54,1),"  %]")</f>
        <v>[55.1  % ; 73.1  %]</v>
      </c>
      <c r="S54" s="27" t="str">
        <f>CONCATENATE(ROUND(AF54,1),"  %")</f>
        <v>95.8  %</v>
      </c>
      <c r="T54" s="15" t="str">
        <f>CONCATENATE("[",ROUND(AG54,1),"  % ; ", ROUND(AH54,1),"  %]")</f>
        <v>[90.9  % ; 99  %]</v>
      </c>
      <c r="Y54" t="s">
        <v>31</v>
      </c>
      <c r="Z54" s="36">
        <f t="shared" si="23"/>
        <v>17.283999999999999</v>
      </c>
      <c r="AA54" s="36">
        <f t="shared" si="20"/>
        <v>2.5</v>
      </c>
      <c r="AB54" s="36">
        <f t="shared" si="20"/>
        <v>38.9</v>
      </c>
      <c r="AC54" s="36">
        <f t="shared" si="20"/>
        <v>64.144264255084806</v>
      </c>
      <c r="AD54" s="36">
        <f t="shared" si="20"/>
        <v>55.133333333333297</v>
      </c>
      <c r="AE54" s="36">
        <f t="shared" si="20"/>
        <v>73.127659574468098</v>
      </c>
      <c r="AF54" s="36">
        <f t="shared" si="20"/>
        <v>95.806299999999993</v>
      </c>
      <c r="AG54" s="36">
        <f t="shared" si="20"/>
        <v>90.9</v>
      </c>
      <c r="AH54" s="36">
        <f t="shared" si="20"/>
        <v>99</v>
      </c>
    </row>
    <row r="55" spans="1:34" x14ac:dyDescent="0.35">
      <c r="C55" t="s">
        <v>21</v>
      </c>
      <c r="M55" s="37" t="s">
        <v>43</v>
      </c>
      <c r="N55" s="4" t="s">
        <v>32</v>
      </c>
      <c r="O55" s="26" t="str">
        <f>CONCATENATE(ROUND(Z55,1)," m/s")</f>
        <v>3.2 m/s</v>
      </c>
      <c r="P55" s="6" t="str">
        <f>CONCATENATE("[",ROUND(AA55,1)," m/s ; ", ROUND(AB55,1)," m/s]")</f>
        <v>[2.4 m/s ; 4.3 m/s]</v>
      </c>
      <c r="Q55" s="31" t="str">
        <f>CONCATENATE(ROUND(AC55,1)," m/s")</f>
        <v>6.8 m/s</v>
      </c>
      <c r="R55" s="28" t="str">
        <f>CONCATENATE("[",ROUND(AD55,1)," m/s ; ", ROUND(AE55,1)," m/s]")</f>
        <v>[5.6 m/s ; 8.1 m/s]</v>
      </c>
      <c r="S55" s="26" t="str">
        <f>CONCATENATE(ROUND(AF55,1)," m/s")</f>
        <v>11.2 m/s</v>
      </c>
      <c r="T55" s="6" t="str">
        <f>CONCATENATE("[",ROUND(AG55,1)," m/s ; ", ROUND(AH55,1)," m/s]")</f>
        <v>[8.4 m/s ; 14.4 m/s]</v>
      </c>
      <c r="X55" t="s">
        <v>43</v>
      </c>
      <c r="Y55" t="s">
        <v>32</v>
      </c>
      <c r="Z55" s="36">
        <f t="shared" si="23"/>
        <v>3.2478210000000001</v>
      </c>
      <c r="AA55" s="36">
        <f t="shared" si="23"/>
        <v>2.3570000000000002</v>
      </c>
      <c r="AB55" s="36">
        <f t="shared" si="23"/>
        <v>4.3319999999999999</v>
      </c>
      <c r="AC55" s="36">
        <f t="shared" si="23"/>
        <v>6.80490227453872</v>
      </c>
      <c r="AD55" s="36">
        <f t="shared" si="23"/>
        <v>5.6341379310344797</v>
      </c>
      <c r="AE55" s="36">
        <f t="shared" si="23"/>
        <v>8.1075675675675694</v>
      </c>
      <c r="AF55" s="36">
        <f t="shared" si="23"/>
        <v>11.153947000000001</v>
      </c>
      <c r="AG55" s="36">
        <f t="shared" si="23"/>
        <v>8.4239999999999995</v>
      </c>
      <c r="AH55" s="36">
        <f t="shared" si="23"/>
        <v>14.41</v>
      </c>
    </row>
    <row r="56" spans="1:34" ht="15" thickBot="1" x14ac:dyDescent="0.4">
      <c r="B56" t="s">
        <v>10</v>
      </c>
      <c r="C56" t="s">
        <v>11</v>
      </c>
      <c r="D56" t="s">
        <v>28</v>
      </c>
      <c r="E56" t="s">
        <v>29</v>
      </c>
      <c r="F56" t="s">
        <v>0</v>
      </c>
      <c r="G56" t="s">
        <v>30</v>
      </c>
      <c r="H56" t="s">
        <v>7</v>
      </c>
      <c r="I56" t="s">
        <v>1</v>
      </c>
      <c r="J56" t="s">
        <v>4</v>
      </c>
      <c r="M56" s="38"/>
      <c r="N56" s="7" t="s">
        <v>31</v>
      </c>
      <c r="O56" s="27" t="str">
        <f>CONCATENATE(ROUND(Z56,1)," m/s")</f>
        <v>3.4 m/s</v>
      </c>
      <c r="P56" s="15" t="str">
        <f>CONCATENATE("[",ROUND(AA56,1)," m/s ; ", ROUND(AB56,1)," m/s]")</f>
        <v>[2.4 m/s ; 4.7 m/s]</v>
      </c>
      <c r="Q56" s="32" t="str">
        <f>CONCATENATE(ROUND(AC56,1)," m/s")</f>
        <v>8.9 m/s</v>
      </c>
      <c r="R56" s="25" t="str">
        <f>CONCATENATE("[",ROUND(AD56,1)," m/s ; ", ROUND(AE56,1)," m/s]")</f>
        <v>[7.3 m/s ; 10.4 m/s]</v>
      </c>
      <c r="S56" s="27" t="str">
        <f>CONCATENATE(ROUND(AF56,1)," m/s")</f>
        <v>15.3 m/s</v>
      </c>
      <c r="T56" s="15" t="str">
        <f>CONCATENATE("[",ROUND(AG56,1)," m/s ; ", ROUND(AH56,1)," m/s]")</f>
        <v>[12.9 m/s ; 18.4 m/s]</v>
      </c>
      <c r="Y56" t="s">
        <v>31</v>
      </c>
      <c r="Z56" s="36">
        <f t="shared" si="23"/>
        <v>3.3579669999999999</v>
      </c>
      <c r="AA56" s="36">
        <f t="shared" si="23"/>
        <v>2.3620000000000001</v>
      </c>
      <c r="AB56" s="36">
        <f t="shared" si="23"/>
        <v>4.66</v>
      </c>
      <c r="AC56" s="36">
        <f t="shared" si="23"/>
        <v>8.8814439409708896</v>
      </c>
      <c r="AD56" s="36">
        <f t="shared" si="23"/>
        <v>7.3137209302325603</v>
      </c>
      <c r="AE56" s="36">
        <f t="shared" si="23"/>
        <v>10.379047619047601</v>
      </c>
      <c r="AF56" s="36">
        <f t="shared" si="23"/>
        <v>15.320562000000001</v>
      </c>
      <c r="AG56" s="36">
        <f t="shared" si="23"/>
        <v>12.867000000000001</v>
      </c>
      <c r="AH56" s="36">
        <f t="shared" si="23"/>
        <v>18.367000000000001</v>
      </c>
    </row>
    <row r="57" spans="1:34" x14ac:dyDescent="0.35">
      <c r="A57" t="s">
        <v>31</v>
      </c>
      <c r="B57" s="2">
        <v>43095</v>
      </c>
      <c r="C57">
        <v>41677</v>
      </c>
      <c r="D57">
        <v>0.185</v>
      </c>
      <c r="E57">
        <v>9.9410000000000007</v>
      </c>
      <c r="F57">
        <v>13.568</v>
      </c>
      <c r="G57">
        <v>12.659000000000001</v>
      </c>
      <c r="H57">
        <v>16.093</v>
      </c>
      <c r="I57">
        <v>16.093</v>
      </c>
      <c r="J57">
        <v>1418</v>
      </c>
      <c r="M57" s="37" t="s">
        <v>44</v>
      </c>
      <c r="N57" s="4" t="s">
        <v>32</v>
      </c>
      <c r="O57" s="26" t="str">
        <f>CONCATENATE(ROUND(Z57,1)," ")</f>
        <v xml:space="preserve">3.3 </v>
      </c>
      <c r="P57" s="6" t="str">
        <f>CONCATENATE("[",ROUND(AA57,1),"  ; ", ROUND(AB57,1)," ]")</f>
        <v>[1.5  ; 4 ]</v>
      </c>
      <c r="Q57" s="31" t="str">
        <f>CONCATENATE(ROUND(AC57,1)," ")</f>
        <v xml:space="preserve">5.5 </v>
      </c>
      <c r="R57" s="28" t="str">
        <f>CONCATENATE("[",ROUND(AD57,1),"  ; ", ROUND(AE57,1)," ]")</f>
        <v>[4.9  ; 6 ]</v>
      </c>
      <c r="S57" s="26" t="str">
        <f>CONCATENATE(ROUND(AF57,1)," ")</f>
        <v xml:space="preserve">7.8 </v>
      </c>
      <c r="T57" s="6" t="str">
        <f>CONCATENATE("[",ROUND(AG57,1),"  ; ", ROUND(AH57,1)," ]")</f>
        <v>[7  ; 8 ]</v>
      </c>
      <c r="X57" t="s">
        <v>44</v>
      </c>
      <c r="Y57" t="s">
        <v>32</v>
      </c>
      <c r="Z57" s="36">
        <f t="shared" si="23"/>
        <v>3.3068</v>
      </c>
      <c r="AA57" s="36">
        <f t="shared" si="23"/>
        <v>1.5</v>
      </c>
      <c r="AB57" s="36">
        <f t="shared" si="23"/>
        <v>4</v>
      </c>
      <c r="AC57" s="36">
        <f t="shared" si="23"/>
        <v>5.4989433555569001</v>
      </c>
      <c r="AD57" s="36">
        <f t="shared" si="23"/>
        <v>4.9166666666666696</v>
      </c>
      <c r="AE57" s="36">
        <f t="shared" si="23"/>
        <v>6.0434782608695699</v>
      </c>
      <c r="AF57" s="36">
        <f t="shared" si="23"/>
        <v>7.8324999999999996</v>
      </c>
      <c r="AG57" s="36">
        <f t="shared" si="23"/>
        <v>7</v>
      </c>
      <c r="AH57" s="36">
        <f t="shared" si="23"/>
        <v>8</v>
      </c>
    </row>
    <row r="58" spans="1:34" ht="15" thickBot="1" x14ac:dyDescent="0.4">
      <c r="M58" s="38"/>
      <c r="N58" s="7" t="s">
        <v>31</v>
      </c>
      <c r="O58" s="27" t="str">
        <f>CONCATENATE(ROUND(Z58,1)," ")</f>
        <v xml:space="preserve">0.8 </v>
      </c>
      <c r="P58" s="15" t="str">
        <f>CONCATENATE("[",ROUND(AA58,1),"  ; ", ROUND(AB58,1)," ]")</f>
        <v>[0  ; 1 ]</v>
      </c>
      <c r="Q58" s="32" t="str">
        <f>CONCATENATE(ROUND(AC58,1)," ")</f>
        <v xml:space="preserve">3.1 </v>
      </c>
      <c r="R58" s="25" t="str">
        <f>CONCATENATE("[",ROUND(AD58,1),"  ; ", ROUND(AE58,1)," ]")</f>
        <v>[2.5  ; 3.7 ]</v>
      </c>
      <c r="S58" s="27" t="str">
        <f>CONCATENATE(ROUND(AF58,1)," ")</f>
        <v xml:space="preserve">6.2 </v>
      </c>
      <c r="T58" s="15" t="str">
        <f>CONCATENATE("[",ROUND(AG58,1),"  ; ", ROUND(AH58,1)," ]")</f>
        <v>[5  ; 8 ]</v>
      </c>
      <c r="Y58" t="s">
        <v>31</v>
      </c>
      <c r="Z58" s="36">
        <f t="shared" si="23"/>
        <v>0.83750000000000002</v>
      </c>
      <c r="AA58" s="36">
        <f t="shared" si="23"/>
        <v>0</v>
      </c>
      <c r="AB58" s="36">
        <f t="shared" si="23"/>
        <v>1</v>
      </c>
      <c r="AC58" s="36">
        <f t="shared" si="23"/>
        <v>3.1377341444280198</v>
      </c>
      <c r="AD58" s="36">
        <f t="shared" si="23"/>
        <v>2.5</v>
      </c>
      <c r="AE58" s="36">
        <f t="shared" si="23"/>
        <v>3.7</v>
      </c>
      <c r="AF58" s="36">
        <f t="shared" si="23"/>
        <v>6.1657000000000002</v>
      </c>
      <c r="AG58" s="36">
        <f t="shared" si="23"/>
        <v>5</v>
      </c>
      <c r="AH58" s="36">
        <f t="shared" si="23"/>
        <v>8</v>
      </c>
    </row>
    <row r="59" spans="1:34" x14ac:dyDescent="0.35">
      <c r="C59" t="s">
        <v>22</v>
      </c>
    </row>
    <row r="60" spans="1:34" x14ac:dyDescent="0.35">
      <c r="B60" t="s">
        <v>10</v>
      </c>
      <c r="C60" t="s">
        <v>11</v>
      </c>
      <c r="D60" t="s">
        <v>28</v>
      </c>
      <c r="E60" t="s">
        <v>29</v>
      </c>
      <c r="F60" t="s">
        <v>0</v>
      </c>
      <c r="G60" t="s">
        <v>30</v>
      </c>
      <c r="H60" t="s">
        <v>7</v>
      </c>
      <c r="I60" t="s">
        <v>1</v>
      </c>
      <c r="J60" t="s">
        <v>4</v>
      </c>
    </row>
    <row r="61" spans="1:34" x14ac:dyDescent="0.35">
      <c r="A61" t="s">
        <v>32</v>
      </c>
      <c r="B61" s="3">
        <v>2761</v>
      </c>
      <c r="C61">
        <v>2169</v>
      </c>
      <c r="D61">
        <v>0</v>
      </c>
      <c r="E61">
        <v>41</v>
      </c>
      <c r="F61">
        <v>65</v>
      </c>
      <c r="G61">
        <v>59.43</v>
      </c>
      <c r="H61">
        <v>81</v>
      </c>
      <c r="I61">
        <v>100</v>
      </c>
      <c r="J61">
        <v>592</v>
      </c>
    </row>
    <row r="63" spans="1:34" x14ac:dyDescent="0.35">
      <c r="C63" t="s">
        <v>23</v>
      </c>
    </row>
    <row r="64" spans="1:34" x14ac:dyDescent="0.35">
      <c r="B64" t="s">
        <v>10</v>
      </c>
      <c r="C64" t="s">
        <v>11</v>
      </c>
      <c r="D64" t="s">
        <v>28</v>
      </c>
      <c r="E64" t="s">
        <v>29</v>
      </c>
      <c r="F64" t="s">
        <v>0</v>
      </c>
      <c r="G64" t="s">
        <v>30</v>
      </c>
      <c r="H64" t="s">
        <v>7</v>
      </c>
      <c r="I64" t="s">
        <v>1</v>
      </c>
      <c r="J64" t="s">
        <v>4</v>
      </c>
    </row>
    <row r="65" spans="1:10" x14ac:dyDescent="0.35">
      <c r="A65" t="s">
        <v>31</v>
      </c>
      <c r="B65" s="2">
        <v>43095</v>
      </c>
      <c r="C65">
        <v>38537</v>
      </c>
      <c r="D65">
        <v>0</v>
      </c>
      <c r="E65">
        <v>48</v>
      </c>
      <c r="F65">
        <v>74</v>
      </c>
      <c r="G65">
        <v>65.2</v>
      </c>
      <c r="H65">
        <v>88</v>
      </c>
      <c r="I65">
        <v>100</v>
      </c>
      <c r="J65">
        <v>992</v>
      </c>
    </row>
    <row r="67" spans="1:10" x14ac:dyDescent="0.35">
      <c r="C67" t="s">
        <v>24</v>
      </c>
    </row>
    <row r="68" spans="1:10" x14ac:dyDescent="0.35">
      <c r="B68" t="s">
        <v>10</v>
      </c>
      <c r="C68" t="s">
        <v>11</v>
      </c>
      <c r="D68" t="s">
        <v>28</v>
      </c>
      <c r="E68" t="s">
        <v>29</v>
      </c>
      <c r="F68" t="s">
        <v>0</v>
      </c>
      <c r="G68" t="s">
        <v>30</v>
      </c>
      <c r="H68" t="s">
        <v>7</v>
      </c>
      <c r="I68" t="s">
        <v>1</v>
      </c>
      <c r="J68" t="s">
        <v>4</v>
      </c>
    </row>
    <row r="69" spans="1:10" x14ac:dyDescent="0.35">
      <c r="A69" t="s">
        <v>32</v>
      </c>
      <c r="B69" s="3">
        <v>2761</v>
      </c>
      <c r="C69">
        <v>1615</v>
      </c>
      <c r="D69">
        <v>0.95</v>
      </c>
      <c r="E69">
        <v>4.3</v>
      </c>
      <c r="F69">
        <v>6.16</v>
      </c>
      <c r="G69">
        <v>6.819</v>
      </c>
      <c r="H69">
        <v>8.56</v>
      </c>
      <c r="I69">
        <v>24.06</v>
      </c>
      <c r="J69">
        <v>1146</v>
      </c>
    </row>
    <row r="71" spans="1:10" x14ac:dyDescent="0.35">
      <c r="C71" t="s">
        <v>25</v>
      </c>
    </row>
    <row r="72" spans="1:10" x14ac:dyDescent="0.35">
      <c r="B72" t="s">
        <v>10</v>
      </c>
      <c r="C72" t="s">
        <v>11</v>
      </c>
      <c r="D72" t="s">
        <v>28</v>
      </c>
      <c r="E72" t="s">
        <v>29</v>
      </c>
      <c r="F72" t="s">
        <v>0</v>
      </c>
      <c r="G72" t="s">
        <v>30</v>
      </c>
      <c r="H72" t="s">
        <v>7</v>
      </c>
      <c r="I72" t="s">
        <v>1</v>
      </c>
      <c r="J72" t="s">
        <v>4</v>
      </c>
    </row>
    <row r="73" spans="1:10" x14ac:dyDescent="0.35">
      <c r="A73" t="s">
        <v>31</v>
      </c>
      <c r="B73" s="2">
        <v>43095</v>
      </c>
      <c r="C73">
        <v>35069</v>
      </c>
      <c r="D73">
        <v>0</v>
      </c>
      <c r="E73">
        <v>4.67</v>
      </c>
      <c r="F73">
        <v>7.75</v>
      </c>
      <c r="G73">
        <v>8.7799999999999994</v>
      </c>
      <c r="H73">
        <v>12.1</v>
      </c>
      <c r="I73">
        <v>32.11</v>
      </c>
      <c r="J73">
        <v>8026</v>
      </c>
    </row>
    <row r="75" spans="1:10" x14ac:dyDescent="0.35">
      <c r="C75" t="s">
        <v>26</v>
      </c>
    </row>
    <row r="76" spans="1:10" x14ac:dyDescent="0.35">
      <c r="B76" t="s">
        <v>10</v>
      </c>
      <c r="C76" t="s">
        <v>11</v>
      </c>
      <c r="D76" t="s">
        <v>28</v>
      </c>
      <c r="E76" t="s">
        <v>29</v>
      </c>
      <c r="F76" t="s">
        <v>0</v>
      </c>
      <c r="G76" t="s">
        <v>30</v>
      </c>
      <c r="H76" t="s">
        <v>7</v>
      </c>
      <c r="I76" t="s">
        <v>1</v>
      </c>
      <c r="J76" t="s">
        <v>4</v>
      </c>
    </row>
    <row r="77" spans="1:10" x14ac:dyDescent="0.35">
      <c r="A77" t="s">
        <v>32</v>
      </c>
      <c r="B77" s="3">
        <v>2761</v>
      </c>
      <c r="C77">
        <v>2557</v>
      </c>
      <c r="D77">
        <v>0</v>
      </c>
      <c r="E77">
        <v>4</v>
      </c>
      <c r="F77">
        <v>6</v>
      </c>
      <c r="G77">
        <v>5.4950000000000001</v>
      </c>
      <c r="H77">
        <v>7</v>
      </c>
      <c r="I77">
        <v>10</v>
      </c>
      <c r="J77">
        <v>204</v>
      </c>
    </row>
    <row r="79" spans="1:10" x14ac:dyDescent="0.35">
      <c r="C79" t="s">
        <v>27</v>
      </c>
    </row>
    <row r="80" spans="1:10" x14ac:dyDescent="0.35">
      <c r="B80" t="s">
        <v>10</v>
      </c>
      <c r="C80" t="s">
        <v>11</v>
      </c>
      <c r="D80" t="s">
        <v>28</v>
      </c>
      <c r="E80" t="s">
        <v>29</v>
      </c>
      <c r="F80" t="s">
        <v>0</v>
      </c>
      <c r="G80" t="s">
        <v>30</v>
      </c>
      <c r="H80" t="s">
        <v>7</v>
      </c>
      <c r="I80" t="s">
        <v>1</v>
      </c>
      <c r="J80" t="s">
        <v>4</v>
      </c>
    </row>
    <row r="81" spans="1:10" x14ac:dyDescent="0.35">
      <c r="A81" t="s">
        <v>31</v>
      </c>
      <c r="B81" s="2">
        <v>43095</v>
      </c>
      <c r="C81">
        <v>42188</v>
      </c>
      <c r="D81">
        <v>0</v>
      </c>
      <c r="E81">
        <v>1</v>
      </c>
      <c r="F81">
        <v>3</v>
      </c>
      <c r="G81">
        <v>3.0579999999999998</v>
      </c>
      <c r="H81">
        <v>5</v>
      </c>
      <c r="I81">
        <v>9</v>
      </c>
      <c r="J81">
        <v>907</v>
      </c>
    </row>
    <row r="85" spans="1:10" x14ac:dyDescent="0.35">
      <c r="A85" s="1" t="s">
        <v>48</v>
      </c>
    </row>
    <row r="86" spans="1:10" x14ac:dyDescent="0.35">
      <c r="A86" s="1" t="s">
        <v>65</v>
      </c>
    </row>
    <row r="87" spans="1:10" x14ac:dyDescent="0.35">
      <c r="A87" s="1" t="s">
        <v>66</v>
      </c>
    </row>
    <row r="88" spans="1:10" x14ac:dyDescent="0.35">
      <c r="A88" s="1" t="s">
        <v>67</v>
      </c>
    </row>
    <row r="89" spans="1:10" x14ac:dyDescent="0.35">
      <c r="A89" s="1" t="s">
        <v>68</v>
      </c>
    </row>
    <row r="90" spans="1:10" ht="16.5" x14ac:dyDescent="0.35">
      <c r="A90" s="1" t="s">
        <v>53</v>
      </c>
    </row>
    <row r="91" spans="1:10" x14ac:dyDescent="0.35">
      <c r="A91" s="1" t="s">
        <v>69</v>
      </c>
    </row>
    <row r="92" spans="1:10" ht="16.5" x14ac:dyDescent="0.35">
      <c r="A92" s="1" t="s">
        <v>70</v>
      </c>
    </row>
    <row r="93" spans="1:10" x14ac:dyDescent="0.35">
      <c r="A93" s="1" t="s">
        <v>71</v>
      </c>
    </row>
    <row r="94" spans="1:10" ht="16.5" x14ac:dyDescent="0.35">
      <c r="A94" s="1" t="s">
        <v>72</v>
      </c>
    </row>
    <row r="95" spans="1:10" ht="16.5" x14ac:dyDescent="0.35">
      <c r="A95" s="1" t="s">
        <v>57</v>
      </c>
    </row>
    <row r="96" spans="1:10" x14ac:dyDescent="0.35">
      <c r="A96" s="1" t="s">
        <v>73</v>
      </c>
    </row>
    <row r="97" spans="1:11" ht="16.5" x14ac:dyDescent="0.35">
      <c r="A97" s="1" t="s">
        <v>74</v>
      </c>
    </row>
    <row r="98" spans="1:11" x14ac:dyDescent="0.35">
      <c r="A98" s="1" t="s">
        <v>75</v>
      </c>
    </row>
    <row r="99" spans="1:11" ht="16.5" x14ac:dyDescent="0.35">
      <c r="A99" s="1" t="s">
        <v>76</v>
      </c>
    </row>
    <row r="105" spans="1:11" ht="15" thickBot="1" x14ac:dyDescent="0.4">
      <c r="C105" t="s">
        <v>112</v>
      </c>
    </row>
    <row r="106" spans="1:11" ht="15" thickBot="1" x14ac:dyDescent="0.4">
      <c r="A106" s="23" t="s">
        <v>46</v>
      </c>
      <c r="B106" s="30" t="s">
        <v>45</v>
      </c>
      <c r="C106" t="s">
        <v>91</v>
      </c>
      <c r="D106" t="s">
        <v>92</v>
      </c>
      <c r="E106" t="s">
        <v>93</v>
      </c>
      <c r="F106" t="s">
        <v>94</v>
      </c>
      <c r="G106" t="s">
        <v>95</v>
      </c>
      <c r="H106" t="s">
        <v>96</v>
      </c>
      <c r="I106" t="s">
        <v>97</v>
      </c>
      <c r="J106" t="s">
        <v>98</v>
      </c>
      <c r="K106" t="s">
        <v>99</v>
      </c>
    </row>
    <row r="107" spans="1:11" x14ac:dyDescent="0.35">
      <c r="A107" s="39" t="s">
        <v>35</v>
      </c>
      <c r="B107" s="24" t="s">
        <v>32</v>
      </c>
      <c r="C107">
        <v>11.419124</v>
      </c>
      <c r="D107">
        <v>8.2739999999999991</v>
      </c>
      <c r="E107">
        <v>13.954000000000001</v>
      </c>
      <c r="F107">
        <v>17.465628818012402</v>
      </c>
      <c r="G107">
        <v>16.117799999999999</v>
      </c>
      <c r="H107">
        <v>18.7194</v>
      </c>
      <c r="I107">
        <v>22.721211</v>
      </c>
      <c r="J107">
        <v>21.222999999999999</v>
      </c>
      <c r="K107">
        <v>24.495000000000001</v>
      </c>
    </row>
    <row r="108" spans="1:11" ht="15" thickBot="1" x14ac:dyDescent="0.4">
      <c r="A108" s="38"/>
      <c r="B108" s="25" t="s">
        <v>31</v>
      </c>
      <c r="C108">
        <v>3.4116645000000001</v>
      </c>
      <c r="D108">
        <v>0.74650000000000105</v>
      </c>
      <c r="E108">
        <v>5.9095000000000004</v>
      </c>
      <c r="F108">
        <v>11.6477755</v>
      </c>
      <c r="G108">
        <v>9.7670999999999992</v>
      </c>
      <c r="H108">
        <v>13.4697</v>
      </c>
      <c r="I108">
        <v>20.619007499999999</v>
      </c>
      <c r="J108">
        <v>17.644500000000001</v>
      </c>
      <c r="K108">
        <v>23.360499999999998</v>
      </c>
    </row>
    <row r="109" spans="1:11" x14ac:dyDescent="0.35">
      <c r="A109" s="37" t="s">
        <v>36</v>
      </c>
      <c r="B109" s="4" t="s">
        <v>32</v>
      </c>
      <c r="C109">
        <v>16.143944000000001</v>
      </c>
      <c r="D109">
        <v>12.87</v>
      </c>
      <c r="E109">
        <v>19.265000000000001</v>
      </c>
      <c r="F109">
        <v>23.278492400000001</v>
      </c>
      <c r="G109">
        <v>21.699400000000001</v>
      </c>
      <c r="H109">
        <v>24.6982</v>
      </c>
      <c r="I109">
        <v>29.321166999999999</v>
      </c>
      <c r="J109">
        <v>27.536999999999999</v>
      </c>
      <c r="K109">
        <v>31.757000000000001</v>
      </c>
    </row>
    <row r="110" spans="1:11" ht="15" thickBot="1" x14ac:dyDescent="0.4">
      <c r="A110" s="38"/>
      <c r="B110" s="7" t="s">
        <v>31</v>
      </c>
      <c r="C110">
        <v>6.9064319999999997</v>
      </c>
      <c r="D110">
        <v>4.2069999999999999</v>
      </c>
      <c r="E110">
        <v>9.57</v>
      </c>
      <c r="F110">
        <v>16.3798506227891</v>
      </c>
      <c r="G110">
        <v>14.1642857142857</v>
      </c>
      <c r="H110">
        <v>18.62</v>
      </c>
      <c r="I110">
        <v>26.995742</v>
      </c>
      <c r="J110">
        <v>23.497</v>
      </c>
      <c r="K110">
        <v>30.672000000000001</v>
      </c>
    </row>
    <row r="111" spans="1:11" x14ac:dyDescent="0.35">
      <c r="A111" s="37" t="s">
        <v>37</v>
      </c>
      <c r="B111" s="4" t="s">
        <v>32</v>
      </c>
      <c r="C111">
        <v>57.600200000000001</v>
      </c>
      <c r="D111">
        <v>52.7</v>
      </c>
      <c r="E111">
        <v>62</v>
      </c>
      <c r="F111">
        <v>70.598039999999997</v>
      </c>
      <c r="G111">
        <v>67.459999999999994</v>
      </c>
      <c r="H111">
        <v>73.58</v>
      </c>
      <c r="I111">
        <v>83.542400000000001</v>
      </c>
      <c r="J111">
        <v>79.099999999999994</v>
      </c>
      <c r="K111">
        <v>88.1</v>
      </c>
    </row>
    <row r="112" spans="1:11" ht="15" thickBot="1" x14ac:dyDescent="0.4">
      <c r="A112" s="38"/>
      <c r="B112" s="7" t="s">
        <v>31</v>
      </c>
      <c r="C112">
        <v>57.337699999999998</v>
      </c>
      <c r="D112">
        <v>50.3</v>
      </c>
      <c r="E112">
        <v>64</v>
      </c>
      <c r="F112">
        <v>74.791575527210895</v>
      </c>
      <c r="G112">
        <v>70.98</v>
      </c>
      <c r="H112">
        <v>78.28</v>
      </c>
      <c r="I112">
        <v>89.970500000000001</v>
      </c>
      <c r="J112">
        <v>86</v>
      </c>
      <c r="K112">
        <v>94.1</v>
      </c>
    </row>
    <row r="113" spans="1:11" x14ac:dyDescent="0.35">
      <c r="A113" s="37" t="s">
        <v>38</v>
      </c>
      <c r="B113" s="4" t="s">
        <v>32</v>
      </c>
      <c r="C113">
        <v>5.702261</v>
      </c>
      <c r="D113">
        <v>2.84</v>
      </c>
      <c r="E113">
        <v>8.2840000000000007</v>
      </c>
      <c r="F113">
        <v>11.3084232</v>
      </c>
      <c r="G113">
        <v>10.0732</v>
      </c>
      <c r="H113">
        <v>12.444000000000001</v>
      </c>
      <c r="I113">
        <v>16.027494999999998</v>
      </c>
      <c r="J113">
        <v>15.009</v>
      </c>
      <c r="K113">
        <v>17.170999999999999</v>
      </c>
    </row>
    <row r="114" spans="1:11" ht="15" thickBot="1" x14ac:dyDescent="0.4">
      <c r="A114" s="38"/>
      <c r="B114" s="7" t="s">
        <v>31</v>
      </c>
      <c r="C114">
        <v>-1.2587079999999999</v>
      </c>
      <c r="D114">
        <v>-4.5350000000000001</v>
      </c>
      <c r="E114">
        <v>1.534</v>
      </c>
      <c r="F114">
        <v>6.4091667964285701</v>
      </c>
      <c r="G114">
        <v>4.7245999999999997</v>
      </c>
      <c r="H114">
        <v>8.0082000000000004</v>
      </c>
      <c r="I114">
        <v>14.025067999999999</v>
      </c>
      <c r="J114">
        <v>11.722</v>
      </c>
      <c r="K114">
        <v>16.010000000000002</v>
      </c>
    </row>
    <row r="115" spans="1:11" x14ac:dyDescent="0.35">
      <c r="A115" s="37" t="s">
        <v>39</v>
      </c>
      <c r="B115" s="4" t="s">
        <v>32</v>
      </c>
      <c r="C115">
        <v>1009.3274</v>
      </c>
      <c r="D115">
        <v>1004.9</v>
      </c>
      <c r="E115">
        <v>1013.24</v>
      </c>
      <c r="F115">
        <v>1016.63308023959</v>
      </c>
      <c r="G115">
        <v>1014.4911764705899</v>
      </c>
      <c r="H115">
        <v>1018.89310344828</v>
      </c>
      <c r="I115">
        <v>1023.45194</v>
      </c>
      <c r="J115">
        <v>1020.3</v>
      </c>
      <c r="K115">
        <v>1027.2</v>
      </c>
    </row>
    <row r="116" spans="1:11" ht="15" thickBot="1" x14ac:dyDescent="0.4">
      <c r="A116" s="38"/>
      <c r="B116" s="7" t="s">
        <v>31</v>
      </c>
      <c r="C116">
        <v>1006.6179</v>
      </c>
      <c r="D116">
        <v>1000.55</v>
      </c>
      <c r="E116">
        <v>1011.84</v>
      </c>
      <c r="F116">
        <v>1017.66673511613</v>
      </c>
      <c r="G116">
        <v>1014.89555555556</v>
      </c>
      <c r="H116">
        <v>1020.2119047619</v>
      </c>
      <c r="I116">
        <v>1027.8993599999999</v>
      </c>
      <c r="J116">
        <v>1023.5</v>
      </c>
      <c r="K116">
        <v>1032.75</v>
      </c>
    </row>
    <row r="117" spans="1:11" x14ac:dyDescent="0.35">
      <c r="A117" s="37" t="s">
        <v>40</v>
      </c>
      <c r="B117" s="4" t="s">
        <v>32</v>
      </c>
      <c r="C117">
        <v>1.427791</v>
      </c>
      <c r="D117">
        <v>1.149</v>
      </c>
      <c r="E117">
        <v>1.714</v>
      </c>
      <c r="F117">
        <v>2.4928639673469402</v>
      </c>
      <c r="G117">
        <v>2.2092000000000001</v>
      </c>
      <c r="H117">
        <v>2.8056000000000001</v>
      </c>
      <c r="I117">
        <v>3.779067</v>
      </c>
      <c r="J117">
        <v>3.145</v>
      </c>
      <c r="K117">
        <v>4.3819999999999997</v>
      </c>
    </row>
    <row r="118" spans="1:11" ht="15" thickBot="1" x14ac:dyDescent="0.4">
      <c r="A118" s="38"/>
      <c r="B118" s="7" t="s">
        <v>31</v>
      </c>
      <c r="C118">
        <v>1.338368</v>
      </c>
      <c r="D118">
        <v>0.96599999999999997</v>
      </c>
      <c r="E118">
        <v>1.6890000000000001</v>
      </c>
      <c r="F118">
        <v>3.22729241632653</v>
      </c>
      <c r="G118">
        <v>2.7258</v>
      </c>
      <c r="H118">
        <v>3.7576000000000001</v>
      </c>
      <c r="I118">
        <v>5.7795059999999996</v>
      </c>
      <c r="J118">
        <v>4.4820000000000002</v>
      </c>
      <c r="K118">
        <v>7.2960000000000003</v>
      </c>
    </row>
    <row r="119" spans="1:11" x14ac:dyDescent="0.35">
      <c r="A119" s="37" t="s">
        <v>41</v>
      </c>
      <c r="B119" s="4" t="s">
        <v>32</v>
      </c>
      <c r="C119">
        <v>9.3091995000000001</v>
      </c>
      <c r="D119">
        <v>8.4277999999999995</v>
      </c>
      <c r="E119">
        <v>9.8328000000000007</v>
      </c>
      <c r="F119">
        <v>11.649876634890299</v>
      </c>
      <c r="G119">
        <v>10.79402</v>
      </c>
      <c r="H119">
        <v>12.4720625</v>
      </c>
      <c r="I119">
        <v>16.084962000000001</v>
      </c>
      <c r="J119">
        <v>16.089400000000001</v>
      </c>
      <c r="K119">
        <v>16.093</v>
      </c>
    </row>
    <row r="120" spans="1:11" ht="15" thickBot="1" x14ac:dyDescent="0.4">
      <c r="A120" s="38"/>
      <c r="B120" s="7" t="s">
        <v>31</v>
      </c>
      <c r="C120">
        <v>8.9894981999999999</v>
      </c>
      <c r="D120">
        <v>7.2864000000000004</v>
      </c>
      <c r="E120">
        <v>9.9071999999999996</v>
      </c>
      <c r="F120">
        <v>12.9818949546443</v>
      </c>
      <c r="G120">
        <v>12.0440238095238</v>
      </c>
      <c r="H120">
        <v>13.870888888888899</v>
      </c>
      <c r="I120">
        <v>16.093</v>
      </c>
      <c r="J120">
        <v>16.093</v>
      </c>
      <c r="K120">
        <v>16.093</v>
      </c>
    </row>
    <row r="121" spans="1:11" x14ac:dyDescent="0.35">
      <c r="A121" s="37" t="s">
        <v>42</v>
      </c>
      <c r="B121" s="4" t="s">
        <v>32</v>
      </c>
      <c r="C121">
        <v>18.683199999999999</v>
      </c>
      <c r="D121">
        <v>3</v>
      </c>
      <c r="E121">
        <v>39.5</v>
      </c>
      <c r="F121">
        <v>59.442550019301301</v>
      </c>
      <c r="G121">
        <v>50.725000000000001</v>
      </c>
      <c r="H121">
        <v>67.731707317073202</v>
      </c>
      <c r="I121">
        <v>88.986500000000007</v>
      </c>
      <c r="J121">
        <v>82</v>
      </c>
      <c r="K121">
        <v>95.2</v>
      </c>
    </row>
    <row r="122" spans="1:11" ht="15" thickBot="1" x14ac:dyDescent="0.4">
      <c r="A122" s="38"/>
      <c r="B122" s="7" t="s">
        <v>31</v>
      </c>
      <c r="C122">
        <v>17.283999999999999</v>
      </c>
      <c r="D122">
        <v>2.5</v>
      </c>
      <c r="E122">
        <v>38.9</v>
      </c>
      <c r="F122">
        <v>64.144264255084806</v>
      </c>
      <c r="G122">
        <v>55.133333333333297</v>
      </c>
      <c r="H122">
        <v>73.127659574468098</v>
      </c>
      <c r="I122">
        <v>95.806299999999993</v>
      </c>
      <c r="J122">
        <v>90.9</v>
      </c>
      <c r="K122">
        <v>99</v>
      </c>
    </row>
    <row r="123" spans="1:11" x14ac:dyDescent="0.35">
      <c r="A123" s="37" t="s">
        <v>43</v>
      </c>
      <c r="B123" s="4" t="s">
        <v>32</v>
      </c>
      <c r="C123">
        <v>3.2478210000000001</v>
      </c>
      <c r="D123">
        <v>2.3570000000000002</v>
      </c>
      <c r="E123">
        <v>4.3319999999999999</v>
      </c>
      <c r="F123">
        <v>6.80490227453872</v>
      </c>
      <c r="G123">
        <v>5.6341379310344797</v>
      </c>
      <c r="H123">
        <v>8.1075675675675694</v>
      </c>
      <c r="I123">
        <v>11.153947000000001</v>
      </c>
      <c r="J123">
        <v>8.4239999999999995</v>
      </c>
      <c r="K123">
        <v>14.41</v>
      </c>
    </row>
    <row r="124" spans="1:11" ht="15" thickBot="1" x14ac:dyDescent="0.4">
      <c r="A124" s="38"/>
      <c r="B124" s="7" t="s">
        <v>31</v>
      </c>
      <c r="C124">
        <v>3.3579669999999999</v>
      </c>
      <c r="D124">
        <v>2.3620000000000001</v>
      </c>
      <c r="E124">
        <v>4.66</v>
      </c>
      <c r="F124">
        <v>8.8814439409708896</v>
      </c>
      <c r="G124">
        <v>7.3137209302325603</v>
      </c>
      <c r="H124">
        <v>10.379047619047601</v>
      </c>
      <c r="I124">
        <v>15.320562000000001</v>
      </c>
      <c r="J124">
        <v>12.867000000000001</v>
      </c>
      <c r="K124">
        <v>18.367000000000001</v>
      </c>
    </row>
    <row r="125" spans="1:11" x14ac:dyDescent="0.35">
      <c r="A125" s="37" t="s">
        <v>44</v>
      </c>
      <c r="B125" s="4" t="s">
        <v>32</v>
      </c>
      <c r="C125">
        <v>3.3068</v>
      </c>
      <c r="D125">
        <v>1.5</v>
      </c>
      <c r="E125">
        <v>4</v>
      </c>
      <c r="F125">
        <v>5.4989433555569001</v>
      </c>
      <c r="G125">
        <v>4.9166666666666696</v>
      </c>
      <c r="H125">
        <v>6.0434782608695699</v>
      </c>
      <c r="I125">
        <v>7.8324999999999996</v>
      </c>
      <c r="J125">
        <v>7</v>
      </c>
      <c r="K125">
        <v>8</v>
      </c>
    </row>
    <row r="126" spans="1:11" ht="15" thickBot="1" x14ac:dyDescent="0.4">
      <c r="A126" s="38"/>
      <c r="B126" s="7" t="s">
        <v>31</v>
      </c>
      <c r="C126">
        <v>0.83750000000000002</v>
      </c>
      <c r="D126">
        <v>0</v>
      </c>
      <c r="E126">
        <v>1</v>
      </c>
      <c r="F126">
        <v>3.1377341444280198</v>
      </c>
      <c r="G126">
        <v>2.5</v>
      </c>
      <c r="H126">
        <v>3.7</v>
      </c>
      <c r="I126">
        <v>6.1657000000000002</v>
      </c>
      <c r="J126">
        <v>5</v>
      </c>
      <c r="K126">
        <v>8</v>
      </c>
    </row>
  </sheetData>
  <mergeCells count="30">
    <mergeCell ref="M26:M27"/>
    <mergeCell ref="M41:M42"/>
    <mergeCell ref="M43:M44"/>
    <mergeCell ref="M45:M46"/>
    <mergeCell ref="M16:M17"/>
    <mergeCell ref="M18:M19"/>
    <mergeCell ref="M20:M21"/>
    <mergeCell ref="M22:M23"/>
    <mergeCell ref="M24:M25"/>
    <mergeCell ref="M39:M40"/>
    <mergeCell ref="M28:M29"/>
    <mergeCell ref="M30:M31"/>
    <mergeCell ref="M32:M33"/>
    <mergeCell ref="M34:M35"/>
    <mergeCell ref="M57:M58"/>
    <mergeCell ref="M47:M48"/>
    <mergeCell ref="M49:M50"/>
    <mergeCell ref="M51:M52"/>
    <mergeCell ref="M53:M54"/>
    <mergeCell ref="M55:M5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France</vt:lpstr>
      <vt:lpstr>IdF</vt:lpstr>
      <vt:lpstr>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Godard</dc:creator>
  <cp:lastModifiedBy>Godard</cp:lastModifiedBy>
  <dcterms:created xsi:type="dcterms:W3CDTF">2020-09-23T14:59:40Z</dcterms:created>
  <dcterms:modified xsi:type="dcterms:W3CDTF">2020-12-05T15:57:23Z</dcterms:modified>
</cp:coreProperties>
</file>