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ford/Documents/BPsychSci/HPS201/data/"/>
    </mc:Choice>
  </mc:AlternateContent>
  <xr:revisionPtr revIDLastSave="0" documentId="13_ncr:1_{890FE293-28E4-0D46-9847-2B0EE0C5DC67}" xr6:coauthVersionLast="47" xr6:coauthVersionMax="47" xr10:uidLastSave="{00000000-0000-0000-0000-000000000000}"/>
  <bookViews>
    <workbookView xWindow="0" yWindow="740" windowWidth="29400" windowHeight="18380" activeTab="2" xr2:uid="{2AF85692-95A5-E941-BE53-7A1222EBB25A}"/>
  </bookViews>
  <sheets>
    <sheet name="Week 2 - CT, V, z" sheetId="9" r:id="rId1"/>
    <sheet name="Week 3 - Hypothesis Testing" sheetId="8" r:id="rId2"/>
    <sheet name="Week 4 - Chi Square" sheetId="7" r:id="rId3"/>
    <sheet name="Week 5 - t-tests" sheetId="4" r:id="rId4"/>
    <sheet name="Week 6 - Correlation" sheetId="3" r:id="rId5"/>
    <sheet name="Week 7 - Regression" sheetId="2" r:id="rId6"/>
    <sheet name="Week 8 - ANOVA" sheetId="1" r:id="rId7"/>
    <sheet name="Week 9 - Post-hoc tests" sheetId="5" r:id="rId8"/>
    <sheet name="Week 10 - Factorial ANOV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7" l="1"/>
  <c r="B17" i="7"/>
  <c r="D4" i="7"/>
  <c r="C4" i="7"/>
  <c r="C5" i="7" s="1"/>
  <c r="B4" i="7"/>
  <c r="I14" i="7"/>
  <c r="I11" i="7"/>
  <c r="H14" i="7"/>
  <c r="J14" i="7" s="1"/>
  <c r="H11" i="7"/>
  <c r="D14" i="7"/>
  <c r="D11" i="7"/>
  <c r="F4" i="7"/>
  <c r="D5" i="7"/>
  <c r="B5" i="7"/>
  <c r="F3" i="7"/>
  <c r="A7" i="9"/>
  <c r="B5" i="9" s="1"/>
  <c r="C5" i="9" s="1"/>
  <c r="E10" i="6"/>
  <c r="E6" i="6"/>
  <c r="E11" i="6"/>
  <c r="C13" i="6" s="1"/>
  <c r="D10" i="6"/>
  <c r="D11" i="6"/>
  <c r="D6" i="6"/>
  <c r="C11" i="6"/>
  <c r="C10" i="6"/>
  <c r="C6" i="6"/>
  <c r="D9" i="1"/>
  <c r="C9" i="1"/>
  <c r="B9" i="1"/>
  <c r="C13" i="2"/>
  <c r="E5" i="2" s="1"/>
  <c r="C14" i="2"/>
  <c r="B13" i="2"/>
  <c r="D5" i="2" s="1"/>
  <c r="B14" i="2"/>
  <c r="B18" i="3"/>
  <c r="B17" i="3"/>
  <c r="C14" i="3"/>
  <c r="B14" i="3"/>
  <c r="C13" i="3"/>
  <c r="E10" i="3" s="1"/>
  <c r="B13" i="3"/>
  <c r="D10" i="3" s="1"/>
  <c r="F10" i="3" s="1"/>
  <c r="D11" i="3"/>
  <c r="D8" i="3"/>
  <c r="D6" i="3"/>
  <c r="E5" i="3"/>
  <c r="F5" i="3" s="1"/>
  <c r="D5" i="3"/>
  <c r="D3" i="3"/>
  <c r="E4" i="2"/>
  <c r="E6" i="2"/>
  <c r="E11" i="2"/>
  <c r="E12" i="2"/>
  <c r="E3" i="2"/>
  <c r="D4" i="2"/>
  <c r="D10" i="2"/>
  <c r="D11" i="2"/>
  <c r="D12" i="2"/>
  <c r="E7" i="2"/>
  <c r="B13" i="1"/>
  <c r="D7" i="1"/>
  <c r="I6" i="1" s="1"/>
  <c r="C7" i="1"/>
  <c r="H5" i="1" s="1"/>
  <c r="B7" i="1"/>
  <c r="G7" i="1" s="1"/>
  <c r="H17" i="7" l="1"/>
  <c r="C15" i="7"/>
  <c r="C16" i="7" s="1"/>
  <c r="J11" i="7"/>
  <c r="J17" i="7" s="1"/>
  <c r="H15" i="7" s="1"/>
  <c r="H16" i="7" s="1"/>
  <c r="B15" i="7"/>
  <c r="B16" i="7" s="1"/>
  <c r="I17" i="7"/>
  <c r="B6" i="7"/>
  <c r="B3" i="9"/>
  <c r="B6" i="9"/>
  <c r="C6" i="9" s="1"/>
  <c r="B4" i="9"/>
  <c r="C4" i="9" s="1"/>
  <c r="C16" i="6"/>
  <c r="C15" i="6"/>
  <c r="C14" i="6"/>
  <c r="H6" i="1"/>
  <c r="H3" i="1"/>
  <c r="I5" i="1"/>
  <c r="I4" i="1"/>
  <c r="H7" i="1"/>
  <c r="H4" i="1"/>
  <c r="I3" i="1"/>
  <c r="I7" i="1"/>
  <c r="B8" i="1"/>
  <c r="C13" i="1" s="1"/>
  <c r="F11" i="2"/>
  <c r="F4" i="2"/>
  <c r="F12" i="2"/>
  <c r="F5" i="2"/>
  <c r="F11" i="3"/>
  <c r="D4" i="3"/>
  <c r="E9" i="3"/>
  <c r="D12" i="3"/>
  <c r="F12" i="3" s="1"/>
  <c r="E4" i="3"/>
  <c r="D7" i="3"/>
  <c r="E12" i="3"/>
  <c r="E6" i="3"/>
  <c r="F6" i="3" s="1"/>
  <c r="D9" i="3"/>
  <c r="E7" i="3"/>
  <c r="E8" i="3"/>
  <c r="F8" i="3" s="1"/>
  <c r="E3" i="3"/>
  <c r="F3" i="3" s="1"/>
  <c r="E11" i="3"/>
  <c r="D7" i="2"/>
  <c r="F7" i="2" s="1"/>
  <c r="E9" i="2"/>
  <c r="D9" i="2"/>
  <c r="F9" i="2" s="1"/>
  <c r="D8" i="2"/>
  <c r="E10" i="2"/>
  <c r="F10" i="2" s="1"/>
  <c r="D6" i="2"/>
  <c r="F6" i="2" s="1"/>
  <c r="E8" i="2"/>
  <c r="D3" i="2"/>
  <c r="F3" i="2" s="1"/>
  <c r="G5" i="1"/>
  <c r="G3" i="1"/>
  <c r="G4" i="1"/>
  <c r="G6" i="1"/>
  <c r="C12" i="7" l="1"/>
  <c r="C13" i="7" s="1"/>
  <c r="I15" i="7"/>
  <c r="I16" i="7" s="1"/>
  <c r="H12" i="7"/>
  <c r="H13" i="7" s="1"/>
  <c r="I12" i="7"/>
  <c r="I13" i="7" s="1"/>
  <c r="B12" i="7"/>
  <c r="B13" i="7" s="1"/>
  <c r="B18" i="7" s="1"/>
  <c r="B7" i="9"/>
  <c r="C3" i="9"/>
  <c r="C7" i="9" s="1"/>
  <c r="D7" i="9" s="1"/>
  <c r="C17" i="6"/>
  <c r="C18" i="6"/>
  <c r="D13" i="1"/>
  <c r="F9" i="3"/>
  <c r="F4" i="3"/>
  <c r="F13" i="3" s="1"/>
  <c r="F14" i="3" s="1"/>
  <c r="F7" i="3"/>
  <c r="F8" i="2"/>
  <c r="F13" i="2"/>
  <c r="F14" i="2" s="1"/>
  <c r="B18" i="2" s="1"/>
  <c r="G8" i="1"/>
  <c r="I8" i="1"/>
  <c r="H8" i="1"/>
  <c r="H18" i="7" l="1"/>
  <c r="C14" i="1"/>
  <c r="B17" i="2"/>
  <c r="B20" i="2" s="1"/>
  <c r="D14" i="1" l="1"/>
  <c r="E13" i="1" s="1"/>
  <c r="C15" i="1"/>
  <c r="B1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13" authorId="0" shapeId="0" xr:uid="{798BE3EB-470F-BC46-B882-0D7AC1793CF4}">
      <text>
        <r>
          <rPr>
            <b/>
            <sz val="10"/>
            <color rgb="FF000000"/>
            <rFont val="Tahoma"/>
            <family val="2"/>
          </rPr>
          <t>(X-Xbar) * (Y - Ybar)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14" authorId="0" shapeId="0" xr:uid="{C0B8A5DA-2FAE-984B-97F9-EDB95E630C31}">
      <text>
        <r>
          <rPr>
            <u/>
            <sz val="10"/>
            <color rgb="FF333333"/>
            <rFont val="STIXGeneral-Regular"/>
            <family val="2"/>
            <charset val="2"/>
          </rPr>
          <t>Σ(</t>
        </r>
        <r>
          <rPr>
            <u/>
            <sz val="10"/>
            <color rgb="FF333333"/>
            <rFont val="STIXGeneral-Italic"/>
            <family val="2"/>
            <charset val="2"/>
          </rPr>
          <t>X</t>
        </r>
        <r>
          <rPr>
            <u/>
            <sz val="10"/>
            <color rgb="FF333333"/>
            <rFont val="STIXGeneral-Regular"/>
            <family val="2"/>
            <charset val="2"/>
          </rPr>
          <t>−</t>
        </r>
        <r>
          <rPr>
            <u/>
            <sz val="10"/>
            <color rgb="FF333333"/>
            <rFont val="STIXGeneral-Italic"/>
            <family val="2"/>
            <charset val="2"/>
          </rPr>
          <t>X</t>
        </r>
        <r>
          <rPr>
            <u/>
            <sz val="10"/>
            <color rgb="FF333333"/>
            <rFont val="STIXGeneral-Regular"/>
            <family val="2"/>
            <charset val="2"/>
          </rPr>
          <t>¯)(</t>
        </r>
        <r>
          <rPr>
            <u/>
            <sz val="10"/>
            <color rgb="FF333333"/>
            <rFont val="STIXGeneral-Italic"/>
            <family val="2"/>
            <charset val="2"/>
          </rPr>
          <t>Y</t>
        </r>
        <r>
          <rPr>
            <u/>
            <sz val="10"/>
            <color rgb="FF333333"/>
            <rFont val="STIXGeneral-Regular"/>
            <family val="2"/>
            <charset val="2"/>
          </rPr>
          <t>−</t>
        </r>
        <r>
          <rPr>
            <u/>
            <sz val="10"/>
            <color rgb="FF333333"/>
            <rFont val="STIXGeneral-Italic"/>
            <family val="2"/>
            <charset val="2"/>
          </rPr>
          <t>Y</t>
        </r>
        <r>
          <rPr>
            <u/>
            <sz val="10"/>
            <color rgb="FF333333"/>
            <rFont val="STIXGeneral-Regular"/>
            <family val="2"/>
            <charset val="2"/>
          </rPr>
          <t xml:space="preserve">¯)
</t>
        </r>
        <r>
          <rPr>
            <sz val="10"/>
            <color rgb="FF333333"/>
            <rFont val="STIXGeneral-Italic"/>
            <family val="2"/>
            <charset val="2"/>
          </rPr>
          <t>N</t>
        </r>
        <r>
          <rPr>
            <sz val="10"/>
            <color rgb="FF333333"/>
            <rFont val="STIXGeneral-Regular"/>
            <family val="2"/>
            <charset val="2"/>
          </rPr>
          <t>−1</t>
        </r>
      </text>
    </comment>
    <comment ref="A17" authorId="0" shapeId="0" xr:uid="{043CA1CA-2311-254D-94EB-5AB7FE9D010B}">
      <text>
        <r>
          <rPr>
            <b/>
            <sz val="10"/>
            <color rgb="FF000000"/>
            <rFont val="Tahoma"/>
            <family val="2"/>
          </rPr>
          <t>covariance / SD(X) * SD(Y)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3" authorId="0" shapeId="0" xr:uid="{E9792C90-948A-6044-9F85-06A80F5F125D}">
      <text>
        <r>
          <rPr>
            <b/>
            <sz val="10"/>
            <color rgb="FF000000"/>
            <rFont val="Tahoma"/>
            <family val="2"/>
          </rPr>
          <t xml:space="preserve">k-1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# of groups - 1</t>
        </r>
      </text>
    </comment>
    <comment ref="E13" authorId="0" shapeId="0" xr:uid="{C737ADAF-4E57-8F46-A889-2473CEBE88CC}">
      <text>
        <r>
          <rPr>
            <b/>
            <sz val="10"/>
            <color rgb="FF000000"/>
            <rFont val="Calibri"/>
            <family val="2"/>
            <scheme val="minor"/>
          </rPr>
          <t>MS(treat) / MS(error)</t>
        </r>
      </text>
    </comment>
    <comment ref="B14" authorId="0" shapeId="0" xr:uid="{D1A17BB7-26B4-CD41-84C0-398552768141}">
      <text>
        <r>
          <rPr>
            <b/>
            <sz val="10"/>
            <color rgb="FF000000"/>
            <rFont val="Tahoma"/>
            <family val="2"/>
          </rPr>
          <t xml:space="preserve">k(n-1)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k = # of grps/levels in IV
</t>
        </r>
        <r>
          <rPr>
            <b/>
            <sz val="10"/>
            <color rgb="FF000000"/>
            <rFont val="Tahoma"/>
            <family val="2"/>
          </rPr>
          <t>n = # of observations in each group</t>
        </r>
      </text>
    </comment>
    <comment ref="B15" authorId="0" shapeId="0" xr:uid="{96F4AD73-797D-5740-B98C-532193933BD5}">
      <text>
        <r>
          <rPr>
            <b/>
            <sz val="10"/>
            <color rgb="FF000000"/>
            <rFont val="Tahoma"/>
            <family val="2"/>
          </rPr>
          <t xml:space="preserve">df(treat) + df(error)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OR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N - 1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N = total observations across all groups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1" authorId="0" shapeId="0" xr:uid="{A19FF818-A85A-DC47-AAE2-A2A447E9EF67}">
      <text>
        <r>
          <rPr>
            <b/>
            <sz val="10"/>
            <color rgb="FF000000"/>
            <rFont val="Tahoma"/>
            <family val="2"/>
          </rPr>
          <t>Used to calculate SSA, SSB and SScells</t>
        </r>
      </text>
    </comment>
    <comment ref="I2" authorId="0" shapeId="0" xr:uid="{19FF48AF-D897-C548-B84F-A8E14D275CD1}">
      <text>
        <r>
          <rPr>
            <b/>
            <sz val="10"/>
            <color rgb="FF000000"/>
            <rFont val="Tahoma"/>
            <family val="2"/>
          </rPr>
          <t># of participants in each cell</t>
        </r>
      </text>
    </comment>
    <comment ref="I3" authorId="0" shapeId="0" xr:uid="{68161480-76F3-F543-BD43-80B78EDBF9DA}">
      <text>
        <r>
          <rPr>
            <b/>
            <sz val="10"/>
            <color rgb="FF000000"/>
            <rFont val="Tahoma"/>
            <family val="2"/>
          </rPr>
          <t># of levels in factor a</t>
        </r>
      </text>
    </comment>
    <comment ref="I4" authorId="0" shapeId="0" xr:uid="{3D15D51F-A68B-4D49-91C7-C4327A817FDC}">
      <text>
        <r>
          <rPr>
            <b/>
            <sz val="10"/>
            <color rgb="FF000000"/>
            <rFont val="Tahoma"/>
            <family val="2"/>
          </rPr>
          <t># of levels in factor B</t>
        </r>
      </text>
    </comment>
    <comment ref="C6" authorId="0" shapeId="0" xr:uid="{B9305437-0D23-624D-9698-8064588CBBC0}">
      <text>
        <r>
          <rPr>
            <b/>
            <sz val="10"/>
            <color rgb="FF000000"/>
            <rFont val="Tahoma"/>
            <family val="2"/>
          </rPr>
          <t xml:space="preserve">Mean of Low Anxiety males	</t>
        </r>
      </text>
    </comment>
    <comment ref="D6" authorId="0" shapeId="0" xr:uid="{31198348-F69E-1B4A-809C-E68DC4308B29}">
      <text>
        <r>
          <rPr>
            <b/>
            <sz val="10"/>
            <color rgb="FF000000"/>
            <rFont val="Tahoma"/>
            <family val="2"/>
          </rPr>
          <t>Mean of high anxiety males</t>
        </r>
      </text>
    </comment>
    <comment ref="E6" authorId="0" shapeId="0" xr:uid="{A23EA405-891B-7D4A-9211-7C95E0EBD776}">
      <text>
        <r>
          <rPr>
            <b/>
            <sz val="10"/>
            <color rgb="FF000000"/>
            <rFont val="Tahoma"/>
            <family val="2"/>
          </rPr>
          <t>Mean of all Males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10" authorId="0" shapeId="0" xr:uid="{D14C7E95-E706-6B4E-8C76-CE62B8EE303C}">
      <text>
        <r>
          <rPr>
            <b/>
            <sz val="10"/>
            <color rgb="FF000000"/>
            <rFont val="Tahoma"/>
            <family val="2"/>
          </rPr>
          <t>Mean of low anxiety females</t>
        </r>
      </text>
    </comment>
    <comment ref="D10" authorId="0" shapeId="0" xr:uid="{E20C7B63-7AD0-9945-94B8-5B59B355DB73}">
      <text>
        <r>
          <rPr>
            <b/>
            <sz val="12"/>
            <color rgb="FF000000"/>
            <rFont val="Calibri"/>
            <family val="2"/>
          </rPr>
          <t>Mean of high anxiety females</t>
        </r>
      </text>
    </comment>
    <comment ref="E10" authorId="0" shapeId="0" xr:uid="{639A35C1-96BB-4D4F-B40D-D4F64443DBD5}">
      <text>
        <r>
          <rPr>
            <b/>
            <sz val="10"/>
            <color rgb="FF000000"/>
            <rFont val="Tahoma"/>
            <family val="2"/>
          </rPr>
          <t>Mean of all females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11" authorId="0" shapeId="0" xr:uid="{1C5EE28B-A880-D643-BC7E-A0FF5E6F4420}">
      <text>
        <r>
          <rPr>
            <b/>
            <sz val="10"/>
            <color rgb="FF000000"/>
            <rFont val="Tahoma"/>
            <family val="2"/>
          </rPr>
          <t>Mean of all low anxiety</t>
        </r>
      </text>
    </comment>
    <comment ref="D11" authorId="0" shapeId="0" xr:uid="{C9DE5161-4C31-764A-A9F9-E6EB0B5B72BF}">
      <text>
        <r>
          <rPr>
            <b/>
            <sz val="10"/>
            <color rgb="FF000000"/>
            <rFont val="Tahoma"/>
            <family val="2"/>
          </rPr>
          <t>Mean of all high anxiety</t>
        </r>
      </text>
    </comment>
    <comment ref="E11" authorId="0" shapeId="0" xr:uid="{D6EC3B7A-2DD6-6540-BFBB-A4ED194B51BE}">
      <text>
        <r>
          <rPr>
            <b/>
            <sz val="10"/>
            <color rgb="FF000000"/>
            <rFont val="Tahoma"/>
            <family val="2"/>
          </rPr>
          <t>Grand Mean (X..)</t>
        </r>
      </text>
    </comment>
    <comment ref="B13" authorId="0" shapeId="0" xr:uid="{BBED08D8-F0B8-8243-A1BD-E6AF939B9580}">
      <text>
        <r>
          <rPr>
            <b/>
            <sz val="10"/>
            <color rgb="FF000000"/>
            <rFont val="Tahoma"/>
            <family val="2"/>
          </rPr>
          <t>sum of each individual - grand mean squared</t>
        </r>
      </text>
    </comment>
    <comment ref="B14" authorId="0" shapeId="0" xr:uid="{183A5732-9002-D341-BAD4-31C68D7E0AC2}">
      <text>
        <r>
          <rPr>
            <b/>
            <sz val="10"/>
            <color rgb="FF000000"/>
            <rFont val="Tahoma"/>
            <family val="2"/>
          </rPr>
          <t>n * b * Sum of (A factor means - grand mean) squared</t>
        </r>
      </text>
    </comment>
    <comment ref="B15" authorId="0" shapeId="0" xr:uid="{D2E8A66E-C5EF-884C-B3C7-9DC831B13597}">
      <text>
        <r>
          <rPr>
            <b/>
            <sz val="10"/>
            <color rgb="FF000000"/>
            <rFont val="Tahoma"/>
            <family val="2"/>
          </rPr>
          <t>n * a * Sum of (B factor mean - grand mean) squared</t>
        </r>
      </text>
    </comment>
    <comment ref="B16" authorId="0" shapeId="0" xr:uid="{E742F6FF-B637-9644-A43C-7FB3A6228CED}">
      <text>
        <r>
          <rPr>
            <b/>
            <sz val="10"/>
            <color rgb="FF000000"/>
            <rFont val="Tahoma"/>
            <family val="2"/>
          </rPr>
          <t>n * sum of (cell means - grand mean)</t>
        </r>
      </text>
    </comment>
    <comment ref="B17" authorId="0" shapeId="0" xr:uid="{1CFF7D80-D6DA-ED46-844B-28A3B695CE11}">
      <text>
        <r>
          <rPr>
            <b/>
            <sz val="10"/>
            <color rgb="FF000000"/>
            <rFont val="Tahoma"/>
            <family val="2"/>
          </rPr>
          <t>SScells - SSA - SSB</t>
        </r>
      </text>
    </comment>
    <comment ref="B18" authorId="0" shapeId="0" xr:uid="{EA8421E5-6023-B94E-9B2A-4831A888D39D}">
      <text>
        <r>
          <rPr>
            <b/>
            <sz val="10"/>
            <color rgb="FF000000"/>
            <rFont val="Tahoma"/>
            <family val="2"/>
          </rPr>
          <t>SStotal - SScells</t>
        </r>
      </text>
    </comment>
    <comment ref="C22" authorId="0" shapeId="0" xr:uid="{AFD3D10A-8E71-1D4F-94CE-E54F1FA3AA48}">
      <text>
        <r>
          <rPr>
            <b/>
            <sz val="10"/>
            <color rgb="FF000000"/>
            <rFont val="Tahoma"/>
            <family val="2"/>
          </rPr>
          <t>df(a) = a-1</t>
        </r>
      </text>
    </comment>
    <comment ref="G22" authorId="0" shapeId="0" xr:uid="{D9A62193-589A-3941-8CEB-503683F84123}">
      <text>
        <r>
          <rPr>
            <b/>
            <sz val="10"/>
            <color rgb="FF000000"/>
            <rFont val="Tahoma"/>
            <family val="2"/>
          </rPr>
          <t>Confidence limit of 95% or alpha = 5%</t>
        </r>
      </text>
    </comment>
    <comment ref="C23" authorId="0" shapeId="0" xr:uid="{33735A85-3C50-BA47-A12B-EB223CD64E62}">
      <text>
        <r>
          <rPr>
            <b/>
            <sz val="10"/>
            <color rgb="FF000000"/>
            <rFont val="Tahoma"/>
            <family val="2"/>
          </rPr>
          <t>df(b) = b-1</t>
        </r>
      </text>
    </comment>
    <comment ref="C24" authorId="0" shapeId="0" xr:uid="{C1070106-554D-D449-B5FD-06A5B9F174A3}">
      <text>
        <r>
          <rPr>
            <b/>
            <sz val="10"/>
            <color rgb="FF000000"/>
            <rFont val="Tahoma"/>
            <family val="2"/>
          </rPr>
          <t>df(a) x df(b)</t>
        </r>
      </text>
    </comment>
    <comment ref="C25" authorId="0" shapeId="0" xr:uid="{B01F51E2-AC5B-EF4C-9DBE-8AA780D1C154}">
      <text>
        <r>
          <rPr>
            <sz val="10"/>
            <color rgb="FF000000"/>
            <rFont val="Cambria Math"/>
            <family val="1"/>
          </rPr>
          <t>𝑑</t>
        </r>
        <r>
          <rPr>
            <sz val="10"/>
            <color rgb="FF000000"/>
            <rFont val="Cambria Math"/>
            <family val="1"/>
          </rPr>
          <t>𝑓</t>
        </r>
        <r>
          <rPr>
            <sz val="10"/>
            <color rgb="FF000000"/>
            <rFont val="Cambria Math"/>
            <family val="1"/>
          </rPr>
          <t>𝑒</t>
        </r>
        <r>
          <rPr>
            <sz val="10"/>
            <color rgb="FF000000"/>
            <rFont val="Cambria Math"/>
            <family val="1"/>
          </rPr>
          <t>𝑟</t>
        </r>
        <r>
          <rPr>
            <sz val="10"/>
            <color rgb="FF000000"/>
            <rFont val="Cambria Math"/>
            <family val="1"/>
          </rPr>
          <t>𝑟</t>
        </r>
        <r>
          <rPr>
            <sz val="10"/>
            <color rgb="FF000000"/>
            <rFont val="Cambria Math"/>
            <family val="1"/>
          </rPr>
          <t>𝑜</t>
        </r>
        <r>
          <rPr>
            <sz val="10"/>
            <color rgb="FF000000"/>
            <rFont val="Cambria Math"/>
            <family val="1"/>
          </rPr>
          <t>𝑟</t>
        </r>
        <r>
          <rPr>
            <sz val="10"/>
            <color rgb="FF000000"/>
            <rFont val="Calibri"/>
            <family val="2"/>
            <scheme val="minor"/>
          </rPr>
          <t xml:space="preserve"> = </t>
        </r>
        <r>
          <rPr>
            <sz val="10"/>
            <color rgb="FF000000"/>
            <rFont val="Cambria Math"/>
            <family val="1"/>
          </rPr>
          <t>𝑑</t>
        </r>
        <r>
          <rPr>
            <sz val="10"/>
            <color rgb="FF000000"/>
            <rFont val="Cambria Math"/>
            <family val="1"/>
          </rPr>
          <t>𝑓</t>
        </r>
        <r>
          <rPr>
            <sz val="10"/>
            <color rgb="FF000000"/>
            <rFont val="Cambria Math"/>
            <family val="1"/>
          </rPr>
          <t>𝑇</t>
        </r>
        <r>
          <rPr>
            <sz val="10"/>
            <color rgb="FF000000"/>
            <rFont val="Cambria Math"/>
            <family val="1"/>
          </rPr>
          <t>𝑜</t>
        </r>
        <r>
          <rPr>
            <sz val="10"/>
            <color rgb="FF000000"/>
            <rFont val="Cambria Math"/>
            <family val="1"/>
          </rPr>
          <t>𝑡</t>
        </r>
        <r>
          <rPr>
            <sz val="10"/>
            <color rgb="FF000000"/>
            <rFont val="Cambria Math"/>
            <family val="1"/>
          </rPr>
          <t>𝑎</t>
        </r>
        <r>
          <rPr>
            <sz val="10"/>
            <color rgb="FF000000"/>
            <rFont val="Cambria Math"/>
            <family val="1"/>
          </rPr>
          <t>𝑙</t>
        </r>
        <r>
          <rPr>
            <sz val="10"/>
            <color rgb="FF000000"/>
            <rFont val="Calibri"/>
            <family val="2"/>
            <scheme val="minor"/>
          </rPr>
          <t xml:space="preserve"> – </t>
        </r>
        <r>
          <rPr>
            <sz val="10"/>
            <color rgb="FF000000"/>
            <rFont val="Cambria Math"/>
            <family val="1"/>
          </rPr>
          <t>𝑑</t>
        </r>
        <r>
          <rPr>
            <sz val="10"/>
            <color rgb="FF000000"/>
            <rFont val="Cambria Math"/>
            <family val="1"/>
          </rPr>
          <t>𝑓</t>
        </r>
        <r>
          <rPr>
            <sz val="10"/>
            <color rgb="FF000000"/>
            <rFont val="Cambria Math"/>
            <family val="1"/>
          </rPr>
          <t>𝐴</t>
        </r>
        <r>
          <rPr>
            <sz val="10"/>
            <color rgb="FF000000"/>
            <rFont val="Calibri"/>
            <family val="2"/>
            <scheme val="minor"/>
          </rPr>
          <t xml:space="preserve"> – </t>
        </r>
        <r>
          <rPr>
            <sz val="10"/>
            <color rgb="FF000000"/>
            <rFont val="Cambria Math"/>
            <family val="1"/>
          </rPr>
          <t>𝑑</t>
        </r>
        <r>
          <rPr>
            <sz val="10"/>
            <color rgb="FF000000"/>
            <rFont val="Cambria Math"/>
            <family val="1"/>
          </rPr>
          <t>𝑓</t>
        </r>
        <r>
          <rPr>
            <sz val="10"/>
            <color rgb="FF000000"/>
            <rFont val="Cambria Math"/>
            <family val="1"/>
          </rPr>
          <t>𝐵</t>
        </r>
        <r>
          <rPr>
            <sz val="10"/>
            <color rgb="FF000000"/>
            <rFont val="Calibri"/>
            <family val="2"/>
            <scheme val="minor"/>
          </rPr>
          <t xml:space="preserve"> – </t>
        </r>
        <r>
          <rPr>
            <sz val="10"/>
            <color rgb="FF000000"/>
            <rFont val="Cambria Math"/>
            <family val="1"/>
          </rPr>
          <t>𝑑</t>
        </r>
        <r>
          <rPr>
            <sz val="10"/>
            <color rgb="FF000000"/>
            <rFont val="Cambria Math"/>
            <family val="1"/>
          </rPr>
          <t>𝑓</t>
        </r>
        <r>
          <rPr>
            <sz val="10"/>
            <color rgb="FF000000"/>
            <rFont val="Cambria Math"/>
            <family val="1"/>
          </rPr>
          <t>𝐴</t>
        </r>
      </text>
    </comment>
    <comment ref="C26" authorId="0" shapeId="0" xr:uid="{CA286051-F1C8-AC4F-8D7D-84FA31E6FF3C}">
      <text>
        <r>
          <rPr>
            <sz val="10"/>
            <color rgb="FF000000"/>
            <rFont val="Cambria Math"/>
            <family val="1"/>
          </rPr>
          <t>𝑑</t>
        </r>
        <r>
          <rPr>
            <sz val="10"/>
            <color rgb="FF000000"/>
            <rFont val="Cambria Math"/>
            <family val="1"/>
          </rPr>
          <t>𝑓</t>
        </r>
        <r>
          <rPr>
            <sz val="10"/>
            <color rgb="FF000000"/>
            <rFont val="Cambria Math"/>
            <family val="1"/>
          </rPr>
          <t>𝑇</t>
        </r>
        <r>
          <rPr>
            <sz val="10"/>
            <color rgb="FF000000"/>
            <rFont val="Cambria Math"/>
            <family val="1"/>
          </rPr>
          <t>𝑜</t>
        </r>
        <r>
          <rPr>
            <sz val="10"/>
            <color rgb="FF000000"/>
            <rFont val="Cambria Math"/>
            <family val="1"/>
          </rPr>
          <t>𝑡</t>
        </r>
        <r>
          <rPr>
            <sz val="10"/>
            <color rgb="FF000000"/>
            <rFont val="Cambria Math"/>
            <family val="1"/>
          </rPr>
          <t>𝑎</t>
        </r>
        <r>
          <rPr>
            <sz val="10"/>
            <color rgb="FF000000"/>
            <rFont val="Cambria Math"/>
            <family val="1"/>
          </rPr>
          <t>𝑙</t>
        </r>
        <r>
          <rPr>
            <sz val="10"/>
            <color rgb="FF000000"/>
            <rFont val="Calibri"/>
            <family val="2"/>
            <scheme val="minor"/>
          </rPr>
          <t xml:space="preserve"> = N - 1</t>
        </r>
      </text>
    </comment>
  </commentList>
</comments>
</file>

<file path=xl/sharedStrings.xml><?xml version="1.0" encoding="utf-8"?>
<sst xmlns="http://schemas.openxmlformats.org/spreadsheetml/2006/main" count="121" uniqueCount="86">
  <si>
    <t>Mean</t>
  </si>
  <si>
    <t>Grand Mean</t>
  </si>
  <si>
    <t>Summary Table</t>
  </si>
  <si>
    <t>Source</t>
  </si>
  <si>
    <t>df</t>
  </si>
  <si>
    <t>SS</t>
  </si>
  <si>
    <t>MS</t>
  </si>
  <si>
    <t>F</t>
  </si>
  <si>
    <t>Treatment</t>
  </si>
  <si>
    <t>Error</t>
  </si>
  <si>
    <t>Total</t>
  </si>
  <si>
    <t>ID</t>
  </si>
  <si>
    <t>Xij-Xbarj</t>
  </si>
  <si>
    <t>p</t>
  </si>
  <si>
    <t>&lt; .05</t>
  </si>
  <si>
    <t>SUM</t>
  </si>
  <si>
    <t>Effect Size
(n^2)</t>
  </si>
  <si>
    <t>Scores</t>
  </si>
  <si>
    <t>Deviations from mean</t>
  </si>
  <si>
    <t>Products</t>
  </si>
  <si>
    <t>Anxiety (X)</t>
  </si>
  <si>
    <t>Negative mood (Y)</t>
  </si>
  <si>
    <t>SD</t>
  </si>
  <si>
    <t>Covariance</t>
  </si>
  <si>
    <t>Sum of Products</t>
  </si>
  <si>
    <t>Slope (b)</t>
  </si>
  <si>
    <t>Intercept (a)</t>
  </si>
  <si>
    <t>Y hat</t>
  </si>
  <si>
    <t>X</t>
  </si>
  <si>
    <t>&lt;- Sum of Products</t>
  </si>
  <si>
    <t>&lt;- Covariance</t>
  </si>
  <si>
    <t>r</t>
  </si>
  <si>
    <t>r^2</t>
  </si>
  <si>
    <t>CI</t>
  </si>
  <si>
    <t>Morning</t>
  </si>
  <si>
    <t>Afternoon</t>
  </si>
  <si>
    <t>Evening</t>
  </si>
  <si>
    <t>Std Deviation</t>
  </si>
  <si>
    <t>Low</t>
  </si>
  <si>
    <t>High</t>
  </si>
  <si>
    <t>Males</t>
  </si>
  <si>
    <t>Females</t>
  </si>
  <si>
    <r>
      <t>Mean</t>
    </r>
    <r>
      <rPr>
        <b/>
        <i/>
        <vertAlign val="subscript"/>
        <sz val="12"/>
        <color theme="1"/>
        <rFont val="Arial"/>
        <family val="2"/>
      </rPr>
      <t>A</t>
    </r>
  </si>
  <si>
    <r>
      <t>Mean</t>
    </r>
    <r>
      <rPr>
        <vertAlign val="subscript"/>
        <sz val="12"/>
        <color theme="1"/>
        <rFont val="Arial"/>
        <family val="2"/>
      </rPr>
      <t xml:space="preserve">1B </t>
    </r>
  </si>
  <si>
    <r>
      <t>Mean</t>
    </r>
    <r>
      <rPr>
        <vertAlign val="subscript"/>
        <sz val="12"/>
        <color theme="1"/>
        <rFont val="Arial"/>
        <family val="2"/>
      </rPr>
      <t>2B</t>
    </r>
  </si>
  <si>
    <r>
      <t>Mean</t>
    </r>
    <r>
      <rPr>
        <vertAlign val="subscript"/>
        <sz val="12"/>
        <color theme="1"/>
        <rFont val="Arial"/>
        <family val="2"/>
      </rPr>
      <t>B</t>
    </r>
  </si>
  <si>
    <t>SS total</t>
  </si>
  <si>
    <t>SS A</t>
  </si>
  <si>
    <t>SS B</t>
  </si>
  <si>
    <t>SS cells</t>
  </si>
  <si>
    <t>SS A*B</t>
  </si>
  <si>
    <t>SS error</t>
  </si>
  <si>
    <t>A (gender)</t>
  </si>
  <si>
    <t>B (anxiety)</t>
  </si>
  <si>
    <t>AB (interaction)</t>
  </si>
  <si>
    <t>Gender (A)</t>
  </si>
  <si>
    <t>Stress (B)</t>
  </si>
  <si>
    <t>Summary Table (2 x 2 factorial design)</t>
  </si>
  <si>
    <t>n</t>
  </si>
  <si>
    <t>a</t>
  </si>
  <si>
    <t>b</t>
  </si>
  <si>
    <t>Multipliers</t>
  </si>
  <si>
    <t>Variability</t>
  </si>
  <si>
    <t>X - X{bar}</t>
  </si>
  <si>
    <t>| X - X{bar} |</t>
  </si>
  <si>
    <t>Goodness of Fit</t>
  </si>
  <si>
    <t>-</t>
  </si>
  <si>
    <t>Anderson</t>
  </si>
  <si>
    <t>Klatsky</t>
  </si>
  <si>
    <t>Kamm</t>
  </si>
  <si>
    <t>chi</t>
  </si>
  <si>
    <t>Observed</t>
  </si>
  <si>
    <t>Expected</t>
  </si>
  <si>
    <t>Test for Independence</t>
  </si>
  <si>
    <t>Remedial English</t>
  </si>
  <si>
    <t>Non Remedial English</t>
  </si>
  <si>
    <t>Normal</t>
  </si>
  <si>
    <t>ADD</t>
  </si>
  <si>
    <t>Chi</t>
  </si>
  <si>
    <t>Totals</t>
  </si>
  <si>
    <t>This demonstration shows that the obtained value of x2 is exactly doubled, while the critical value remains the same.</t>
  </si>
  <si>
    <t>Thus the sample size plays a very important role, with larger samples being more likely to produce significant results—as is also true with other tests.</t>
  </si>
  <si>
    <t>Yellow</t>
  </si>
  <si>
    <t>Blue</t>
  </si>
  <si>
    <t>Registered</t>
  </si>
  <si>
    <t>Not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</si>
</sst>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rgb="FF000000"/>
      <name val="Tahoma"/>
      <family val="2"/>
    </font>
    <font>
      <sz val="14"/>
      <color theme="1"/>
      <name val="Times New Roman"/>
      <family val="1"/>
    </font>
    <font>
      <sz val="10"/>
      <color rgb="FF000000"/>
      <name val="Tahoma"/>
      <family val="2"/>
    </font>
    <font>
      <sz val="10"/>
      <color rgb="FF333333"/>
      <name val="STIXGeneral-Regular"/>
      <family val="2"/>
      <charset val="2"/>
    </font>
    <font>
      <sz val="10"/>
      <color rgb="FF333333"/>
      <name val="STIXGeneral-Italic"/>
      <family val="2"/>
      <charset val="2"/>
    </font>
    <font>
      <u/>
      <sz val="10"/>
      <color rgb="FF333333"/>
      <name val="STIXGeneral-Regular"/>
      <family val="2"/>
      <charset val="2"/>
    </font>
    <font>
      <u/>
      <sz val="10"/>
      <color rgb="FF333333"/>
      <name val="STIXGeneral-Italic"/>
      <family val="2"/>
      <charset val="2"/>
    </font>
    <font>
      <b/>
      <sz val="12"/>
      <color theme="1"/>
      <name val="Arial"/>
      <family val="2"/>
    </font>
    <font>
      <b/>
      <i/>
      <vertAlign val="subscript"/>
      <sz val="12"/>
      <color theme="1"/>
      <name val="Arial"/>
      <family val="2"/>
    </font>
    <font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mbria Math"/>
      <family val="1"/>
    </font>
    <font>
      <sz val="10"/>
      <color rgb="FF000000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slantDashDot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2" xfId="0" applyBorder="1"/>
    <xf numFmtId="0" fontId="1" fillId="0" borderId="2" xfId="0" applyFont="1" applyBorder="1"/>
    <xf numFmtId="2" fontId="0" fillId="0" borderId="2" xfId="0" applyNumberFormat="1" applyBorder="1"/>
    <xf numFmtId="0" fontId="1" fillId="0" borderId="3" xfId="0" applyFont="1" applyBorder="1"/>
    <xf numFmtId="2" fontId="0" fillId="0" borderId="3" xfId="0" applyNumberForma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2" borderId="0" xfId="0" applyFont="1" applyFill="1"/>
    <xf numFmtId="164" fontId="1" fillId="2" borderId="0" xfId="0" applyNumberFormat="1" applyFont="1" applyFill="1"/>
    <xf numFmtId="0" fontId="0" fillId="3" borderId="0" xfId="0" applyFill="1"/>
    <xf numFmtId="164" fontId="1" fillId="0" borderId="0" xfId="0" applyNumberFormat="1" applyFont="1"/>
    <xf numFmtId="0" fontId="2" fillId="0" borderId="12" xfId="0" applyFont="1" applyBorder="1" applyAlignment="1">
      <alignment horizontal="center" vertical="center" wrapText="1"/>
    </xf>
    <xf numFmtId="0" fontId="0" fillId="0" borderId="3" xfId="0" applyBorder="1"/>
    <xf numFmtId="164" fontId="0" fillId="0" borderId="0" xfId="0" applyNumberFormat="1"/>
    <xf numFmtId="0" fontId="13" fillId="0" borderId="5" xfId="0" applyFont="1" applyBorder="1" applyAlignment="1">
      <alignment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2" fontId="13" fillId="0" borderId="5" xfId="0" applyNumberFormat="1" applyFont="1" applyBorder="1" applyAlignment="1">
      <alignment horizontal="center" vertical="center" wrapText="1"/>
    </xf>
    <xf numFmtId="165" fontId="0" fillId="0" borderId="0" xfId="0" applyNumberFormat="1"/>
    <xf numFmtId="2" fontId="13" fillId="4" borderId="5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0" fillId="2" borderId="0" xfId="0" applyFill="1"/>
    <xf numFmtId="2" fontId="13" fillId="2" borderId="5" xfId="0" applyNumberFormat="1" applyFont="1" applyFill="1" applyBorder="1" applyAlignment="1">
      <alignment horizontal="center" vertical="center" wrapText="1"/>
    </xf>
    <xf numFmtId="2" fontId="13" fillId="3" borderId="5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0" borderId="0" xfId="0" applyFont="1"/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1" fillId="0" borderId="5" xfId="0" applyFont="1" applyBorder="1" applyAlignment="1">
      <alignment vertical="center" wrapText="1"/>
    </xf>
    <xf numFmtId="0" fontId="21" fillId="0" borderId="5" xfId="0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/>
    <xf numFmtId="0" fontId="0" fillId="0" borderId="0" xfId="0" applyAlignment="1">
      <alignment horizontal="center" vertical="center" wrapText="1"/>
    </xf>
    <xf numFmtId="164" fontId="22" fillId="0" borderId="0" xfId="0" applyNumberFormat="1" applyFont="1"/>
    <xf numFmtId="0" fontId="22" fillId="2" borderId="0" xfId="0" applyFont="1" applyFill="1"/>
    <xf numFmtId="164" fontId="22" fillId="2" borderId="0" xfId="0" applyNumberFormat="1" applyFont="1" applyFill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622300</xdr:colOff>
      <xdr:row>1</xdr:row>
      <xdr:rowOff>292100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86C8CC-3C26-4581-570C-D33C9BCA2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215900"/>
          <a:ext cx="622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520700</xdr:colOff>
      <xdr:row>1</xdr:row>
      <xdr:rowOff>292100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279F2E-A1D0-E30D-E6C3-E6CF5B06B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215900"/>
          <a:ext cx="5207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6</xdr:col>
      <xdr:colOff>139700</xdr:colOff>
      <xdr:row>1</xdr:row>
      <xdr:rowOff>304800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4055B21-0AFE-234E-E6B2-70ABC5D01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6500" y="215900"/>
          <a:ext cx="965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101600</xdr:colOff>
      <xdr:row>1</xdr:row>
      <xdr:rowOff>50800</xdr:rowOff>
    </xdr:from>
    <xdr:to>
      <xdr:col>3</xdr:col>
      <xdr:colOff>723900</xdr:colOff>
      <xdr:row>1</xdr:row>
      <xdr:rowOff>342900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F19736-7234-7442-FC42-9D9C40F58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8100" y="266700"/>
          <a:ext cx="622300" cy="292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139700</xdr:colOff>
      <xdr:row>1</xdr:row>
      <xdr:rowOff>50800</xdr:rowOff>
    </xdr:from>
    <xdr:to>
      <xdr:col>4</xdr:col>
      <xdr:colOff>660400</xdr:colOff>
      <xdr:row>1</xdr:row>
      <xdr:rowOff>342900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1201A3-2243-0312-0F5A-E6C7E17C2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1700" y="266700"/>
          <a:ext cx="520700" cy="292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25400</xdr:colOff>
      <xdr:row>1</xdr:row>
      <xdr:rowOff>38100</xdr:rowOff>
    </xdr:from>
    <xdr:to>
      <xdr:col>5</xdr:col>
      <xdr:colOff>990600</xdr:colOff>
      <xdr:row>1</xdr:row>
      <xdr:rowOff>342900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7E5B69-F5ED-427A-8F14-33824EC78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254000"/>
          <a:ext cx="96520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61D5-14AF-F346-BBDF-EA8F52D86FB4}">
  <dimension ref="A1:D7"/>
  <sheetViews>
    <sheetView workbookViewId="0">
      <selection activeCell="A7" sqref="A7"/>
    </sheetView>
  </sheetViews>
  <sheetFormatPr baseColWidth="10" defaultRowHeight="16" x14ac:dyDescent="0.2"/>
  <sheetData>
    <row r="1" spans="1:4" x14ac:dyDescent="0.2">
      <c r="A1" t="s">
        <v>62</v>
      </c>
    </row>
    <row r="2" spans="1:4" x14ac:dyDescent="0.2">
      <c r="A2" t="s">
        <v>28</v>
      </c>
      <c r="B2" t="s">
        <v>63</v>
      </c>
      <c r="C2" t="s">
        <v>64</v>
      </c>
    </row>
    <row r="3" spans="1:4" x14ac:dyDescent="0.2">
      <c r="A3">
        <v>27</v>
      </c>
      <c r="B3">
        <f>A3-$A$7</f>
        <v>-28.5</v>
      </c>
      <c r="C3">
        <f>ABS(B3)</f>
        <v>28.5</v>
      </c>
    </row>
    <row r="4" spans="1:4" x14ac:dyDescent="0.2">
      <c r="A4">
        <v>105</v>
      </c>
      <c r="B4">
        <f t="shared" ref="B4:B6" si="0">A4-$A$7</f>
        <v>49.5</v>
      </c>
      <c r="C4">
        <f t="shared" ref="C4:C6" si="1">ABS(B4)</f>
        <v>49.5</v>
      </c>
    </row>
    <row r="5" spans="1:4" x14ac:dyDescent="0.2">
      <c r="A5">
        <v>10</v>
      </c>
      <c r="B5">
        <f t="shared" si="0"/>
        <v>-45.5</v>
      </c>
      <c r="C5">
        <f t="shared" si="1"/>
        <v>45.5</v>
      </c>
    </row>
    <row r="6" spans="1:4" x14ac:dyDescent="0.2">
      <c r="A6">
        <v>80</v>
      </c>
      <c r="B6">
        <f t="shared" si="0"/>
        <v>24.5</v>
      </c>
      <c r="C6">
        <f t="shared" si="1"/>
        <v>24.5</v>
      </c>
    </row>
    <row r="7" spans="1:4" x14ac:dyDescent="0.2">
      <c r="A7">
        <f>AVERAGE(A3:A6)</f>
        <v>55.5</v>
      </c>
      <c r="B7">
        <f>SUM(B3:B6)</f>
        <v>0</v>
      </c>
      <c r="C7">
        <f>SUM(C3:C6)</f>
        <v>148</v>
      </c>
      <c r="D7">
        <f>C7/4</f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BF7A-C310-0E4C-9449-1E7715976F2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4E91-F7BE-EA4A-BA15-FFA144F35783}">
  <dimension ref="A1:J22"/>
  <sheetViews>
    <sheetView tabSelected="1" workbookViewId="0">
      <selection activeCell="B14" sqref="B14"/>
    </sheetView>
  </sheetViews>
  <sheetFormatPr baseColWidth="10" defaultRowHeight="16" x14ac:dyDescent="0.2"/>
  <cols>
    <col min="5" max="5" width="2.5" customWidth="1"/>
  </cols>
  <sheetData>
    <row r="1" spans="1:10" x14ac:dyDescent="0.2">
      <c r="A1" s="57" t="s">
        <v>65</v>
      </c>
      <c r="B1" s="57"/>
      <c r="C1" s="57"/>
      <c r="D1" s="57"/>
      <c r="E1" s="57"/>
      <c r="F1" s="57"/>
    </row>
    <row r="2" spans="1:10" x14ac:dyDescent="0.2">
      <c r="A2" t="s">
        <v>66</v>
      </c>
      <c r="B2" t="s">
        <v>67</v>
      </c>
      <c r="C2" t="s">
        <v>68</v>
      </c>
      <c r="D2" t="s">
        <v>69</v>
      </c>
    </row>
    <row r="3" spans="1:10" x14ac:dyDescent="0.2">
      <c r="A3" t="s">
        <v>71</v>
      </c>
      <c r="B3">
        <v>32</v>
      </c>
      <c r="C3">
        <v>25</v>
      </c>
      <c r="D3">
        <v>10</v>
      </c>
      <c r="F3">
        <f>SUM(B3:D3)</f>
        <v>67</v>
      </c>
    </row>
    <row r="4" spans="1:10" x14ac:dyDescent="0.2">
      <c r="A4" s="37" t="s">
        <v>72</v>
      </c>
      <c r="B4" s="37">
        <f>$F$3/3</f>
        <v>22.333333333333332</v>
      </c>
      <c r="C4" s="37">
        <f>$F$3/3</f>
        <v>22.333333333333332</v>
      </c>
      <c r="D4" s="37">
        <f>$F$3/3</f>
        <v>22.333333333333332</v>
      </c>
      <c r="E4" s="37"/>
      <c r="F4" s="37">
        <f>SUM(B4:D4)</f>
        <v>67</v>
      </c>
    </row>
    <row r="5" spans="1:10" x14ac:dyDescent="0.2">
      <c r="B5">
        <f>(B3-B4)^2/B4</f>
        <v>4.1840796019900512</v>
      </c>
      <c r="C5">
        <f>(C3-C4)^2/C4</f>
        <v>0.3184079601990053</v>
      </c>
      <c r="D5">
        <f>(D3-D4)^2/D4</f>
        <v>6.8109452736318401</v>
      </c>
    </row>
    <row r="6" spans="1:10" x14ac:dyDescent="0.2">
      <c r="A6" t="s">
        <v>70</v>
      </c>
      <c r="B6">
        <f>B5+C5+D5</f>
        <v>11.313432835820898</v>
      </c>
    </row>
    <row r="9" spans="1:10" x14ac:dyDescent="0.2">
      <c r="A9" s="57" t="s">
        <v>73</v>
      </c>
      <c r="B9" s="57"/>
      <c r="C9" s="57"/>
      <c r="D9" s="57"/>
      <c r="E9" s="5"/>
      <c r="G9" s="57" t="s">
        <v>73</v>
      </c>
      <c r="H9" s="57"/>
      <c r="I9" s="57"/>
      <c r="J9" s="57"/>
    </row>
    <row r="10" spans="1:10" ht="51" x14ac:dyDescent="0.2">
      <c r="A10" s="53"/>
      <c r="B10" s="53" t="s">
        <v>82</v>
      </c>
      <c r="C10" s="53" t="s">
        <v>83</v>
      </c>
      <c r="D10" s="53" t="s">
        <v>79</v>
      </c>
      <c r="E10" s="53"/>
      <c r="F10" s="53"/>
      <c r="G10" s="53"/>
      <c r="H10" s="53" t="s">
        <v>74</v>
      </c>
      <c r="I10" s="53" t="s">
        <v>75</v>
      </c>
      <c r="J10" s="53" t="s">
        <v>79</v>
      </c>
    </row>
    <row r="11" spans="1:10" x14ac:dyDescent="0.2">
      <c r="A11" t="s">
        <v>84</v>
      </c>
      <c r="B11" s="29">
        <v>50</v>
      </c>
      <c r="C11" s="29">
        <v>25</v>
      </c>
      <c r="D11" s="29">
        <f>SUM(B11:C11)</f>
        <v>75</v>
      </c>
      <c r="G11" s="4" t="s">
        <v>76</v>
      </c>
      <c r="H11" s="26">
        <f>B11*2</f>
        <v>100</v>
      </c>
      <c r="I11" s="26">
        <f>C11*2</f>
        <v>50</v>
      </c>
      <c r="J11" s="26">
        <f>SUM(H11:I11)</f>
        <v>150</v>
      </c>
    </row>
    <row r="12" spans="1:10" x14ac:dyDescent="0.2">
      <c r="A12" s="55" t="s">
        <v>72</v>
      </c>
      <c r="B12" s="56">
        <f>($D$11*B17)/$D$17</f>
        <v>45</v>
      </c>
      <c r="C12" s="56">
        <f>(D11*C17)/$D$17</f>
        <v>30</v>
      </c>
      <c r="D12" s="54"/>
      <c r="E12" s="51"/>
      <c r="G12" s="55" t="s">
        <v>72</v>
      </c>
      <c r="H12" s="56">
        <f>(J11*H17)/$J$17</f>
        <v>90</v>
      </c>
      <c r="I12" s="56">
        <f>(J11*I17)/J17</f>
        <v>60</v>
      </c>
      <c r="J12" s="54"/>
    </row>
    <row r="13" spans="1:10" x14ac:dyDescent="0.2">
      <c r="A13" s="51" t="s">
        <v>78</v>
      </c>
      <c r="B13" s="54">
        <f>(B11-B12)^2/B12</f>
        <v>0.55555555555555558</v>
      </c>
      <c r="C13" s="54">
        <f>(C11-C12)^2/C12</f>
        <v>0.83333333333333337</v>
      </c>
      <c r="D13" s="54"/>
      <c r="E13" s="51"/>
      <c r="G13" s="51" t="s">
        <v>78</v>
      </c>
      <c r="H13" s="54">
        <f>(H11-H12)^2/H12</f>
        <v>1.1111111111111112</v>
      </c>
      <c r="I13" s="54">
        <f>(I11-I12)^2/I12</f>
        <v>1.6666666666666667</v>
      </c>
      <c r="J13" s="54"/>
    </row>
    <row r="14" spans="1:10" x14ac:dyDescent="0.2">
      <c r="A14" t="s">
        <v>85</v>
      </c>
      <c r="B14" s="29">
        <v>10</v>
      </c>
      <c r="C14" s="29">
        <v>15</v>
      </c>
      <c r="D14" s="29">
        <f>SUM(B14:C14)</f>
        <v>25</v>
      </c>
      <c r="G14" s="4" t="s">
        <v>77</v>
      </c>
      <c r="H14" s="26">
        <f>B14*2</f>
        <v>20</v>
      </c>
      <c r="I14" s="26">
        <f>C14*2</f>
        <v>30</v>
      </c>
      <c r="J14" s="26">
        <f>SUM(H14:I14)</f>
        <v>50</v>
      </c>
    </row>
    <row r="15" spans="1:10" x14ac:dyDescent="0.2">
      <c r="A15" s="55" t="s">
        <v>72</v>
      </c>
      <c r="B15" s="56">
        <f>(D14*B17)/$D$17</f>
        <v>15</v>
      </c>
      <c r="C15" s="56">
        <f>(D14*C17)/$D$17</f>
        <v>10</v>
      </c>
      <c r="D15" s="54"/>
      <c r="E15" s="51"/>
      <c r="G15" s="55" t="s">
        <v>72</v>
      </c>
      <c r="H15" s="56">
        <f>(J14*H17)/J17</f>
        <v>30</v>
      </c>
      <c r="I15" s="56">
        <f>(J14*I17)/J17</f>
        <v>20</v>
      </c>
      <c r="J15" s="54"/>
    </row>
    <row r="16" spans="1:10" x14ac:dyDescent="0.2">
      <c r="A16" s="51" t="s">
        <v>78</v>
      </c>
      <c r="B16" s="54">
        <f>(B14-B15)^2/B15</f>
        <v>1.6666666666666667</v>
      </c>
      <c r="C16" s="54">
        <f>(C14-C15)^2/C15</f>
        <v>2.5</v>
      </c>
      <c r="D16" s="54"/>
      <c r="E16" s="51"/>
      <c r="G16" s="51" t="s">
        <v>78</v>
      </c>
      <c r="H16" s="54">
        <f>(H14-H15)^2/H15</f>
        <v>3.3333333333333335</v>
      </c>
      <c r="I16" s="54">
        <f>(I14-I15)^2/I15</f>
        <v>5</v>
      </c>
      <c r="J16" s="54"/>
    </row>
    <row r="17" spans="1:10" x14ac:dyDescent="0.2">
      <c r="A17" s="51" t="s">
        <v>79</v>
      </c>
      <c r="B17" s="29">
        <f>B11+B14</f>
        <v>60</v>
      </c>
      <c r="C17" s="29">
        <f>C11+C14</f>
        <v>40</v>
      </c>
      <c r="D17" s="29">
        <v>100</v>
      </c>
      <c r="G17" s="51" t="s">
        <v>79</v>
      </c>
      <c r="H17" s="29">
        <f>H11+H14</f>
        <v>120</v>
      </c>
      <c r="I17" s="29">
        <f>I11+I14</f>
        <v>80</v>
      </c>
      <c r="J17" s="29">
        <f>J11+J14</f>
        <v>200</v>
      </c>
    </row>
    <row r="18" spans="1:10" x14ac:dyDescent="0.2">
      <c r="A18" s="52" t="s">
        <v>70</v>
      </c>
      <c r="B18" s="29">
        <f>B13+C13+B16+C16</f>
        <v>5.5555555555555554</v>
      </c>
      <c r="C18" s="29"/>
      <c r="D18" s="29"/>
      <c r="G18" s="52" t="s">
        <v>70</v>
      </c>
      <c r="H18" s="29">
        <f>H13+I13+H16+I16</f>
        <v>11.111111111111111</v>
      </c>
      <c r="I18" s="29"/>
      <c r="J18" s="29"/>
    </row>
    <row r="19" spans="1:10" x14ac:dyDescent="0.2">
      <c r="A19" s="4" t="s">
        <v>4</v>
      </c>
      <c r="B19" s="29">
        <v>1</v>
      </c>
      <c r="C19" s="29"/>
      <c r="D19" s="29"/>
      <c r="G19" s="4" t="s">
        <v>4</v>
      </c>
      <c r="H19" s="29">
        <v>1</v>
      </c>
      <c r="I19" s="29"/>
      <c r="J19" s="29"/>
    </row>
    <row r="21" spans="1:10" x14ac:dyDescent="0.2">
      <c r="A21" t="s">
        <v>80</v>
      </c>
    </row>
    <row r="22" spans="1:10" x14ac:dyDescent="0.2">
      <c r="A22" t="s">
        <v>81</v>
      </c>
    </row>
  </sheetData>
  <mergeCells count="3">
    <mergeCell ref="A1:F1"/>
    <mergeCell ref="A9:D9"/>
    <mergeCell ref="G9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B8C0-A6AB-B84E-B178-60A8165744B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F183-FC5C-0442-BE92-A8D3A9E752CD}">
  <dimension ref="A1:G20"/>
  <sheetViews>
    <sheetView workbookViewId="0">
      <selection activeCell="B3" sqref="B3"/>
    </sheetView>
  </sheetViews>
  <sheetFormatPr baseColWidth="10" defaultRowHeight="16" x14ac:dyDescent="0.2"/>
  <cols>
    <col min="1" max="1" width="9" bestFit="1" customWidth="1"/>
    <col min="2" max="2" width="13" bestFit="1" customWidth="1"/>
    <col min="3" max="3" width="22.1640625" bestFit="1" customWidth="1"/>
  </cols>
  <sheetData>
    <row r="1" spans="1:7" ht="17" thickBot="1" x14ac:dyDescent="0.25">
      <c r="B1" s="58" t="s">
        <v>17</v>
      </c>
      <c r="C1" s="59"/>
      <c r="D1" s="60" t="s">
        <v>18</v>
      </c>
      <c r="E1" s="59"/>
      <c r="F1" s="1" t="s">
        <v>19</v>
      </c>
    </row>
    <row r="2" spans="1:7" ht="17" thickBot="1" x14ac:dyDescent="0.25">
      <c r="B2" s="14" t="s">
        <v>20</v>
      </c>
      <c r="C2" s="15" t="s">
        <v>21</v>
      </c>
      <c r="D2" s="16"/>
      <c r="E2" s="17"/>
      <c r="F2" s="16"/>
    </row>
    <row r="3" spans="1:7" x14ac:dyDescent="0.2">
      <c r="B3" s="2">
        <v>5</v>
      </c>
      <c r="C3" s="18">
        <v>4</v>
      </c>
      <c r="D3" s="2">
        <f>B3-$B$13</f>
        <v>-0.90000000000000036</v>
      </c>
      <c r="E3" s="2">
        <f>C3-$C$13</f>
        <v>-0.90000000000000036</v>
      </c>
      <c r="F3" s="2">
        <f>D3*E3</f>
        <v>0.81000000000000061</v>
      </c>
    </row>
    <row r="4" spans="1:7" x14ac:dyDescent="0.2">
      <c r="B4" s="2">
        <v>8</v>
      </c>
      <c r="C4" s="18">
        <v>6</v>
      </c>
      <c r="D4" s="2">
        <f t="shared" ref="D4:D12" si="0">B4-$B$13</f>
        <v>2.0999999999999996</v>
      </c>
      <c r="E4" s="2">
        <f t="shared" ref="E4:E12" si="1">C4-$C$13</f>
        <v>1.0999999999999996</v>
      </c>
      <c r="F4" s="2">
        <f t="shared" ref="F4:F12" si="2">D4*E4</f>
        <v>2.3099999999999987</v>
      </c>
    </row>
    <row r="5" spans="1:7" x14ac:dyDescent="0.2">
      <c r="B5" s="2">
        <v>9</v>
      </c>
      <c r="C5" s="18">
        <v>5</v>
      </c>
      <c r="D5" s="2">
        <f t="shared" si="0"/>
        <v>3.0999999999999996</v>
      </c>
      <c r="E5" s="2">
        <f t="shared" si="1"/>
        <v>9.9999999999999645E-2</v>
      </c>
      <c r="F5" s="2">
        <f t="shared" si="2"/>
        <v>0.30999999999999889</v>
      </c>
    </row>
    <row r="6" spans="1:7" x14ac:dyDescent="0.2">
      <c r="B6" s="2">
        <v>2</v>
      </c>
      <c r="C6" s="18">
        <v>1</v>
      </c>
      <c r="D6" s="2">
        <f t="shared" si="0"/>
        <v>-3.9000000000000004</v>
      </c>
      <c r="E6" s="2">
        <f t="shared" si="1"/>
        <v>-3.9000000000000004</v>
      </c>
      <c r="F6" s="2">
        <f t="shared" si="2"/>
        <v>15.210000000000003</v>
      </c>
    </row>
    <row r="7" spans="1:7" x14ac:dyDescent="0.2">
      <c r="B7" s="2">
        <v>7</v>
      </c>
      <c r="C7" s="18">
        <v>5</v>
      </c>
      <c r="D7" s="2">
        <f t="shared" si="0"/>
        <v>1.0999999999999996</v>
      </c>
      <c r="E7" s="2">
        <f t="shared" si="1"/>
        <v>9.9999999999999645E-2</v>
      </c>
      <c r="F7" s="2">
        <f t="shared" si="2"/>
        <v>0.10999999999999957</v>
      </c>
    </row>
    <row r="8" spans="1:7" x14ac:dyDescent="0.2">
      <c r="B8" s="2">
        <v>4</v>
      </c>
      <c r="C8" s="18">
        <v>3</v>
      </c>
      <c r="D8" s="2">
        <f t="shared" si="0"/>
        <v>-1.9000000000000004</v>
      </c>
      <c r="E8" s="2">
        <f t="shared" si="1"/>
        <v>-1.9000000000000004</v>
      </c>
      <c r="F8" s="2">
        <f t="shared" si="2"/>
        <v>3.6100000000000012</v>
      </c>
    </row>
    <row r="9" spans="1:7" x14ac:dyDescent="0.2">
      <c r="B9" s="2">
        <v>9</v>
      </c>
      <c r="C9" s="18">
        <v>7</v>
      </c>
      <c r="D9" s="2">
        <f t="shared" si="0"/>
        <v>3.0999999999999996</v>
      </c>
      <c r="E9" s="2">
        <f t="shared" si="1"/>
        <v>2.0999999999999996</v>
      </c>
      <c r="F9" s="2">
        <f t="shared" si="2"/>
        <v>6.509999999999998</v>
      </c>
    </row>
    <row r="10" spans="1:7" x14ac:dyDescent="0.2">
      <c r="B10" s="2">
        <v>6</v>
      </c>
      <c r="C10" s="18">
        <v>7</v>
      </c>
      <c r="D10" s="2">
        <f t="shared" si="0"/>
        <v>9.9999999999999645E-2</v>
      </c>
      <c r="E10" s="2">
        <f t="shared" si="1"/>
        <v>2.0999999999999996</v>
      </c>
      <c r="F10" s="2">
        <f t="shared" si="2"/>
        <v>0.20999999999999922</v>
      </c>
    </row>
    <row r="11" spans="1:7" x14ac:dyDescent="0.2">
      <c r="B11" s="2">
        <v>1</v>
      </c>
      <c r="C11" s="18">
        <v>4</v>
      </c>
      <c r="D11" s="2">
        <f t="shared" si="0"/>
        <v>-4.9000000000000004</v>
      </c>
      <c r="E11" s="2">
        <f t="shared" si="1"/>
        <v>-0.90000000000000036</v>
      </c>
      <c r="F11" s="2">
        <f t="shared" si="2"/>
        <v>4.4100000000000019</v>
      </c>
    </row>
    <row r="12" spans="1:7" ht="17" thickBot="1" x14ac:dyDescent="0.25">
      <c r="B12" s="14">
        <v>8</v>
      </c>
      <c r="C12" s="15">
        <v>7</v>
      </c>
      <c r="D12" s="2">
        <f t="shared" si="0"/>
        <v>2.0999999999999996</v>
      </c>
      <c r="E12" s="2">
        <f t="shared" si="1"/>
        <v>2.0999999999999996</v>
      </c>
      <c r="F12" s="2">
        <f t="shared" si="2"/>
        <v>4.4099999999999984</v>
      </c>
    </row>
    <row r="13" spans="1:7" ht="18" x14ac:dyDescent="0.2">
      <c r="A13" s="4" t="s">
        <v>0</v>
      </c>
      <c r="B13" s="20">
        <f>AVERAGE(B3:B12)</f>
        <v>5.9</v>
      </c>
      <c r="C13" s="20">
        <f>AVERAGE(C3:C12)</f>
        <v>4.9000000000000004</v>
      </c>
      <c r="D13" s="21"/>
      <c r="E13" s="22"/>
      <c r="F13" s="19">
        <f>SUM(F3:F12)</f>
        <v>37.9</v>
      </c>
      <c r="G13" s="4" t="s">
        <v>29</v>
      </c>
    </row>
    <row r="14" spans="1:7" ht="17" thickBot="1" x14ac:dyDescent="0.25">
      <c r="A14" s="4" t="s">
        <v>22</v>
      </c>
      <c r="B14" s="14">
        <f>_xlfn.STDEV.S(B3:B12)</f>
        <v>2.8460498941515411</v>
      </c>
      <c r="C14" s="27">
        <f>_xlfn.STDEV.S(C3:C12)</f>
        <v>1.9692073983655907</v>
      </c>
      <c r="D14" s="14"/>
      <c r="E14" s="15"/>
      <c r="F14" s="14">
        <f>F13/(COUNT(B3:B12)-1)</f>
        <v>4.2111111111111112</v>
      </c>
      <c r="G14" s="4" t="s">
        <v>30</v>
      </c>
    </row>
    <row r="15" spans="1:7" x14ac:dyDescent="0.2">
      <c r="A15" s="4"/>
      <c r="B15" s="2"/>
      <c r="C15" s="2"/>
      <c r="D15" s="2"/>
      <c r="E15" s="2"/>
      <c r="F15" s="2"/>
      <c r="G15" s="4"/>
    </row>
    <row r="17" spans="1:2" x14ac:dyDescent="0.2">
      <c r="A17" t="s">
        <v>31</v>
      </c>
      <c r="B17">
        <f>F14/(B14*C14)</f>
        <v>0.7513853657402213</v>
      </c>
    </row>
    <row r="18" spans="1:2" x14ac:dyDescent="0.2">
      <c r="A18" s="4" t="s">
        <v>32</v>
      </c>
      <c r="B18">
        <f>B17*B17</f>
        <v>0.56457996784856612</v>
      </c>
    </row>
    <row r="20" spans="1:2" x14ac:dyDescent="0.2">
      <c r="A20" s="4"/>
      <c r="B20" s="26"/>
    </row>
  </sheetData>
  <mergeCells count="2">
    <mergeCell ref="B1:C1"/>
    <mergeCell ref="D1:E1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AF10-F582-F244-9FFE-1C6E488D6868}">
  <dimension ref="A1:G24"/>
  <sheetViews>
    <sheetView workbookViewId="0">
      <selection activeCell="J14" sqref="J14"/>
    </sheetView>
  </sheetViews>
  <sheetFormatPr baseColWidth="10" defaultRowHeight="16" x14ac:dyDescent="0.2"/>
  <cols>
    <col min="2" max="2" width="11.83203125" bestFit="1" customWidth="1"/>
    <col min="3" max="3" width="11.6640625" bestFit="1" customWidth="1"/>
    <col min="6" max="6" width="13.33203125" customWidth="1"/>
  </cols>
  <sheetData>
    <row r="1" spans="1:7" ht="17" thickBot="1" x14ac:dyDescent="0.25">
      <c r="B1" s="58" t="s">
        <v>17</v>
      </c>
      <c r="C1" s="59"/>
      <c r="D1" s="60" t="s">
        <v>18</v>
      </c>
      <c r="E1" s="59"/>
      <c r="F1" s="1" t="s">
        <v>19</v>
      </c>
    </row>
    <row r="2" spans="1:7" ht="31" thickBot="1" x14ac:dyDescent="0.25">
      <c r="B2" s="14" t="s">
        <v>20</v>
      </c>
      <c r="C2" s="15" t="s">
        <v>21</v>
      </c>
      <c r="D2" s="16"/>
      <c r="E2" s="17"/>
      <c r="F2" s="16"/>
    </row>
    <row r="3" spans="1:7" x14ac:dyDescent="0.2">
      <c r="B3" s="2">
        <v>5</v>
      </c>
      <c r="C3" s="18">
        <v>4</v>
      </c>
      <c r="D3" s="2">
        <f>B3-$B$13</f>
        <v>-0.90000000000000036</v>
      </c>
      <c r="E3" s="2">
        <f>C3-$C$13</f>
        <v>-0.90000000000000036</v>
      </c>
      <c r="F3" s="2">
        <f>D3*E3</f>
        <v>0.81000000000000061</v>
      </c>
    </row>
    <row r="4" spans="1:7" x14ac:dyDescent="0.2">
      <c r="B4" s="2">
        <v>8</v>
      </c>
      <c r="C4" s="18">
        <v>6</v>
      </c>
      <c r="D4" s="2">
        <f t="shared" ref="D4:D12" si="0">B4-$B$13</f>
        <v>2.0999999999999996</v>
      </c>
      <c r="E4" s="2">
        <f t="shared" ref="E4:E12" si="1">C4-$C$13</f>
        <v>1.0999999999999996</v>
      </c>
      <c r="F4" s="2">
        <f t="shared" ref="F4:F12" si="2">D4*E4</f>
        <v>2.3099999999999987</v>
      </c>
    </row>
    <row r="5" spans="1:7" x14ac:dyDescent="0.2">
      <c r="B5" s="2">
        <v>9</v>
      </c>
      <c r="C5" s="18">
        <v>5</v>
      </c>
      <c r="D5" s="2">
        <f t="shared" si="0"/>
        <v>3.0999999999999996</v>
      </c>
      <c r="E5" s="2">
        <f t="shared" si="1"/>
        <v>9.9999999999999645E-2</v>
      </c>
      <c r="F5" s="2">
        <f t="shared" si="2"/>
        <v>0.30999999999999889</v>
      </c>
    </row>
    <row r="6" spans="1:7" x14ac:dyDescent="0.2">
      <c r="B6" s="2">
        <v>2</v>
      </c>
      <c r="C6" s="18">
        <v>1</v>
      </c>
      <c r="D6" s="2">
        <f t="shared" si="0"/>
        <v>-3.9000000000000004</v>
      </c>
      <c r="E6" s="2">
        <f t="shared" si="1"/>
        <v>-3.9000000000000004</v>
      </c>
      <c r="F6" s="2">
        <f t="shared" si="2"/>
        <v>15.210000000000003</v>
      </c>
    </row>
    <row r="7" spans="1:7" x14ac:dyDescent="0.2">
      <c r="B7" s="2">
        <v>7</v>
      </c>
      <c r="C7" s="18">
        <v>5</v>
      </c>
      <c r="D7" s="2">
        <f t="shared" si="0"/>
        <v>1.0999999999999996</v>
      </c>
      <c r="E7" s="2">
        <f t="shared" si="1"/>
        <v>9.9999999999999645E-2</v>
      </c>
      <c r="F7" s="2">
        <f t="shared" si="2"/>
        <v>0.10999999999999957</v>
      </c>
    </row>
    <row r="8" spans="1:7" x14ac:dyDescent="0.2">
      <c r="B8" s="2">
        <v>4</v>
      </c>
      <c r="C8" s="18">
        <v>3</v>
      </c>
      <c r="D8" s="2">
        <f t="shared" si="0"/>
        <v>-1.9000000000000004</v>
      </c>
      <c r="E8" s="2">
        <f t="shared" si="1"/>
        <v>-1.9000000000000004</v>
      </c>
      <c r="F8" s="2">
        <f t="shared" si="2"/>
        <v>3.6100000000000012</v>
      </c>
    </row>
    <row r="9" spans="1:7" x14ac:dyDescent="0.2">
      <c r="B9" s="2">
        <v>9</v>
      </c>
      <c r="C9" s="18">
        <v>7</v>
      </c>
      <c r="D9" s="2">
        <f t="shared" si="0"/>
        <v>3.0999999999999996</v>
      </c>
      <c r="E9" s="2">
        <f t="shared" si="1"/>
        <v>2.0999999999999996</v>
      </c>
      <c r="F9" s="2">
        <f t="shared" si="2"/>
        <v>6.509999999999998</v>
      </c>
    </row>
    <row r="10" spans="1:7" x14ac:dyDescent="0.2">
      <c r="B10" s="2">
        <v>6</v>
      </c>
      <c r="C10" s="18">
        <v>7</v>
      </c>
      <c r="D10" s="2">
        <f t="shared" si="0"/>
        <v>9.9999999999999645E-2</v>
      </c>
      <c r="E10" s="2">
        <f t="shared" si="1"/>
        <v>2.0999999999999996</v>
      </c>
      <c r="F10" s="2">
        <f t="shared" si="2"/>
        <v>0.20999999999999922</v>
      </c>
    </row>
    <row r="11" spans="1:7" x14ac:dyDescent="0.2">
      <c r="B11" s="2">
        <v>1</v>
      </c>
      <c r="C11" s="18">
        <v>4</v>
      </c>
      <c r="D11" s="2">
        <f t="shared" si="0"/>
        <v>-4.9000000000000004</v>
      </c>
      <c r="E11" s="2">
        <f t="shared" si="1"/>
        <v>-0.90000000000000036</v>
      </c>
      <c r="F11" s="2">
        <f t="shared" si="2"/>
        <v>4.4100000000000019</v>
      </c>
    </row>
    <row r="12" spans="1:7" ht="17" thickBot="1" x14ac:dyDescent="0.25">
      <c r="B12" s="14">
        <v>8</v>
      </c>
      <c r="C12" s="15">
        <v>7</v>
      </c>
      <c r="D12" s="2">
        <f t="shared" si="0"/>
        <v>2.0999999999999996</v>
      </c>
      <c r="E12" s="2">
        <f t="shared" si="1"/>
        <v>2.0999999999999996</v>
      </c>
      <c r="F12" s="2">
        <f t="shared" si="2"/>
        <v>4.4099999999999984</v>
      </c>
    </row>
    <row r="13" spans="1:7" ht="16" customHeight="1" x14ac:dyDescent="0.2">
      <c r="A13" s="4" t="s">
        <v>0</v>
      </c>
      <c r="B13" s="20">
        <f>AVERAGE(B3:B12)</f>
        <v>5.9</v>
      </c>
      <c r="C13" s="20">
        <f>AVERAGE(C3:C12)</f>
        <v>4.9000000000000004</v>
      </c>
      <c r="D13" s="21"/>
      <c r="E13" s="22"/>
      <c r="F13" s="19">
        <f>SUM(F3:F12)</f>
        <v>37.9</v>
      </c>
      <c r="G13" s="4" t="s">
        <v>24</v>
      </c>
    </row>
    <row r="14" spans="1:7" ht="16" customHeight="1" thickBot="1" x14ac:dyDescent="0.25">
      <c r="A14" s="4" t="s">
        <v>22</v>
      </c>
      <c r="B14" s="14">
        <f>_xlfn.STDEV.S(B3:B12)</f>
        <v>2.8460498941515411</v>
      </c>
      <c r="C14" s="14">
        <f>_xlfn.STDEV.S(C3:C12)</f>
        <v>1.9692073983655907</v>
      </c>
      <c r="D14" s="14"/>
      <c r="E14" s="15"/>
      <c r="F14" s="14">
        <f>F13/(COUNT(B3:B12)-1)</f>
        <v>4.2111111111111112</v>
      </c>
      <c r="G14" s="4" t="s">
        <v>23</v>
      </c>
    </row>
    <row r="15" spans="1:7" ht="16" customHeight="1" x14ac:dyDescent="0.2">
      <c r="A15" s="4"/>
      <c r="B15" s="2"/>
      <c r="C15" s="2"/>
      <c r="D15" s="2"/>
      <c r="E15" s="2"/>
      <c r="F15" s="2"/>
      <c r="G15" s="4"/>
    </row>
    <row r="17" spans="1:2" x14ac:dyDescent="0.2">
      <c r="A17" t="s">
        <v>26</v>
      </c>
      <c r="B17">
        <f>C13-(B18*B13)</f>
        <v>1.8326474622770914</v>
      </c>
    </row>
    <row r="18" spans="1:2" x14ac:dyDescent="0.2">
      <c r="A18" t="s">
        <v>25</v>
      </c>
      <c r="B18">
        <f>F14/(B14)^2</f>
        <v>0.51989026063100152</v>
      </c>
    </row>
    <row r="20" spans="1:2" x14ac:dyDescent="0.2">
      <c r="A20" s="23" t="s">
        <v>27</v>
      </c>
      <c r="B20" s="24">
        <f>(B18*B22) + B17</f>
        <v>6.5116598079561054</v>
      </c>
    </row>
    <row r="22" spans="1:2" x14ac:dyDescent="0.2">
      <c r="A22" s="25" t="s">
        <v>28</v>
      </c>
      <c r="B22" s="25">
        <v>9</v>
      </c>
    </row>
    <row r="24" spans="1:2" x14ac:dyDescent="0.2">
      <c r="A24" s="4" t="s">
        <v>33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017A-C1D7-3D4C-9A9C-81D4A7797E5F}">
  <dimension ref="A1:I29"/>
  <sheetViews>
    <sheetView zoomScale="125" workbookViewId="0">
      <selection activeCell="G17" sqref="G17"/>
    </sheetView>
  </sheetViews>
  <sheetFormatPr baseColWidth="10" defaultRowHeight="16" x14ac:dyDescent="0.2"/>
  <cols>
    <col min="1" max="1" width="14.6640625" bestFit="1" customWidth="1"/>
    <col min="2" max="4" width="10.33203125" bestFit="1" customWidth="1"/>
  </cols>
  <sheetData>
    <row r="1" spans="1:9" ht="17" thickBot="1" x14ac:dyDescent="0.25">
      <c r="A1" t="s">
        <v>11</v>
      </c>
      <c r="B1" s="1" t="s">
        <v>34</v>
      </c>
      <c r="C1" s="1" t="s">
        <v>35</v>
      </c>
      <c r="D1" s="1" t="s">
        <v>36</v>
      </c>
      <c r="G1" s="57" t="s">
        <v>12</v>
      </c>
      <c r="H1" s="57"/>
      <c r="I1" s="57"/>
    </row>
    <row r="2" spans="1:9" ht="17" thickBot="1" x14ac:dyDescent="0.25">
      <c r="A2">
        <v>1</v>
      </c>
      <c r="B2" s="2">
        <v>8</v>
      </c>
      <c r="C2" s="2">
        <v>5</v>
      </c>
      <c r="D2" s="2">
        <v>1</v>
      </c>
      <c r="G2" s="1" t="s">
        <v>34</v>
      </c>
      <c r="H2" s="1" t="s">
        <v>35</v>
      </c>
      <c r="I2" s="1" t="s">
        <v>36</v>
      </c>
    </row>
    <row r="3" spans="1:9" x14ac:dyDescent="0.2">
      <c r="A3">
        <v>2</v>
      </c>
      <c r="B3" s="2">
        <v>12</v>
      </c>
      <c r="C3" s="2">
        <v>5</v>
      </c>
      <c r="D3" s="2">
        <v>3</v>
      </c>
      <c r="G3" s="3">
        <f>(B2-$B$7)^2</f>
        <v>3.9999999999999716E-2</v>
      </c>
      <c r="H3" s="3">
        <f>(C2-$C$7)^2</f>
        <v>1</v>
      </c>
      <c r="I3" s="3">
        <f>(D2-$D$7)^2</f>
        <v>4</v>
      </c>
    </row>
    <row r="4" spans="1:9" x14ac:dyDescent="0.2">
      <c r="A4">
        <v>3</v>
      </c>
      <c r="B4" s="2">
        <v>5</v>
      </c>
      <c r="C4" s="2">
        <v>8</v>
      </c>
      <c r="D4" s="2">
        <v>5</v>
      </c>
      <c r="G4" s="3">
        <f>(B3-$B$7)^2</f>
        <v>14.440000000000005</v>
      </c>
      <c r="H4" s="3">
        <f t="shared" ref="H4:H7" si="0">(C3-$C$7)^2</f>
        <v>1</v>
      </c>
      <c r="I4" s="3">
        <f t="shared" ref="I4:I7" si="1">(D3-$D$7)^2</f>
        <v>0</v>
      </c>
    </row>
    <row r="5" spans="1:9" x14ac:dyDescent="0.2">
      <c r="A5">
        <v>4</v>
      </c>
      <c r="B5" s="2">
        <v>9</v>
      </c>
      <c r="C5" s="2">
        <v>2</v>
      </c>
      <c r="D5" s="2">
        <v>4</v>
      </c>
      <c r="G5" s="3">
        <f>(B4-$B$7)^2</f>
        <v>10.239999999999995</v>
      </c>
      <c r="H5" s="3">
        <f t="shared" si="0"/>
        <v>4</v>
      </c>
      <c r="I5" s="3">
        <f t="shared" si="1"/>
        <v>4</v>
      </c>
    </row>
    <row r="6" spans="1:9" x14ac:dyDescent="0.2">
      <c r="A6">
        <v>5</v>
      </c>
      <c r="B6" s="2">
        <v>7</v>
      </c>
      <c r="C6" s="2">
        <v>10</v>
      </c>
      <c r="D6" s="2">
        <v>2</v>
      </c>
      <c r="G6" s="3">
        <f>(B5-$B$7)^2</f>
        <v>0.64000000000000112</v>
      </c>
      <c r="H6" s="3">
        <f t="shared" si="0"/>
        <v>16</v>
      </c>
      <c r="I6" s="3">
        <f t="shared" si="1"/>
        <v>1</v>
      </c>
    </row>
    <row r="7" spans="1:9" x14ac:dyDescent="0.2">
      <c r="A7" s="10" t="s">
        <v>0</v>
      </c>
      <c r="B7" s="11">
        <f>AVERAGE(B2:B6)</f>
        <v>8.1999999999999993</v>
      </c>
      <c r="C7" s="11">
        <f>AVERAGE(C2:C6)</f>
        <v>6</v>
      </c>
      <c r="D7" s="11">
        <f>AVERAGE(D2:D6)</f>
        <v>3</v>
      </c>
      <c r="F7" s="9"/>
      <c r="G7" s="3">
        <f>(B6-$B$7)^2</f>
        <v>1.4399999999999984</v>
      </c>
      <c r="H7" s="3">
        <f t="shared" si="0"/>
        <v>16</v>
      </c>
      <c r="I7" s="3">
        <f t="shared" si="1"/>
        <v>1</v>
      </c>
    </row>
    <row r="8" spans="1:9" x14ac:dyDescent="0.2">
      <c r="A8" s="10" t="s">
        <v>1</v>
      </c>
      <c r="B8" s="61">
        <f>AVERAGE(B7:D7)</f>
        <v>5.7333333333333334</v>
      </c>
      <c r="C8" s="62"/>
      <c r="D8" s="62"/>
      <c r="F8" s="12" t="s">
        <v>15</v>
      </c>
      <c r="G8" s="13">
        <f>SUM(G3:G7)</f>
        <v>26.799999999999997</v>
      </c>
      <c r="H8" s="13">
        <f>SUM(H3:H7)</f>
        <v>38</v>
      </c>
      <c r="I8" s="13">
        <f>SUM(I3:I7)</f>
        <v>10</v>
      </c>
    </row>
    <row r="9" spans="1:9" x14ac:dyDescent="0.2">
      <c r="A9" s="12" t="s">
        <v>37</v>
      </c>
      <c r="B9" s="28">
        <f>_xlfn.STDEV.S(B2:B6)</f>
        <v>2.5884358211089573</v>
      </c>
      <c r="C9" s="28">
        <f>_xlfn.STDEV.S(C2:C6)</f>
        <v>3.082207001484488</v>
      </c>
      <c r="D9" s="28">
        <f>_xlfn.STDEV.S(D2:D6)</f>
        <v>1.5811388300841898</v>
      </c>
    </row>
    <row r="11" spans="1:9" x14ac:dyDescent="0.2">
      <c r="A11" s="57" t="s">
        <v>2</v>
      </c>
      <c r="B11" s="57"/>
      <c r="C11" s="57"/>
      <c r="D11" s="57"/>
      <c r="E11" s="57"/>
    </row>
    <row r="12" spans="1:9" x14ac:dyDescent="0.2">
      <c r="A12" s="5" t="s">
        <v>3</v>
      </c>
      <c r="B12" s="5" t="s">
        <v>4</v>
      </c>
      <c r="C12" s="5" t="s">
        <v>5</v>
      </c>
      <c r="D12" s="5" t="s">
        <v>6</v>
      </c>
      <c r="E12" s="5" t="s">
        <v>7</v>
      </c>
      <c r="F12" s="5" t="s">
        <v>13</v>
      </c>
    </row>
    <row r="13" spans="1:9" x14ac:dyDescent="0.2">
      <c r="A13" s="4" t="s">
        <v>8</v>
      </c>
      <c r="B13">
        <f>3-1</f>
        <v>2</v>
      </c>
      <c r="C13" s="29">
        <f>5*((B7-B8)^2 + (C7-B8)^2 + (D7-B8)^2)</f>
        <v>68.133333333333312</v>
      </c>
      <c r="D13" s="29">
        <f>C13/B13</f>
        <v>34.066666666666656</v>
      </c>
      <c r="E13" s="29">
        <f>D13/D14</f>
        <v>5.4652406417112278</v>
      </c>
      <c r="F13" s="6" t="s">
        <v>14</v>
      </c>
    </row>
    <row r="14" spans="1:9" x14ac:dyDescent="0.2">
      <c r="A14" s="4" t="s">
        <v>9</v>
      </c>
      <c r="B14">
        <v>12</v>
      </c>
      <c r="C14" s="29">
        <f>G8+H8+I8</f>
        <v>74.8</v>
      </c>
      <c r="D14" s="29">
        <f>C14/B14</f>
        <v>6.2333333333333334</v>
      </c>
      <c r="E14" s="29"/>
    </row>
    <row r="15" spans="1:9" x14ac:dyDescent="0.2">
      <c r="A15" s="4" t="s">
        <v>10</v>
      </c>
      <c r="B15">
        <v>14</v>
      </c>
      <c r="C15" s="29">
        <f>C13+C14</f>
        <v>142.93333333333331</v>
      </c>
      <c r="D15" s="29"/>
      <c r="E15" s="29"/>
    </row>
    <row r="16" spans="1:9" x14ac:dyDescent="0.2">
      <c r="A16" s="4"/>
    </row>
    <row r="17" spans="1:5" ht="34" x14ac:dyDescent="0.2">
      <c r="A17" s="7" t="s">
        <v>16</v>
      </c>
      <c r="B17" s="8">
        <f>C13/C15</f>
        <v>0.47667910447761186</v>
      </c>
    </row>
    <row r="18" spans="1:5" x14ac:dyDescent="0.2">
      <c r="B18" s="3"/>
    </row>
    <row r="20" spans="1:5" x14ac:dyDescent="0.2">
      <c r="A20" s="4"/>
      <c r="B20" s="4"/>
      <c r="C20" s="4"/>
      <c r="D20" s="4"/>
      <c r="E20" s="4"/>
    </row>
    <row r="29" spans="1:5" x14ac:dyDescent="0.2">
      <c r="B29" s="3"/>
      <c r="C29" s="3"/>
      <c r="D29" s="3"/>
    </row>
  </sheetData>
  <mergeCells count="3">
    <mergeCell ref="B8:D8"/>
    <mergeCell ref="A11:E11"/>
    <mergeCell ref="G1:I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805E-AB0B-F44E-9F57-9A296D68802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BAE1-27F0-0543-B2B7-C5F930B1AFB0}">
  <dimension ref="A1:J26"/>
  <sheetViews>
    <sheetView workbookViewId="0">
      <selection activeCell="K22" sqref="K22"/>
    </sheetView>
  </sheetViews>
  <sheetFormatPr baseColWidth="10" defaultRowHeight="16" x14ac:dyDescent="0.2"/>
  <cols>
    <col min="3" max="3" width="13.33203125" bestFit="1" customWidth="1"/>
    <col min="5" max="5" width="13.33203125" bestFit="1" customWidth="1"/>
  </cols>
  <sheetData>
    <row r="1" spans="1:10" ht="18" customHeight="1" x14ac:dyDescent="0.2">
      <c r="B1" s="64" t="s">
        <v>56</v>
      </c>
      <c r="C1" s="64"/>
      <c r="D1" s="64"/>
      <c r="I1" s="68" t="s">
        <v>61</v>
      </c>
      <c r="J1" s="68"/>
    </row>
    <row r="2" spans="1:10" ht="20" thickBot="1" x14ac:dyDescent="0.25">
      <c r="B2" s="30"/>
      <c r="C2" s="41" t="s">
        <v>38</v>
      </c>
      <c r="D2" s="41" t="s">
        <v>39</v>
      </c>
      <c r="E2" s="40" t="s">
        <v>42</v>
      </c>
      <c r="I2" s="42" t="s">
        <v>58</v>
      </c>
      <c r="J2">
        <v>3</v>
      </c>
    </row>
    <row r="3" spans="1:10" ht="17" customHeight="1" x14ac:dyDescent="0.2">
      <c r="A3" s="63" t="s">
        <v>55</v>
      </c>
      <c r="B3" s="65" t="s">
        <v>40</v>
      </c>
      <c r="C3" s="32">
        <v>74</v>
      </c>
      <c r="D3" s="32">
        <v>72</v>
      </c>
      <c r="E3" s="32"/>
      <c r="I3" s="42" t="s">
        <v>59</v>
      </c>
      <c r="J3">
        <v>2</v>
      </c>
    </row>
    <row r="4" spans="1:10" x14ac:dyDescent="0.2">
      <c r="A4" s="63"/>
      <c r="B4" s="66"/>
      <c r="C4" s="32">
        <v>78</v>
      </c>
      <c r="D4" s="32">
        <v>70</v>
      </c>
      <c r="E4" s="32"/>
      <c r="I4" s="42" t="s">
        <v>60</v>
      </c>
      <c r="J4">
        <v>2</v>
      </c>
    </row>
    <row r="5" spans="1:10" ht="17" thickBot="1" x14ac:dyDescent="0.25">
      <c r="A5" s="63"/>
      <c r="B5" s="67"/>
      <c r="C5" s="31">
        <v>71</v>
      </c>
      <c r="D5" s="31">
        <v>74</v>
      </c>
      <c r="E5" s="31"/>
    </row>
    <row r="6" spans="1:10" ht="20" thickBot="1" x14ac:dyDescent="0.25">
      <c r="A6" s="63"/>
      <c r="B6" s="30" t="s">
        <v>43</v>
      </c>
      <c r="C6" s="39">
        <f>AVERAGE(C3:C5)</f>
        <v>74.333333333333329</v>
      </c>
      <c r="D6" s="39">
        <f>AVERAGE(D3:D5)</f>
        <v>72</v>
      </c>
      <c r="E6" s="35">
        <f>AVERAGE(C3:D5)</f>
        <v>73.166666666666671</v>
      </c>
    </row>
    <row r="7" spans="1:10" ht="17" customHeight="1" x14ac:dyDescent="0.2">
      <c r="A7" s="63"/>
      <c r="B7" s="65" t="s">
        <v>41</v>
      </c>
      <c r="C7" s="32">
        <v>77</v>
      </c>
      <c r="D7" s="32">
        <v>68</v>
      </c>
      <c r="E7" s="32"/>
    </row>
    <row r="8" spans="1:10" x14ac:dyDescent="0.2">
      <c r="A8" s="63"/>
      <c r="B8" s="66"/>
      <c r="C8" s="32">
        <v>84</v>
      </c>
      <c r="D8" s="32">
        <v>71</v>
      </c>
      <c r="E8" s="32"/>
    </row>
    <row r="9" spans="1:10" ht="17" thickBot="1" x14ac:dyDescent="0.25">
      <c r="A9" s="63"/>
      <c r="B9" s="67"/>
      <c r="C9" s="31">
        <v>82</v>
      </c>
      <c r="D9" s="31">
        <v>64</v>
      </c>
      <c r="E9" s="31"/>
    </row>
    <row r="10" spans="1:10" ht="20" thickBot="1" x14ac:dyDescent="0.25">
      <c r="A10" s="63"/>
      <c r="B10" s="30" t="s">
        <v>44</v>
      </c>
      <c r="C10" s="39">
        <f>AVERAGE(C7:C9)</f>
        <v>81</v>
      </c>
      <c r="D10" s="39">
        <f>AVERAGE(D7:D9)</f>
        <v>67.666666666666671</v>
      </c>
      <c r="E10" s="35">
        <f>AVERAGE(C7:D9)</f>
        <v>74.333333333333329</v>
      </c>
    </row>
    <row r="11" spans="1:10" ht="20" thickBot="1" x14ac:dyDescent="0.25">
      <c r="A11" s="63"/>
      <c r="B11" s="30" t="s">
        <v>45</v>
      </c>
      <c r="C11" s="38">
        <f>(C3+C4+C5+C7+C8+C9)/6</f>
        <v>77.666666666666671</v>
      </c>
      <c r="D11" s="38">
        <f>(D3+D4+D5+D7+D8+D9)/6</f>
        <v>69.833333333333329</v>
      </c>
      <c r="E11" s="33">
        <f>(SUM(C3:D5) + SUM(C7:D9) )/12</f>
        <v>73.75</v>
      </c>
    </row>
    <row r="13" spans="1:10" x14ac:dyDescent="0.2">
      <c r="B13" t="s">
        <v>46</v>
      </c>
      <c r="C13" s="34">
        <f>(C3-E11)^2 + (C4-E11)^2 + (C5-E11)^2 + (D3-E11)^2 + (D4-E11)^2 + (D5-E11)^2 + (C7-E11)^2+(C8-E11)^2+(C9-E11)^2+(D7-E11)^2+(D8-E11)^2+(D9-E11)^2</f>
        <v>362.25</v>
      </c>
    </row>
    <row r="14" spans="1:10" x14ac:dyDescent="0.2">
      <c r="B14" s="36" t="s">
        <v>47</v>
      </c>
      <c r="C14" s="34">
        <f>J2 * J4 * ((E6-E11)^2 + (E10-E11)^2)</f>
        <v>4.0833333333332664</v>
      </c>
    </row>
    <row r="15" spans="1:10" x14ac:dyDescent="0.2">
      <c r="B15" s="37" t="s">
        <v>48</v>
      </c>
      <c r="C15" s="34">
        <f>J2 * J3 * (((C11-E11)^2) +( (D11-E11)^2))</f>
        <v>184.08333333333377</v>
      </c>
    </row>
    <row r="16" spans="1:10" x14ac:dyDescent="0.2">
      <c r="B16" s="25" t="s">
        <v>49</v>
      </c>
      <c r="C16" s="34">
        <f>J2 * ((C6-E11)^2 + (D6-E11)^2 + (C10 - E11)^2 + (D10-E11)^2)</f>
        <v>278.91666666666646</v>
      </c>
    </row>
    <row r="17" spans="2:7" x14ac:dyDescent="0.2">
      <c r="B17" t="s">
        <v>50</v>
      </c>
      <c r="C17" s="34">
        <f>C16-C14-C15</f>
        <v>90.749999999999432</v>
      </c>
    </row>
    <row r="18" spans="2:7" x14ac:dyDescent="0.2">
      <c r="B18" t="s">
        <v>51</v>
      </c>
      <c r="C18" s="34">
        <f>C13-C16</f>
        <v>83.333333333333542</v>
      </c>
    </row>
    <row r="20" spans="2:7" ht="17" thickBot="1" x14ac:dyDescent="0.25">
      <c r="B20" s="43" t="s">
        <v>57</v>
      </c>
      <c r="C20" s="43"/>
      <c r="D20" s="43"/>
      <c r="E20" s="43"/>
      <c r="F20" s="43"/>
      <c r="G20" s="43"/>
    </row>
    <row r="21" spans="2:7" ht="17" thickBot="1" x14ac:dyDescent="0.25">
      <c r="B21" s="44"/>
      <c r="C21" s="45" t="s">
        <v>4</v>
      </c>
      <c r="D21" s="46" t="s">
        <v>5</v>
      </c>
      <c r="E21" s="46" t="s">
        <v>6</v>
      </c>
      <c r="F21" s="45" t="s">
        <v>7</v>
      </c>
      <c r="G21" s="45" t="s">
        <v>13</v>
      </c>
    </row>
    <row r="22" spans="2:7" x14ac:dyDescent="0.2">
      <c r="B22" s="47" t="s">
        <v>52</v>
      </c>
      <c r="C22" s="48">
        <v>1</v>
      </c>
      <c r="D22" s="48">
        <v>0.34</v>
      </c>
      <c r="E22" s="48">
        <v>0.34</v>
      </c>
      <c r="F22" s="48">
        <v>0.34</v>
      </c>
      <c r="G22" s="48" t="s">
        <v>14</v>
      </c>
    </row>
    <row r="23" spans="2:7" x14ac:dyDescent="0.2">
      <c r="B23" s="47" t="s">
        <v>53</v>
      </c>
      <c r="C23" s="48">
        <v>1</v>
      </c>
      <c r="D23" s="48">
        <v>12</v>
      </c>
      <c r="E23" s="48">
        <v>12</v>
      </c>
      <c r="F23" s="48">
        <v>12</v>
      </c>
      <c r="G23" s="48"/>
    </row>
    <row r="24" spans="2:7" ht="31" thickBot="1" x14ac:dyDescent="0.25">
      <c r="B24" s="49" t="s">
        <v>54</v>
      </c>
      <c r="C24" s="50">
        <v>1</v>
      </c>
      <c r="D24" s="50">
        <v>16.3</v>
      </c>
      <c r="E24" s="50">
        <v>16.3</v>
      </c>
      <c r="F24" s="50">
        <v>16.3</v>
      </c>
      <c r="G24" s="50"/>
    </row>
    <row r="25" spans="2:7" ht="17" thickBot="1" x14ac:dyDescent="0.25">
      <c r="B25" s="49" t="s">
        <v>9</v>
      </c>
      <c r="C25" s="50">
        <v>8</v>
      </c>
      <c r="D25" s="50">
        <v>8</v>
      </c>
      <c r="E25" s="50">
        <v>1</v>
      </c>
      <c r="F25" s="50"/>
      <c r="G25" s="50"/>
    </row>
    <row r="26" spans="2:7" ht="17" thickBot="1" x14ac:dyDescent="0.25">
      <c r="B26" s="49" t="s">
        <v>10</v>
      </c>
      <c r="C26" s="50">
        <v>11</v>
      </c>
      <c r="D26" s="50">
        <v>36.6</v>
      </c>
      <c r="E26" s="50"/>
      <c r="F26" s="50"/>
      <c r="G26" s="50"/>
    </row>
  </sheetData>
  <mergeCells count="5">
    <mergeCell ref="A3:A11"/>
    <mergeCell ref="B1:D1"/>
    <mergeCell ref="B3:B5"/>
    <mergeCell ref="B7:B9"/>
    <mergeCell ref="I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2 - CT, V, z</vt:lpstr>
      <vt:lpstr>Week 3 - Hypothesis Testing</vt:lpstr>
      <vt:lpstr>Week 4 - Chi Square</vt:lpstr>
      <vt:lpstr>Week 5 - t-tests</vt:lpstr>
      <vt:lpstr>Week 6 - Correlation</vt:lpstr>
      <vt:lpstr>Week 7 - Regression</vt:lpstr>
      <vt:lpstr>Week 8 - ANOVA</vt:lpstr>
      <vt:lpstr>Week 9 - Post-hoc tests</vt:lpstr>
      <vt:lpstr>Week 10 - Factorial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2022-09-13T05:55:45Z</dcterms:created>
  <dcterms:modified xsi:type="dcterms:W3CDTF">2022-10-10T05:37:07Z</dcterms:modified>
</cp:coreProperties>
</file>