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gao_yang\Desktop\摄影测量实习\program_changed\"/>
    </mc:Choice>
  </mc:AlternateContent>
  <xr:revisionPtr revIDLastSave="0" documentId="13_ncr:1_{6E2CCB78-6E9E-4438-8FDE-71D25A2598C0}" xr6:coauthVersionLast="47" xr6:coauthVersionMax="47" xr10:uidLastSave="{00000000-0000-0000-0000-000000000000}"/>
  <bookViews>
    <workbookView xWindow="-108" yWindow="-108" windowWidth="23256" windowHeight="12576" xr2:uid="{00000000-000D-0000-FFFF-FFFF00000000}"/>
  </bookViews>
  <sheets>
    <sheet name="像控点坐标" sheetId="1" r:id="rId1"/>
    <sheet name="点之记"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7" i="1" l="1"/>
  <c r="B37" i="1"/>
  <c r="D35" i="1"/>
  <c r="C35" i="1"/>
  <c r="B35" i="1"/>
  <c r="D33" i="1"/>
  <c r="C33" i="1"/>
  <c r="B33" i="1"/>
  <c r="B31" i="1"/>
  <c r="C29" i="1"/>
  <c r="B29" i="1"/>
  <c r="D27" i="1"/>
  <c r="C27" i="1"/>
  <c r="B27" i="1"/>
  <c r="D26" i="1"/>
  <c r="C26" i="1"/>
  <c r="B26" i="1"/>
  <c r="B24" i="1"/>
  <c r="D22" i="1"/>
  <c r="C22" i="1"/>
  <c r="B22" i="1"/>
  <c r="C12" i="1"/>
  <c r="B12" i="1"/>
  <c r="D10" i="1"/>
  <c r="C10" i="1"/>
  <c r="D8" i="1"/>
  <c r="B8" i="1"/>
  <c r="D12" i="1"/>
  <c r="B10" i="1"/>
  <c r="E8" i="1"/>
  <c r="E9" i="1"/>
  <c r="E10" i="1"/>
  <c r="E11" i="1"/>
  <c r="E12" i="1"/>
  <c r="E21" i="1"/>
  <c r="E22" i="1"/>
  <c r="E23" i="1"/>
  <c r="E24" i="1"/>
  <c r="E25" i="1"/>
  <c r="E26" i="1"/>
  <c r="E27" i="1"/>
  <c r="E28" i="1"/>
  <c r="E29" i="1"/>
  <c r="E30" i="1"/>
  <c r="E31" i="1"/>
  <c r="E32" i="1"/>
  <c r="E33" i="1"/>
  <c r="E34" i="1"/>
  <c r="E35" i="1"/>
  <c r="E36" i="1"/>
  <c r="E37" i="1"/>
  <c r="E38" i="1"/>
  <c r="D9" i="1"/>
  <c r="D11" i="1"/>
  <c r="D21" i="1"/>
  <c r="D23" i="1"/>
  <c r="D24" i="1"/>
  <c r="D25" i="1"/>
  <c r="D28" i="1"/>
  <c r="D29" i="1"/>
  <c r="D30" i="1"/>
  <c r="D31" i="1"/>
  <c r="D32" i="1"/>
  <c r="D34" i="1"/>
  <c r="D36" i="1"/>
  <c r="D37" i="1"/>
  <c r="D38" i="1"/>
  <c r="C8" i="1"/>
  <c r="C9" i="1"/>
  <c r="C11" i="1"/>
  <c r="C21" i="1"/>
  <c r="C23" i="1"/>
  <c r="C24" i="1"/>
  <c r="C25" i="1"/>
  <c r="C28" i="1"/>
  <c r="C30" i="1"/>
  <c r="C31" i="1"/>
  <c r="C32" i="1"/>
  <c r="C34" i="1"/>
  <c r="C36" i="1"/>
  <c r="C38" i="1"/>
  <c r="B9" i="1"/>
  <c r="B11" i="1"/>
  <c r="B21" i="1"/>
  <c r="B23" i="1"/>
  <c r="B25" i="1"/>
  <c r="B28" i="1"/>
  <c r="B30" i="1"/>
  <c r="B32" i="1"/>
  <c r="B34" i="1"/>
  <c r="B36" i="1"/>
  <c r="B38" i="1"/>
  <c r="E7" i="1"/>
  <c r="D7" i="1"/>
  <c r="C7" i="1"/>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B7" i="1"/>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7" name="ID_B44B8471F79246EDBC859BC910BEF8E5"/>
        <xdr:cNvPicPr/>
      </xdr:nvPicPr>
      <xdr:blipFill>
        <a:blip r:embed="rId1"/>
        <a:stretch>
          <a:fillRect/>
        </a:stretch>
      </xdr:blipFill>
      <xdr:spPr>
        <a:xfrm>
          <a:off x="4560570" y="11436350"/>
          <a:ext cx="1800225" cy="1800225"/>
        </a:xfrm>
        <a:prstGeom prst="rect">
          <a:avLst/>
        </a:prstGeom>
        <a:noFill/>
        <a:ln>
          <a:noFill/>
        </a:ln>
      </xdr:spPr>
    </xdr:pic>
  </etc:cellImage>
  <etc:cellImage>
    <xdr:pic>
      <xdr:nvPicPr>
        <xdr:cNvPr id="18" name="ID_1B4D303834164A2DB443AC6C953730E3"/>
        <xdr:cNvPicPr/>
      </xdr:nvPicPr>
      <xdr:blipFill>
        <a:blip r:embed="rId2" r:link="rId3"/>
        <a:stretch>
          <a:fillRect/>
        </a:stretch>
      </xdr:blipFill>
      <xdr:spPr>
        <a:xfrm>
          <a:off x="4622800" y="13560425"/>
          <a:ext cx="1800225" cy="1800225"/>
        </a:xfrm>
        <a:prstGeom prst="rect">
          <a:avLst/>
        </a:prstGeom>
        <a:noFill/>
        <a:ln>
          <a:noFill/>
        </a:ln>
      </xdr:spPr>
    </xdr:pic>
  </etc:cellImage>
  <etc:cellImage>
    <xdr:pic>
      <xdr:nvPicPr>
        <xdr:cNvPr id="19" name="ID_A75DEA2D55624CD7B00EA5D733E5F543"/>
        <xdr:cNvPicPr/>
      </xdr:nvPicPr>
      <xdr:blipFill>
        <a:blip r:embed="rId4" r:link="rId3"/>
        <a:stretch>
          <a:fillRect/>
        </a:stretch>
      </xdr:blipFill>
      <xdr:spPr>
        <a:xfrm>
          <a:off x="4565650" y="17313275"/>
          <a:ext cx="1800225" cy="1800225"/>
        </a:xfrm>
        <a:prstGeom prst="rect">
          <a:avLst/>
        </a:prstGeom>
        <a:noFill/>
        <a:ln>
          <a:noFill/>
        </a:ln>
      </xdr:spPr>
    </xdr:pic>
  </etc:cellImage>
  <etc:cellImage>
    <xdr:pic>
      <xdr:nvPicPr>
        <xdr:cNvPr id="21" name="ID_009AF6BCAC2F404689A8223A1747DA7B"/>
        <xdr:cNvPicPr/>
      </xdr:nvPicPr>
      <xdr:blipFill>
        <a:blip r:embed="rId5" r:link="rId3"/>
        <a:srcRect/>
        <a:stretch>
          <a:fillRect/>
        </a:stretch>
      </xdr:blipFill>
      <xdr:spPr>
        <a:xfrm>
          <a:off x="4452620" y="15295245"/>
          <a:ext cx="1800225" cy="1800225"/>
        </a:xfrm>
        <a:prstGeom prst="rect">
          <a:avLst/>
        </a:prstGeom>
        <a:noFill/>
        <a:ln>
          <a:noFill/>
        </a:ln>
      </xdr:spPr>
    </xdr:pic>
  </etc:cellImage>
  <etc:cellImage>
    <xdr:pic>
      <xdr:nvPicPr>
        <xdr:cNvPr id="22" name="ID_68831813A43B4645914AD47F7AF4F5BD"/>
        <xdr:cNvPicPr/>
      </xdr:nvPicPr>
      <xdr:blipFill>
        <a:blip r:embed="rId6" r:link="rId3"/>
        <a:stretch>
          <a:fillRect/>
        </a:stretch>
      </xdr:blipFill>
      <xdr:spPr>
        <a:xfrm>
          <a:off x="3581400" y="19050000"/>
          <a:ext cx="1800225" cy="1800225"/>
        </a:xfrm>
        <a:prstGeom prst="rect">
          <a:avLst/>
        </a:prstGeom>
        <a:noFill/>
        <a:ln>
          <a:noFill/>
        </a:ln>
      </xdr:spPr>
    </xdr:pic>
  </etc:cellImage>
  <etc:cellImage>
    <xdr:pic>
      <xdr:nvPicPr>
        <xdr:cNvPr id="23" name="ID_414A4FBBF2BE45589E14BC8B338682BE"/>
        <xdr:cNvPicPr/>
      </xdr:nvPicPr>
      <xdr:blipFill>
        <a:blip r:embed="rId7" r:link="rId3"/>
        <a:stretch>
          <a:fillRect/>
        </a:stretch>
      </xdr:blipFill>
      <xdr:spPr>
        <a:xfrm>
          <a:off x="3587750" y="20955000"/>
          <a:ext cx="1800225" cy="1800225"/>
        </a:xfrm>
        <a:prstGeom prst="rect">
          <a:avLst/>
        </a:prstGeom>
        <a:noFill/>
        <a:ln>
          <a:noFill/>
        </a:ln>
      </xdr:spPr>
    </xdr:pic>
  </etc:cellImage>
  <etc:cellImage>
    <xdr:pic>
      <xdr:nvPicPr>
        <xdr:cNvPr id="24" name="ID_4ECC280178074C6192B14E492DB1AC0C"/>
        <xdr:cNvPicPr/>
      </xdr:nvPicPr>
      <xdr:blipFill>
        <a:blip r:embed="rId8" r:link="rId3"/>
        <a:stretch>
          <a:fillRect/>
        </a:stretch>
      </xdr:blipFill>
      <xdr:spPr>
        <a:xfrm>
          <a:off x="3581400" y="22860000"/>
          <a:ext cx="1800225" cy="1800225"/>
        </a:xfrm>
        <a:prstGeom prst="rect">
          <a:avLst/>
        </a:prstGeom>
        <a:noFill/>
        <a:ln>
          <a:noFill/>
        </a:ln>
      </xdr:spPr>
    </xdr:pic>
  </etc:cellImage>
  <etc:cellImage>
    <xdr:pic>
      <xdr:nvPicPr>
        <xdr:cNvPr id="28" name="ID_5B5862C61D654A8C9E3972A35CCC90D4"/>
        <xdr:cNvPicPr>
          <a:picLocks noChangeAspect="1"/>
        </xdr:cNvPicPr>
      </xdr:nvPicPr>
      <xdr:blipFill>
        <a:blip r:embed="rId9"/>
        <a:stretch>
          <a:fillRect/>
        </a:stretch>
      </xdr:blipFill>
      <xdr:spPr>
        <a:xfrm>
          <a:off x="4727575" y="6362700"/>
          <a:ext cx="1250950" cy="1250950"/>
        </a:xfrm>
        <a:prstGeom prst="rect">
          <a:avLst/>
        </a:prstGeom>
        <a:noFill/>
        <a:ln>
          <a:noFill/>
        </a:ln>
      </xdr:spPr>
    </xdr:pic>
  </etc:cellImage>
  <etc:cellImage>
    <xdr:pic>
      <xdr:nvPicPr>
        <xdr:cNvPr id="29" name="ID_3D7CBE4536F240ADAC51C139787827A8"/>
        <xdr:cNvPicPr>
          <a:picLocks noChangeAspect="1"/>
        </xdr:cNvPicPr>
      </xdr:nvPicPr>
      <xdr:blipFill>
        <a:blip r:embed="rId10"/>
        <a:stretch>
          <a:fillRect/>
        </a:stretch>
      </xdr:blipFill>
      <xdr:spPr>
        <a:xfrm>
          <a:off x="4727575" y="5092700"/>
          <a:ext cx="1250950" cy="1250950"/>
        </a:xfrm>
        <a:prstGeom prst="rect">
          <a:avLst/>
        </a:prstGeom>
        <a:noFill/>
        <a:ln>
          <a:noFill/>
        </a:ln>
      </xdr:spPr>
    </xdr:pic>
  </etc:cellImage>
  <etc:cellImage>
    <xdr:pic>
      <xdr:nvPicPr>
        <xdr:cNvPr id="30" name="ID_D7DF829F24AC4268A6094774BA82DF58"/>
        <xdr:cNvPicPr>
          <a:picLocks noChangeAspect="1"/>
        </xdr:cNvPicPr>
      </xdr:nvPicPr>
      <xdr:blipFill>
        <a:blip r:embed="rId11"/>
        <a:stretch>
          <a:fillRect/>
        </a:stretch>
      </xdr:blipFill>
      <xdr:spPr>
        <a:xfrm>
          <a:off x="4812665" y="3907790"/>
          <a:ext cx="1249045" cy="1249045"/>
        </a:xfrm>
        <a:prstGeom prst="rect">
          <a:avLst/>
        </a:prstGeom>
        <a:noFill/>
        <a:ln>
          <a:noFill/>
        </a:ln>
      </xdr:spPr>
    </xdr:pic>
  </etc:cellImage>
  <etc:cellImage>
    <xdr:pic>
      <xdr:nvPicPr>
        <xdr:cNvPr id="31" name="ID_4424F24B18A74B089107CCDFAA7D39E5"/>
        <xdr:cNvPicPr>
          <a:picLocks noChangeAspect="1"/>
        </xdr:cNvPicPr>
      </xdr:nvPicPr>
      <xdr:blipFill>
        <a:blip r:embed="rId12"/>
        <a:srcRect/>
        <a:stretch>
          <a:fillRect/>
        </a:stretch>
      </xdr:blipFill>
      <xdr:spPr>
        <a:xfrm>
          <a:off x="4819015" y="1355090"/>
          <a:ext cx="1249045" cy="1249045"/>
        </a:xfrm>
        <a:prstGeom prst="rect">
          <a:avLst/>
        </a:prstGeom>
        <a:noFill/>
        <a:ln>
          <a:noFill/>
        </a:ln>
      </xdr:spPr>
    </xdr:pic>
  </etc:cellImage>
  <etc:cellImage>
    <xdr:pic>
      <xdr:nvPicPr>
        <xdr:cNvPr id="32" name="ID_6F2BD0F18BFA43E9BB3ADE03E0AB66E6"/>
        <xdr:cNvPicPr>
          <a:picLocks noChangeAspect="1"/>
        </xdr:cNvPicPr>
      </xdr:nvPicPr>
      <xdr:blipFill>
        <a:blip r:embed="rId13"/>
        <a:srcRect/>
        <a:stretch>
          <a:fillRect/>
        </a:stretch>
      </xdr:blipFill>
      <xdr:spPr>
        <a:xfrm>
          <a:off x="4793615" y="2612390"/>
          <a:ext cx="1249045" cy="1249045"/>
        </a:xfrm>
        <a:prstGeom prst="rect">
          <a:avLst/>
        </a:prstGeom>
        <a:noFill/>
        <a:ln>
          <a:noFill/>
        </a:ln>
      </xdr:spPr>
    </xdr:pic>
  </etc:cellImage>
  <etc:cellImage>
    <xdr:pic>
      <xdr:nvPicPr>
        <xdr:cNvPr id="35" name="ID_C6EFD8B1ED2C452C86179B38BB00CFC5" descr="attachment-1646555423110-dd71577eb425ea2a"/>
        <xdr:cNvPicPr/>
      </xdr:nvPicPr>
      <xdr:blipFill>
        <a:blip r:embed="rId14" cstate="print"/>
        <a:srcRect l="2001" r="2001"/>
        <a:stretch>
          <a:fillRect/>
        </a:stretch>
      </xdr:blipFill>
      <xdr:spPr>
        <a:xfrm>
          <a:off x="4731385" y="30523815"/>
          <a:ext cx="1249045" cy="1249045"/>
        </a:xfrm>
        <a:prstGeom prst="rect">
          <a:avLst/>
        </a:prstGeom>
        <a:noFill/>
      </xdr:spPr>
    </xdr:pic>
  </etc:cellImage>
  <etc:cellImage>
    <xdr:pic>
      <xdr:nvPicPr>
        <xdr:cNvPr id="37" name="ID_706C64F0F6744D67A6F2D0B78E5AE456" descr="attachment-1646554140388-2f8da0c1566ee752"/>
        <xdr:cNvPicPr>
          <a:picLocks noChangeAspect="1"/>
        </xdr:cNvPicPr>
      </xdr:nvPicPr>
      <xdr:blipFill>
        <a:blip r:embed="rId15" cstate="print"/>
        <a:srcRect/>
        <a:stretch>
          <a:fillRect/>
        </a:stretch>
      </xdr:blipFill>
      <xdr:spPr>
        <a:xfrm>
          <a:off x="4906010" y="29222700"/>
          <a:ext cx="1249045" cy="1249680"/>
        </a:xfrm>
        <a:prstGeom prst="rect">
          <a:avLst/>
        </a:prstGeom>
        <a:noFill/>
      </xdr:spPr>
    </xdr:pic>
  </etc:cellImage>
  <etc:cellImage>
    <xdr:pic>
      <xdr:nvPicPr>
        <xdr:cNvPr id="44" name="ID_04CFC9200D7743A585CB77446F920EA3" descr="attachment-1646564460940-3b0c715ffadc88a4"/>
        <xdr:cNvPicPr/>
      </xdr:nvPicPr>
      <xdr:blipFill>
        <a:blip r:embed="rId16" cstate="print"/>
        <a:srcRect l="8401" t="163" r="627" b="163"/>
        <a:stretch>
          <a:fillRect/>
        </a:stretch>
      </xdr:blipFill>
      <xdr:spPr>
        <a:xfrm>
          <a:off x="4717415" y="31807150"/>
          <a:ext cx="1249045" cy="1249045"/>
        </a:xfrm>
        <a:prstGeom prst="rect">
          <a:avLst/>
        </a:prstGeom>
        <a:noFill/>
      </xdr:spPr>
    </xdr:pic>
  </etc:cellImage>
  <etc:cellImage>
    <xdr:pic>
      <xdr:nvPicPr>
        <xdr:cNvPr id="45" name="ID_BCC8BD23A5D240339429E8CF59883FF5" descr="attachment-1646554458444-617234f25b5d2d68"/>
        <xdr:cNvPicPr/>
      </xdr:nvPicPr>
      <xdr:blipFill>
        <a:blip r:embed="rId17" cstate="print"/>
        <a:srcRect/>
        <a:stretch>
          <a:fillRect/>
        </a:stretch>
      </xdr:blipFill>
      <xdr:spPr>
        <a:xfrm>
          <a:off x="4709795" y="33079055"/>
          <a:ext cx="1249045" cy="1249045"/>
        </a:xfrm>
        <a:prstGeom prst="rect">
          <a:avLst/>
        </a:prstGeom>
        <a:noFill/>
      </xdr:spPr>
    </xdr:pic>
  </etc:cellImage>
  <etc:cellImage>
    <xdr:pic>
      <xdr:nvPicPr>
        <xdr:cNvPr id="46" name="ID_075CE5C2392A4BDBAFD24333A8B17581" descr="attachment-1646733460870-fd6a6c2712a68cbb"/>
        <xdr:cNvPicPr/>
      </xdr:nvPicPr>
      <xdr:blipFill>
        <a:blip r:embed="rId18" cstate="print"/>
        <a:srcRect/>
        <a:stretch>
          <a:fillRect/>
        </a:stretch>
      </xdr:blipFill>
      <xdr:spPr>
        <a:xfrm>
          <a:off x="4699635" y="34339530"/>
          <a:ext cx="1249045" cy="1249045"/>
        </a:xfrm>
        <a:prstGeom prst="rect">
          <a:avLst/>
        </a:prstGeom>
        <a:noFill/>
      </xdr:spPr>
    </xdr:pic>
  </etc:cellImage>
  <etc:cellImage>
    <xdr:pic>
      <xdr:nvPicPr>
        <xdr:cNvPr id="47" name="ID_7D97FFFE86694E179C4885351F672BC2" descr="attachment-1646572897495-a11f2f1affbff35c"/>
        <xdr:cNvPicPr/>
      </xdr:nvPicPr>
      <xdr:blipFill>
        <a:blip r:embed="rId19" cstate="print"/>
        <a:srcRect l="10290" t="2012" r="15471" b="489"/>
        <a:stretch>
          <a:fillRect/>
        </a:stretch>
      </xdr:blipFill>
      <xdr:spPr>
        <a:xfrm>
          <a:off x="4702175" y="35628580"/>
          <a:ext cx="1249045" cy="1249045"/>
        </a:xfrm>
        <a:prstGeom prst="rect">
          <a:avLst/>
        </a:prstGeom>
        <a:noFill/>
      </xdr:spPr>
    </xdr:pic>
  </etc:cellImage>
  <etc:cellImage>
    <xdr:pic>
      <xdr:nvPicPr>
        <xdr:cNvPr id="48" name="ID_1763D5AE82DA45FEAC01DE6B0F6C5CCB"/>
        <xdr:cNvPicPr>
          <a:picLocks noChangeAspect="1"/>
        </xdr:cNvPicPr>
      </xdr:nvPicPr>
      <xdr:blipFill>
        <a:blip r:embed="rId20">
          <a:extLst>
            <a:ext uri="{28A0092B-C50C-407E-A947-70E740481C1C}">
              <a14:useLocalDpi xmlns:a14="http://schemas.microsoft.com/office/drawing/2010/main" val="0"/>
            </a:ext>
          </a:extLst>
        </a:blip>
        <a:stretch>
          <a:fillRect/>
        </a:stretch>
      </xdr:blipFill>
      <xdr:spPr>
        <a:xfrm>
          <a:off x="3581400" y="36830000"/>
          <a:ext cx="1272540" cy="1278255"/>
        </a:xfrm>
        <a:prstGeom prst="rect">
          <a:avLst/>
        </a:prstGeom>
      </xdr:spPr>
    </xdr:pic>
  </etc:cellImage>
  <etc:cellImage>
    <xdr:pic>
      <xdr:nvPicPr>
        <xdr:cNvPr id="49" name="ID_245F801DE98A4243B3E143D2000B49C1"/>
        <xdr:cNvPicPr>
          <a:picLocks noChangeAspect="1"/>
        </xdr:cNvPicPr>
      </xdr:nvPicPr>
      <xdr:blipFill>
        <a:blip r:embed="rId21">
          <a:extLst>
            <a:ext uri="{28A0092B-C50C-407E-A947-70E740481C1C}">
              <a14:useLocalDpi xmlns:a14="http://schemas.microsoft.com/office/drawing/2010/main" val="0"/>
            </a:ext>
          </a:extLst>
        </a:blip>
        <a:stretch>
          <a:fillRect/>
        </a:stretch>
      </xdr:blipFill>
      <xdr:spPr>
        <a:xfrm>
          <a:off x="3581400" y="38100000"/>
          <a:ext cx="1264920" cy="1270000"/>
        </a:xfrm>
        <a:prstGeom prst="rect">
          <a:avLst/>
        </a:prstGeom>
      </xdr:spPr>
    </xdr:pic>
  </etc:cellImage>
  <etc:cellImage>
    <xdr:pic>
      <xdr:nvPicPr>
        <xdr:cNvPr id="50" name="ID_BC23660F539848C39F4EF48C8D093CE7"/>
        <xdr:cNvPicPr>
          <a:picLocks noChangeAspect="1"/>
        </xdr:cNvPicPr>
      </xdr:nvPicPr>
      <xdr:blipFill>
        <a:blip r:embed="rId22">
          <a:extLst>
            <a:ext uri="{28A0092B-C50C-407E-A947-70E740481C1C}">
              <a14:useLocalDpi xmlns:a14="http://schemas.microsoft.com/office/drawing/2010/main" val="0"/>
            </a:ext>
          </a:extLst>
        </a:blip>
        <a:stretch>
          <a:fillRect/>
        </a:stretch>
      </xdr:blipFill>
      <xdr:spPr>
        <a:xfrm>
          <a:off x="3581400" y="39370000"/>
          <a:ext cx="1257300" cy="1257300"/>
        </a:xfrm>
        <a:prstGeom prst="rect">
          <a:avLst/>
        </a:prstGeom>
      </xdr:spPr>
    </xdr:pic>
  </etc:cellImage>
  <etc:cellImage>
    <xdr:pic>
      <xdr:nvPicPr>
        <xdr:cNvPr id="52" name="ID_13E0BBF260A148C493EA75515D6867AE"/>
        <xdr:cNvPicPr/>
      </xdr:nvPicPr>
      <xdr:blipFill>
        <a:blip r:embed="rId23"/>
        <a:stretch>
          <a:fillRect/>
        </a:stretch>
      </xdr:blipFill>
      <xdr:spPr>
        <a:xfrm>
          <a:off x="4740275" y="40659050"/>
          <a:ext cx="1249045" cy="1250950"/>
        </a:xfrm>
        <a:prstGeom prst="rect">
          <a:avLst/>
        </a:prstGeom>
      </xdr:spPr>
    </xdr:pic>
  </etc:cellImage>
  <etc:cellImage>
    <xdr:pic>
      <xdr:nvPicPr>
        <xdr:cNvPr id="53" name="ID_2E5CF768D209434485EB5D3F43EBA6F4"/>
        <xdr:cNvPicPr>
          <a:picLocks noChangeAspect="1"/>
        </xdr:cNvPicPr>
      </xdr:nvPicPr>
      <xdr:blipFill>
        <a:blip r:embed="rId24">
          <a:extLst>
            <a:ext uri="{28A0092B-C50C-407E-A947-70E740481C1C}">
              <a14:useLocalDpi xmlns:a14="http://schemas.microsoft.com/office/drawing/2010/main" val="0"/>
            </a:ext>
          </a:extLst>
        </a:blip>
        <a:stretch>
          <a:fillRect/>
        </a:stretch>
      </xdr:blipFill>
      <xdr:spPr>
        <a:xfrm>
          <a:off x="3581400" y="41910000"/>
          <a:ext cx="1249680" cy="1261745"/>
        </a:xfrm>
        <a:prstGeom prst="rect">
          <a:avLst/>
        </a:prstGeom>
      </xdr:spPr>
    </xdr:pic>
  </etc:cellImage>
  <etc:cellImage>
    <xdr:pic>
      <xdr:nvPicPr>
        <xdr:cNvPr id="54" name="ID_0E30D7A437864D83A24AC1018433E8EC"/>
        <xdr:cNvPicPr>
          <a:picLocks noChangeAspect="1"/>
        </xdr:cNvPicPr>
      </xdr:nvPicPr>
      <xdr:blipFill>
        <a:blip r:embed="rId25">
          <a:extLst>
            <a:ext uri="{28A0092B-C50C-407E-A947-70E740481C1C}">
              <a14:useLocalDpi xmlns:a14="http://schemas.microsoft.com/office/drawing/2010/main" val="0"/>
            </a:ext>
          </a:extLst>
        </a:blip>
        <a:stretch>
          <a:fillRect/>
        </a:stretch>
      </xdr:blipFill>
      <xdr:spPr>
        <a:xfrm>
          <a:off x="3581400" y="43180000"/>
          <a:ext cx="1264920" cy="1270000"/>
        </a:xfrm>
        <a:prstGeom prst="rect">
          <a:avLst/>
        </a:prstGeom>
      </xdr:spPr>
    </xdr:pic>
  </etc:cellImage>
  <etc:cellImage>
    <xdr:pic>
      <xdr:nvPicPr>
        <xdr:cNvPr id="55" name="ID_E9A5B74CA8394946ADCF3A7431B8C3CF"/>
        <xdr:cNvPicPr>
          <a:picLocks noChangeAspect="1"/>
        </xdr:cNvPicPr>
      </xdr:nvPicPr>
      <xdr:blipFill>
        <a:blip r:embed="rId26">
          <a:extLst>
            <a:ext uri="{28A0092B-C50C-407E-A947-70E740481C1C}">
              <a14:useLocalDpi xmlns:a14="http://schemas.microsoft.com/office/drawing/2010/main" val="0"/>
            </a:ext>
          </a:extLst>
        </a:blip>
        <a:stretch>
          <a:fillRect/>
        </a:stretch>
      </xdr:blipFill>
      <xdr:spPr>
        <a:xfrm>
          <a:off x="3581400" y="44450000"/>
          <a:ext cx="1259205" cy="1270000"/>
        </a:xfrm>
        <a:prstGeom prst="rect">
          <a:avLst/>
        </a:prstGeom>
      </xdr:spPr>
    </xdr:pic>
  </etc:cellImage>
  <etc:cellImage>
    <xdr:pic>
      <xdr:nvPicPr>
        <xdr:cNvPr id="56" name="ID_0D4196A3BE9F4E9D9B4C4F473A9E2359"/>
        <xdr:cNvPicPr>
          <a:picLocks noChangeAspect="1" noChangeArrowheads="1"/>
        </xdr:cNvPicPr>
      </xdr:nvPicPr>
      <xdr:blipFill>
        <a:blip r:embed="rId27">
          <a:extLst>
            <a:ext uri="{28A0092B-C50C-407E-A947-70E740481C1C}">
              <a14:useLocalDpi xmlns:a14="http://schemas.microsoft.com/office/drawing/2010/main" val="0"/>
            </a:ext>
          </a:extLst>
        </a:blip>
        <a:srcRect/>
        <a:stretch>
          <a:fillRect/>
        </a:stretch>
      </xdr:blipFill>
      <xdr:spPr>
        <a:xfrm>
          <a:off x="3581400" y="53340000"/>
          <a:ext cx="1501140" cy="1512570"/>
        </a:xfrm>
        <a:prstGeom prst="rect">
          <a:avLst/>
        </a:prstGeom>
        <a:noFill/>
        <a:ln>
          <a:noFill/>
        </a:ln>
      </xdr:spPr>
    </xdr:pic>
  </etc:cellImage>
  <etc:cellImage>
    <xdr:pic>
      <xdr:nvPicPr>
        <xdr:cNvPr id="57" name="ID_6830904545B34F7C9944C84B3805CEDC"/>
        <xdr:cNvPicPr>
          <a:picLocks noChangeAspect="1" noChangeArrowheads="1"/>
        </xdr:cNvPicPr>
      </xdr:nvPicPr>
      <xdr:blipFill>
        <a:blip r:embed="rId28">
          <a:extLst>
            <a:ext uri="{28A0092B-C50C-407E-A947-70E740481C1C}">
              <a14:useLocalDpi xmlns:a14="http://schemas.microsoft.com/office/drawing/2010/main" val="0"/>
            </a:ext>
          </a:extLst>
        </a:blip>
        <a:srcRect/>
        <a:stretch>
          <a:fillRect/>
        </a:stretch>
      </xdr:blipFill>
      <xdr:spPr>
        <a:xfrm>
          <a:off x="3581400" y="54610000"/>
          <a:ext cx="1508760" cy="1508760"/>
        </a:xfrm>
        <a:prstGeom prst="rect">
          <a:avLst/>
        </a:prstGeom>
        <a:noFill/>
        <a:ln>
          <a:noFill/>
        </a:ln>
      </xdr:spPr>
    </xdr:pic>
  </etc:cellImage>
  <etc:cellImage>
    <xdr:pic>
      <xdr:nvPicPr>
        <xdr:cNvPr id="58" name="ID_9EDA44ACAC86455DBA7AEF830C7CA772"/>
        <xdr:cNvPicPr>
          <a:picLocks noChangeAspect="1" noChangeArrowheads="1"/>
        </xdr:cNvPicPr>
      </xdr:nvPicPr>
      <xdr:blipFill>
        <a:blip r:embed="rId29">
          <a:extLst>
            <a:ext uri="{28A0092B-C50C-407E-A947-70E740481C1C}">
              <a14:useLocalDpi xmlns:a14="http://schemas.microsoft.com/office/drawing/2010/main" val="0"/>
            </a:ext>
          </a:extLst>
        </a:blip>
        <a:srcRect/>
        <a:stretch>
          <a:fillRect/>
        </a:stretch>
      </xdr:blipFill>
      <xdr:spPr>
        <a:xfrm>
          <a:off x="3581400" y="55880000"/>
          <a:ext cx="1508760" cy="1508760"/>
        </a:xfrm>
        <a:prstGeom prst="rect">
          <a:avLst/>
        </a:prstGeom>
        <a:noFill/>
        <a:ln>
          <a:noFill/>
        </a:ln>
      </xdr:spPr>
    </xdr:pic>
  </etc:cellImage>
  <etc:cellImage>
    <xdr:pic>
      <xdr:nvPicPr>
        <xdr:cNvPr id="59" name="ID_B58C7ADC64D940CFBF90A5B16F51954E"/>
        <xdr:cNvPicPr>
          <a:picLocks noChangeAspect="1" noChangeArrowheads="1"/>
        </xdr:cNvPicPr>
      </xdr:nvPicPr>
      <xdr:blipFill>
        <a:blip r:embed="rId30">
          <a:extLst>
            <a:ext uri="{28A0092B-C50C-407E-A947-70E740481C1C}">
              <a14:useLocalDpi xmlns:a14="http://schemas.microsoft.com/office/drawing/2010/main" val="0"/>
            </a:ext>
          </a:extLst>
        </a:blip>
        <a:srcRect/>
        <a:stretch>
          <a:fillRect/>
        </a:stretch>
      </xdr:blipFill>
      <xdr:spPr>
        <a:xfrm>
          <a:off x="3581400" y="57150000"/>
          <a:ext cx="1470660" cy="1470660"/>
        </a:xfrm>
        <a:prstGeom prst="rect">
          <a:avLst/>
        </a:prstGeom>
        <a:noFill/>
        <a:ln>
          <a:noFill/>
        </a:ln>
      </xdr:spPr>
    </xdr:pic>
  </etc:cellImage>
  <etc:cellImage>
    <xdr:pic>
      <xdr:nvPicPr>
        <xdr:cNvPr id="60" name="ID_6737E7E2398E45D688E69D3523AA7A10"/>
        <xdr:cNvPicPr>
          <a:picLocks noChangeAspect="1" noChangeArrowheads="1"/>
        </xdr:cNvPicPr>
      </xdr:nvPicPr>
      <xdr:blipFill>
        <a:blip r:embed="rId31">
          <a:extLst>
            <a:ext uri="{28A0092B-C50C-407E-A947-70E740481C1C}">
              <a14:useLocalDpi xmlns:a14="http://schemas.microsoft.com/office/drawing/2010/main" val="0"/>
            </a:ext>
          </a:extLst>
        </a:blip>
        <a:srcRect/>
        <a:stretch>
          <a:fillRect/>
        </a:stretch>
      </xdr:blipFill>
      <xdr:spPr>
        <a:xfrm>
          <a:off x="3581400" y="58420000"/>
          <a:ext cx="1478280" cy="1478280"/>
        </a:xfrm>
        <a:prstGeom prst="rect">
          <a:avLst/>
        </a:prstGeom>
        <a:noFill/>
        <a:ln>
          <a:noFill/>
        </a:ln>
      </xdr:spPr>
    </xdr:pic>
  </etc:cellImage>
  <etc:cellImage>
    <xdr:pic>
      <xdr:nvPicPr>
        <xdr:cNvPr id="61" name="ID_47030B2E1C67402998E56E14B2FE5DA4"/>
        <xdr:cNvPicPr>
          <a:picLocks noChangeAspect="1" noChangeArrowheads="1"/>
        </xdr:cNvPicPr>
      </xdr:nvPicPr>
      <xdr:blipFill>
        <a:blip r:embed="rId32">
          <a:extLst>
            <a:ext uri="{28A0092B-C50C-407E-A947-70E740481C1C}">
              <a14:useLocalDpi xmlns:a14="http://schemas.microsoft.com/office/drawing/2010/main" val="0"/>
            </a:ext>
          </a:extLst>
        </a:blip>
        <a:srcRect/>
        <a:stretch>
          <a:fillRect/>
        </a:stretch>
      </xdr:blipFill>
      <xdr:spPr>
        <a:xfrm>
          <a:off x="3581400" y="59690000"/>
          <a:ext cx="1485900" cy="1485900"/>
        </a:xfrm>
        <a:prstGeom prst="rect">
          <a:avLst/>
        </a:prstGeom>
        <a:noFill/>
        <a:ln>
          <a:noFill/>
        </a:ln>
      </xdr:spPr>
    </xdr:pic>
  </etc:cellImage>
  <etc:cellImage>
    <xdr:pic>
      <xdr:nvPicPr>
        <xdr:cNvPr id="3" name="ID_4B2CBAFCA159469D994BCCA5C47E3E15" descr="屏幕截图 2022-03-03 010253"/>
        <xdr:cNvPicPr/>
      </xdr:nvPicPr>
      <xdr:blipFill>
        <a:blip r:embed="rId33"/>
        <a:srcRect l="208" t="20" r="29107" b="-20"/>
        <a:stretch>
          <a:fillRect/>
        </a:stretch>
      </xdr:blipFill>
      <xdr:spPr>
        <a:xfrm>
          <a:off x="4875530" y="16677005"/>
          <a:ext cx="1250315" cy="1249045"/>
        </a:xfrm>
        <a:prstGeom prst="rect">
          <a:avLst/>
        </a:prstGeom>
      </xdr:spPr>
    </xdr:pic>
  </etc:cellImage>
  <etc:cellImage>
    <xdr:pic>
      <xdr:nvPicPr>
        <xdr:cNvPr id="4" name="ID_2C5AEB2AF6604ED8905929783720D22C" descr="屏幕截图 2022-03-03 011301"/>
        <xdr:cNvPicPr>
          <a:picLocks noChangeAspect="1"/>
        </xdr:cNvPicPr>
      </xdr:nvPicPr>
      <xdr:blipFill>
        <a:blip r:embed="rId34"/>
        <a:srcRect/>
        <a:stretch>
          <a:fillRect/>
        </a:stretch>
      </xdr:blipFill>
      <xdr:spPr>
        <a:xfrm>
          <a:off x="4864100" y="17929860"/>
          <a:ext cx="1250950" cy="1249045"/>
        </a:xfrm>
        <a:prstGeom prst="rect">
          <a:avLst/>
        </a:prstGeom>
      </xdr:spPr>
    </xdr:pic>
  </etc:cellImage>
  <etc:cellImage>
    <xdr:pic>
      <xdr:nvPicPr>
        <xdr:cNvPr id="5" name="ID_A0E5E8EEF0524E2188BEA823DBBCB15A" descr="屏幕截图 2022-03-03 011048"/>
        <xdr:cNvPicPr>
          <a:picLocks noChangeAspect="1"/>
        </xdr:cNvPicPr>
      </xdr:nvPicPr>
      <xdr:blipFill>
        <a:blip r:embed="rId35"/>
        <a:srcRect l="1137" r="1137"/>
        <a:stretch>
          <a:fillRect/>
        </a:stretch>
      </xdr:blipFill>
      <xdr:spPr>
        <a:xfrm>
          <a:off x="4715510" y="19182715"/>
          <a:ext cx="1252220" cy="1249045"/>
        </a:xfrm>
        <a:prstGeom prst="rect">
          <a:avLst/>
        </a:prstGeom>
      </xdr:spPr>
    </xdr:pic>
  </etc:cellImage>
  <etc:cellImage>
    <xdr:pic>
      <xdr:nvPicPr>
        <xdr:cNvPr id="6" name="ID_0E9B4A68DD2041DE9C6A58F279CAF65B" descr="屏幕截图 2022-03-03 011548"/>
        <xdr:cNvPicPr>
          <a:picLocks noChangeAspect="1"/>
        </xdr:cNvPicPr>
      </xdr:nvPicPr>
      <xdr:blipFill>
        <a:blip r:embed="rId36"/>
        <a:srcRect l="4039" r="4039"/>
        <a:stretch>
          <a:fillRect/>
        </a:stretch>
      </xdr:blipFill>
      <xdr:spPr>
        <a:xfrm>
          <a:off x="4833620" y="20384135"/>
          <a:ext cx="1246505" cy="1249045"/>
        </a:xfrm>
        <a:prstGeom prst="rect">
          <a:avLst/>
        </a:prstGeom>
      </xdr:spPr>
    </xdr:pic>
  </etc:cellImage>
  <etc:cellImage>
    <xdr:pic>
      <xdr:nvPicPr>
        <xdr:cNvPr id="7" name="ID_B3574795ABF14CFCB9988C71F8187343" descr="屏幕截图 2022-03-03 011751"/>
        <xdr:cNvPicPr>
          <a:picLocks noChangeAspect="1"/>
        </xdr:cNvPicPr>
      </xdr:nvPicPr>
      <xdr:blipFill>
        <a:blip r:embed="rId37"/>
        <a:srcRect l="3055" r="3055"/>
        <a:stretch>
          <a:fillRect/>
        </a:stretch>
      </xdr:blipFill>
      <xdr:spPr>
        <a:xfrm>
          <a:off x="4475480" y="21724620"/>
          <a:ext cx="1250950" cy="1249045"/>
        </a:xfrm>
        <a:prstGeom prst="rect">
          <a:avLst/>
        </a:prstGeom>
      </xdr:spPr>
    </xdr:pic>
  </etc:cellImage>
  <etc:cellImage>
    <xdr:pic>
      <xdr:nvPicPr>
        <xdr:cNvPr id="8" name="ID_1FF8F3295F544D0DB1F909072AB787F6" descr="屏幕截图 2022-03-03 012013"/>
        <xdr:cNvPicPr>
          <a:picLocks noChangeAspect="1"/>
        </xdr:cNvPicPr>
      </xdr:nvPicPr>
      <xdr:blipFill>
        <a:blip r:embed="rId38"/>
        <a:srcRect l="3038" r="3038"/>
        <a:stretch>
          <a:fillRect/>
        </a:stretch>
      </xdr:blipFill>
      <xdr:spPr>
        <a:xfrm>
          <a:off x="4968240" y="23228935"/>
          <a:ext cx="1247775" cy="1249045"/>
        </a:xfrm>
        <a:prstGeom prst="rect">
          <a:avLst/>
        </a:prstGeom>
      </xdr:spPr>
    </xdr:pic>
  </etc:cellImage>
  <etc:cellImage>
    <xdr:pic>
      <xdr:nvPicPr>
        <xdr:cNvPr id="10" name="ID_6295D32BE0D84801A39DA93A8E5383DD" descr="屏幕截图 2022-03-03 012013(1)"/>
        <xdr:cNvPicPr>
          <a:picLocks noChangeAspect="1"/>
        </xdr:cNvPicPr>
      </xdr:nvPicPr>
      <xdr:blipFill>
        <a:blip r:embed="rId39"/>
        <a:srcRect l="3060" r="3060"/>
        <a:stretch>
          <a:fillRect/>
        </a:stretch>
      </xdr:blipFill>
      <xdr:spPr>
        <a:xfrm>
          <a:off x="4634865" y="24622125"/>
          <a:ext cx="1251585" cy="1249045"/>
        </a:xfrm>
        <a:prstGeom prst="rect">
          <a:avLst/>
        </a:prstGeom>
      </xdr:spPr>
    </xdr:pic>
  </etc:cellImage>
  <etc:cellImage>
    <xdr:pic>
      <xdr:nvPicPr>
        <xdr:cNvPr id="11" name="ID_437D5185098649379FE4AD4C6F2AB477" descr="点8"/>
        <xdr:cNvPicPr>
          <a:picLocks noChangeAspect="1"/>
        </xdr:cNvPicPr>
      </xdr:nvPicPr>
      <xdr:blipFill>
        <a:blip r:embed="rId40"/>
        <a:stretch>
          <a:fillRect/>
        </a:stretch>
      </xdr:blipFill>
      <xdr:spPr>
        <a:xfrm>
          <a:off x="4489450" y="25633045"/>
          <a:ext cx="1234440" cy="1249045"/>
        </a:xfrm>
        <a:prstGeom prst="rect">
          <a:avLst/>
        </a:prstGeom>
      </xdr:spPr>
    </xdr:pic>
  </etc:cellImage>
  <etc:cellImage>
    <xdr:pic>
      <xdr:nvPicPr>
        <xdr:cNvPr id="12" name="ID_932EA72C4548491DAE934D4133DAD952" descr="点9"/>
        <xdr:cNvPicPr>
          <a:picLocks noChangeAspect="1"/>
        </xdr:cNvPicPr>
      </xdr:nvPicPr>
      <xdr:blipFill>
        <a:blip r:embed="rId41"/>
        <a:stretch>
          <a:fillRect/>
        </a:stretch>
      </xdr:blipFill>
      <xdr:spPr>
        <a:xfrm>
          <a:off x="5292090" y="26983055"/>
          <a:ext cx="1248410" cy="1249045"/>
        </a:xfrm>
        <a:prstGeom prst="rect">
          <a:avLst/>
        </a:prstGeom>
      </xdr:spPr>
    </xdr:pic>
  </etc:cellImage>
  <etc:cellImage>
    <xdr:pic>
      <xdr:nvPicPr>
        <xdr:cNvPr id="15" name="ID_8ECAE7B01172431E848EDEC11575ECBE" descr="点10"/>
        <xdr:cNvPicPr/>
      </xdr:nvPicPr>
      <xdr:blipFill>
        <a:blip r:embed="rId42"/>
        <a:stretch>
          <a:fillRect/>
        </a:stretch>
      </xdr:blipFill>
      <xdr:spPr>
        <a:xfrm>
          <a:off x="4740275" y="27953335"/>
          <a:ext cx="1249045" cy="1249045"/>
        </a:xfrm>
        <a:prstGeom prst="rect">
          <a:avLst/>
        </a:prstGeom>
      </xdr:spPr>
    </xdr:pic>
  </etc:cellImage>
  <etc:cellImage>
    <xdr:pic>
      <xdr:nvPicPr>
        <xdr:cNvPr id="9" name="ID_106E99AE175A4694AA802F18A65F8BAF"/>
        <xdr:cNvPicPr>
          <a:picLocks noChangeAspect="1" noChangeArrowheads="1"/>
        </xdr:cNvPicPr>
      </xdr:nvPicPr>
      <xdr:blipFill>
        <a:blip r:embed="rId43">
          <a:extLst>
            <a:ext uri="{28A0092B-C50C-407E-A947-70E740481C1C}">
              <a14:useLocalDpi xmlns:a14="http://schemas.microsoft.com/office/drawing/2010/main" val="0"/>
            </a:ext>
          </a:extLst>
        </a:blip>
        <a:srcRect/>
        <a:stretch>
          <a:fillRect/>
        </a:stretch>
      </xdr:blipFill>
      <xdr:spPr>
        <a:xfrm>
          <a:off x="4470400" y="46107350"/>
          <a:ext cx="2171700" cy="2162810"/>
        </a:xfrm>
        <a:prstGeom prst="rect">
          <a:avLst/>
        </a:prstGeom>
        <a:noFill/>
        <a:ln>
          <a:noFill/>
        </a:ln>
      </xdr:spPr>
    </xdr:pic>
  </etc:cellImage>
  <etc:cellImage>
    <xdr:pic>
      <xdr:nvPicPr>
        <xdr:cNvPr id="13" name="ID_E454587EF48746909040003994ABCC7B"/>
        <xdr:cNvPicPr>
          <a:picLocks noChangeAspect="1" noChangeArrowheads="1"/>
        </xdr:cNvPicPr>
      </xdr:nvPicPr>
      <xdr:blipFill>
        <a:blip r:embed="rId44">
          <a:extLst>
            <a:ext uri="{28A0092B-C50C-407E-A947-70E740481C1C}">
              <a14:useLocalDpi xmlns:a14="http://schemas.microsoft.com/office/drawing/2010/main" val="0"/>
            </a:ext>
          </a:extLst>
        </a:blip>
        <a:srcRect/>
        <a:stretch>
          <a:fillRect/>
        </a:stretch>
      </xdr:blipFill>
      <xdr:spPr>
        <a:xfrm>
          <a:off x="4102100" y="47263050"/>
          <a:ext cx="2186305" cy="2199005"/>
        </a:xfrm>
        <a:prstGeom prst="rect">
          <a:avLst/>
        </a:prstGeom>
        <a:noFill/>
        <a:ln>
          <a:noFill/>
        </a:ln>
      </xdr:spPr>
    </xdr:pic>
  </etc:cellImage>
  <etc:cellImage>
    <xdr:pic>
      <xdr:nvPicPr>
        <xdr:cNvPr id="14" name="ID_7E37A85CF3EE46E695400FFC6E18691B"/>
        <xdr:cNvPicPr>
          <a:picLocks noChangeAspect="1" noChangeArrowheads="1"/>
        </xdr:cNvPicPr>
      </xdr:nvPicPr>
      <xdr:blipFill>
        <a:blip r:embed="rId45">
          <a:extLst>
            <a:ext uri="{28A0092B-C50C-407E-A947-70E740481C1C}">
              <a14:useLocalDpi xmlns:a14="http://schemas.microsoft.com/office/drawing/2010/main" val="0"/>
            </a:ext>
          </a:extLst>
        </a:blip>
        <a:srcRect/>
        <a:stretch>
          <a:fillRect/>
        </a:stretch>
      </xdr:blipFill>
      <xdr:spPr>
        <a:xfrm>
          <a:off x="4813300" y="48704500"/>
          <a:ext cx="2308225" cy="2261870"/>
        </a:xfrm>
        <a:prstGeom prst="rect">
          <a:avLst/>
        </a:prstGeom>
        <a:noFill/>
        <a:ln>
          <a:noFill/>
        </a:ln>
      </xdr:spPr>
    </xdr:pic>
  </etc:cellImage>
  <etc:cellImage>
    <xdr:pic>
      <xdr:nvPicPr>
        <xdr:cNvPr id="16" name="ID_CBACC378794F474CB58C8C90968C0844"/>
        <xdr:cNvPicPr>
          <a:picLocks noChangeAspect="1" noChangeArrowheads="1"/>
        </xdr:cNvPicPr>
      </xdr:nvPicPr>
      <xdr:blipFill>
        <a:blip r:embed="rId46">
          <a:extLst>
            <a:ext uri="{28A0092B-C50C-407E-A947-70E740481C1C}">
              <a14:useLocalDpi xmlns:a14="http://schemas.microsoft.com/office/drawing/2010/main" val="0"/>
            </a:ext>
          </a:extLst>
        </a:blip>
        <a:srcRect/>
        <a:stretch>
          <a:fillRect/>
        </a:stretch>
      </xdr:blipFill>
      <xdr:spPr>
        <a:xfrm>
          <a:off x="4610100" y="49809400"/>
          <a:ext cx="2300605" cy="2286635"/>
        </a:xfrm>
        <a:prstGeom prst="rect">
          <a:avLst/>
        </a:prstGeom>
        <a:noFill/>
        <a:ln>
          <a:noFill/>
        </a:ln>
      </xdr:spPr>
    </xdr:pic>
  </etc:cellImage>
  <etc:cellImage>
    <xdr:pic>
      <xdr:nvPicPr>
        <xdr:cNvPr id="20" name="ID_4D9EF85B86D7485187D77C4D8E2D5B84"/>
        <xdr:cNvPicPr>
          <a:picLocks noChangeAspect="1" noChangeArrowheads="1"/>
        </xdr:cNvPicPr>
      </xdr:nvPicPr>
      <xdr:blipFill>
        <a:blip r:embed="rId47">
          <a:extLst>
            <a:ext uri="{28A0092B-C50C-407E-A947-70E740481C1C}">
              <a14:useLocalDpi xmlns:a14="http://schemas.microsoft.com/office/drawing/2010/main" val="0"/>
            </a:ext>
          </a:extLst>
        </a:blip>
        <a:srcRect/>
        <a:stretch>
          <a:fillRect/>
        </a:stretch>
      </xdr:blipFill>
      <xdr:spPr>
        <a:xfrm>
          <a:off x="4699000" y="51123850"/>
          <a:ext cx="2300605" cy="2272665"/>
        </a:xfrm>
        <a:prstGeom prst="rect">
          <a:avLst/>
        </a:prstGeom>
        <a:noFill/>
        <a:ln>
          <a:noFill/>
        </a:ln>
      </xdr:spPr>
    </xdr:pic>
  </etc:cellImage>
  <etc:cellImage>
    <xdr:pic>
      <xdr:nvPicPr>
        <xdr:cNvPr id="25" name="ID_07676570CF52476FB5D989D37F28B042"/>
        <xdr:cNvPicPr>
          <a:picLocks noChangeAspect="1" noChangeArrowheads="1"/>
        </xdr:cNvPicPr>
      </xdr:nvPicPr>
      <xdr:blipFill>
        <a:blip r:embed="rId48">
          <a:extLst>
            <a:ext uri="{28A0092B-C50C-407E-A947-70E740481C1C}">
              <a14:useLocalDpi xmlns:a14="http://schemas.microsoft.com/office/drawing/2010/main" val="0"/>
            </a:ext>
          </a:extLst>
        </a:blip>
        <a:srcRect/>
        <a:stretch>
          <a:fillRect/>
        </a:stretch>
      </xdr:blipFill>
      <xdr:spPr>
        <a:xfrm>
          <a:off x="4908550" y="52184300"/>
          <a:ext cx="2353945" cy="2358390"/>
        </a:xfrm>
        <a:prstGeom prst="rect">
          <a:avLst/>
        </a:prstGeom>
        <a:noFill/>
        <a:ln>
          <a:noFill/>
        </a:ln>
      </xdr:spPr>
    </xdr:pic>
  </etc:cellImage>
</etc:cellImage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<sst xmlns="http://schemas.openxmlformats.org/spreadsheetml/2006/main" count="67" uniqueCount="58">
  <si>
    <t>ID</t>
  </si>
  <si>
    <t>地面坐标（m）</t>
  </si>
  <si>
    <t>i</t>
  </si>
  <si>
    <t>j</t>
  </si>
  <si>
    <t>X(N)</t>
  </si>
  <si>
    <t>Y(E)</t>
  </si>
  <si>
    <t>Z</t>
  </si>
  <si>
    <t>点之记说明</t>
  </si>
  <si>
    <t>点之记略图</t>
  </si>
  <si>
    <t>该点位于靠近南楼的国立柱中最为靠近图书馆的台阶一角</t>
  </si>
  <si>
    <t>该点位于靠近北楼的国立柱中最为靠近图书馆的台阶一角</t>
  </si>
  <si>
    <t>该点位于北楼中间靠近图书馆的正门，出门方向左边台阶一角</t>
  </si>
  <si>
    <t>该点位于校史馆正门出门方向最下方的台阶交角</t>
  </si>
  <si>
    <t>该点位于校史馆出门方向右侧草坪中靠近校史馆门的一角</t>
  </si>
  <si>
    <t>该点位于汇文楼（北楼正后方）出门方向右侧的柱子的右侧一角</t>
  </si>
  <si>
    <t>像控点在闻学路的路东、情人坡对面、紧贴南楼北侧的人行道上。该点位于人行道南端第一个由四片灰色地砖组成的正方形图案（从菱形图案的下端向下数大约5个像素处的深色区域）的中心处。</t>
  </si>
  <si>
    <t>像控点位于学苑食堂东侧小路与南楼南侧小路交汇处的路口，在路口处靠东方向的停车柱上（东西方向各有一个停车柱），该点位于东侧停车柱的正中间。</t>
  </si>
  <si>
    <t>像控点位于南楼正门从东侧数的第二根柱子的左下角点</t>
  </si>
  <si>
    <t>毛主席像下的最外面一圈的阶梯，靠近东北方向的右上角点，水泥阶梯与柏油路面的交界处</t>
  </si>
  <si>
    <t>像控点位于逸夫楼门前的花坛上。该点位于花坛靠马路一侧，靠近学校大门的一角。即站在马路上正对花坛，四个角中左下角这一点。</t>
  </si>
  <si>
    <t>像控点位于创业谷，是最靠近东大道的柱子的左下角点</t>
  </si>
  <si>
    <t>该点位于教学实践机房台阶最外沿与黑色柏油马路交界直角处，靠向樱花大道和南大道的十字路口（周佳颖 制作）</t>
  </si>
  <si>
    <t>该点位于电信学院房顶直角处，沿理化路，靠瑞安楼与物理馆方向（周佳颖 制作）</t>
  </si>
  <si>
    <t>和平路瑞安楼正门上方白色弧形门框的外沿右上角点（马歆雨 制作）</t>
  </si>
  <si>
    <t>情人坡北面小桥旁靠近闻学路边的灰色地砖与白色地砖直角交界处，灰色地砖突出的角点（马歆雨 制作）</t>
  </si>
  <si>
    <t>在北楼、化学馆与文远楼三栋建筑之间的地标雕塑外边沿上。朝着化学馆方向（靠右侧绿化带）一条分割线与地面边沿的交点。</t>
  </si>
  <si>
    <t>明城楼（建筑与城市规划学院B楼）东侧弧形楼面与其旁边近垂直墙体的交线的最高点。</t>
  </si>
  <si>
    <t>该点是建筑与城市规划学院靠东一侧的弧形楼面与其旁边近垂直墙体的交线与地面相交的点。                  （郭美杉 制作）</t>
  </si>
  <si>
    <t>该点位于建筑与城市规划学院门口东南侧的一个帆船样式塑像（华东建筑设计院赠 1987.5）的西侧偏南的拐角。（郭美杉 制作）</t>
  </si>
  <si>
    <t>该点位于运筹楼和学三楼之间的一座桥附近，在桥东北角方向，有一块规则的深色格子地面，该点是靠近路一侧第一排，从东往西数第四块格子的西南角点。（戴意涵 制作）</t>
  </si>
  <si>
    <t>该点位于运筹楼和学三楼之间的一座桥附近，在桥东北角方向，有一块规则的深色格子地面，该点是靠近路一侧第一排，从东往西数第五块格子的西南角点。（戴意涵 制作）</t>
  </si>
  <si>
    <t>该点位于医学院大楼南边最靠近大楼的停车场从西边数第一个和第二个车位南边的交叉点上。（曹佳瑞 制作）</t>
  </si>
  <si>
    <t>该点位于由爱校路（樱花大道）和西南二楼与人工草坪足球场之间的路组成的十字路口地面上绘制的樱花标志的中心位置。（屈悠然 制作）</t>
  </si>
  <si>
    <t>该点位于校机房门前台阶北侧长方形花坛的东南角（刘士杰 制作）</t>
  </si>
  <si>
    <t>该点位于游泳馆门口灰色大楼梯南端的靠西侧外沿扶手末端中间处。（时静怡 制作）</t>
  </si>
  <si>
    <t>该点位于129篮球场从西边数第三块场地的中线与靠西的边线的交点处（黄清源 制作）</t>
  </si>
  <si>
    <t>该点位于樱花大道和人工草坪足球场与信息馆组成的道路的十字路口地面上的樱花标志中心。（殷数 制作）</t>
  </si>
  <si>
    <t>该点位于瑞安楼与海洋楼中间长方形井盖从桥边开始数从南向北第十个井盖内侧东南角水泥地和铁皮的交角 （郄聪 制作）</t>
  </si>
  <si>
    <t>该点位于海洋楼正视面的西南角墙体（墙体上有一处圆形镂空）的地面角点（刘佳 制作）</t>
  </si>
  <si>
    <t>该点位于西北教超与经纬楼中间的十字路口的保安亭西南角地面点 （陶涛 制作）</t>
  </si>
  <si>
    <t>该点是西北教超东南角 （蒙炼 制作）</t>
  </si>
  <si>
    <t>该点在西北一最西边结构西南角地面点（西北三对面） （王子靖 制作）</t>
  </si>
  <si>
    <t>大礼堂南侧斜状的柱子从西向东数第二个柱子与地面接触的东南角点（减速带西边第一根柱子）（陈威玮 制作）</t>
  </si>
  <si>
    <t>该点位于瑞安楼大门楼梯东边突出的结构与地面交点</t>
  </si>
  <si>
    <t>该点位于教超北面、西南一楼门口的音乐广场台阶上圆形大理石的黑色西北角。</t>
  </si>
  <si>
    <t>该点位于人工草坪篮球场北边场地，靠西边的边线与中线的交点。</t>
  </si>
  <si>
    <t>该点位于西南九楼门口对面、西南八楼门口北边路与路沿石的交汇处。</t>
  </si>
  <si>
    <t>该点位于西南二楼、西南七楼与西南八楼交会路口处的东南方向的水泥井盖的西北角，该路口往东正对医学院大楼。</t>
  </si>
  <si>
    <t>该点位于土木楼门前花坛西南处黑色大理石交汇处。</t>
  </si>
  <si>
    <t>该点位于西南九楼与原近邻宝之间路口的菱形人行横道预告标线的一角。</t>
  </si>
  <si>
    <t>正对西北三楼，大门左手边对面的人行道路缘石弯道中间（张宇涵选）</t>
  </si>
  <si>
    <t>大礼堂侧门停车场，靠近大礼堂的X标识的靠近大礼堂的角（胡子颉选）</t>
  </si>
  <si>
    <t>TGP4号点位旁边的路缘石直道转弯道处（旁边较矮的灯附近，方向是从医学与生命科学实验动物中心到大礼堂）（陈硕选）</t>
  </si>
  <si>
    <t>结构工程与防灾研究所旁边的建筑模型，离道路最近的角（赵刘昕选）</t>
  </si>
  <si>
    <t>西苑后方道路，济阳楼与明净楼中间，靠近济阳楼的人行道路缘石直转弯处（陈阳选）</t>
  </si>
  <si>
    <t>西苑侧门二楼护栏的正中，在栏杆上（马绍斌选）</t>
  </si>
  <si>
    <t>588(原图）</t>
    <phoneticPr fontId="3" type="noConversion"/>
  </si>
  <si>
    <t>589（原图）</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</si>
</sst>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sz val="12"/>
      <color theme="1"/>
      <name val="宋体"/>
      <family val="3"/>
      <charset val="134"/>
      <scheme val="minor"/>
    </font>
    <font>
      <sz val="12"/>
      <color rgb="FF000000"/>
      <name val="宋体"/>
      <family val="3"/>
      <charset val="134"/>
      <scheme val="minor"/>
    </font>
    <font>
      <sz val="9"/>
      <name val="宋体"/>
      <family val="3"/>
      <charset val="134"/>
      <scheme val="minor"/>
    </font>
    <font>
      <sz val="12"/>
      <color theme="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vertical="center" wrapText="1"/>
    </xf>
    <xf numFmtId="0" fontId="1" fillId="0" borderId="0" xfId="0" applyFont="1" applyFill="1" applyAlignment="1">
      <alignment vertical="center"/>
    </xf>
    <xf numFmtId="0" fontId="2" fillId="0" borderId="0" xfId="0" applyFont="1" applyAlignment="1">
      <alignment horizontal="right" vertical="center"/>
    </xf>
    <xf numFmtId="0" fontId="1" fillId="0" borderId="0" xfId="0" applyFont="1">
      <alignment vertical="center"/>
    </xf>
    <xf numFmtId="0" fontId="1" fillId="0" borderId="0" xfId="0" applyFont="1" applyFill="1" applyAlignment="1">
      <alignment horizontal="center" vertical="center"/>
    </xf>
    <xf numFmtId="0" fontId="0" fillId="2" borderId="0" xfId="0" applyFill="1">
      <alignment vertical="center"/>
    </xf>
    <xf numFmtId="0" fontId="4" fillId="0" borderId="0" xfId="0" applyFont="1" applyFill="1" applyAlignment="1">
      <alignment horizontal="center" vertical="center"/>
    </xf>
    <xf numFmtId="0" fontId="1" fillId="0" borderId="0" xfId="0"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39" Type="http://schemas.openxmlformats.org/officeDocument/2006/relationships/image" Target="media/image38.png"/><Relationship Id="rId26" Type="http://schemas.openxmlformats.org/officeDocument/2006/relationships/image" Target="media/image25.jpeg"/><Relationship Id="rId18" Type="http://schemas.openxmlformats.org/officeDocument/2006/relationships/image" Target="media/image17.jpeg"/><Relationship Id="rId13" Type="http://schemas.openxmlformats.org/officeDocument/2006/relationships/image" Target="media/image12.png"/><Relationship Id="rId47" Type="http://schemas.openxmlformats.org/officeDocument/2006/relationships/image" Target="media/image46.png"/><Relationship Id="rId42" Type="http://schemas.openxmlformats.org/officeDocument/2006/relationships/image" Target="media/image41.png"/><Relationship Id="rId34" Type="http://schemas.openxmlformats.org/officeDocument/2006/relationships/image" Target="media/image33.png"/><Relationship Id="rId21" Type="http://schemas.openxmlformats.org/officeDocument/2006/relationships/image" Target="media/image20.jpeg"/><Relationship Id="rId7" Type="http://schemas.openxmlformats.org/officeDocument/2006/relationships/image" Target="media/image6.png"/><Relationship Id="rId29" Type="http://schemas.openxmlformats.org/officeDocument/2006/relationships/image" Target="media/image28.png"/><Relationship Id="rId2" Type="http://schemas.openxmlformats.org/officeDocument/2006/relationships/image" Target="media/image2.png"/><Relationship Id="rId16" Type="http://schemas.openxmlformats.org/officeDocument/2006/relationships/image" Target="media/image15.png"/><Relationship Id="rId6" Type="http://schemas.openxmlformats.org/officeDocument/2006/relationships/image" Target="media/image5.png"/><Relationship Id="rId45" Type="http://schemas.openxmlformats.org/officeDocument/2006/relationships/image" Target="media/image44.png"/><Relationship Id="rId40" Type="http://schemas.openxmlformats.org/officeDocument/2006/relationships/image" Target="media/image39.png"/><Relationship Id="rId37" Type="http://schemas.openxmlformats.org/officeDocument/2006/relationships/image" Target="media/image36.png"/><Relationship Id="rId32" Type="http://schemas.openxmlformats.org/officeDocument/2006/relationships/image" Target="media/image31.png"/><Relationship Id="rId24" Type="http://schemas.openxmlformats.org/officeDocument/2006/relationships/image" Target="media/image23.jpeg"/><Relationship Id="rId11" Type="http://schemas.openxmlformats.org/officeDocument/2006/relationships/image" Target="media/image10.png"/><Relationship Id="rId1" Type="http://schemas.openxmlformats.org/officeDocument/2006/relationships/image" Target="media/image1.png"/><Relationship Id="rId5" Type="http://schemas.openxmlformats.org/officeDocument/2006/relationships/image" Target="media/image4.png"/><Relationship Id="rId36" Type="http://schemas.openxmlformats.org/officeDocument/2006/relationships/image" Target="media/image35.png"/><Relationship Id="rId28" Type="http://schemas.openxmlformats.org/officeDocument/2006/relationships/image" Target="media/image27.png"/><Relationship Id="rId23" Type="http://schemas.openxmlformats.org/officeDocument/2006/relationships/image" Target="media/image22.png"/><Relationship Id="rId15" Type="http://schemas.openxmlformats.org/officeDocument/2006/relationships/image" Target="media/image14.png"/><Relationship Id="rId44" Type="http://schemas.openxmlformats.org/officeDocument/2006/relationships/image" Target="media/image43.png"/><Relationship Id="rId31" Type="http://schemas.openxmlformats.org/officeDocument/2006/relationships/image" Target="media/image30.png"/><Relationship Id="rId19" Type="http://schemas.openxmlformats.org/officeDocument/2006/relationships/image" Target="media/image18.png"/><Relationship Id="rId10" Type="http://schemas.openxmlformats.org/officeDocument/2006/relationships/image" Target="media/image9.png"/><Relationship Id="rId9" Type="http://schemas.openxmlformats.org/officeDocument/2006/relationships/image" Target="media/image8.png"/><Relationship Id="rId48" Type="http://schemas.openxmlformats.org/officeDocument/2006/relationships/image" Target="media/image47.png"/><Relationship Id="rId43" Type="http://schemas.openxmlformats.org/officeDocument/2006/relationships/image" Target="media/image42.png"/><Relationship Id="rId4" Type="http://schemas.openxmlformats.org/officeDocument/2006/relationships/image" Target="media/image3.png"/><Relationship Id="rId35" Type="http://schemas.openxmlformats.org/officeDocument/2006/relationships/image" Target="media/image34.png"/><Relationship Id="rId30" Type="http://schemas.openxmlformats.org/officeDocument/2006/relationships/image" Target="media/image29.png"/><Relationship Id="rId27" Type="http://schemas.openxmlformats.org/officeDocument/2006/relationships/image" Target="media/image26.png"/><Relationship Id="rId22" Type="http://schemas.openxmlformats.org/officeDocument/2006/relationships/image" Target="media/image21.jpeg"/><Relationship Id="rId14" Type="http://schemas.openxmlformats.org/officeDocument/2006/relationships/image" Target="media/image13.jpeg"/><Relationship Id="rId8" Type="http://schemas.openxmlformats.org/officeDocument/2006/relationships/image" Target="media/image7.png"/><Relationship Id="rId3" Type="http://schemas.openxmlformats.org/officeDocument/2006/relationships/image" Target="NULL" TargetMode="External"/><Relationship Id="rId46" Type="http://schemas.openxmlformats.org/officeDocument/2006/relationships/image" Target="media/image45.png"/><Relationship Id="rId38" Type="http://schemas.openxmlformats.org/officeDocument/2006/relationships/image" Target="media/image37.png"/><Relationship Id="rId33" Type="http://schemas.openxmlformats.org/officeDocument/2006/relationships/image" Target="media/image32.png"/><Relationship Id="rId25" Type="http://schemas.openxmlformats.org/officeDocument/2006/relationships/image" Target="media/image24.jpeg"/><Relationship Id="rId17" Type="http://schemas.openxmlformats.org/officeDocument/2006/relationships/image" Target="media/image16.png"/><Relationship Id="rId12" Type="http://schemas.openxmlformats.org/officeDocument/2006/relationships/image" Target="media/image11.png"/><Relationship Id="rId41" Type="http://schemas.openxmlformats.org/officeDocument/2006/relationships/image" Target="media/image40.png"/><Relationship Id="rId20" Type="http://schemas.openxmlformats.org/officeDocument/2006/relationships/image" Target="media/image19.jpeg"/></Relationships>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theme" Target="theme/theme1.xml"/><Relationship Id="rId7"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www.wps.cn/officeDocument/2020/cellImage" Target="cellimages.xml"/><Relationship Id="rId5" Type="http://schemas.openxmlformats.org/officeDocument/2006/relationships/sharedStrings" Target="sharedStrings.xml"/><Relationship Id="rId10" Type="http://schemas.openxmlformats.org/officeDocument/2006/relationships/calcChain" Target="calcChain.xml"/><Relationship Id="rId4" Type="http://schemas.openxmlformats.org/officeDocument/2006/relationships/styles" Target="styles.xml"/><Relationship Id="rId9" Type="http://schemas.microsoft.com/office/2017/06/relationships/rdRichValueTypes" Target="richData/rdRichValueTypes.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tabSelected="1" workbookViewId="0">
      <selection activeCell="D6" sqref="D6"/>
    </sheetView>
  </sheetViews>
  <sheetFormatPr defaultColWidth="8.77734375" defaultRowHeight="14.4" x14ac:dyDescent="0.25"/>
  <cols>
    <col min="1" max="1" width="9.5546875"/>
    <col min="10" max="10" width="10.5546875"/>
    <col min="11" max="13" width="14"/>
    <col min="14" max="14" width="10.21875"/>
  </cols>
  <sheetData>
    <row r="1" spans="1:15" ht="15.6" x14ac:dyDescent="0.25">
      <c r="A1" s="2" t="s">
        <v>0</v>
      </c>
      <c r="B1" s="7" t="s">
        <v>56</v>
      </c>
      <c r="C1" s="8"/>
      <c r="D1" s="7" t="s">
        <v>57</v>
      </c>
      <c r="E1" s="8"/>
      <c r="F1" s="8" t="s">
        <v>1</v>
      </c>
      <c r="G1" s="8"/>
      <c r="H1" s="8"/>
      <c r="I1" s="5"/>
      <c r="J1" s="8">
        <v>588</v>
      </c>
      <c r="K1" s="8"/>
      <c r="L1" s="8">
        <v>589</v>
      </c>
      <c r="M1" s="8"/>
      <c r="N1" s="8">
        <v>590</v>
      </c>
      <c r="O1" s="8"/>
    </row>
    <row r="2" spans="1:15" ht="15.6" x14ac:dyDescent="0.25">
      <c r="A2" s="2"/>
      <c r="B2" s="2" t="s">
        <v>2</v>
      </c>
      <c r="C2" s="2" t="s">
        <v>3</v>
      </c>
      <c r="D2" s="2" t="s">
        <v>2</v>
      </c>
      <c r="E2" s="2" t="s">
        <v>3</v>
      </c>
      <c r="F2" s="2" t="s">
        <v>4</v>
      </c>
      <c r="G2" s="2" t="s">
        <v>5</v>
      </c>
      <c r="H2" s="2" t="s">
        <v>6</v>
      </c>
      <c r="I2" s="2"/>
      <c r="J2" s="2" t="s">
        <v>2</v>
      </c>
      <c r="K2" s="2" t="s">
        <v>3</v>
      </c>
      <c r="L2" s="2" t="s">
        <v>2</v>
      </c>
      <c r="M2" s="2" t="s">
        <v>3</v>
      </c>
      <c r="N2" s="2" t="s">
        <v>2</v>
      </c>
      <c r="O2" s="2" t="s">
        <v>3</v>
      </c>
    </row>
    <row r="3" spans="1:15" ht="15.6" x14ac:dyDescent="0.25">
      <c r="A3" s="2">
        <v>1</v>
      </c>
      <c r="B3" s="2">
        <v>1471</v>
      </c>
      <c r="C3" s="2">
        <v>17529</v>
      </c>
      <c r="D3" s="2">
        <v>6447</v>
      </c>
      <c r="E3" s="2">
        <v>17564</v>
      </c>
      <c r="F3" s="2">
        <v>5473.4780000000001</v>
      </c>
      <c r="G3" s="2">
        <v>3148.68</v>
      </c>
      <c r="H3" s="2">
        <v>4.0620000000000003</v>
      </c>
      <c r="I3" s="2"/>
      <c r="J3" s="2">
        <v>1471</v>
      </c>
      <c r="K3" s="2">
        <v>17529</v>
      </c>
      <c r="L3" s="2">
        <v>6447</v>
      </c>
      <c r="M3" s="2">
        <v>17564</v>
      </c>
      <c r="N3" s="2">
        <v>11422</v>
      </c>
      <c r="O3" s="2">
        <v>17603</v>
      </c>
    </row>
    <row r="4" spans="1:15" ht="15.6" x14ac:dyDescent="0.25">
      <c r="A4" s="2">
        <v>2</v>
      </c>
      <c r="B4" s="2">
        <v>1187</v>
      </c>
      <c r="C4" s="2">
        <v>18161</v>
      </c>
      <c r="D4" s="2">
        <v>6164</v>
      </c>
      <c r="E4" s="2">
        <v>18195</v>
      </c>
      <c r="F4" s="2">
        <v>5536.741</v>
      </c>
      <c r="G4" s="2">
        <v>3176.9520000000002</v>
      </c>
      <c r="H4" s="2">
        <v>3.69</v>
      </c>
      <c r="I4" s="2"/>
      <c r="J4" s="2">
        <v>1187</v>
      </c>
      <c r="K4" s="2">
        <v>18161</v>
      </c>
      <c r="L4" s="2">
        <v>6164</v>
      </c>
      <c r="M4" s="2">
        <v>18195</v>
      </c>
      <c r="N4" s="2">
        <v>11137</v>
      </c>
      <c r="O4" s="2">
        <v>18234</v>
      </c>
    </row>
    <row r="5" spans="1:15" ht="15.6" x14ac:dyDescent="0.25">
      <c r="A5" s="2">
        <v>3</v>
      </c>
      <c r="B5" s="2">
        <v>1315</v>
      </c>
      <c r="C5" s="2">
        <v>18636</v>
      </c>
      <c r="D5" s="2">
        <v>6290</v>
      </c>
      <c r="E5" s="2">
        <v>18671</v>
      </c>
      <c r="F5" s="2">
        <v>5584.5379999999996</v>
      </c>
      <c r="G5" s="2">
        <v>3164.11</v>
      </c>
      <c r="H5" s="2">
        <v>3.1389999999999998</v>
      </c>
      <c r="I5" s="2"/>
      <c r="J5" s="2">
        <v>1315</v>
      </c>
      <c r="K5" s="2">
        <v>18636</v>
      </c>
      <c r="L5" s="2">
        <v>6290</v>
      </c>
      <c r="M5" s="2">
        <v>18671</v>
      </c>
      <c r="N5" s="2">
        <v>11261</v>
      </c>
      <c r="O5" s="2">
        <v>18710</v>
      </c>
    </row>
    <row r="6" spans="1:15" ht="15.6" x14ac:dyDescent="0.25">
      <c r="A6" s="2">
        <v>4</v>
      </c>
      <c r="B6" s="2">
        <v>1109</v>
      </c>
      <c r="C6" s="2">
        <v>19333</v>
      </c>
      <c r="D6" s="2">
        <v>6084</v>
      </c>
      <c r="E6" s="2">
        <v>19368</v>
      </c>
      <c r="F6" s="2">
        <v>5653.9359999999997</v>
      </c>
      <c r="G6" s="2">
        <v>3184.4479999999999</v>
      </c>
      <c r="H6" s="2">
        <v>3.4220000000000002</v>
      </c>
      <c r="I6" s="2"/>
      <c r="J6" s="2">
        <v>1109</v>
      </c>
      <c r="K6" s="2">
        <v>19333</v>
      </c>
      <c r="L6" s="2">
        <v>6084</v>
      </c>
      <c r="M6" s="2">
        <v>19368</v>
      </c>
      <c r="N6" s="2"/>
      <c r="O6" s="2"/>
    </row>
    <row r="7" spans="1:15" ht="15.6" x14ac:dyDescent="0.25">
      <c r="A7" s="2">
        <v>5</v>
      </c>
      <c r="B7" s="3">
        <f t="shared" ref="B7:B12" si="0">-J7+14592</f>
        <v>2762</v>
      </c>
      <c r="C7" s="3">
        <f t="shared" ref="C7:C12" si="1">-K7+25728</f>
        <v>17679</v>
      </c>
      <c r="D7" s="3">
        <f t="shared" ref="D7:D12" si="2">-L7+14592</f>
        <v>7737</v>
      </c>
      <c r="E7" s="3">
        <f t="shared" ref="E7:E12" si="3">-M7+25728</f>
        <v>17713</v>
      </c>
      <c r="F7" s="3">
        <v>5488.16</v>
      </c>
      <c r="G7" s="3">
        <v>3019.8150000000001</v>
      </c>
      <c r="H7" s="3">
        <v>3.411</v>
      </c>
      <c r="I7" s="3"/>
      <c r="J7" s="3">
        <v>11830</v>
      </c>
      <c r="K7" s="3">
        <v>8049</v>
      </c>
      <c r="L7" s="3">
        <v>6855</v>
      </c>
      <c r="M7" s="3">
        <v>8015</v>
      </c>
      <c r="N7" s="4"/>
      <c r="O7" s="4"/>
    </row>
    <row r="8" spans="1:15" ht="15.6" x14ac:dyDescent="0.25">
      <c r="A8" s="2">
        <v>6</v>
      </c>
      <c r="B8" s="3">
        <f t="shared" si="0"/>
        <v>2702</v>
      </c>
      <c r="C8" s="3">
        <f t="shared" si="1"/>
        <v>17186</v>
      </c>
      <c r="D8" s="3">
        <f t="shared" si="2"/>
        <v>7678</v>
      </c>
      <c r="E8" s="3">
        <f t="shared" si="3"/>
        <v>17221</v>
      </c>
      <c r="F8" s="3">
        <v>5439.0360000000001</v>
      </c>
      <c r="G8" s="3">
        <v>3025.944</v>
      </c>
      <c r="H8" s="3">
        <v>3.4550000000000001</v>
      </c>
      <c r="I8" s="3"/>
      <c r="J8" s="3">
        <v>11890</v>
      </c>
      <c r="K8" s="3">
        <v>8542</v>
      </c>
      <c r="L8" s="3">
        <v>6914</v>
      </c>
      <c r="M8" s="3">
        <v>8507</v>
      </c>
      <c r="N8" s="4"/>
      <c r="O8" s="4"/>
    </row>
    <row r="9" spans="1:15" ht="15.6" x14ac:dyDescent="0.25">
      <c r="A9" s="2">
        <v>7</v>
      </c>
      <c r="B9" s="3">
        <f t="shared" si="0"/>
        <v>2040</v>
      </c>
      <c r="C9" s="3">
        <f t="shared" si="1"/>
        <v>17072</v>
      </c>
      <c r="D9" s="3">
        <f t="shared" si="2"/>
        <v>7016</v>
      </c>
      <c r="E9" s="3">
        <f t="shared" si="3"/>
        <v>17109</v>
      </c>
      <c r="F9" s="3">
        <v>5427.9049999999997</v>
      </c>
      <c r="G9" s="3">
        <v>3092.239</v>
      </c>
      <c r="H9" s="3">
        <v>3.532</v>
      </c>
      <c r="I9" s="3"/>
      <c r="J9" s="3">
        <v>12552</v>
      </c>
      <c r="K9" s="3">
        <v>8656</v>
      </c>
      <c r="L9" s="3">
        <v>7576</v>
      </c>
      <c r="M9" s="3">
        <v>8619</v>
      </c>
      <c r="N9" s="4"/>
      <c r="O9" s="4"/>
    </row>
    <row r="10" spans="1:15" ht="15.6" x14ac:dyDescent="0.25">
      <c r="A10" s="2">
        <v>8</v>
      </c>
      <c r="B10" s="3">
        <f t="shared" si="0"/>
        <v>1164</v>
      </c>
      <c r="C10" s="3">
        <f t="shared" si="1"/>
        <v>17837</v>
      </c>
      <c r="D10" s="3">
        <f t="shared" si="2"/>
        <v>6139</v>
      </c>
      <c r="E10" s="3">
        <f t="shared" si="3"/>
        <v>17871</v>
      </c>
      <c r="F10" s="3">
        <v>5504.6180000000004</v>
      </c>
      <c r="G10" s="3">
        <v>3179.5459999999998</v>
      </c>
      <c r="H10" s="3">
        <v>3.069</v>
      </c>
      <c r="I10" s="3"/>
      <c r="J10" s="3">
        <v>13428</v>
      </c>
      <c r="K10" s="3">
        <v>7891</v>
      </c>
      <c r="L10" s="3">
        <v>8453</v>
      </c>
      <c r="M10" s="3">
        <v>7857</v>
      </c>
      <c r="N10" s="4"/>
      <c r="O10" s="4"/>
    </row>
    <row r="11" spans="1:15" ht="15.6" x14ac:dyDescent="0.25">
      <c r="A11" s="2">
        <v>9</v>
      </c>
      <c r="B11" s="3">
        <f t="shared" si="0"/>
        <v>800</v>
      </c>
      <c r="C11" s="3">
        <f t="shared" si="1"/>
        <v>16978</v>
      </c>
      <c r="D11" s="3">
        <f t="shared" si="2"/>
        <v>5774</v>
      </c>
      <c r="E11" s="3">
        <f t="shared" si="3"/>
        <v>17013</v>
      </c>
      <c r="F11" s="3">
        <v>5418.5029999999997</v>
      </c>
      <c r="G11" s="3">
        <v>3216.14</v>
      </c>
      <c r="H11" s="3">
        <v>3.7930000000000001</v>
      </c>
      <c r="I11" s="3"/>
      <c r="J11" s="3">
        <v>13792</v>
      </c>
      <c r="K11" s="3">
        <v>8750</v>
      </c>
      <c r="L11" s="3">
        <v>8818</v>
      </c>
      <c r="M11" s="3">
        <v>8715</v>
      </c>
      <c r="N11" s="4"/>
      <c r="O11" s="4"/>
    </row>
    <row r="12" spans="1:15" ht="15.6" x14ac:dyDescent="0.25">
      <c r="A12" s="2">
        <v>10</v>
      </c>
      <c r="B12" s="3">
        <f t="shared" si="0"/>
        <v>1361</v>
      </c>
      <c r="C12" s="3">
        <f t="shared" si="1"/>
        <v>16237</v>
      </c>
      <c r="D12" s="3">
        <f t="shared" si="2"/>
        <v>6337</v>
      </c>
      <c r="E12" s="3">
        <f t="shared" si="3"/>
        <v>16270</v>
      </c>
      <c r="F12" s="3">
        <v>5344.4790000000003</v>
      </c>
      <c r="G12" s="3">
        <v>3160.3670000000002</v>
      </c>
      <c r="H12" s="3">
        <v>3.4529999999999998</v>
      </c>
      <c r="I12" s="3"/>
      <c r="J12" s="3">
        <v>13231</v>
      </c>
      <c r="K12" s="3">
        <v>9491</v>
      </c>
      <c r="L12" s="3">
        <v>8255</v>
      </c>
      <c r="M12" s="3">
        <v>9458</v>
      </c>
      <c r="N12" s="4"/>
      <c r="O12" s="4"/>
    </row>
    <row r="13" spans="1:15" ht="15.6" x14ac:dyDescent="0.25">
      <c r="A13" s="2">
        <v>11</v>
      </c>
      <c r="B13">
        <v>4124.8500000000004</v>
      </c>
      <c r="C13">
        <v>18444.974999999999</v>
      </c>
      <c r="D13">
        <v>9100.35</v>
      </c>
      <c r="E13">
        <v>18480.235000000001</v>
      </c>
      <c r="F13">
        <v>5564.3059999999996</v>
      </c>
      <c r="G13">
        <v>2883.4245000000001</v>
      </c>
      <c r="H13">
        <v>3.51</v>
      </c>
      <c r="J13">
        <v>4124.8500000000004</v>
      </c>
      <c r="K13">
        <v>18444.974999999999</v>
      </c>
      <c r="L13">
        <v>9100.35</v>
      </c>
      <c r="M13">
        <v>18480.235000000001</v>
      </c>
    </row>
    <row r="14" spans="1:15" ht="15.6" x14ac:dyDescent="0.25">
      <c r="A14" s="2">
        <v>12</v>
      </c>
      <c r="B14">
        <v>3228.5050000000001</v>
      </c>
      <c r="C14">
        <v>19448.810000000001</v>
      </c>
      <c r="D14">
        <v>8239.11</v>
      </c>
      <c r="E14">
        <v>19484.224999999999</v>
      </c>
      <c r="F14">
        <v>5660.2934999999998</v>
      </c>
      <c r="G14">
        <v>2969.7455</v>
      </c>
      <c r="H14">
        <v>19.987500000000001</v>
      </c>
      <c r="J14">
        <v>3228.5050000000001</v>
      </c>
      <c r="K14">
        <v>19448.810000000001</v>
      </c>
      <c r="L14">
        <v>8239.11</v>
      </c>
      <c r="M14">
        <v>19484.224999999999</v>
      </c>
    </row>
    <row r="15" spans="1:15" ht="15.6" x14ac:dyDescent="0.25">
      <c r="A15" s="2">
        <v>13</v>
      </c>
      <c r="B15">
        <v>3495.9549999999999</v>
      </c>
      <c r="C15">
        <v>19393.965</v>
      </c>
      <c r="D15">
        <v>8488.6149999999998</v>
      </c>
      <c r="E15">
        <v>19429.86</v>
      </c>
      <c r="F15">
        <v>5656.8924999999999</v>
      </c>
      <c r="G15">
        <v>2944.6325000000002</v>
      </c>
      <c r="H15">
        <v>12.308999999999999</v>
      </c>
      <c r="J15">
        <v>3495.9549999999999</v>
      </c>
      <c r="K15">
        <v>19393.965</v>
      </c>
      <c r="L15">
        <v>8488.6149999999998</v>
      </c>
      <c r="M15">
        <v>19429.86</v>
      </c>
    </row>
    <row r="16" spans="1:15" ht="15.6" x14ac:dyDescent="0.25">
      <c r="A16" s="2">
        <v>14</v>
      </c>
      <c r="B16">
        <v>2768.4749999999999</v>
      </c>
      <c r="C16">
        <v>18296.895</v>
      </c>
      <c r="D16">
        <v>7743.84</v>
      </c>
      <c r="E16">
        <v>18331.650000000001</v>
      </c>
      <c r="F16">
        <v>5550.0249999999996</v>
      </c>
      <c r="G16">
        <v>3019.0365000000002</v>
      </c>
      <c r="H16">
        <v>3.371</v>
      </c>
      <c r="J16">
        <v>2768.4749999999999</v>
      </c>
      <c r="K16">
        <v>18296.895</v>
      </c>
      <c r="L16">
        <v>7743.84</v>
      </c>
      <c r="M16">
        <v>18331.650000000001</v>
      </c>
    </row>
    <row r="17" spans="1:16" ht="15.6" x14ac:dyDescent="0.25">
      <c r="A17" s="2">
        <v>15</v>
      </c>
      <c r="B17">
        <v>2126.96</v>
      </c>
      <c r="C17">
        <v>19400.59</v>
      </c>
      <c r="D17">
        <v>7103.8950000000004</v>
      </c>
      <c r="E17">
        <v>19436.150000000001</v>
      </c>
      <c r="F17">
        <v>5660.2640000000001</v>
      </c>
      <c r="G17">
        <v>3082.5025000000001</v>
      </c>
      <c r="H17">
        <v>4.351</v>
      </c>
      <c r="J17">
        <v>2126.96</v>
      </c>
      <c r="K17">
        <v>19400.59</v>
      </c>
      <c r="L17">
        <v>7103.8950000000004</v>
      </c>
      <c r="M17">
        <v>19436.150000000001</v>
      </c>
    </row>
    <row r="18" spans="1:16" ht="15.6" x14ac:dyDescent="0.25">
      <c r="A18" s="2">
        <v>17</v>
      </c>
      <c r="B18" s="6">
        <v>1264.4449999999999</v>
      </c>
      <c r="C18" s="6">
        <v>20133</v>
      </c>
      <c r="D18" s="6">
        <v>6240.42</v>
      </c>
      <c r="E18" s="6">
        <v>20169.09</v>
      </c>
      <c r="F18" s="6">
        <v>5733.8104999999996</v>
      </c>
      <c r="G18" s="6">
        <v>3168.4135000000001</v>
      </c>
      <c r="H18" s="6">
        <v>3.8650000000000002</v>
      </c>
      <c r="I18" s="6"/>
      <c r="J18">
        <v>1264.4449999999999</v>
      </c>
      <c r="K18">
        <v>20133</v>
      </c>
      <c r="L18">
        <v>6240.42</v>
      </c>
      <c r="M18">
        <v>20169.09</v>
      </c>
      <c r="P18" s="6"/>
    </row>
    <row r="19" spans="1:16" ht="15.6" x14ac:dyDescent="0.25">
      <c r="A19" s="2">
        <v>18</v>
      </c>
      <c r="B19">
        <v>1059.345</v>
      </c>
      <c r="C19">
        <v>20053.52</v>
      </c>
      <c r="D19">
        <v>6038.44</v>
      </c>
      <c r="E19">
        <v>20088.584999999999</v>
      </c>
      <c r="F19">
        <v>5725.7263329999996</v>
      </c>
      <c r="G19">
        <v>3188.7179999999998</v>
      </c>
      <c r="H19">
        <v>4.7673333329999998</v>
      </c>
      <c r="J19">
        <v>1059.345</v>
      </c>
      <c r="K19">
        <v>20053.52</v>
      </c>
      <c r="L19">
        <v>6038.44</v>
      </c>
      <c r="M19">
        <v>20088.584999999999</v>
      </c>
    </row>
    <row r="20" spans="1:16" ht="15.6" x14ac:dyDescent="0.25">
      <c r="A20" s="2">
        <v>19</v>
      </c>
      <c r="B20">
        <v>3482.38</v>
      </c>
      <c r="C20">
        <v>20454.080000000002</v>
      </c>
      <c r="D20">
        <v>8457.9699999999993</v>
      </c>
      <c r="E20">
        <v>20489.375</v>
      </c>
      <c r="F20">
        <v>5765.0924999999997</v>
      </c>
      <c r="G20">
        <v>2946.8225000000002</v>
      </c>
      <c r="H20">
        <v>3.8235000000000001</v>
      </c>
      <c r="J20">
        <v>3482.38</v>
      </c>
      <c r="K20">
        <v>20454.080000000002</v>
      </c>
      <c r="L20">
        <v>8457.9699999999993</v>
      </c>
      <c r="M20">
        <v>20489.375</v>
      </c>
    </row>
    <row r="21" spans="1:16" ht="15.6" x14ac:dyDescent="0.25">
      <c r="A21" s="2">
        <v>21</v>
      </c>
      <c r="B21" s="3">
        <f t="shared" ref="B21:B38" si="4">-J21+14592</f>
        <v>4982.5</v>
      </c>
      <c r="C21" s="3">
        <f t="shared" ref="C21:C38" si="5">-K21+25728</f>
        <v>16356.33333333333</v>
      </c>
      <c r="D21" s="3">
        <f t="shared" ref="D21:D38" si="6">-L21+14592</f>
        <v>9958.3333333333303</v>
      </c>
      <c r="E21" s="3">
        <f t="shared" ref="E21:E38" si="7">-M21+25728</f>
        <v>16391.333333333328</v>
      </c>
      <c r="F21" s="2">
        <v>5355.2610000000004</v>
      </c>
      <c r="G21" s="2">
        <v>2798.4760000000001</v>
      </c>
      <c r="H21" s="2">
        <v>3.79</v>
      </c>
      <c r="I21" s="2"/>
      <c r="J21" s="2">
        <v>9609.5</v>
      </c>
      <c r="K21" s="2">
        <v>9371.6666666666697</v>
      </c>
      <c r="L21" s="2">
        <v>4633.6666666666697</v>
      </c>
      <c r="M21" s="2">
        <v>9336.6666666666697</v>
      </c>
    </row>
    <row r="22" spans="1:16" ht="15.6" x14ac:dyDescent="0.25">
      <c r="A22" s="2">
        <v>22</v>
      </c>
      <c r="B22" s="3">
        <f t="shared" si="4"/>
        <v>4820</v>
      </c>
      <c r="C22" s="3">
        <f t="shared" si="5"/>
        <v>16993.833333333328</v>
      </c>
      <c r="D22" s="3">
        <f t="shared" si="6"/>
        <v>9795.6666666666697</v>
      </c>
      <c r="E22" s="3">
        <f t="shared" si="7"/>
        <v>17028.5</v>
      </c>
      <c r="F22" s="2">
        <v>5418.9539999999997</v>
      </c>
      <c r="G22" s="2">
        <v>2814.4340000000002</v>
      </c>
      <c r="H22" s="2">
        <v>4.0279999999999996</v>
      </c>
      <c r="I22" s="2"/>
      <c r="J22" s="2">
        <v>9772</v>
      </c>
      <c r="K22" s="2">
        <v>8734.1666666666697</v>
      </c>
      <c r="L22" s="2">
        <v>4796.3333333333303</v>
      </c>
      <c r="M22" s="2">
        <v>8699.5</v>
      </c>
    </row>
    <row r="23" spans="1:16" ht="15.6" x14ac:dyDescent="0.25">
      <c r="A23" s="2">
        <v>23</v>
      </c>
      <c r="B23" s="3">
        <f t="shared" si="4"/>
        <v>4090</v>
      </c>
      <c r="C23" s="3">
        <f t="shared" si="5"/>
        <v>18521.833333333328</v>
      </c>
      <c r="D23" s="3">
        <f t="shared" si="6"/>
        <v>9066</v>
      </c>
      <c r="E23" s="3">
        <f t="shared" si="7"/>
        <v>18557.666666666672</v>
      </c>
      <c r="F23" s="2">
        <v>5571.9359999999997</v>
      </c>
      <c r="G23" s="2">
        <v>2886.875</v>
      </c>
      <c r="H23" s="2">
        <v>4.1219999999999999</v>
      </c>
      <c r="I23" s="2"/>
      <c r="J23" s="2">
        <v>10502</v>
      </c>
      <c r="K23" s="2">
        <v>7206.1666666666697</v>
      </c>
      <c r="L23" s="2">
        <v>5526</v>
      </c>
      <c r="M23" s="2">
        <v>7170.3333333333303</v>
      </c>
    </row>
    <row r="24" spans="1:16" ht="15.6" x14ac:dyDescent="0.25">
      <c r="A24" s="2">
        <v>24</v>
      </c>
      <c r="B24" s="3">
        <f t="shared" si="4"/>
        <v>4594.8333333333303</v>
      </c>
      <c r="C24" s="3">
        <f t="shared" si="5"/>
        <v>15469.5</v>
      </c>
      <c r="D24" s="3">
        <f t="shared" si="6"/>
        <v>9571.5</v>
      </c>
      <c r="E24" s="3">
        <f t="shared" si="7"/>
        <v>15504.333333333299</v>
      </c>
      <c r="F24" s="2">
        <v>5266.4639999999999</v>
      </c>
      <c r="G24" s="2">
        <v>2837.3130000000001</v>
      </c>
      <c r="H24" s="2">
        <v>5.1420000000000003</v>
      </c>
      <c r="I24" s="2"/>
      <c r="J24" s="2">
        <v>9997.1666666666697</v>
      </c>
      <c r="K24" s="2">
        <v>10258.5</v>
      </c>
      <c r="L24" s="2">
        <v>5020.5</v>
      </c>
      <c r="M24" s="2">
        <v>10223.666666666701</v>
      </c>
    </row>
    <row r="25" spans="1:16" ht="15.6" x14ac:dyDescent="0.25">
      <c r="A25" s="2">
        <v>25</v>
      </c>
      <c r="B25" s="3">
        <f t="shared" si="4"/>
        <v>2943.5</v>
      </c>
      <c r="C25" s="3">
        <f t="shared" si="5"/>
        <v>16142.83333333333</v>
      </c>
      <c r="D25" s="3">
        <f t="shared" si="6"/>
        <v>7919</v>
      </c>
      <c r="E25" s="3">
        <f t="shared" si="7"/>
        <v>16177.83333333333</v>
      </c>
      <c r="F25" s="2">
        <v>5326.8649999999998</v>
      </c>
      <c r="G25" s="2">
        <v>3019.692</v>
      </c>
      <c r="H25" s="2">
        <v>3.855</v>
      </c>
      <c r="I25" s="2"/>
      <c r="J25" s="2">
        <v>11648.5</v>
      </c>
      <c r="K25" s="2">
        <v>9585.1666666666697</v>
      </c>
      <c r="L25" s="2">
        <v>6673</v>
      </c>
      <c r="M25" s="2">
        <v>9550.1666666666697</v>
      </c>
    </row>
    <row r="26" spans="1:16" ht="15.6" x14ac:dyDescent="0.25">
      <c r="A26" s="2">
        <v>26</v>
      </c>
      <c r="B26" s="3">
        <f t="shared" si="4"/>
        <v>4372</v>
      </c>
      <c r="C26" s="3">
        <f t="shared" si="5"/>
        <v>17885.166666666672</v>
      </c>
      <c r="D26" s="3">
        <f t="shared" si="6"/>
        <v>9347.3333333333303</v>
      </c>
      <c r="E26" s="3">
        <f t="shared" si="7"/>
        <v>17919.833333333328</v>
      </c>
      <c r="F26" s="2">
        <v>5508.2449999999999</v>
      </c>
      <c r="G26" s="2">
        <v>2858.8969999999999</v>
      </c>
      <c r="H26" s="2">
        <v>3.6579999999999999</v>
      </c>
      <c r="I26" s="2"/>
      <c r="J26" s="3">
        <v>10220</v>
      </c>
      <c r="K26" s="3">
        <v>7842.8333333333303</v>
      </c>
      <c r="L26" s="3">
        <v>5244.6666666666697</v>
      </c>
      <c r="M26" s="3">
        <v>7808.1666666666697</v>
      </c>
    </row>
    <row r="27" spans="1:16" ht="15.6" x14ac:dyDescent="0.25">
      <c r="A27" s="2">
        <v>28</v>
      </c>
      <c r="B27" s="3">
        <f t="shared" si="4"/>
        <v>4717</v>
      </c>
      <c r="C27" s="3">
        <f t="shared" si="5"/>
        <v>19935</v>
      </c>
      <c r="D27" s="3">
        <f t="shared" si="6"/>
        <v>9690</v>
      </c>
      <c r="E27" s="3">
        <f t="shared" si="7"/>
        <v>19962</v>
      </c>
      <c r="F27" s="2">
        <v>5712.8280000000004</v>
      </c>
      <c r="G27" s="2">
        <v>2823.7060000000001</v>
      </c>
      <c r="H27" s="2">
        <v>3.5859999999999999</v>
      </c>
      <c r="I27" s="2"/>
      <c r="J27" s="2">
        <v>9875</v>
      </c>
      <c r="K27" s="2">
        <v>5793</v>
      </c>
      <c r="L27" s="2">
        <v>4902</v>
      </c>
      <c r="M27" s="2">
        <v>5766</v>
      </c>
    </row>
    <row r="28" spans="1:16" ht="15.6" x14ac:dyDescent="0.25">
      <c r="A28" s="2">
        <v>29</v>
      </c>
      <c r="B28" s="3">
        <f t="shared" si="4"/>
        <v>4254</v>
      </c>
      <c r="C28" s="3">
        <f t="shared" si="5"/>
        <v>20905</v>
      </c>
      <c r="D28" s="3">
        <f t="shared" si="6"/>
        <v>9230</v>
      </c>
      <c r="E28" s="3">
        <f t="shared" si="7"/>
        <v>20937</v>
      </c>
      <c r="F28" s="2">
        <v>5809.9560000000001</v>
      </c>
      <c r="G28" s="2">
        <v>2869.6559999999999</v>
      </c>
      <c r="H28" s="2">
        <v>3.573</v>
      </c>
      <c r="I28" s="2"/>
      <c r="J28" s="2">
        <v>10338</v>
      </c>
      <c r="K28" s="2">
        <v>4823</v>
      </c>
      <c r="L28" s="2">
        <v>5362</v>
      </c>
      <c r="M28" s="2">
        <v>4791</v>
      </c>
    </row>
    <row r="29" spans="1:16" ht="15.6" x14ac:dyDescent="0.25">
      <c r="A29" s="2">
        <v>30</v>
      </c>
      <c r="B29" s="3">
        <f t="shared" si="4"/>
        <v>4540</v>
      </c>
      <c r="C29" s="3">
        <f t="shared" si="5"/>
        <v>20659</v>
      </c>
      <c r="D29" s="3">
        <f t="shared" si="6"/>
        <v>9520</v>
      </c>
      <c r="E29" s="3">
        <f t="shared" si="7"/>
        <v>20685</v>
      </c>
      <c r="F29" s="2">
        <v>5784.0379999999996</v>
      </c>
      <c r="G29" s="2">
        <v>2840.5390000000002</v>
      </c>
      <c r="H29" s="2">
        <v>3.7429999999999999</v>
      </c>
      <c r="I29" s="2"/>
      <c r="J29" s="2">
        <v>10052</v>
      </c>
      <c r="K29" s="2">
        <v>5069</v>
      </c>
      <c r="L29" s="2">
        <v>5072</v>
      </c>
      <c r="M29" s="2">
        <v>5043</v>
      </c>
    </row>
    <row r="30" spans="1:16" ht="15.6" x14ac:dyDescent="0.25">
      <c r="A30" s="2">
        <v>31</v>
      </c>
      <c r="B30" s="3">
        <f t="shared" si="4"/>
        <v>6192</v>
      </c>
      <c r="C30" s="3">
        <f t="shared" si="5"/>
        <v>20860</v>
      </c>
      <c r="D30" s="3">
        <f t="shared" si="6"/>
        <v>11168</v>
      </c>
      <c r="E30" s="3">
        <f t="shared" si="7"/>
        <v>20895</v>
      </c>
      <c r="F30" s="2">
        <v>5805.06</v>
      </c>
      <c r="G30" s="2">
        <v>2675.8409999999999</v>
      </c>
      <c r="H30" s="2">
        <v>3.8029999999999999</v>
      </c>
      <c r="I30" s="2"/>
      <c r="J30" s="2">
        <v>8400</v>
      </c>
      <c r="K30" s="2">
        <v>4868</v>
      </c>
      <c r="L30" s="2">
        <v>3424</v>
      </c>
      <c r="M30" s="2">
        <v>4833</v>
      </c>
    </row>
    <row r="31" spans="1:16" ht="15.6" x14ac:dyDescent="0.25">
      <c r="A31" s="2">
        <v>32</v>
      </c>
      <c r="B31" s="3">
        <f t="shared" si="4"/>
        <v>5969</v>
      </c>
      <c r="C31" s="3">
        <f t="shared" si="5"/>
        <v>19922</v>
      </c>
      <c r="D31" s="3">
        <f t="shared" si="6"/>
        <v>10968</v>
      </c>
      <c r="E31" s="3">
        <f t="shared" si="7"/>
        <v>19955</v>
      </c>
      <c r="F31" s="2">
        <v>5711.0060000000003</v>
      </c>
      <c r="G31" s="2">
        <v>2698.585</v>
      </c>
      <c r="H31" s="2">
        <v>4.0720000000000001</v>
      </c>
      <c r="I31" s="2"/>
      <c r="J31" s="2">
        <v>8623</v>
      </c>
      <c r="K31" s="2">
        <v>5806</v>
      </c>
      <c r="L31" s="2">
        <v>3624</v>
      </c>
      <c r="M31" s="2">
        <v>5773</v>
      </c>
    </row>
    <row r="32" spans="1:16" ht="15.6" x14ac:dyDescent="0.25">
      <c r="A32" s="2">
        <v>33</v>
      </c>
      <c r="B32" s="3">
        <f t="shared" si="4"/>
        <v>3508</v>
      </c>
      <c r="C32" s="3">
        <f t="shared" si="5"/>
        <v>19370</v>
      </c>
      <c r="D32" s="3">
        <f t="shared" si="6"/>
        <v>8486</v>
      </c>
      <c r="E32" s="3">
        <f t="shared" si="7"/>
        <v>19404</v>
      </c>
      <c r="F32" s="2">
        <v>5656.8810000000003</v>
      </c>
      <c r="G32" s="2">
        <v>2944.6129999999998</v>
      </c>
      <c r="H32" s="2">
        <v>3.5960000000000001</v>
      </c>
      <c r="I32" s="2"/>
      <c r="J32" s="2">
        <v>11084</v>
      </c>
      <c r="K32" s="2">
        <v>6358</v>
      </c>
      <c r="L32" s="2">
        <v>6106</v>
      </c>
      <c r="M32" s="2">
        <v>6324</v>
      </c>
    </row>
    <row r="33" spans="1:15" ht="15.6" x14ac:dyDescent="0.25">
      <c r="A33" s="2">
        <v>34</v>
      </c>
      <c r="B33" s="3">
        <f t="shared" si="4"/>
        <v>5925</v>
      </c>
      <c r="C33" s="3">
        <f t="shared" si="5"/>
        <v>18253</v>
      </c>
      <c r="D33" s="3">
        <f t="shared" si="6"/>
        <v>10901</v>
      </c>
      <c r="E33" s="3">
        <f t="shared" si="7"/>
        <v>18288</v>
      </c>
      <c r="F33" s="2">
        <v>5544.3050000000003</v>
      </c>
      <c r="G33" s="2">
        <v>2703.576</v>
      </c>
      <c r="H33" s="2">
        <v>4.1360000000000001</v>
      </c>
      <c r="I33" s="2"/>
      <c r="J33" s="2">
        <v>8667</v>
      </c>
      <c r="K33" s="2">
        <v>7475</v>
      </c>
      <c r="L33" s="2">
        <v>3691</v>
      </c>
      <c r="M33" s="2">
        <v>7440</v>
      </c>
      <c r="N33" s="2"/>
      <c r="O33" s="2"/>
    </row>
    <row r="34" spans="1:15" ht="15.6" x14ac:dyDescent="0.25">
      <c r="A34" s="2">
        <v>35</v>
      </c>
      <c r="B34" s="3">
        <f t="shared" si="4"/>
        <v>4679</v>
      </c>
      <c r="C34" s="3">
        <f t="shared" si="5"/>
        <v>17911</v>
      </c>
      <c r="D34" s="3">
        <f t="shared" si="6"/>
        <v>9655</v>
      </c>
      <c r="E34" s="3">
        <f t="shared" si="7"/>
        <v>17946</v>
      </c>
      <c r="F34" s="2">
        <v>5510.6890000000003</v>
      </c>
      <c r="G34" s="2">
        <v>2828.1460000000002</v>
      </c>
      <c r="H34" s="2">
        <v>3.823</v>
      </c>
      <c r="I34" s="2"/>
      <c r="J34" s="2">
        <v>9913</v>
      </c>
      <c r="K34" s="2">
        <v>7817</v>
      </c>
      <c r="L34" s="2">
        <v>4937</v>
      </c>
      <c r="M34" s="2">
        <v>7782</v>
      </c>
      <c r="N34" s="2"/>
      <c r="O34" s="2"/>
    </row>
    <row r="35" spans="1:15" ht="15.6" x14ac:dyDescent="0.25">
      <c r="A35" s="2">
        <v>36</v>
      </c>
      <c r="B35" s="3">
        <f t="shared" si="4"/>
        <v>6641</v>
      </c>
      <c r="C35" s="3">
        <f t="shared" si="5"/>
        <v>17316</v>
      </c>
      <c r="D35" s="3">
        <f t="shared" si="6"/>
        <v>11617</v>
      </c>
      <c r="E35" s="3">
        <f t="shared" si="7"/>
        <v>17351</v>
      </c>
      <c r="F35" s="2">
        <v>5450.866</v>
      </c>
      <c r="G35" s="2">
        <v>2632.18</v>
      </c>
      <c r="H35" s="2">
        <v>3.8420000000000001</v>
      </c>
      <c r="I35" s="2"/>
      <c r="J35" s="2">
        <v>7951</v>
      </c>
      <c r="K35" s="2">
        <v>8412</v>
      </c>
      <c r="L35" s="2">
        <v>2975</v>
      </c>
      <c r="M35" s="2">
        <v>8377</v>
      </c>
      <c r="N35" s="2"/>
      <c r="O35" s="2"/>
    </row>
    <row r="36" spans="1:15" ht="15.6" x14ac:dyDescent="0.25">
      <c r="A36" s="2">
        <v>37</v>
      </c>
      <c r="B36" s="3">
        <f t="shared" si="4"/>
        <v>5890</v>
      </c>
      <c r="C36" s="3">
        <f t="shared" si="5"/>
        <v>16998</v>
      </c>
      <c r="D36" s="3">
        <f t="shared" si="6"/>
        <v>10865</v>
      </c>
      <c r="E36" s="3">
        <f t="shared" si="7"/>
        <v>17032</v>
      </c>
      <c r="F36" s="2">
        <v>5419.18</v>
      </c>
      <c r="G36" s="2">
        <v>2707.5079999999998</v>
      </c>
      <c r="H36" s="2">
        <v>3.75</v>
      </c>
      <c r="I36" s="2"/>
      <c r="J36" s="2">
        <v>8702</v>
      </c>
      <c r="K36" s="2">
        <v>8730</v>
      </c>
      <c r="L36" s="2">
        <v>3727</v>
      </c>
      <c r="M36" s="2">
        <v>8696</v>
      </c>
      <c r="N36" s="2"/>
      <c r="O36" s="2"/>
    </row>
    <row r="37" spans="1:15" ht="15.6" x14ac:dyDescent="0.25">
      <c r="A37" s="2">
        <v>38</v>
      </c>
      <c r="B37" s="3">
        <f t="shared" si="4"/>
        <v>6382</v>
      </c>
      <c r="C37" s="3">
        <f t="shared" si="5"/>
        <v>16125</v>
      </c>
      <c r="D37" s="3">
        <f t="shared" si="6"/>
        <v>11359</v>
      </c>
      <c r="E37" s="3">
        <f t="shared" si="7"/>
        <v>16160</v>
      </c>
      <c r="F37" s="2">
        <v>5331.8</v>
      </c>
      <c r="G37" s="2">
        <v>2658.9740000000002</v>
      </c>
      <c r="H37" s="2">
        <v>3.9180000000000001</v>
      </c>
      <c r="I37" s="2"/>
      <c r="J37" s="2">
        <v>8210</v>
      </c>
      <c r="K37" s="2">
        <v>9603</v>
      </c>
      <c r="L37" s="2">
        <v>3233</v>
      </c>
      <c r="M37" s="2">
        <v>9568</v>
      </c>
      <c r="N37" s="2"/>
      <c r="O37" s="2"/>
    </row>
    <row r="38" spans="1:15" ht="15.6" x14ac:dyDescent="0.25">
      <c r="A38" s="2">
        <v>39</v>
      </c>
      <c r="B38" s="3">
        <f t="shared" si="4"/>
        <v>7319</v>
      </c>
      <c r="C38" s="3">
        <f t="shared" si="5"/>
        <v>16894</v>
      </c>
      <c r="D38" s="3">
        <f t="shared" si="6"/>
        <v>12295</v>
      </c>
      <c r="E38" s="3">
        <f t="shared" si="7"/>
        <v>16930</v>
      </c>
      <c r="F38" s="2">
        <v>5408.12</v>
      </c>
      <c r="G38" s="2">
        <v>2564.6529999999998</v>
      </c>
      <c r="H38" s="2">
        <v>3.81</v>
      </c>
      <c r="I38" s="2"/>
      <c r="J38" s="2">
        <v>7273</v>
      </c>
      <c r="K38" s="2">
        <v>8834</v>
      </c>
      <c r="L38" s="2">
        <v>2297</v>
      </c>
      <c r="M38" s="2">
        <v>8798</v>
      </c>
      <c r="N38" s="2"/>
      <c r="O38" s="2"/>
    </row>
    <row r="39" spans="1:15" ht="15.6" x14ac:dyDescent="0.25">
      <c r="A39" s="2"/>
    </row>
  </sheetData>
  <mergeCells count="6">
    <mergeCell ref="B1:C1"/>
    <mergeCell ref="D1:E1"/>
    <mergeCell ref="J1:K1"/>
    <mergeCell ref="L1:M1"/>
    <mergeCell ref="N1:O1"/>
    <mergeCell ref="F1:H1"/>
  </mergeCells>
  <phoneticPr fontId="3"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8"/>
  <sheetViews>
    <sheetView topLeftCell="A47" workbookViewId="0">
      <selection activeCell="C51" sqref="C51"/>
    </sheetView>
  </sheetViews>
  <sheetFormatPr defaultColWidth="8.77734375" defaultRowHeight="100.05" customHeight="1" x14ac:dyDescent="0.25"/>
  <cols>
    <col min="1" max="1" width="10.5546875" customWidth="1"/>
    <col min="2" max="2" width="40.5546875" style="1" customWidth="1"/>
    <col min="3" max="3" width="50.5546875" customWidth="1"/>
  </cols>
  <sheetData>
    <row r="1" spans="1:3" ht="100.05" customHeight="1" x14ac:dyDescent="0.25">
      <c r="A1" t="s">
        <v>0</v>
      </c>
      <c r="B1" s="1" t="s">
        <v>7</v>
      </c>
      <c r="C1" t="s">
        <v>8</v>
      </c>
    </row>
    <row r="2" spans="1:3" ht="100.05" customHeight="1" x14ac:dyDescent="0.25">
      <c r="A2">
        <v>1</v>
      </c>
      <c r="B2" s="1" t="s">
        <v>9</v>
      </c>
      <c r="C2" t="e" vm="1">
        <f ca="1">_xlfn.DISPIMG("ID_4424F24B18A74B089107CCDFAA7D39E5",1)</f>
        <v>#NAME?</v>
      </c>
    </row>
    <row r="3" spans="1:3" ht="100.05" customHeight="1" x14ac:dyDescent="0.25">
      <c r="A3">
        <v>2</v>
      </c>
      <c r="B3" s="1" t="s">
        <v>10</v>
      </c>
      <c r="C3" t="e" vm="1">
        <f ca="1">_xlfn.DISPIMG("ID_6F2BD0F18BFA43E9BB3ADE03E0AB66E6",1)</f>
        <v>#NAME?</v>
      </c>
    </row>
    <row r="4" spans="1:3" ht="100.05" customHeight="1" x14ac:dyDescent="0.25">
      <c r="A4">
        <v>3</v>
      </c>
      <c r="B4" s="1" t="s">
        <v>11</v>
      </c>
      <c r="C4" t="e" vm="1">
        <f ca="1">_xlfn.DISPIMG("ID_D7DF829F24AC4268A6094774BA82DF58",1)</f>
        <v>#NAME?</v>
      </c>
    </row>
    <row r="5" spans="1:3" ht="100.05" customHeight="1" x14ac:dyDescent="0.25">
      <c r="A5">
        <v>4</v>
      </c>
      <c r="B5" s="1" t="s">
        <v>12</v>
      </c>
      <c r="C5" t="e" vm="1">
        <f ca="1">_xlfn.DISPIMG("ID_3D7CBE4536F240ADAC51C139787827A8",1)</f>
        <v>#NAME?</v>
      </c>
    </row>
    <row r="6" spans="1:3" ht="100.05" customHeight="1" x14ac:dyDescent="0.25">
      <c r="A6">
        <v>5</v>
      </c>
      <c r="B6" s="1" t="s">
        <v>13</v>
      </c>
      <c r="C6" t="e" vm="1">
        <f ca="1">_xlfn.DISPIMG("ID_5B5862C61D654A8C9E3972A35CCC90D4",1)</f>
        <v>#NAME?</v>
      </c>
    </row>
    <row r="7" spans="1:3" ht="100.05" customHeight="1" x14ac:dyDescent="0.25">
      <c r="A7">
        <v>6</v>
      </c>
      <c r="B7" s="1" t="s">
        <v>14</v>
      </c>
      <c r="C7" t="e" vm="1">
        <f ca="1">_xlfn.DISPIMG("ID_B44B8471F79246EDBC859BC910BEF8E5",1)</f>
        <v>#NAME?</v>
      </c>
    </row>
    <row r="8" spans="1:3" ht="100.05" customHeight="1" x14ac:dyDescent="0.25">
      <c r="A8">
        <v>7</v>
      </c>
      <c r="B8" s="1" t="s">
        <v>15</v>
      </c>
      <c r="C8" t="e" vm="1">
        <f ca="1">_xlfn.DISPIMG("ID_1B4D303834164A2DB443AC6C953730E3",1)</f>
        <v>#NAME?</v>
      </c>
    </row>
    <row r="9" spans="1:3" ht="100.05" customHeight="1" x14ac:dyDescent="0.25">
      <c r="A9">
        <v>8</v>
      </c>
      <c r="B9" s="1" t="s">
        <v>16</v>
      </c>
      <c r="C9" t="e" vm="1">
        <f ca="1">_xlfn.DISPIMG("ID_009AF6BCAC2F404689A8223A1747DA7B",1)</f>
        <v>#NAME?</v>
      </c>
    </row>
    <row r="10" spans="1:3" ht="100.05" customHeight="1" x14ac:dyDescent="0.25">
      <c r="A10">
        <v>9</v>
      </c>
      <c r="B10" s="1" t="s">
        <v>17</v>
      </c>
      <c r="C10" t="e" vm="1">
        <f ca="1">_xlfn.DISPIMG("ID_A75DEA2D55624CD7B00EA5D733E5F543",1)</f>
        <v>#NAME?</v>
      </c>
    </row>
    <row r="11" spans="1:3" ht="100.05" customHeight="1" x14ac:dyDescent="0.25">
      <c r="A11">
        <v>10</v>
      </c>
      <c r="B11" s="1" t="s">
        <v>18</v>
      </c>
      <c r="C11" t="e" vm="1">
        <f ca="1">_xlfn.DISPIMG("ID_68831813A43B4645914AD47F7AF4F5BD",1)</f>
        <v>#NAME?</v>
      </c>
    </row>
    <row r="12" spans="1:3" ht="100.05" customHeight="1" x14ac:dyDescent="0.25">
      <c r="A12">
        <v>11</v>
      </c>
      <c r="B12" s="1" t="s">
        <v>19</v>
      </c>
      <c r="C12" t="e" vm="1">
        <f ca="1">_xlfn.DISPIMG("ID_414A4FBBF2BE45589E14BC8B338682BE",1)</f>
        <v>#NAME?</v>
      </c>
    </row>
    <row r="13" spans="1:3" ht="100.05" customHeight="1" x14ac:dyDescent="0.25">
      <c r="A13">
        <v>12</v>
      </c>
      <c r="B13" s="1" t="s">
        <v>20</v>
      </c>
      <c r="C13" t="e" vm="1">
        <f ca="1">_xlfn.DISPIMG("ID_4ECC280178074C6192B14E492DB1AC0C",1)</f>
        <v>#NAME?</v>
      </c>
    </row>
    <row r="14" spans="1:3" ht="100.05" customHeight="1" x14ac:dyDescent="0.25">
      <c r="A14">
        <v>13</v>
      </c>
      <c r="B14" s="1" t="s">
        <v>21</v>
      </c>
      <c r="C14" t="e" vm="1">
        <f ca="1">_xlfn.DISPIMG("ID_4B2CBAFCA159469D994BCCA5C47E3E15",1)</f>
        <v>#NAME?</v>
      </c>
    </row>
    <row r="15" spans="1:3" ht="100.05" customHeight="1" x14ac:dyDescent="0.25">
      <c r="A15">
        <v>14</v>
      </c>
      <c r="B15" s="1" t="s">
        <v>22</v>
      </c>
      <c r="C15" t="e" vm="1">
        <f ca="1">_xlfn.DISPIMG("ID_2C5AEB2AF6604ED8905929783720D22C",1)</f>
        <v>#NAME?</v>
      </c>
    </row>
    <row r="16" spans="1:3" ht="100.05" customHeight="1" x14ac:dyDescent="0.25">
      <c r="A16">
        <v>15</v>
      </c>
      <c r="B16" s="1" t="s">
        <v>23</v>
      </c>
      <c r="C16" t="e" vm="1">
        <f ca="1">_xlfn.DISPIMG("ID_A0E5E8EEF0524E2188BEA823DBBCB15A",1)</f>
        <v>#NAME?</v>
      </c>
    </row>
    <row r="17" spans="1:3" ht="100.05" customHeight="1" x14ac:dyDescent="0.25">
      <c r="A17">
        <v>16</v>
      </c>
      <c r="B17" s="1" t="s">
        <v>24</v>
      </c>
      <c r="C17" t="e" vm="1">
        <f ca="1">_xlfn.DISPIMG("ID_0E9B4A68DD2041DE9C6A58F279CAF65B",1)</f>
        <v>#NAME?</v>
      </c>
    </row>
    <row r="18" spans="1:3" ht="100.05" customHeight="1" x14ac:dyDescent="0.25">
      <c r="A18">
        <v>17</v>
      </c>
      <c r="B18" s="1" t="s">
        <v>25</v>
      </c>
      <c r="C18" t="e" vm="1">
        <f ca="1">_xlfn.DISPIMG("ID_B3574795ABF14CFCB9988C71F8187343",1)</f>
        <v>#NAME?</v>
      </c>
    </row>
    <row r="19" spans="1:3" ht="100.05" customHeight="1" x14ac:dyDescent="0.25">
      <c r="A19">
        <v>18</v>
      </c>
      <c r="B19" s="1" t="s">
        <v>26</v>
      </c>
      <c r="C19" t="e" vm="1">
        <f ca="1">_xlfn.DISPIMG("ID_1FF8F3295F544D0DB1F909072AB787F6",1)</f>
        <v>#NAME?</v>
      </c>
    </row>
    <row r="20" spans="1:3" ht="100.05" customHeight="1" x14ac:dyDescent="0.25">
      <c r="A20">
        <v>19</v>
      </c>
      <c r="B20" s="1" t="s">
        <v>27</v>
      </c>
      <c r="C20" t="e" vm="1">
        <f ca="1">_xlfn.DISPIMG("ID_6295D32BE0D84801A39DA93A8E5383DD",1)</f>
        <v>#NAME?</v>
      </c>
    </row>
    <row r="21" spans="1:3" ht="100.05" customHeight="1" x14ac:dyDescent="0.25">
      <c r="A21">
        <v>20</v>
      </c>
      <c r="B21" s="1" t="s">
        <v>28</v>
      </c>
      <c r="C21" t="e" vm="1">
        <f ca="1">_xlfn.DISPIMG("ID_437D5185098649379FE4AD4C6F2AB477",1)</f>
        <v>#NAME?</v>
      </c>
    </row>
    <row r="22" spans="1:3" ht="100.05" customHeight="1" x14ac:dyDescent="0.25">
      <c r="A22">
        <v>21</v>
      </c>
      <c r="B22" s="1" t="s">
        <v>29</v>
      </c>
      <c r="C22" t="e" vm="1">
        <f ca="1">_xlfn.DISPIMG("ID_932EA72C4548491DAE934D4133DAD952",1)</f>
        <v>#NAME?</v>
      </c>
    </row>
    <row r="23" spans="1:3" ht="100.05" customHeight="1" x14ac:dyDescent="0.25">
      <c r="A23">
        <v>22</v>
      </c>
      <c r="B23" s="1" t="s">
        <v>30</v>
      </c>
      <c r="C23" t="e" vm="1">
        <f ca="1">_xlfn.DISPIMG("ID_8ECAE7B01172431E848EDEC11575ECBE",1)</f>
        <v>#NAME?</v>
      </c>
    </row>
    <row r="24" spans="1:3" ht="100.05" customHeight="1" x14ac:dyDescent="0.25">
      <c r="A24">
        <v>23</v>
      </c>
      <c r="B24" s="1" t="s">
        <v>31</v>
      </c>
      <c r="C24" t="e" vm="1">
        <f ca="1">_xlfn.DISPIMG("ID_706C64F0F6744D67A6F2D0B78E5AE456",1)</f>
        <v>#NAME?</v>
      </c>
    </row>
    <row r="25" spans="1:3" ht="100.05" customHeight="1" x14ac:dyDescent="0.25">
      <c r="A25">
        <v>24</v>
      </c>
      <c r="B25" s="1" t="s">
        <v>32</v>
      </c>
      <c r="C25" t="e" vm="1">
        <f ca="1">_xlfn.DISPIMG("ID_C6EFD8B1ED2C452C86179B38BB00CFC5",1)</f>
        <v>#NAME?</v>
      </c>
    </row>
    <row r="26" spans="1:3" ht="100.05" customHeight="1" x14ac:dyDescent="0.25">
      <c r="A26">
        <v>25</v>
      </c>
      <c r="B26" s="1" t="s">
        <v>33</v>
      </c>
      <c r="C26" t="e" vm="1">
        <f ca="1">_xlfn.DISPIMG("ID_04CFC9200D7743A585CB77446F920EA3",1)</f>
        <v>#NAME?</v>
      </c>
    </row>
    <row r="27" spans="1:3" ht="100.05" customHeight="1" x14ac:dyDescent="0.25">
      <c r="A27">
        <v>26</v>
      </c>
      <c r="B27" s="1" t="s">
        <v>34</v>
      </c>
      <c r="C27" t="e" vm="1">
        <f ca="1">_xlfn.DISPIMG("ID_BCC8BD23A5D240339429E8CF59883FF5",1)</f>
        <v>#NAME?</v>
      </c>
    </row>
    <row r="28" spans="1:3" ht="100.05" customHeight="1" x14ac:dyDescent="0.25">
      <c r="A28">
        <v>27</v>
      </c>
      <c r="B28" s="1" t="s">
        <v>35</v>
      </c>
      <c r="C28" t="e" vm="1">
        <f ca="1">_xlfn.DISPIMG("ID_075CE5C2392A4BDBAFD24333A8B17581",1)</f>
        <v>#NAME?</v>
      </c>
    </row>
    <row r="29" spans="1:3" ht="100.05" customHeight="1" x14ac:dyDescent="0.25">
      <c r="A29">
        <v>28</v>
      </c>
      <c r="B29" s="1" t="s">
        <v>36</v>
      </c>
      <c r="C29" t="e" vm="1">
        <f ca="1">_xlfn.DISPIMG("ID_7D97FFFE86694E179C4885351F672BC2",1)</f>
        <v>#NAME?</v>
      </c>
    </row>
    <row r="30" spans="1:3" ht="100.05" customHeight="1" x14ac:dyDescent="0.25">
      <c r="A30">
        <v>29</v>
      </c>
      <c r="B30" s="1" t="s">
        <v>37</v>
      </c>
      <c r="C30" t="e" vm="1">
        <f ca="1">_xlfn.DISPIMG("ID_1763D5AE82DA45FEAC01DE6B0F6C5CCB",1)</f>
        <v>#NAME?</v>
      </c>
    </row>
    <row r="31" spans="1:3" ht="100.05" customHeight="1" x14ac:dyDescent="0.25">
      <c r="A31">
        <v>30</v>
      </c>
      <c r="B31" s="1" t="s">
        <v>38</v>
      </c>
      <c r="C31" t="e" vm="1">
        <f ca="1">_xlfn.DISPIMG("ID_245F801DE98A4243B3E143D2000B49C1",1)</f>
        <v>#NAME?</v>
      </c>
    </row>
    <row r="32" spans="1:3" ht="100.05" customHeight="1" x14ac:dyDescent="0.25">
      <c r="A32">
        <v>31</v>
      </c>
      <c r="B32" s="1" t="s">
        <v>39</v>
      </c>
      <c r="C32" t="e" vm="1">
        <f ca="1">_xlfn.DISPIMG("ID_BC23660F539848C39F4EF48C8D093CE7",1)</f>
        <v>#NAME?</v>
      </c>
    </row>
    <row r="33" spans="1:3" ht="100.05" customHeight="1" x14ac:dyDescent="0.25">
      <c r="A33">
        <v>32</v>
      </c>
      <c r="B33" s="1" t="s">
        <v>40</v>
      </c>
      <c r="C33" t="e" vm="1">
        <f ca="1">_xlfn.DISPIMG("ID_13E0BBF260A148C493EA75515D6867AE",1)</f>
        <v>#NAME?</v>
      </c>
    </row>
    <row r="34" spans="1:3" ht="100.05" customHeight="1" x14ac:dyDescent="0.25">
      <c r="A34">
        <v>33</v>
      </c>
      <c r="B34" s="1" t="s">
        <v>41</v>
      </c>
      <c r="C34" t="e" vm="1">
        <f ca="1">_xlfn.DISPIMG("ID_2E5CF768D209434485EB5D3F43EBA6F4",1)</f>
        <v>#NAME?</v>
      </c>
    </row>
    <row r="35" spans="1:3" ht="100.05" customHeight="1" x14ac:dyDescent="0.25">
      <c r="A35">
        <v>34</v>
      </c>
      <c r="B35" s="1" t="s">
        <v>42</v>
      </c>
      <c r="C35" t="e" vm="1">
        <f ca="1">_xlfn.DISPIMG("ID_0E30D7A437864D83A24AC1018433E8EC",1)</f>
        <v>#NAME?</v>
      </c>
    </row>
    <row r="36" spans="1:3" ht="100.05" customHeight="1" x14ac:dyDescent="0.25">
      <c r="A36">
        <v>35</v>
      </c>
      <c r="B36" s="1" t="s">
        <v>43</v>
      </c>
      <c r="C36" t="e" vm="1">
        <f ca="1">_xlfn.DISPIMG("ID_E9A5B74CA8394946ADCF3A7431B8C3CF",1)</f>
        <v>#NAME?</v>
      </c>
    </row>
    <row r="37" spans="1:3" ht="100.05" customHeight="1" x14ac:dyDescent="0.25">
      <c r="A37">
        <v>36</v>
      </c>
      <c r="B37" s="1" t="s">
        <v>44</v>
      </c>
      <c r="C37" t="e" vm="1">
        <f ca="1">_xlfn.DISPIMG("ID_106E99AE175A4694AA802F18A65F8BAF",1)</f>
        <v>#NAME?</v>
      </c>
    </row>
    <row r="38" spans="1:3" ht="100.05" customHeight="1" x14ac:dyDescent="0.25">
      <c r="A38">
        <v>37</v>
      </c>
      <c r="B38" s="1" t="s">
        <v>45</v>
      </c>
      <c r="C38" t="e" vm="1">
        <f ca="1">_xlfn.DISPIMG("ID_E454587EF48746909040003994ABCC7B",1)</f>
        <v>#NAME?</v>
      </c>
    </row>
    <row r="39" spans="1:3" ht="100.05" customHeight="1" x14ac:dyDescent="0.25">
      <c r="A39">
        <v>38</v>
      </c>
      <c r="B39" s="1" t="s">
        <v>46</v>
      </c>
      <c r="C39" t="e" vm="1">
        <f ca="1">_xlfn.DISPIMG("ID_7E37A85CF3EE46E695400FFC6E18691B",1)</f>
        <v>#NAME?</v>
      </c>
    </row>
    <row r="40" spans="1:3" ht="100.05" customHeight="1" x14ac:dyDescent="0.25">
      <c r="A40">
        <v>39</v>
      </c>
      <c r="B40" s="1" t="s">
        <v>47</v>
      </c>
      <c r="C40" t="e" vm="1">
        <f ca="1">_xlfn.DISPIMG("ID_CBACC378794F474CB58C8C90968C0844",1)</f>
        <v>#NAME?</v>
      </c>
    </row>
    <row r="41" spans="1:3" ht="100.05" customHeight="1" x14ac:dyDescent="0.25">
      <c r="A41">
        <v>40</v>
      </c>
      <c r="B41" s="1" t="s">
        <v>48</v>
      </c>
      <c r="C41" t="e" vm="1">
        <f ca="1">_xlfn.DISPIMG("ID_4D9EF85B86D7485187D77C4D8E2D5B84",1)</f>
        <v>#NAME?</v>
      </c>
    </row>
    <row r="42" spans="1:3" ht="100.05" customHeight="1" x14ac:dyDescent="0.25">
      <c r="A42">
        <v>41</v>
      </c>
      <c r="B42" s="1" t="s">
        <v>49</v>
      </c>
      <c r="C42" t="e" vm="1">
        <f ca="1">_xlfn.DISPIMG("ID_07676570CF52476FB5D989D37F28B042",1)</f>
        <v>#NAME?</v>
      </c>
    </row>
    <row r="43" spans="1:3" ht="100.05" customHeight="1" x14ac:dyDescent="0.25">
      <c r="A43">
        <v>42</v>
      </c>
      <c r="B43" s="1" t="s">
        <v>50</v>
      </c>
      <c r="C43" t="e" vm="1">
        <f ca="1">_xlfn.DISPIMG("ID_0D4196A3BE9F4E9D9B4C4F473A9E2359",1)</f>
        <v>#NAME?</v>
      </c>
    </row>
    <row r="44" spans="1:3" ht="100.05" customHeight="1" x14ac:dyDescent="0.25">
      <c r="A44">
        <v>43</v>
      </c>
      <c r="B44" s="1" t="s">
        <v>51</v>
      </c>
      <c r="C44" t="e" vm="1">
        <f ca="1">_xlfn.DISPIMG("ID_6830904545B34F7C9944C84B3805CEDC",1)</f>
        <v>#NAME?</v>
      </c>
    </row>
    <row r="45" spans="1:3" ht="100.05" customHeight="1" x14ac:dyDescent="0.25">
      <c r="A45">
        <v>44</v>
      </c>
      <c r="B45" s="1" t="s">
        <v>52</v>
      </c>
      <c r="C45" t="e" vm="1">
        <f ca="1">_xlfn.DISPIMG("ID_9EDA44ACAC86455DBA7AEF830C7CA772",1)</f>
        <v>#NAME?</v>
      </c>
    </row>
    <row r="46" spans="1:3" ht="100.05" customHeight="1" x14ac:dyDescent="0.25">
      <c r="A46">
        <v>45</v>
      </c>
      <c r="B46" s="1" t="s">
        <v>53</v>
      </c>
      <c r="C46" t="e" vm="1">
        <f ca="1">_xlfn.DISPIMG("ID_B58C7ADC64D940CFBF90A5B16F51954E",1)</f>
        <v>#NAME?</v>
      </c>
    </row>
    <row r="47" spans="1:3" ht="100.05" customHeight="1" x14ac:dyDescent="0.25">
      <c r="A47">
        <v>46</v>
      </c>
      <c r="B47" s="1" t="s">
        <v>54</v>
      </c>
      <c r="C47" t="e" vm="1">
        <f ca="1">_xlfn.DISPIMG("ID_6737E7E2398E45D688E69D3523AA7A10",1)</f>
        <v>#NAME?</v>
      </c>
    </row>
    <row r="48" spans="1:3" ht="100.05" customHeight="1" x14ac:dyDescent="0.25">
      <c r="A48">
        <v>47</v>
      </c>
      <c r="B48" s="1" t="s">
        <v>55</v>
      </c>
      <c r="C48" t="e" vm="1">
        <f ca="1">_xlfn.DISPIMG("ID_47030B2E1C67402998E56E14B2FE5DA4",1)</f>
        <v>#NAME?</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像控点坐标</vt:lpstr>
      <vt:lpstr>点之记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zjy</dc:creator>
  <cp:lastModifiedBy>高扬</cp:lastModifiedBy>
  <dcterms:created xsi:type="dcterms:W3CDTF">2022-03-08T11:19:00Z</dcterms:created>
  <dcterms:modified xsi:type="dcterms:W3CDTF">2022-04-17T19:19:11Z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E0072AE907D04D5A8B9075504C374A15</vt:lpwstr>
  </property>
  <property fmtid="{D5CDD505-2E9C-101B-9397-08002B2CF9AE}" pid="3" name="KSOProductBuildVer">
    <vt:lpwstr>2052-11.1.0.11365</vt:lpwstr>
  </property>
</Properties>
</file>