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" sheetId="1" r:id="rId4"/>
    <sheet state="visible" name="HA Schedule" sheetId="2" r:id="rId5"/>
    <sheet state="visible" name="FDR Sched" sheetId="3" r:id="rId6"/>
    <sheet state="visible" name="FDR Difference Sched" sheetId="4" r:id="rId7"/>
    <sheet state="visible" name="Team Ratings" sheetId="5" r:id="rId8"/>
  </sheets>
  <definedNames/>
  <calcPr/>
</workbook>
</file>

<file path=xl/sharedStrings.xml><?xml version="1.0" encoding="utf-8"?>
<sst xmlns="http://schemas.openxmlformats.org/spreadsheetml/2006/main" count="2489" uniqueCount="166">
  <si>
    <t>Thu</t>
  </si>
  <si>
    <t>Fri</t>
  </si>
  <si>
    <t>Sat</t>
  </si>
  <si>
    <t>Sun</t>
  </si>
  <si>
    <t>Mon</t>
  </si>
  <si>
    <t>Tue</t>
  </si>
  <si>
    <t>Wed</t>
  </si>
  <si>
    <t>Fixture (1)</t>
  </si>
  <si>
    <t>Q2 1</t>
  </si>
  <si>
    <t>Q2 2</t>
  </si>
  <si>
    <t>CS</t>
  </si>
  <si>
    <t>Q3 1</t>
  </si>
  <si>
    <t>SC</t>
  </si>
  <si>
    <t>Q3 2</t>
  </si>
  <si>
    <t>PO 1</t>
  </si>
  <si>
    <t>2nd Round</t>
  </si>
  <si>
    <t>PO 2</t>
  </si>
  <si>
    <t>MD 1</t>
  </si>
  <si>
    <t>3rd Round</t>
  </si>
  <si>
    <t>MD 2</t>
  </si>
  <si>
    <t>MD 3</t>
  </si>
  <si>
    <t>MD 4</t>
  </si>
  <si>
    <t>MD 5</t>
  </si>
  <si>
    <t>MD 6</t>
  </si>
  <si>
    <t>QFs</t>
  </si>
  <si>
    <t>SF</t>
  </si>
  <si>
    <t>Final or 3rd PO</t>
  </si>
  <si>
    <t>SFs 1</t>
  </si>
  <si>
    <t>R3 Replays</t>
  </si>
  <si>
    <t>4th Round</t>
  </si>
  <si>
    <t>SFs 2</t>
  </si>
  <si>
    <t>R4 Replays</t>
  </si>
  <si>
    <t>R16 1</t>
  </si>
  <si>
    <t>R32 1</t>
  </si>
  <si>
    <t>R32 2</t>
  </si>
  <si>
    <t>Final</t>
  </si>
  <si>
    <t>5th Round</t>
  </si>
  <si>
    <t>R16 2</t>
  </si>
  <si>
    <t>QFs 1</t>
  </si>
  <si>
    <t>QFs 2</t>
  </si>
  <si>
    <t>SFs</t>
  </si>
  <si>
    <t>Q2</t>
  </si>
  <si>
    <t>GW 26</t>
  </si>
  <si>
    <t>GW 27</t>
  </si>
  <si>
    <t>GW 28</t>
  </si>
  <si>
    <t>GW 30</t>
  </si>
  <si>
    <t>GW 31</t>
  </si>
  <si>
    <t>GW 34</t>
  </si>
  <si>
    <t>GS 1</t>
  </si>
  <si>
    <t>GS 2</t>
  </si>
  <si>
    <t>GS 3</t>
  </si>
  <si>
    <t>L16</t>
  </si>
  <si>
    <t>F</t>
  </si>
  <si>
    <t>GW 1</t>
  </si>
  <si>
    <t>GW 2</t>
  </si>
  <si>
    <t>GW 3</t>
  </si>
  <si>
    <t>GW 4</t>
  </si>
  <si>
    <t>GW 5</t>
  </si>
  <si>
    <t>GW 6</t>
  </si>
  <si>
    <t>GW 7</t>
  </si>
  <si>
    <t>GW 8</t>
  </si>
  <si>
    <t>GW 9</t>
  </si>
  <si>
    <t>GW 10</t>
  </si>
  <si>
    <t>GW 11</t>
  </si>
  <si>
    <t>GW 12</t>
  </si>
  <si>
    <t>GW 13</t>
  </si>
  <si>
    <t>GW 14</t>
  </si>
  <si>
    <t>GW 15</t>
  </si>
  <si>
    <t>GW 16</t>
  </si>
  <si>
    <t>GW 17</t>
  </si>
  <si>
    <t>GW 18</t>
  </si>
  <si>
    <t>GW 19</t>
  </si>
  <si>
    <t>GW 20</t>
  </si>
  <si>
    <t>GW 21</t>
  </si>
  <si>
    <t>GW 22</t>
  </si>
  <si>
    <t>GW 23</t>
  </si>
  <si>
    <t>Winter Break for European players</t>
  </si>
  <si>
    <t>GW 24</t>
  </si>
  <si>
    <t>GW 25</t>
  </si>
  <si>
    <t>GW 29</t>
  </si>
  <si>
    <t>GW 32</t>
  </si>
  <si>
    <t>GW 35</t>
  </si>
  <si>
    <t>GW 36</t>
  </si>
  <si>
    <t>GW 37</t>
  </si>
  <si>
    <t>GW 38</t>
  </si>
  <si>
    <t>Fixture (2)</t>
  </si>
  <si>
    <t>Q3</t>
  </si>
  <si>
    <t>PO</t>
  </si>
  <si>
    <t>GW 33</t>
  </si>
  <si>
    <t>GS 4</t>
  </si>
  <si>
    <t>GS 5</t>
  </si>
  <si>
    <t>3PO</t>
  </si>
  <si>
    <t>KEY</t>
  </si>
  <si>
    <t>WOL</t>
  </si>
  <si>
    <t>MCI</t>
  </si>
  <si>
    <t>CHE</t>
  </si>
  <si>
    <t>ARS</t>
  </si>
  <si>
    <t>LIV</t>
  </si>
  <si>
    <t>TOT</t>
  </si>
  <si>
    <t>AVL</t>
  </si>
  <si>
    <t>EVE</t>
  </si>
  <si>
    <t>BUR</t>
  </si>
  <si>
    <t>FUL</t>
  </si>
  <si>
    <t>MUN</t>
  </si>
  <si>
    <t>CHE vs EVE</t>
  </si>
  <si>
    <t>WOL vs CHE</t>
  </si>
  <si>
    <t>Premier League</t>
  </si>
  <si>
    <t>WHU</t>
  </si>
  <si>
    <t>LEI</t>
  </si>
  <si>
    <t>NEW</t>
  </si>
  <si>
    <t>LEE</t>
  </si>
  <si>
    <t>SOU</t>
  </si>
  <si>
    <t>CRY</t>
  </si>
  <si>
    <t>FA Cup</t>
  </si>
  <si>
    <t>Champions League</t>
  </si>
  <si>
    <t>Europa League</t>
  </si>
  <si>
    <t>EFL Cup</t>
  </si>
  <si>
    <t>SHU</t>
  </si>
  <si>
    <t>WBA</t>
  </si>
  <si>
    <t>International Break</t>
  </si>
  <si>
    <t>Double GW</t>
  </si>
  <si>
    <t>Potential DGW</t>
  </si>
  <si>
    <t>Blank GW</t>
  </si>
  <si>
    <t>Potential Blank</t>
  </si>
  <si>
    <t>Conference League</t>
  </si>
  <si>
    <t>Community Shield</t>
  </si>
  <si>
    <t>Euro 2020</t>
  </si>
  <si>
    <t>Olympic Football</t>
  </si>
  <si>
    <t>AFCON</t>
  </si>
  <si>
    <t>Copa América</t>
  </si>
  <si>
    <t>Club World Cup</t>
  </si>
  <si>
    <t>Blank and Double Gameweek</t>
  </si>
  <si>
    <t>Triple GW</t>
  </si>
  <si>
    <t xml:space="preserve"> </t>
  </si>
  <si>
    <t>Gameweek:</t>
  </si>
  <si>
    <t>vs</t>
  </si>
  <si>
    <t>bre</t>
  </si>
  <si>
    <t>mci</t>
  </si>
  <si>
    <t>NOR</t>
  </si>
  <si>
    <t>bur</t>
  </si>
  <si>
    <t>bha</t>
  </si>
  <si>
    <t>lei</t>
  </si>
  <si>
    <t>WAT</t>
  </si>
  <si>
    <t>liv</t>
  </si>
  <si>
    <t>mun</t>
  </si>
  <si>
    <t>eve</t>
  </si>
  <si>
    <t>lee</t>
  </si>
  <si>
    <t>nor</t>
  </si>
  <si>
    <t>tot</t>
  </si>
  <si>
    <t>wol</t>
  </si>
  <si>
    <t>che</t>
  </si>
  <si>
    <t>BRE</t>
  </si>
  <si>
    <t>wat</t>
  </si>
  <si>
    <t>avl</t>
  </si>
  <si>
    <t>cry</t>
  </si>
  <si>
    <t>BHA</t>
  </si>
  <si>
    <t>sou</t>
  </si>
  <si>
    <t>whu</t>
  </si>
  <si>
    <t>new</t>
  </si>
  <si>
    <t>ars</t>
  </si>
  <si>
    <t>Home</t>
  </si>
  <si>
    <t>Away</t>
  </si>
  <si>
    <t>Total</t>
  </si>
  <si>
    <t>Best</t>
  </si>
  <si>
    <t>Average</t>
  </si>
  <si>
    <t>Worst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</si>
</sst>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"/>
    <numFmt numFmtId="165" formatCode="d"/>
  </numFmts>
  <fonts count="42">
    <font>
      <sz val="10.0"/>
      <color rgb="FF000000"/>
      <name val="Arial"/>
    </font>
    <font>
      <u/>
      <color rgb="FFFFFFFF"/>
      <name val="Arial"/>
    </font>
    <font>
      <sz val="12.0"/>
      <color theme="1"/>
      <name val="Arial"/>
    </font>
    <font/>
    <font>
      <sz val="12.0"/>
      <color rgb="FFFFFFFF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</font>
    <font>
      <u/>
      <sz val="12.0"/>
      <color rgb="FF000000"/>
      <name val="Arial"/>
    </font>
    <font>
      <sz val="12.0"/>
      <color rgb="FFD9D9D9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b/>
      <sz val="12.0"/>
      <color rgb="FFEFEFE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D9D9D9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b/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D9D9D9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b/>
      <sz val="12.0"/>
      <color rgb="FFD9D9D9"/>
      <name val="Arial"/>
    </font>
    <font>
      <u/>
      <color rgb="FF000000"/>
      <name val="Arial"/>
    </font>
    <font>
      <b/>
      <name val="Arial"/>
    </font>
    <font>
      <sz val="12.0"/>
    </font>
    <font>
      <b/>
      <color theme="1"/>
      <name val="Arial"/>
    </font>
    <font>
      <color rgb="FF434343"/>
      <name val="Arial"/>
    </font>
    <font>
      <sz val="12.0"/>
      <color rgb="FFB6D7A8"/>
      <name val="Arial"/>
    </font>
    <font>
      <b/>
      <sz val="14.0"/>
      <color rgb="FF9FC5E8"/>
      <name val="Arial"/>
    </font>
    <font>
      <b/>
      <sz val="12.0"/>
      <color rgb="FFFFE599"/>
      <name val="Arial"/>
    </font>
    <font>
      <b/>
      <sz val="12.0"/>
      <color rgb="FFB7B7B7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9FC5E8"/>
        <bgColor rgb="FF9FC5E8"/>
      </patternFill>
    </fill>
    <fill>
      <patternFill patternType="solid">
        <fgColor rgb="FF134F5C"/>
        <bgColor rgb="FF134F5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C0000"/>
        <bgColor rgb="FFCC0000"/>
      </patternFill>
    </fill>
    <fill>
      <patternFill patternType="solid">
        <fgColor rgb="FF45818E"/>
        <bgColor rgb="FF45818E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783F04"/>
        <bgColor rgb="FF783F04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6D9EEB"/>
        <bgColor rgb="FF6D9EEB"/>
      </patternFill>
    </fill>
    <fill>
      <patternFill patternType="solid">
        <fgColor rgb="FF3F7FE6"/>
        <bgColor rgb="FF3F7FE6"/>
      </patternFill>
    </fill>
    <fill>
      <patternFill patternType="solid">
        <fgColor rgb="FF1155CC"/>
        <bgColor rgb="FF1155CC"/>
      </patternFill>
    </fill>
  </fills>
  <borders count="4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674EA7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D9D9D9"/>
      </bottom>
    </border>
    <border>
      <right style="thin">
        <color rgb="FFFFFFFF"/>
      </right>
      <bottom style="thin">
        <color rgb="FFD9D9D9"/>
      </bottom>
    </border>
    <border>
      <left style="thin">
        <color rgb="FF000000"/>
      </left>
      <right style="thin">
        <color rgb="FF000000"/>
      </right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bottom style="thin">
        <color rgb="FF434343"/>
      </bottom>
    </border>
    <border>
      <left style="thin">
        <color rgb="FF434343"/>
      </left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000000"/>
      </left>
    </border>
    <border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left style="thin">
        <color rgb="FF434343"/>
      </left>
      <right style="thin">
        <color rgb="FF434343"/>
      </right>
      <bottom style="thin">
        <color rgb="FF000000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000000"/>
      </top>
    </border>
    <border>
      <right style="thin">
        <color rgb="FF434343"/>
      </righ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000000"/>
      </top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</border>
    <border>
      <right style="thin">
        <color rgb="FF434343"/>
      </right>
      <bottom style="thin">
        <color rgb="FF000000"/>
      </bottom>
    </border>
    <border>
      <left style="thin">
        <color rgb="FF000000"/>
      </left>
      <right style="thin">
        <color rgb="FF434343"/>
      </right>
      <top style="thin">
        <color rgb="FF434343"/>
      </top>
      <bottom style="thin">
        <color rgb="FF434343"/>
      </bottom>
    </border>
    <border>
      <right style="thin">
        <color rgb="FFF3F3F3"/>
      </right>
      <bottom style="thin">
        <color rgb="FFF3F3F3"/>
      </bottom>
    </border>
    <border>
      <left style="thin">
        <color rgb="FF000000"/>
      </left>
      <right style="thin">
        <color rgb="FF000000"/>
      </right>
      <bottom style="thin">
        <color rgb="FF434343"/>
      </bottom>
    </border>
    <border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164" xfId="0" applyAlignment="1" applyBorder="1" applyFill="1" applyFont="1" applyNumberFormat="1">
      <alignment horizontal="center" vertical="bottom"/>
    </xf>
    <xf borderId="1" fillId="0" fontId="3" numFmtId="0" xfId="0" applyBorder="1" applyFont="1"/>
    <xf borderId="3" fillId="0" fontId="2" numFmtId="165" xfId="0" applyAlignment="1" applyBorder="1" applyFont="1" applyNumberFormat="1">
      <alignment horizontal="center" vertical="bottom"/>
    </xf>
    <xf borderId="4" fillId="4" fontId="4" numFmtId="165" xfId="0" applyAlignment="1" applyBorder="1" applyFill="1" applyFont="1" applyNumberFormat="1">
      <alignment horizontal="center" vertical="bottom"/>
    </xf>
    <xf borderId="3" fillId="4" fontId="4" numFmtId="165" xfId="0" applyAlignment="1" applyBorder="1" applyFont="1" applyNumberForma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4" fillId="4" fontId="4" numFmtId="165" xfId="0" applyAlignment="1" applyBorder="1" applyFont="1" applyNumberFormat="1">
      <alignment horizontal="center" vertical="bottom"/>
    </xf>
    <xf borderId="3" fillId="4" fontId="4" numFmtId="165" xfId="0" applyAlignment="1" applyBorder="1" applyFont="1" applyNumberFormat="1">
      <alignment horizontal="center" vertical="bottom"/>
    </xf>
    <xf borderId="3" fillId="0" fontId="3" numFmtId="0" xfId="0" applyBorder="1" applyFont="1"/>
    <xf borderId="3" fillId="0" fontId="2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5" fillId="4" fontId="4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horizontal="center" vertical="bottom"/>
    </xf>
    <xf borderId="6" fillId="0" fontId="5" numFmtId="49" xfId="0" applyAlignment="1" applyBorder="1" applyFont="1" applyNumberFormat="1">
      <alignment horizontal="center" vertical="bottom"/>
    </xf>
    <xf borderId="3" fillId="5" fontId="6" numFmtId="49" xfId="0" applyAlignment="1" applyBorder="1" applyFill="1" applyFont="1" applyNumberFormat="1">
      <alignment horizontal="center" vertical="bottom"/>
    </xf>
    <xf borderId="0" fillId="0" fontId="7" numFmtId="0" xfId="0" applyAlignment="1" applyFont="1">
      <alignment vertical="bottom"/>
    </xf>
    <xf borderId="1" fillId="0" fontId="7" numFmtId="0" xfId="0" applyAlignment="1" applyBorder="1" applyFont="1">
      <alignment vertical="bottom"/>
    </xf>
    <xf borderId="7" fillId="6" fontId="4" numFmtId="0" xfId="0" applyAlignment="1" applyBorder="1" applyFill="1" applyFont="1">
      <alignment horizontal="center" readingOrder="0" vertical="bottom"/>
    </xf>
    <xf borderId="8" fillId="7" fontId="8" numFmtId="49" xfId="0" applyAlignment="1" applyBorder="1" applyFill="1" applyFont="1" applyNumberFormat="1">
      <alignment horizontal="center" vertical="bottom"/>
    </xf>
    <xf borderId="8" fillId="0" fontId="3" numFmtId="0" xfId="0" applyBorder="1" applyFont="1"/>
    <xf borderId="0" fillId="8" fontId="7" numFmtId="49" xfId="0" applyAlignment="1" applyFill="1" applyFont="1" applyNumberFormat="1">
      <alignment vertical="bottom"/>
    </xf>
    <xf borderId="7" fillId="9" fontId="4" numFmtId="0" xfId="0" applyAlignment="1" applyBorder="1" applyFill="1" applyFont="1">
      <alignment horizontal="center" readingOrder="0" vertical="bottom"/>
    </xf>
    <xf borderId="1" fillId="8" fontId="7" numFmtId="0" xfId="0" applyAlignment="1" applyBorder="1" applyFont="1">
      <alignment vertical="bottom"/>
    </xf>
    <xf borderId="1" fillId="8" fontId="7" numFmtId="49" xfId="0" applyAlignment="1" applyBorder="1" applyFont="1" applyNumberFormat="1">
      <alignment vertical="bottom"/>
    </xf>
    <xf borderId="9" fillId="10" fontId="6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10" fillId="11" fontId="0" numFmtId="0" xfId="0" applyAlignment="1" applyBorder="1" applyFill="1" applyFont="1">
      <alignment horizontal="center"/>
    </xf>
    <xf borderId="8" fillId="12" fontId="9" numFmtId="49" xfId="0" applyAlignment="1" applyBorder="1" applyFill="1" applyFont="1" applyNumberFormat="1">
      <alignment horizontal="center" vertical="bottom"/>
    </xf>
    <xf borderId="8" fillId="10" fontId="6" numFmtId="49" xfId="0" applyAlignment="1" applyBorder="1" applyFont="1" applyNumberFormat="1">
      <alignment horizontal="center" vertical="bottom"/>
    </xf>
    <xf borderId="9" fillId="7" fontId="10" numFmtId="49" xfId="0" applyAlignment="1" applyBorder="1" applyFont="1" applyNumberFormat="1">
      <alignment horizontal="center" vertical="bottom"/>
    </xf>
    <xf borderId="8" fillId="7" fontId="11" numFmtId="49" xfId="0" applyAlignment="1" applyBorder="1" applyFont="1" applyNumberFormat="1">
      <alignment horizontal="center" vertical="bottom"/>
    </xf>
    <xf borderId="8" fillId="10" fontId="6" numFmtId="49" xfId="0" applyAlignment="1" applyBorder="1" applyFont="1" applyNumberFormat="1">
      <alignment horizontal="center" vertical="bottom"/>
    </xf>
    <xf borderId="9" fillId="11" fontId="0" numFmtId="0" xfId="0" applyAlignment="1" applyBorder="1" applyFont="1">
      <alignment horizontal="center"/>
    </xf>
    <xf borderId="11" fillId="0" fontId="3" numFmtId="0" xfId="0" applyBorder="1" applyFont="1"/>
    <xf borderId="12" fillId="13" fontId="12" numFmtId="49" xfId="0" applyAlignment="1" applyBorder="1" applyFill="1" applyFont="1" applyNumberFormat="1">
      <alignment horizontal="center" vertical="bottom"/>
    </xf>
    <xf borderId="12" fillId="13" fontId="7" numFmtId="49" xfId="0" applyAlignment="1" applyBorder="1" applyFont="1" applyNumberFormat="1">
      <alignment vertical="bottom"/>
    </xf>
    <xf borderId="8" fillId="13" fontId="12" numFmtId="49" xfId="0" applyAlignment="1" applyBorder="1" applyFont="1" applyNumberFormat="1">
      <alignment horizontal="center" readingOrder="0" vertical="bottom"/>
    </xf>
    <xf borderId="8" fillId="14" fontId="6" numFmtId="49" xfId="0" applyAlignment="1" applyBorder="1" applyFill="1" applyFont="1" applyNumberFormat="1">
      <alignment horizontal="center" vertical="bottom"/>
    </xf>
    <xf borderId="0" fillId="8" fontId="7" numFmtId="0" xfId="0" applyAlignment="1" applyFont="1">
      <alignment vertical="bottom"/>
    </xf>
    <xf borderId="1" fillId="0" fontId="7" numFmtId="49" xfId="0" applyAlignment="1" applyBorder="1" applyFont="1" applyNumberFormat="1">
      <alignment vertical="bottom"/>
    </xf>
    <xf borderId="3" fillId="8" fontId="7" numFmtId="49" xfId="0" applyAlignment="1" applyBorder="1" applyFont="1" applyNumberFormat="1">
      <alignment vertical="bottom"/>
    </xf>
    <xf borderId="3" fillId="10" fontId="6" numFmtId="49" xfId="0" applyAlignment="1" applyBorder="1" applyFont="1" applyNumberFormat="1">
      <alignment horizontal="center" vertical="bottom"/>
    </xf>
    <xf borderId="9" fillId="15" fontId="7" numFmtId="0" xfId="0" applyBorder="1" applyFill="1" applyFont="1"/>
    <xf borderId="9" fillId="16" fontId="7" numFmtId="0" xfId="0" applyBorder="1" applyFill="1" applyFont="1"/>
    <xf borderId="3" fillId="7" fontId="13" numFmtId="49" xfId="0" applyAlignment="1" applyBorder="1" applyFont="1" applyNumberFormat="1">
      <alignment horizontal="center" vertical="bottom"/>
    </xf>
    <xf borderId="3" fillId="14" fontId="6" numFmtId="49" xfId="0" applyAlignment="1" applyBorder="1" applyFont="1" applyNumberFormat="1">
      <alignment horizontal="center" shrinkToFit="0" wrapText="1"/>
    </xf>
    <xf borderId="3" fillId="5" fontId="14" numFmtId="49" xfId="0" applyAlignment="1" applyBorder="1" applyFont="1" applyNumberFormat="1">
      <alignment horizontal="center" vertical="bottom"/>
    </xf>
    <xf borderId="3" fillId="12" fontId="15" numFmtId="49" xfId="0" applyAlignment="1" applyBorder="1" applyFont="1" applyNumberFormat="1">
      <alignment horizontal="center" vertical="bottom"/>
    </xf>
    <xf borderId="2" fillId="6" fontId="4" numFmtId="0" xfId="0" applyAlignment="1" applyBorder="1" applyFont="1">
      <alignment horizontal="center" vertical="bottom"/>
    </xf>
    <xf borderId="9" fillId="7" fontId="16" numFmtId="49" xfId="0" applyAlignment="1" applyBorder="1" applyFont="1" applyNumberFormat="1">
      <alignment horizontal="center" vertical="bottom"/>
    </xf>
    <xf borderId="9" fillId="10" fontId="6" numFmtId="49" xfId="0" applyAlignment="1" applyBorder="1" applyFont="1" applyNumberFormat="1">
      <alignment horizontal="center" readingOrder="0" vertical="bottom"/>
    </xf>
    <xf borderId="7" fillId="5" fontId="6" numFmtId="49" xfId="0" applyAlignment="1" applyBorder="1" applyFont="1" applyNumberFormat="1">
      <alignment horizontal="center" readingOrder="0" vertical="bottom"/>
    </xf>
    <xf borderId="13" fillId="0" fontId="7" numFmtId="0" xfId="0" applyAlignment="1" applyBorder="1" applyFont="1">
      <alignment vertical="bottom"/>
    </xf>
    <xf borderId="14" fillId="0" fontId="7" numFmtId="0" xfId="0" applyAlignment="1" applyBorder="1" applyFont="1">
      <alignment vertical="bottom"/>
    </xf>
    <xf borderId="9" fillId="13" fontId="0" numFmtId="0" xfId="0" applyAlignment="1" applyBorder="1" applyFont="1">
      <alignment horizontal="center"/>
    </xf>
    <xf borderId="13" fillId="8" fontId="7" numFmtId="0" xfId="0" applyAlignment="1" applyBorder="1" applyFont="1">
      <alignment vertical="bottom"/>
    </xf>
    <xf borderId="11" fillId="12" fontId="9" numFmtId="49" xfId="0" applyAlignment="1" applyBorder="1" applyFont="1" applyNumberFormat="1">
      <alignment horizontal="center" vertical="bottom"/>
    </xf>
    <xf borderId="2" fillId="17" fontId="6" numFmtId="49" xfId="0" applyAlignment="1" applyBorder="1" applyFill="1" applyFont="1" applyNumberFormat="1">
      <alignment horizontal="center" vertical="bottom"/>
    </xf>
    <xf borderId="11" fillId="7" fontId="17" numFmtId="49" xfId="0" applyAlignment="1" applyBorder="1" applyFont="1" applyNumberFormat="1">
      <alignment horizontal="center" vertical="bottom"/>
    </xf>
    <xf borderId="11" fillId="7" fontId="18" numFmtId="49" xfId="0" applyAlignment="1" applyBorder="1" applyFont="1" applyNumberFormat="1">
      <alignment horizontal="center" vertical="bottom"/>
    </xf>
    <xf borderId="13" fillId="8" fontId="7" numFmtId="49" xfId="0" applyAlignment="1" applyBorder="1" applyFont="1" applyNumberFormat="1">
      <alignment vertical="bottom"/>
    </xf>
    <xf borderId="14" fillId="8" fontId="7" numFmtId="49" xfId="0" applyAlignment="1" applyBorder="1" applyFont="1" applyNumberFormat="1">
      <alignment vertical="bottom"/>
    </xf>
    <xf borderId="14" fillId="8" fontId="7" numFmtId="0" xfId="0" applyAlignment="1" applyBorder="1" applyFont="1">
      <alignment vertical="bottom"/>
    </xf>
    <xf borderId="11" fillId="18" fontId="19" numFmtId="49" xfId="0" applyAlignment="1" applyBorder="1" applyFill="1" applyFont="1" applyNumberFormat="1">
      <alignment horizontal="center" vertical="bottom"/>
    </xf>
    <xf borderId="9" fillId="14" fontId="6" numFmtId="49" xfId="0" applyAlignment="1" applyBorder="1" applyFont="1" applyNumberFormat="1">
      <alignment horizontal="center" vertical="bottom"/>
    </xf>
    <xf borderId="9" fillId="16" fontId="20" numFmtId="49" xfId="0" applyAlignment="1" applyBorder="1" applyFont="1" applyNumberFormat="1">
      <alignment horizontal="center" vertical="bottom"/>
    </xf>
    <xf borderId="8" fillId="16" fontId="21" numFmtId="49" xfId="0" applyAlignment="1" applyBorder="1" applyFont="1" applyNumberFormat="1">
      <alignment horizontal="center" vertical="bottom"/>
    </xf>
    <xf borderId="3" fillId="17" fontId="6" numFmtId="49" xfId="0" applyAlignment="1" applyBorder="1" applyFont="1" applyNumberFormat="1">
      <alignment horizontal="center" vertical="bottom"/>
    </xf>
    <xf borderId="9" fillId="12" fontId="9" numFmtId="49" xfId="0" applyAlignment="1" applyBorder="1" applyFont="1" applyNumberFormat="1">
      <alignment horizontal="center" vertical="bottom"/>
    </xf>
    <xf borderId="7" fillId="17" fontId="6" numFmtId="49" xfId="0" applyAlignment="1" applyBorder="1" applyFont="1" applyNumberFormat="1">
      <alignment horizontal="center" vertical="bottom"/>
    </xf>
    <xf borderId="3" fillId="19" fontId="4" numFmtId="49" xfId="0" applyAlignment="1" applyBorder="1" applyFill="1" applyFont="1" applyNumberFormat="1">
      <alignment horizontal="center" vertical="bottom"/>
    </xf>
    <xf borderId="2" fillId="8" fontId="7" numFmtId="49" xfId="0" applyAlignment="1" applyBorder="1" applyFont="1" applyNumberFormat="1">
      <alignment vertical="bottom"/>
    </xf>
    <xf borderId="9" fillId="20" fontId="22" numFmtId="49" xfId="0" applyAlignment="1" applyBorder="1" applyFill="1" applyFont="1" applyNumberFormat="1">
      <alignment horizontal="center" vertical="bottom"/>
    </xf>
    <xf borderId="7" fillId="14" fontId="6" numFmtId="49" xfId="0" applyAlignment="1" applyBorder="1" applyFont="1" applyNumberFormat="1">
      <alignment horizontal="center" shrinkToFit="0" wrapText="1"/>
    </xf>
    <xf borderId="0" fillId="8" fontId="7" numFmtId="49" xfId="0" applyFont="1" applyNumberFormat="1"/>
    <xf borderId="7" fillId="7" fontId="23" numFmtId="49" xfId="0" applyAlignment="1" applyBorder="1" applyFont="1" applyNumberFormat="1">
      <alignment horizontal="center" vertical="bottom"/>
    </xf>
    <xf borderId="7" fillId="17" fontId="24" numFmtId="49" xfId="0" applyAlignment="1" applyBorder="1" applyFont="1" applyNumberFormat="1">
      <alignment horizontal="center" vertical="bottom"/>
    </xf>
    <xf borderId="7" fillId="12" fontId="25" numFmtId="49" xfId="0" applyAlignment="1" applyBorder="1" applyFont="1" applyNumberFormat="1">
      <alignment horizontal="center" vertical="bottom"/>
    </xf>
    <xf borderId="0" fillId="0" fontId="7" numFmtId="0" xfId="0" applyFont="1"/>
    <xf borderId="9" fillId="21" fontId="2" numFmtId="0" xfId="0" applyAlignment="1" applyBorder="1" applyFill="1" applyFont="1">
      <alignment horizontal="center" readingOrder="0" vertical="center"/>
    </xf>
    <xf borderId="9" fillId="22" fontId="2" numFmtId="0" xfId="0" applyBorder="1" applyFill="1" applyFont="1"/>
    <xf borderId="7" fillId="21" fontId="2" numFmtId="0" xfId="0" applyAlignment="1" applyBorder="1" applyFont="1">
      <alignment horizontal="center" readingOrder="0" vertical="center"/>
    </xf>
    <xf borderId="9" fillId="20" fontId="7" numFmtId="0" xfId="0" applyBorder="1" applyFont="1"/>
    <xf borderId="7" fillId="23" fontId="4" numFmtId="0" xfId="0" applyAlignment="1" applyBorder="1" applyFill="1" applyFont="1">
      <alignment horizontal="center" readingOrder="0" vertical="bottom"/>
    </xf>
    <xf borderId="0" fillId="0" fontId="7" numFmtId="0" xfId="0" applyAlignment="1" applyFont="1">
      <alignment vertical="bottom"/>
    </xf>
    <xf borderId="7" fillId="24" fontId="6" numFmtId="0" xfId="0" applyAlignment="1" applyBorder="1" applyFill="1" applyFont="1">
      <alignment horizontal="center" readingOrder="0" vertical="bottom"/>
    </xf>
    <xf borderId="9" fillId="7" fontId="6" numFmtId="0" xfId="0" applyAlignment="1" applyBorder="1" applyFont="1">
      <alignment horizontal="center" readingOrder="0" vertical="bottom"/>
    </xf>
    <xf borderId="0" fillId="8" fontId="7" numFmtId="49" xfId="0" applyAlignment="1" applyFont="1" applyNumberFormat="1">
      <alignment vertical="bottom"/>
    </xf>
    <xf borderId="7" fillId="19" fontId="4" numFmtId="49" xfId="0" applyAlignment="1" applyBorder="1" applyFont="1" applyNumberFormat="1">
      <alignment horizontal="center" vertical="bottom"/>
    </xf>
    <xf borderId="1" fillId="8" fontId="7" numFmtId="0" xfId="0" applyAlignment="1" applyBorder="1" applyFont="1">
      <alignment vertical="bottom"/>
    </xf>
    <xf borderId="8" fillId="7" fontId="6" numFmtId="0" xfId="0" applyAlignment="1" applyBorder="1" applyFont="1">
      <alignment horizontal="center" readingOrder="0" vertical="bottom"/>
    </xf>
    <xf borderId="9" fillId="10" fontId="6" numFmtId="49" xfId="0" applyAlignment="1" applyBorder="1" applyFont="1" applyNumberFormat="1">
      <alignment horizontal="center" vertical="bottom"/>
    </xf>
    <xf borderId="3" fillId="19" fontId="4" numFmtId="49" xfId="0" applyAlignment="1" applyBorder="1" applyFont="1" applyNumberFormat="1">
      <alignment horizontal="center" vertical="bottom"/>
    </xf>
    <xf borderId="10" fillId="13" fontId="0" numFmtId="0" xfId="0" applyAlignment="1" applyBorder="1" applyFont="1">
      <alignment horizontal="center"/>
    </xf>
    <xf borderId="8" fillId="12" fontId="9" numFmtId="49" xfId="0" applyAlignment="1" applyBorder="1" applyFont="1" applyNumberFormat="1">
      <alignment horizontal="center" vertical="bottom"/>
    </xf>
    <xf borderId="3" fillId="5" fontId="6" numFmtId="49" xfId="0" applyAlignment="1" applyBorder="1" applyFont="1" applyNumberFormat="1">
      <alignment horizontal="center" vertical="bottom"/>
    </xf>
    <xf borderId="1" fillId="8" fontId="7" numFmtId="49" xfId="0" applyAlignment="1" applyBorder="1" applyFont="1" applyNumberFormat="1">
      <alignment vertical="bottom"/>
    </xf>
    <xf borderId="8" fillId="10" fontId="6" numFmtId="49" xfId="0" applyAlignment="1" applyBorder="1" applyFont="1" applyNumberFormat="1">
      <alignment horizontal="center" vertical="bottom"/>
    </xf>
    <xf borderId="9" fillId="7" fontId="6" numFmtId="0" xfId="0" applyAlignment="1" applyBorder="1" applyFont="1">
      <alignment horizontal="center" readingOrder="0" vertical="bottom"/>
    </xf>
    <xf borderId="8" fillId="7" fontId="6" numFmtId="0" xfId="0" applyAlignment="1" applyBorder="1" applyFont="1">
      <alignment horizontal="center" readingOrder="0" vertical="bottom"/>
    </xf>
    <xf borderId="9" fillId="10" fontId="6" numFmtId="0" xfId="0" applyAlignment="1" applyBorder="1" applyFont="1">
      <alignment horizontal="center" readingOrder="0" vertical="bottom"/>
    </xf>
    <xf borderId="0" fillId="8" fontId="7" numFmtId="0" xfId="0" applyAlignment="1" applyFont="1">
      <alignment vertical="bottom"/>
    </xf>
    <xf borderId="9" fillId="12" fontId="9" numFmtId="49" xfId="0" applyAlignment="1" applyBorder="1" applyFont="1" applyNumberFormat="1">
      <alignment horizontal="center" vertical="bottom"/>
    </xf>
    <xf borderId="9" fillId="25" fontId="6" numFmtId="0" xfId="0" applyAlignment="1" applyBorder="1" applyFill="1" applyFont="1">
      <alignment horizontal="center" readingOrder="0" vertical="bottom"/>
    </xf>
    <xf borderId="8" fillId="25" fontId="6" numFmtId="0" xfId="0" applyAlignment="1" applyBorder="1" applyFont="1">
      <alignment horizontal="center" readingOrder="0" vertical="bottom"/>
    </xf>
    <xf borderId="9" fillId="14" fontId="6" numFmtId="49" xfId="0" applyAlignment="1" applyBorder="1" applyFont="1" applyNumberFormat="1">
      <alignment horizontal="center" vertical="bottom"/>
    </xf>
    <xf borderId="8" fillId="14" fontId="6" numFmtId="49" xfId="0" applyAlignment="1" applyBorder="1" applyFont="1" applyNumberFormat="1">
      <alignment horizontal="center" vertical="bottom"/>
    </xf>
    <xf borderId="10" fillId="13" fontId="4" numFmtId="0" xfId="0" applyAlignment="1" applyBorder="1" applyFont="1">
      <alignment horizontal="center" readingOrder="0"/>
    </xf>
    <xf borderId="7" fillId="5" fontId="6" numFmtId="49" xfId="0" applyAlignment="1" applyBorder="1" applyFont="1" applyNumberFormat="1">
      <alignment horizontal="center" vertical="bottom"/>
    </xf>
    <xf borderId="3" fillId="10" fontId="6" numFmtId="49" xfId="0" applyAlignment="1" applyBorder="1" applyFont="1" applyNumberFormat="1">
      <alignment horizontal="center" vertical="bottom"/>
    </xf>
    <xf borderId="8" fillId="12" fontId="9" numFmtId="49" xfId="0" applyAlignment="1" applyBorder="1" applyFont="1" applyNumberFormat="1">
      <alignment horizontal="center"/>
    </xf>
    <xf borderId="3" fillId="5" fontId="6" numFmtId="49" xfId="0" applyAlignment="1" applyBorder="1" applyFont="1" applyNumberFormat="1">
      <alignment horizontal="center"/>
    </xf>
    <xf borderId="9" fillId="7" fontId="6" numFmtId="0" xfId="0" applyAlignment="1" applyBorder="1" applyFont="1">
      <alignment horizontal="center" readingOrder="0"/>
    </xf>
    <xf borderId="9" fillId="15" fontId="7" numFmtId="0" xfId="0" applyBorder="1" applyFont="1"/>
    <xf borderId="9" fillId="16" fontId="7" numFmtId="0" xfId="0" applyBorder="1" applyFont="1"/>
    <xf borderId="7" fillId="5" fontId="6" numFmtId="0" xfId="0" applyAlignment="1" applyBorder="1" applyFont="1">
      <alignment horizontal="center" readingOrder="0" vertical="bottom"/>
    </xf>
    <xf borderId="3" fillId="7" fontId="6" numFmtId="0" xfId="0" applyAlignment="1" applyBorder="1" applyFont="1">
      <alignment horizontal="center" readingOrder="0" vertical="bottom"/>
    </xf>
    <xf borderId="3" fillId="19" fontId="4" numFmtId="49" xfId="0" applyAlignment="1" applyBorder="1" applyFont="1" applyNumberFormat="1">
      <alignment horizontal="center" readingOrder="0" vertical="bottom"/>
    </xf>
    <xf borderId="3" fillId="12" fontId="9" numFmtId="0" xfId="0" applyAlignment="1" applyBorder="1" applyFont="1">
      <alignment horizontal="center" readingOrder="0" vertical="bottom"/>
    </xf>
    <xf borderId="8" fillId="18" fontId="26" numFmtId="49" xfId="0" applyAlignment="1" applyBorder="1" applyFont="1" applyNumberFormat="1">
      <alignment horizontal="center" vertical="bottom"/>
    </xf>
    <xf borderId="8" fillId="25" fontId="27" numFmtId="49" xfId="0" applyAlignment="1" applyBorder="1" applyFont="1" applyNumberFormat="1">
      <alignment horizontal="center" vertical="bottom"/>
    </xf>
    <xf borderId="9" fillId="18" fontId="28" numFmtId="49" xfId="0" applyAlignment="1" applyBorder="1" applyFont="1" applyNumberFormat="1">
      <alignment horizontal="center" vertical="bottom"/>
    </xf>
    <xf borderId="9" fillId="17" fontId="29" numFmtId="49" xfId="0" applyAlignment="1" applyBorder="1" applyFont="1" applyNumberFormat="1">
      <alignment horizontal="center" vertical="bottom"/>
    </xf>
    <xf borderId="9" fillId="9" fontId="9" numFmtId="0" xfId="0" applyAlignment="1" applyBorder="1" applyFont="1">
      <alignment horizontal="center" readingOrder="0" vertical="center"/>
    </xf>
    <xf borderId="9" fillId="5" fontId="7" numFmtId="0" xfId="0" applyBorder="1" applyFont="1"/>
    <xf borderId="7" fillId="5" fontId="7" numFmtId="0" xfId="0" applyBorder="1" applyFont="1"/>
    <xf borderId="7" fillId="9" fontId="9" numFmtId="0" xfId="0" applyAlignment="1" applyBorder="1" applyFont="1">
      <alignment horizontal="center" readingOrder="0" vertical="center"/>
    </xf>
    <xf borderId="10" fillId="26" fontId="30" numFmtId="49" xfId="0" applyAlignment="1" applyBorder="1" applyFill="1" applyFont="1" applyNumberFormat="1">
      <alignment horizontal="center" readingOrder="0" vertical="bottom"/>
    </xf>
    <xf borderId="0" fillId="0" fontId="3" numFmtId="0" xfId="0" applyFont="1"/>
    <xf borderId="9" fillId="18" fontId="4" numFmtId="0" xfId="0" applyAlignment="1" applyBorder="1" applyFont="1">
      <alignment horizontal="center" readingOrder="0" vertical="bottom"/>
    </xf>
    <xf borderId="7" fillId="14" fontId="6" numFmtId="49" xfId="0" applyAlignment="1" applyBorder="1" applyFont="1" applyNumberFormat="1">
      <alignment horizontal="center" shrinkToFit="0" wrapText="1"/>
    </xf>
    <xf borderId="8" fillId="0" fontId="7" numFmtId="49" xfId="0" applyAlignment="1" applyBorder="1" applyFont="1" applyNumberFormat="1">
      <alignment vertical="bottom"/>
    </xf>
    <xf borderId="8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9" fillId="17" fontId="6" numFmtId="49" xfId="0" applyAlignment="1" applyBorder="1" applyFont="1" applyNumberFormat="1">
      <alignment horizontal="center" vertical="bottom"/>
    </xf>
    <xf borderId="9" fillId="27" fontId="7" numFmtId="0" xfId="0" applyBorder="1" applyFill="1" applyFont="1"/>
    <xf borderId="6" fillId="0" fontId="31" numFmtId="49" xfId="0" applyAlignment="1" applyBorder="1" applyFont="1" applyNumberFormat="1">
      <alignment horizontal="center" vertical="bottom"/>
    </xf>
    <xf borderId="7" fillId="13" fontId="12" numFmtId="49" xfId="0" applyAlignment="1" applyBorder="1" applyFont="1" applyNumberFormat="1">
      <alignment horizontal="center" readingOrder="0" vertical="bottom"/>
    </xf>
    <xf borderId="3" fillId="18" fontId="4" numFmtId="49" xfId="0" applyAlignment="1" applyBorder="1" applyFont="1" applyNumberFormat="1">
      <alignment horizontal="center" vertical="bottom"/>
    </xf>
    <xf borderId="7" fillId="12" fontId="9" numFmtId="49" xfId="0" applyAlignment="1" applyBorder="1" applyFont="1" applyNumberFormat="1">
      <alignment horizontal="center" readingOrder="0" vertical="bottom"/>
    </xf>
    <xf borderId="7" fillId="17" fontId="6" numFmtId="49" xfId="0" applyAlignment="1" applyBorder="1" applyFont="1" applyNumberFormat="1">
      <alignment horizontal="center" readingOrder="0" vertical="bottom"/>
    </xf>
    <xf borderId="7" fillId="18" fontId="4" numFmtId="49" xfId="0" applyAlignment="1" applyBorder="1" applyFont="1" applyNumberFormat="1">
      <alignment horizontal="center" readingOrder="0" vertical="bottom"/>
    </xf>
    <xf borderId="9" fillId="18" fontId="30" numFmtId="49" xfId="0" applyAlignment="1" applyBorder="1" applyFont="1" applyNumberFormat="1">
      <alignment horizontal="center" readingOrder="0" vertical="bottom"/>
    </xf>
    <xf borderId="7" fillId="16" fontId="5" numFmtId="49" xfId="0" applyAlignment="1" applyBorder="1" applyFont="1" applyNumberFormat="1">
      <alignment horizontal="center" readingOrder="0" vertical="bottom"/>
    </xf>
    <xf borderId="9" fillId="18" fontId="4" numFmtId="49" xfId="0" applyAlignment="1" applyBorder="1" applyFont="1" applyNumberFormat="1">
      <alignment horizontal="center" vertical="bottom"/>
    </xf>
    <xf borderId="9" fillId="12" fontId="9" numFmtId="49" xfId="0" applyAlignment="1" applyBorder="1" applyFont="1" applyNumberFormat="1">
      <alignment horizontal="center" readingOrder="0" vertical="bottom"/>
    </xf>
    <xf borderId="7" fillId="19" fontId="4" numFmtId="49" xfId="0" applyAlignment="1" applyBorder="1" applyFont="1" applyNumberFormat="1">
      <alignment horizontal="center" readingOrder="0" vertical="bottom"/>
    </xf>
    <xf borderId="7" fillId="19" fontId="4" numFmtId="49" xfId="0" applyAlignment="1" applyBorder="1" applyFont="1" applyNumberFormat="1">
      <alignment horizontal="center" vertical="bottom"/>
    </xf>
    <xf borderId="9" fillId="16" fontId="5" numFmtId="49" xfId="0" applyAlignment="1" applyBorder="1" applyFont="1" applyNumberFormat="1">
      <alignment horizontal="center" readingOrder="0" vertical="bottom"/>
    </xf>
    <xf borderId="9" fillId="18" fontId="30" numFmtId="49" xfId="0" applyAlignment="1" applyBorder="1" applyFont="1" applyNumberFormat="1">
      <alignment horizontal="center" readingOrder="0" vertical="bottom"/>
    </xf>
    <xf borderId="7" fillId="20" fontId="5" numFmtId="49" xfId="0" applyAlignment="1" applyBorder="1" applyFont="1" applyNumberFormat="1">
      <alignment horizontal="center" readingOrder="0" vertical="bottom"/>
    </xf>
    <xf borderId="7" fillId="18" fontId="30" numFmtId="49" xfId="0" applyAlignment="1" applyBorder="1" applyFont="1" applyNumberFormat="1">
      <alignment horizontal="center" readingOrder="0" vertical="bottom"/>
    </xf>
    <xf borderId="0" fillId="8" fontId="7" numFmtId="49" xfId="0" applyFont="1" applyNumberFormat="1"/>
    <xf borderId="6" fillId="7" fontId="31" numFmtId="49" xfId="0" applyAlignment="1" applyBorder="1" applyFont="1" applyNumberForma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9" fillId="16" fontId="5" numFmtId="49" xfId="0" applyAlignment="1" applyBorder="1" applyFont="1" applyNumberFormat="1">
      <alignment horizontal="center" readingOrder="0" vertical="bottom"/>
    </xf>
    <xf borderId="6" fillId="19" fontId="4" numFmtId="49" xfId="0" applyAlignment="1" applyBorder="1" applyFont="1" applyNumberFormat="1">
      <alignment horizontal="center" vertical="bottom"/>
    </xf>
    <xf borderId="6" fillId="14" fontId="5" numFmtId="49" xfId="0" applyAlignment="1" applyBorder="1" applyFont="1" applyNumberFormat="1">
      <alignment horizontal="center" vertical="bottom"/>
    </xf>
    <xf borderId="6" fillId="12" fontId="32" numFmtId="49" xfId="0" applyAlignment="1" applyBorder="1" applyFont="1" applyNumberFormat="1">
      <alignment horizontal="center" vertical="bottom"/>
    </xf>
    <xf borderId="6" fillId="17" fontId="5" numFmtId="49" xfId="0" applyAlignment="1" applyBorder="1" applyFont="1" applyNumberFormat="1">
      <alignment horizontal="center" readingOrder="0" vertical="bottom"/>
    </xf>
    <xf borderId="6" fillId="10" fontId="5" numFmtId="49" xfId="0" applyAlignment="1" applyBorder="1" applyFont="1" applyNumberFormat="1">
      <alignment horizontal="center" vertical="bottom"/>
    </xf>
    <xf borderId="9" fillId="13" fontId="30" numFmtId="49" xfId="0" applyAlignment="1" applyBorder="1" applyFont="1" applyNumberFormat="1">
      <alignment horizontal="center" vertical="center"/>
    </xf>
    <xf borderId="9" fillId="18" fontId="4" numFmtId="49" xfId="0" applyAlignment="1" applyBorder="1" applyFont="1" applyNumberFormat="1">
      <alignment horizontal="center" readingOrder="0" vertical="bottom"/>
    </xf>
    <xf borderId="6" fillId="16" fontId="31" numFmtId="49" xfId="0" applyAlignment="1" applyBorder="1" applyFont="1" applyNumberFormat="1">
      <alignment horizontal="center" readingOrder="0" vertical="bottom"/>
    </xf>
    <xf borderId="6" fillId="15" fontId="5" numFmtId="49" xfId="0" applyAlignment="1" applyBorder="1" applyFont="1" applyNumberFormat="1">
      <alignment horizontal="center" vertical="bottom"/>
    </xf>
    <xf borderId="6" fillId="18" fontId="30" numFmtId="49" xfId="0" applyAlignment="1" applyBorder="1" applyFont="1" applyNumberFormat="1">
      <alignment horizontal="center" vertical="bottom"/>
    </xf>
    <xf borderId="6" fillId="25" fontId="5" numFmtId="49" xfId="0" applyAlignment="1" applyBorder="1" applyFont="1" applyNumberFormat="1">
      <alignment horizontal="center" vertical="bottom"/>
    </xf>
    <xf borderId="6" fillId="19" fontId="30" numFmtId="49" xfId="0" applyAlignment="1" applyBorder="1" applyFont="1" applyNumberFormat="1">
      <alignment horizontal="center" readingOrder="0" vertical="bottom"/>
    </xf>
    <xf borderId="15" fillId="0" fontId="7" numFmtId="0" xfId="0" applyAlignment="1" applyBorder="1" applyFont="1">
      <alignment vertical="bottom"/>
    </xf>
    <xf borderId="6" fillId="23" fontId="30" numFmtId="49" xfId="0" applyAlignment="1" applyBorder="1" applyFont="1" applyNumberFormat="1">
      <alignment horizontal="center" readingOrder="0" vertical="bottom"/>
    </xf>
    <xf borderId="16" fillId="0" fontId="7" numFmtId="0" xfId="0" applyAlignment="1" applyBorder="1" applyFont="1">
      <alignment vertical="bottom"/>
    </xf>
    <xf borderId="6" fillId="21" fontId="5" numFmtId="49" xfId="0" applyAlignment="1" applyBorder="1" applyFont="1" applyNumberFormat="1">
      <alignment horizontal="center" readingOrder="0" vertical="bottom"/>
    </xf>
    <xf borderId="6" fillId="20" fontId="5" numFmtId="49" xfId="0" applyAlignment="1" applyBorder="1" applyFont="1" applyNumberFormat="1">
      <alignment horizontal="center" readingOrder="0" vertical="bottom"/>
    </xf>
    <xf borderId="6" fillId="27" fontId="5" numFmtId="49" xfId="0" applyAlignment="1" applyBorder="1" applyFont="1" applyNumberFormat="1">
      <alignment horizontal="center" readingOrder="0" vertical="bottom"/>
    </xf>
    <xf borderId="0" fillId="9" fontId="32" numFmtId="0" xfId="0" applyAlignment="1" applyFont="1">
      <alignment horizontal="center" readingOrder="0" vertical="bottom"/>
    </xf>
    <xf borderId="6" fillId="26" fontId="30" numFmtId="49" xfId="0" applyAlignment="1" applyBorder="1" applyFont="1" applyNumberFormat="1">
      <alignment horizontal="center" readingOrder="0" vertical="bottom"/>
    </xf>
    <xf borderId="17" fillId="17" fontId="5" numFmtId="49" xfId="0" applyAlignment="1" applyBorder="1" applyFont="1" applyNumberFormat="1">
      <alignment horizontal="center" readingOrder="0" shrinkToFit="0" vertical="bottom" wrapText="1"/>
    </xf>
    <xf borderId="6" fillId="0" fontId="3" numFmtId="0" xfId="0" applyBorder="1" applyFont="1"/>
    <xf borderId="5" fillId="0" fontId="7" numFmtId="0" xfId="0" applyAlignment="1" applyBorder="1" applyFont="1">
      <alignment vertical="bottom"/>
    </xf>
    <xf borderId="18" fillId="28" fontId="7" numFmtId="0" xfId="0" applyBorder="1" applyFill="1" applyFont="1"/>
    <xf borderId="19" fillId="28" fontId="7" numFmtId="0" xfId="0" applyBorder="1" applyFont="1"/>
    <xf borderId="20" fillId="28" fontId="7" numFmtId="0" xfId="0" applyBorder="1" applyFont="1"/>
    <xf borderId="0" fillId="28" fontId="7" numFmtId="0" xfId="0" applyFont="1"/>
    <xf borderId="21" fillId="28" fontId="7" numFmtId="0" xfId="0" applyBorder="1" applyFont="1"/>
    <xf borderId="0" fillId="29" fontId="7" numFmtId="0" xfId="0" applyFill="1" applyFont="1"/>
    <xf borderId="22" fillId="28" fontId="7" numFmtId="0" xfId="0" applyBorder="1" applyFont="1"/>
    <xf borderId="23" fillId="28" fontId="7" numFmtId="0" xfId="0" applyBorder="1" applyFont="1"/>
    <xf borderId="24" fillId="28" fontId="7" numFmtId="0" xfId="0" applyBorder="1" applyFont="1"/>
    <xf borderId="9" fillId="30" fontId="33" numFmtId="0" xfId="0" applyAlignment="1" applyBorder="1" applyFill="1" applyFont="1">
      <alignment horizontal="center" shrinkToFit="0" vertical="center" wrapText="0"/>
    </xf>
    <xf borderId="25" fillId="28" fontId="7" numFmtId="0" xfId="0" applyBorder="1" applyFont="1"/>
    <xf borderId="26" fillId="28" fontId="7" numFmtId="0" xfId="0" applyBorder="1" applyFont="1"/>
    <xf borderId="27" fillId="29" fontId="7" numFmtId="0" xfId="0" applyBorder="1" applyFont="1"/>
    <xf borderId="28" fillId="28" fontId="7" numFmtId="0" xfId="0" applyBorder="1" applyFont="1"/>
    <xf borderId="9" fillId="3" fontId="34" numFmtId="0" xfId="0" applyAlignment="1" applyBorder="1" applyFont="1">
      <alignment horizontal="right" readingOrder="0" vertical="center"/>
    </xf>
    <xf borderId="2" fillId="3" fontId="34" numFmtId="0" xfId="0" applyAlignment="1" applyBorder="1" applyFont="1">
      <alignment horizontal="right" vertical="center"/>
    </xf>
    <xf borderId="7" fillId="0" fontId="35" numFmtId="0" xfId="0" applyAlignment="1" applyBorder="1" applyFont="1">
      <alignment horizontal="center" readingOrder="0"/>
    </xf>
    <xf borderId="29" fillId="28" fontId="7" numFmtId="0" xfId="0" applyAlignment="1" applyBorder="1" applyFont="1">
      <alignment readingOrder="0"/>
    </xf>
    <xf borderId="27" fillId="29" fontId="7" numFmtId="0" xfId="0" applyAlignment="1" applyBorder="1" applyFont="1">
      <alignment readingOrder="0"/>
    </xf>
    <xf borderId="30" fillId="4" fontId="30" numFmtId="0" xfId="0" applyAlignment="1" applyBorder="1" applyFont="1">
      <alignment horizontal="center" readingOrder="0" vertical="bottom"/>
    </xf>
    <xf borderId="3" fillId="8" fontId="6" numFmtId="0" xfId="0" applyAlignment="1" applyBorder="1" applyFont="1">
      <alignment horizontal="center" readingOrder="0" vertical="bottom"/>
    </xf>
    <xf borderId="7" fillId="22" fontId="35" numFmtId="0" xfId="0" applyAlignment="1" applyBorder="1" applyFont="1">
      <alignment horizontal="center" readingOrder="0"/>
    </xf>
    <xf borderId="7" fillId="22" fontId="2" numFmtId="0" xfId="0" applyAlignment="1" applyBorder="1" applyFont="1">
      <alignment horizontal="center" readingOrder="0"/>
    </xf>
    <xf borderId="29" fillId="28" fontId="7" numFmtId="0" xfId="0" applyBorder="1" applyFont="1"/>
    <xf borderId="31" fillId="4" fontId="30" numFmtId="0" xfId="0" applyAlignment="1" applyBorder="1" applyFont="1">
      <alignment horizontal="center" readingOrder="0" vertical="bottom"/>
    </xf>
    <xf borderId="6" fillId="4" fontId="30" numFmtId="0" xfId="0" applyAlignment="1" applyBorder="1" applyFont="1">
      <alignment horizontal="center" readingOrder="0" vertical="bottom"/>
    </xf>
    <xf borderId="32" fillId="28" fontId="7" numFmtId="0" xfId="0" applyBorder="1" applyFont="1"/>
    <xf borderId="33" fillId="28" fontId="3" numFmtId="0" xfId="0" applyBorder="1" applyFont="1"/>
    <xf borderId="34" fillId="28" fontId="7" numFmtId="0" xfId="0" applyBorder="1" applyFont="1"/>
    <xf borderId="9" fillId="3" fontId="36" numFmtId="0" xfId="0" applyAlignment="1" applyBorder="1" applyFont="1">
      <alignment horizontal="right" vertical="center"/>
    </xf>
    <xf borderId="7" fillId="0" fontId="2" numFmtId="0" xfId="0" applyAlignment="1" applyBorder="1" applyFont="1">
      <alignment horizontal="center" readingOrder="0"/>
    </xf>
    <xf borderId="28" fillId="28" fontId="37" numFmtId="0" xfId="0" applyBorder="1" applyFont="1"/>
    <xf borderId="7" fillId="8" fontId="7" numFmtId="0" xfId="0" applyBorder="1" applyFont="1"/>
    <xf borderId="30" fillId="4" fontId="30" numFmtId="0" xfId="0" applyAlignment="1" applyBorder="1" applyFont="1">
      <alignment horizontal="center" readingOrder="0" vertical="bottom"/>
    </xf>
    <xf borderId="3" fillId="8" fontId="6" numFmtId="0" xfId="0" applyAlignment="1" applyBorder="1" applyFont="1">
      <alignment horizontal="center" vertical="bottom"/>
    </xf>
    <xf borderId="7" fillId="22" fontId="2" numFmtId="0" xfId="0" applyAlignment="1" applyBorder="1" applyFont="1">
      <alignment horizontal="center"/>
    </xf>
    <xf borderId="31" fillId="4" fontId="30" numFmtId="0" xfId="0" applyAlignment="1" applyBorder="1" applyFont="1">
      <alignment horizontal="center" readingOrder="0" vertical="bottom"/>
    </xf>
    <xf borderId="6" fillId="4" fontId="30" numFmtId="0" xfId="0" applyAlignment="1" applyBorder="1" applyFont="1">
      <alignment horizontal="center" readingOrder="0" vertical="bottom"/>
    </xf>
    <xf borderId="35" fillId="28" fontId="7" numFmtId="0" xfId="0" applyBorder="1" applyFont="1"/>
    <xf borderId="36" fillId="28" fontId="7" numFmtId="0" xfId="0" applyBorder="1" applyFont="1"/>
    <xf borderId="37" fillId="28" fontId="7" numFmtId="0" xfId="0" applyBorder="1" applyFont="1"/>
    <xf borderId="38" fillId="28" fontId="7" numFmtId="0" xfId="0" applyBorder="1" applyFont="1"/>
    <xf borderId="7" fillId="8" fontId="7" numFmtId="0" xfId="0" applyAlignment="1" applyBorder="1" applyFont="1">
      <alignment readingOrder="0"/>
    </xf>
    <xf borderId="30" fillId="4" fontId="30" numFmtId="0" xfId="0" applyAlignment="1" applyBorder="1" applyFont="1">
      <alignment horizontal="center" vertical="bottom"/>
    </xf>
    <xf borderId="31" fillId="4" fontId="30" numFmtId="0" xfId="0" applyAlignment="1" applyBorder="1" applyFont="1">
      <alignment horizontal="center" vertical="bottom"/>
    </xf>
    <xf borderId="6" fillId="4" fontId="30" numFmtId="0" xfId="0" applyAlignment="1" applyBorder="1" applyFont="1">
      <alignment horizontal="center" vertical="bottom"/>
    </xf>
    <xf borderId="10" fillId="28" fontId="7" numFmtId="0" xfId="0" applyBorder="1" applyFont="1"/>
    <xf borderId="39" fillId="28" fontId="7" numFmtId="0" xfId="0" applyBorder="1" applyFont="1"/>
    <xf borderId="33" fillId="28" fontId="7" numFmtId="0" xfId="0" applyBorder="1" applyFont="1"/>
    <xf borderId="7" fillId="22" fontId="38" numFmtId="0" xfId="0" applyAlignment="1" applyBorder="1" applyFont="1">
      <alignment horizontal="center"/>
    </xf>
    <xf borderId="40" fillId="28" fontId="7" numFmtId="0" xfId="0" applyAlignment="1" applyBorder="1" applyFont="1">
      <alignment vertical="bottom"/>
    </xf>
    <xf borderId="39" fillId="28" fontId="7" numFmtId="0" xfId="0" applyAlignment="1" applyBorder="1" applyFont="1">
      <alignment vertical="bottom"/>
    </xf>
    <xf borderId="29" fillId="28" fontId="7" numFmtId="0" xfId="0" applyAlignment="1" applyBorder="1" applyFont="1">
      <alignment vertical="bottom"/>
    </xf>
    <xf borderId="41" fillId="29" fontId="7" numFmtId="0" xfId="0" applyAlignment="1" applyBorder="1" applyFont="1">
      <alignment vertical="bottom"/>
    </xf>
    <xf borderId="42" fillId="28" fontId="7" numFmtId="0" xfId="0" applyAlignment="1" applyBorder="1" applyFont="1">
      <alignment vertical="bottom"/>
    </xf>
    <xf borderId="3" fillId="8" fontId="7" numFmtId="0" xfId="0" applyAlignment="1" applyBorder="1" applyFont="1">
      <alignment vertical="bottom"/>
    </xf>
    <xf borderId="3" fillId="31" fontId="31" numFmtId="0" xfId="0" applyAlignment="1" applyBorder="1" applyFill="1" applyFont="1">
      <alignment horizontal="center" vertical="bottom"/>
    </xf>
    <xf borderId="3" fillId="8" fontId="31" numFmtId="0" xfId="0" applyAlignment="1" applyBorder="1" applyFont="1">
      <alignment horizontal="center" vertical="bottom"/>
    </xf>
    <xf borderId="43" fillId="28" fontId="7" numFmtId="0" xfId="0" applyAlignment="1" applyBorder="1" applyFont="1">
      <alignment vertical="bottom"/>
    </xf>
    <xf borderId="3" fillId="32" fontId="31" numFmtId="0" xfId="0" applyAlignment="1" applyBorder="1" applyFill="1" applyFont="1">
      <alignment horizontal="center" vertical="bottom"/>
    </xf>
    <xf borderId="7" fillId="32" fontId="31" numFmtId="0" xfId="0" applyAlignment="1" applyBorder="1" applyFont="1">
      <alignment horizontal="center" readingOrder="0" vertical="bottom"/>
    </xf>
    <xf borderId="7" fillId="32" fontId="2" numFmtId="0" xfId="0" applyAlignment="1" applyBorder="1" applyFont="1">
      <alignment horizontal="center" readingOrder="0" vertical="bottom"/>
    </xf>
    <xf borderId="3" fillId="32" fontId="31" numFmtId="0" xfId="0" applyAlignment="1" applyBorder="1" applyFont="1">
      <alignment horizontal="center" readingOrder="0" vertical="bottom"/>
    </xf>
    <xf borderId="3" fillId="32" fontId="7" numFmtId="0" xfId="0" applyAlignment="1" applyBorder="1" applyFont="1">
      <alignment vertical="bottom"/>
    </xf>
    <xf borderId="7" fillId="0" fontId="2" numFmtId="0" xfId="0" applyAlignment="1" applyBorder="1" applyFont="1">
      <alignment horizontal="center"/>
    </xf>
    <xf borderId="6" fillId="8" fontId="31" numFmtId="0" xfId="0" applyAlignment="1" applyBorder="1" applyFont="1">
      <alignment horizontal="center" readingOrder="0" vertical="bottom"/>
    </xf>
    <xf borderId="7" fillId="8" fontId="2" numFmtId="0" xfId="0" applyAlignment="1" applyBorder="1" applyFont="1">
      <alignment horizontal="center" readingOrder="0" vertical="bottom"/>
    </xf>
    <xf borderId="3" fillId="8" fontId="31" numFmtId="0" xfId="0" applyAlignment="1" applyBorder="1" applyFont="1">
      <alignment horizontal="center" readingOrder="0" vertical="bottom"/>
    </xf>
    <xf borderId="3" fillId="29" fontId="7" numFmtId="0" xfId="0" applyAlignment="1" applyBorder="1" applyFont="1">
      <alignment vertical="bottom"/>
    </xf>
    <xf borderId="6" fillId="32" fontId="31" numFmtId="0" xfId="0" applyAlignment="1" applyBorder="1" applyFont="1">
      <alignment horizontal="center" readingOrder="0" vertical="bottom"/>
    </xf>
    <xf borderId="7" fillId="32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3" fillId="29" fontId="7" numFmtId="0" xfId="0" applyBorder="1" applyFont="1"/>
    <xf borderId="44" fillId="28" fontId="7" numFmtId="0" xfId="0" applyAlignment="1" applyBorder="1" applyFont="1">
      <alignment vertical="bottom"/>
    </xf>
    <xf borderId="18" fillId="28" fontId="7" numFmtId="0" xfId="0" applyAlignment="1" applyBorder="1" applyFont="1">
      <alignment vertical="bottom"/>
    </xf>
    <xf borderId="3" fillId="28" fontId="7" numFmtId="0" xfId="0" applyAlignment="1" applyBorder="1" applyFont="1">
      <alignment vertical="bottom"/>
    </xf>
    <xf borderId="9" fillId="4" fontId="39" numFmtId="0" xfId="0" applyAlignment="1" applyBorder="1" applyFont="1">
      <alignment horizontal="center" readingOrder="0" shrinkToFit="0" wrapText="1"/>
    </xf>
    <xf borderId="7" fillId="8" fontId="2" numFmtId="0" xfId="0" applyAlignment="1" applyBorder="1" applyFont="1">
      <alignment horizontal="center" vertical="bottom"/>
    </xf>
    <xf borderId="8" fillId="33" fontId="40" numFmtId="0" xfId="0" applyAlignment="1" applyBorder="1" applyFill="1" applyFont="1">
      <alignment horizontal="center" readingOrder="0" vertical="bottom"/>
    </xf>
    <xf borderId="8" fillId="7" fontId="2" numFmtId="0" xfId="0" applyAlignment="1" applyBorder="1" applyFont="1">
      <alignment horizontal="center" vertical="bottom"/>
    </xf>
    <xf borderId="8" fillId="34" fontId="2" numFmtId="0" xfId="0" applyAlignment="1" applyBorder="1" applyFill="1" applyFont="1">
      <alignment horizontal="center" vertical="bottom"/>
    </xf>
    <xf borderId="8" fillId="35" fontId="31" numFmtId="0" xfId="0" applyAlignment="1" applyBorder="1" applyFill="1" applyFont="1">
      <alignment horizontal="center" readingOrder="0" vertical="bottom"/>
    </xf>
    <xf borderId="8" fillId="36" fontId="2" numFmtId="0" xfId="0" applyAlignment="1" applyBorder="1" applyFill="1" applyFont="1">
      <alignment horizontal="center" vertical="bottom"/>
    </xf>
    <xf borderId="8" fillId="37" fontId="2" numFmtId="0" xfId="0" applyAlignment="1" applyBorder="1" applyFill="1" applyFont="1">
      <alignment horizontal="center" vertical="bottom"/>
    </xf>
    <xf borderId="8" fillId="38" fontId="41" numFmtId="0" xfId="0" applyAlignment="1" applyBorder="1" applyFill="1" applyFont="1">
      <alignment horizontal="center" readingOrder="0" vertical="bottom"/>
    </xf>
  </cellXfs>
  <cellStyles count="1">
    <cellStyle xfId="0" name="Normal" builtinId="0"/>
  </cellStyles>
  <dxfs count="24">
    <dxf>
      <font/>
      <fill>
        <patternFill patternType="solid">
          <fgColor rgb="FF6AA84F"/>
          <bgColor rgb="FF6AA84F"/>
        </patternFill>
      </fill>
      <border/>
    </dxf>
    <dxf>
      <font>
        <color rgb="FFFFE599"/>
      </font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A2C4C9"/>
          <bgColor rgb="FFA2C4C9"/>
        </patternFill>
      </fill>
      <border/>
    </dxf>
    <dxf>
      <font>
        <color rgb="FF000000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3F7FE6"/>
          <bgColor rgb="FF3F7FE6"/>
        </patternFill>
      </fill>
      <border/>
    </dxf>
    <dxf>
      <font>
        <color rgb="FFCCCCCC"/>
      </font>
      <fill>
        <patternFill patternType="solid">
          <fgColor rgb="FF1155CC"/>
          <bgColor rgb="FF1155CC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FF00"/>
      </font>
      <fill>
        <patternFill patternType="solid">
          <fgColor rgb="FF1F3F0F"/>
          <bgColor rgb="FF1F3F0F"/>
        </patternFill>
      </fill>
      <border/>
    </dxf>
    <dxf>
      <font>
        <color rgb="FFFFFF00"/>
      </font>
      <fill>
        <patternFill patternType="solid">
          <fgColor rgb="FF274E13"/>
          <bgColor rgb="FF274E13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9BB8E8"/>
          <bgColor rgb="FF9BB8E8"/>
        </patternFill>
      </fill>
      <border/>
    </dxf>
    <dxf>
      <font>
        <color rgb="FFFFFFFF"/>
      </font>
      <fill>
        <patternFill patternType="solid">
          <fgColor rgb="FF1C4587"/>
          <bgColor rgb="FF1C4587"/>
        </patternFill>
      </fill>
      <border/>
    </dxf>
    <dxf>
      <font>
        <color rgb="FF00FFFF"/>
      </font>
      <fill>
        <patternFill patternType="solid">
          <fgColor rgb="FF122E5A"/>
          <bgColor rgb="FF122E5A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B7B7B7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eam Ratings-style">
      <tableStyleElement dxfId="21" type="headerRow"/>
      <tableStyleElement dxfId="22" type="firstRowStripe"/>
      <tableStyleElement dxfId="21" type="secondRowStripe"/>
    </tableStyle>
    <tableStyle count="2" pivot="0" name="Team Ratings-style 2">
      <tableStyleElement dxfId="21" type="firstRowStripe"/>
      <tableStyleElement dxfId="2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F22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Team Rat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3:G22" displayName="Table_2" id="2">
  <tableColumns count="1">
    <tableColumn name="Column1" id="1"/>
  </tableColumns>
  <tableStyleInfo name="Team Rating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2.14"/>
    <col customWidth="1" hidden="1" min="2" max="693" width="7.29"/>
    <col customWidth="1" min="694" max="1096" width="7.29"/>
  </cols>
  <sheetData>
    <row r="1">
      <c r="A1" s="1" t="str">
        <f>HYPERLINK("https://twitter.com/BenCrellin","Created by @BenCrellin in partnership with Fantasy Football Hub")</f>
        <v>Created by @BenCrellin in partnership with Fantasy Football Hub</v>
      </c>
      <c r="B1" s="2">
        <v>43671.0</v>
      </c>
      <c r="C1" s="2">
        <v>43672.0</v>
      </c>
      <c r="D1" s="2">
        <v>43673.0</v>
      </c>
      <c r="E1" s="2">
        <v>43674.0</v>
      </c>
      <c r="F1" s="2">
        <v>43675.0</v>
      </c>
      <c r="G1" s="2">
        <v>43676.0</v>
      </c>
      <c r="H1" s="2">
        <v>43677.0</v>
      </c>
      <c r="I1" s="2">
        <v>43678.0</v>
      </c>
      <c r="J1" s="2">
        <v>43679.0</v>
      </c>
      <c r="K1" s="2">
        <v>43680.0</v>
      </c>
      <c r="L1" s="2">
        <v>43681.0</v>
      </c>
      <c r="M1" s="2">
        <v>43682.0</v>
      </c>
      <c r="N1" s="2">
        <v>43683.0</v>
      </c>
      <c r="O1" s="2">
        <v>43684.0</v>
      </c>
      <c r="P1" s="2">
        <v>43685.0</v>
      </c>
      <c r="Q1" s="2">
        <v>43686.0</v>
      </c>
      <c r="R1" s="2">
        <v>43687.0</v>
      </c>
      <c r="S1" s="2">
        <v>43688.0</v>
      </c>
      <c r="T1" s="2">
        <v>43689.0</v>
      </c>
      <c r="U1" s="2">
        <v>43690.0</v>
      </c>
      <c r="V1" s="2">
        <v>43691.0</v>
      </c>
      <c r="W1" s="2">
        <v>43692.0</v>
      </c>
      <c r="X1" s="2">
        <v>43693.0</v>
      </c>
      <c r="Y1" s="2">
        <v>43694.0</v>
      </c>
      <c r="Z1" s="2">
        <v>43695.0</v>
      </c>
      <c r="AA1" s="2">
        <v>43696.0</v>
      </c>
      <c r="AB1" s="2">
        <v>43697.0</v>
      </c>
      <c r="AC1" s="2">
        <v>43698.0</v>
      </c>
      <c r="AD1" s="2">
        <v>43699.0</v>
      </c>
      <c r="AE1" s="2">
        <v>43700.0</v>
      </c>
      <c r="AF1" s="2">
        <v>43701.0</v>
      </c>
      <c r="AG1" s="2">
        <v>43702.0</v>
      </c>
      <c r="AH1" s="2">
        <v>43703.0</v>
      </c>
      <c r="AI1" s="2">
        <v>43704.0</v>
      </c>
      <c r="AJ1" s="2">
        <v>43705.0</v>
      </c>
      <c r="AK1" s="2">
        <v>43706.0</v>
      </c>
      <c r="AL1" s="2">
        <v>43707.0</v>
      </c>
      <c r="AM1" s="2">
        <v>43708.0</v>
      </c>
      <c r="AN1" s="2">
        <v>43709.0</v>
      </c>
      <c r="AO1" s="2">
        <v>43710.0</v>
      </c>
      <c r="AP1" s="2">
        <v>43711.0</v>
      </c>
      <c r="AQ1" s="2">
        <v>43712.0</v>
      </c>
      <c r="AR1" s="2">
        <v>43713.0</v>
      </c>
      <c r="AS1" s="2">
        <v>43714.0</v>
      </c>
      <c r="AT1" s="2">
        <v>43715.0</v>
      </c>
      <c r="AU1" s="2">
        <v>43716.0</v>
      </c>
      <c r="AV1" s="2">
        <v>43717.0</v>
      </c>
      <c r="AW1" s="2">
        <v>43718.0</v>
      </c>
      <c r="AX1" s="2">
        <v>43719.0</v>
      </c>
      <c r="AY1" s="2">
        <v>43720.0</v>
      </c>
      <c r="AZ1" s="2">
        <v>43721.0</v>
      </c>
      <c r="BA1" s="2">
        <v>43722.0</v>
      </c>
      <c r="BB1" s="2">
        <v>43723.0</v>
      </c>
      <c r="BC1" s="2">
        <v>43724.0</v>
      </c>
      <c r="BD1" s="2">
        <v>43725.0</v>
      </c>
      <c r="BE1" s="2">
        <v>43726.0</v>
      </c>
      <c r="BF1" s="2">
        <v>43727.0</v>
      </c>
      <c r="BG1" s="2">
        <v>43728.0</v>
      </c>
      <c r="BH1" s="2">
        <v>43729.0</v>
      </c>
      <c r="BI1" s="2">
        <v>43730.0</v>
      </c>
      <c r="BJ1" s="2">
        <v>43731.0</v>
      </c>
      <c r="BK1" s="2">
        <v>43732.0</v>
      </c>
      <c r="BL1" s="2">
        <v>43733.0</v>
      </c>
      <c r="BM1" s="2">
        <v>43734.0</v>
      </c>
      <c r="BN1" s="2">
        <v>43735.0</v>
      </c>
      <c r="BO1" s="2">
        <v>43736.0</v>
      </c>
      <c r="BP1" s="2">
        <v>43737.0</v>
      </c>
      <c r="BQ1" s="2">
        <v>43738.0</v>
      </c>
      <c r="BR1" s="2">
        <v>43739.0</v>
      </c>
      <c r="BS1" s="2">
        <v>43740.0</v>
      </c>
      <c r="BT1" s="2">
        <v>43741.0</v>
      </c>
      <c r="BU1" s="2">
        <v>43742.0</v>
      </c>
      <c r="BV1" s="2">
        <v>43743.0</v>
      </c>
      <c r="BW1" s="2">
        <v>43744.0</v>
      </c>
      <c r="BX1" s="2">
        <v>43745.0</v>
      </c>
      <c r="BY1" s="2">
        <v>43746.0</v>
      </c>
      <c r="BZ1" s="2">
        <v>43747.0</v>
      </c>
      <c r="CA1" s="2">
        <v>43748.0</v>
      </c>
      <c r="CB1" s="2">
        <v>43749.0</v>
      </c>
      <c r="CC1" s="2">
        <v>43750.0</v>
      </c>
      <c r="CD1" s="2">
        <v>43751.0</v>
      </c>
      <c r="CE1" s="2">
        <v>43752.0</v>
      </c>
      <c r="CF1" s="2">
        <v>43753.0</v>
      </c>
      <c r="CG1" s="2">
        <v>43754.0</v>
      </c>
      <c r="CH1" s="2">
        <v>43755.0</v>
      </c>
      <c r="CI1" s="2">
        <v>43756.0</v>
      </c>
      <c r="CJ1" s="2">
        <v>43757.0</v>
      </c>
      <c r="CK1" s="2">
        <v>43758.0</v>
      </c>
      <c r="CL1" s="2">
        <v>43759.0</v>
      </c>
      <c r="CM1" s="2">
        <v>43760.0</v>
      </c>
      <c r="CN1" s="2">
        <v>43761.0</v>
      </c>
      <c r="CO1" s="2">
        <v>43762.0</v>
      </c>
      <c r="CP1" s="2">
        <v>43763.0</v>
      </c>
      <c r="CQ1" s="2">
        <v>43764.0</v>
      </c>
      <c r="CR1" s="2">
        <v>43765.0</v>
      </c>
      <c r="CS1" s="2">
        <v>43766.0</v>
      </c>
      <c r="CT1" s="2">
        <v>43767.0</v>
      </c>
      <c r="CU1" s="2">
        <v>43768.0</v>
      </c>
      <c r="CV1" s="2">
        <v>43769.0</v>
      </c>
      <c r="CW1" s="2">
        <v>43770.0</v>
      </c>
      <c r="CX1" s="2">
        <v>43771.0</v>
      </c>
      <c r="CY1" s="2">
        <v>43772.0</v>
      </c>
      <c r="CZ1" s="2">
        <v>43773.0</v>
      </c>
      <c r="DA1" s="2">
        <v>43774.0</v>
      </c>
      <c r="DB1" s="2">
        <v>43775.0</v>
      </c>
      <c r="DC1" s="2">
        <v>43776.0</v>
      </c>
      <c r="DD1" s="2">
        <v>43777.0</v>
      </c>
      <c r="DE1" s="2">
        <v>43778.0</v>
      </c>
      <c r="DF1" s="2">
        <v>43779.0</v>
      </c>
      <c r="DG1" s="2">
        <v>43780.0</v>
      </c>
      <c r="DH1" s="2">
        <v>43781.0</v>
      </c>
      <c r="DI1" s="2">
        <v>43782.0</v>
      </c>
      <c r="DJ1" s="2">
        <v>43783.0</v>
      </c>
      <c r="DK1" s="2">
        <v>43784.0</v>
      </c>
      <c r="DL1" s="2">
        <v>43785.0</v>
      </c>
      <c r="DM1" s="2">
        <v>43786.0</v>
      </c>
      <c r="DN1" s="2">
        <v>43787.0</v>
      </c>
      <c r="DO1" s="2">
        <v>43788.0</v>
      </c>
      <c r="DP1" s="2">
        <v>43789.0</v>
      </c>
      <c r="DQ1" s="2">
        <v>43790.0</v>
      </c>
      <c r="DR1" s="2">
        <v>43791.0</v>
      </c>
      <c r="DS1" s="2">
        <v>43792.0</v>
      </c>
      <c r="DT1" s="2">
        <v>43793.0</v>
      </c>
      <c r="DU1" s="2">
        <v>43794.0</v>
      </c>
      <c r="DV1" s="2">
        <v>43795.0</v>
      </c>
      <c r="DW1" s="2">
        <v>43796.0</v>
      </c>
      <c r="DX1" s="2">
        <v>43797.0</v>
      </c>
      <c r="DY1" s="2">
        <v>43798.0</v>
      </c>
      <c r="DZ1" s="2">
        <v>43799.0</v>
      </c>
      <c r="EA1" s="2">
        <v>43800.0</v>
      </c>
      <c r="EB1" s="2">
        <v>43801.0</v>
      </c>
      <c r="EC1" s="2">
        <v>43802.0</v>
      </c>
      <c r="ED1" s="2">
        <v>43803.0</v>
      </c>
      <c r="EE1" s="2">
        <v>43804.0</v>
      </c>
      <c r="EF1" s="2">
        <v>43805.0</v>
      </c>
      <c r="EG1" s="2">
        <v>43806.0</v>
      </c>
      <c r="EH1" s="2">
        <v>43807.0</v>
      </c>
      <c r="EI1" s="2">
        <v>43808.0</v>
      </c>
      <c r="EJ1" s="2">
        <v>43809.0</v>
      </c>
      <c r="EK1" s="2">
        <v>43810.0</v>
      </c>
      <c r="EL1" s="2">
        <v>43811.0</v>
      </c>
      <c r="EM1" s="2">
        <v>43812.0</v>
      </c>
      <c r="EN1" s="2">
        <v>43813.0</v>
      </c>
      <c r="EO1" s="2">
        <v>43814.0</v>
      </c>
      <c r="EP1" s="2">
        <v>43815.0</v>
      </c>
      <c r="EQ1" s="2">
        <v>43816.0</v>
      </c>
      <c r="ER1" s="2">
        <v>43817.0</v>
      </c>
      <c r="ES1" s="2">
        <v>43818.0</v>
      </c>
      <c r="ET1" s="2">
        <v>43819.0</v>
      </c>
      <c r="EU1" s="2">
        <v>43820.0</v>
      </c>
      <c r="EV1" s="2">
        <v>43821.0</v>
      </c>
      <c r="EW1" s="2">
        <v>43822.0</v>
      </c>
      <c r="EX1" s="2">
        <v>43823.0</v>
      </c>
      <c r="EY1" s="2">
        <v>43824.0</v>
      </c>
      <c r="EZ1" s="2">
        <v>43825.0</v>
      </c>
      <c r="FA1" s="2">
        <v>43826.0</v>
      </c>
      <c r="FB1" s="2">
        <v>43827.0</v>
      </c>
      <c r="FC1" s="2">
        <v>43828.0</v>
      </c>
      <c r="FD1" s="2">
        <v>43829.0</v>
      </c>
      <c r="FE1" s="2">
        <v>43830.0</v>
      </c>
      <c r="FF1" s="2">
        <v>43831.0</v>
      </c>
      <c r="FG1" s="2">
        <v>43832.0</v>
      </c>
      <c r="FH1" s="2">
        <v>43833.0</v>
      </c>
      <c r="FI1" s="2">
        <v>43834.0</v>
      </c>
      <c r="FJ1" s="2">
        <v>43835.0</v>
      </c>
      <c r="FK1" s="2">
        <v>43836.0</v>
      </c>
      <c r="FL1" s="2">
        <v>43837.0</v>
      </c>
      <c r="FM1" s="2">
        <v>43838.0</v>
      </c>
      <c r="FN1" s="2">
        <v>43839.0</v>
      </c>
      <c r="FO1" s="2">
        <v>43840.0</v>
      </c>
      <c r="FP1" s="2">
        <v>43841.0</v>
      </c>
      <c r="FQ1" s="2">
        <v>43842.0</v>
      </c>
      <c r="FR1" s="2">
        <v>43843.0</v>
      </c>
      <c r="FS1" s="2">
        <v>43844.0</v>
      </c>
      <c r="FT1" s="2">
        <v>43845.0</v>
      </c>
      <c r="FU1" s="2">
        <v>43846.0</v>
      </c>
      <c r="FV1" s="2">
        <v>43847.0</v>
      </c>
      <c r="FW1" s="2">
        <v>43848.0</v>
      </c>
      <c r="FX1" s="2">
        <v>43849.0</v>
      </c>
      <c r="FY1" s="2">
        <v>43850.0</v>
      </c>
      <c r="FZ1" s="2">
        <v>43851.0</v>
      </c>
      <c r="GA1" s="2">
        <v>43852.0</v>
      </c>
      <c r="GB1" s="2">
        <v>43853.0</v>
      </c>
      <c r="GC1" s="2">
        <v>43854.0</v>
      </c>
      <c r="GD1" s="2">
        <v>43855.0</v>
      </c>
      <c r="GE1" s="2">
        <v>43856.0</v>
      </c>
      <c r="GF1" s="2">
        <v>43857.0</v>
      </c>
      <c r="GG1" s="2">
        <v>43858.0</v>
      </c>
      <c r="GH1" s="2">
        <v>43859.0</v>
      </c>
      <c r="GI1" s="2">
        <v>43860.0</v>
      </c>
      <c r="GJ1" s="2">
        <v>43861.0</v>
      </c>
      <c r="GK1" s="2">
        <v>43862.0</v>
      </c>
      <c r="GL1" s="2">
        <v>43863.0</v>
      </c>
      <c r="GM1" s="2">
        <v>43864.0</v>
      </c>
      <c r="GN1" s="2">
        <v>43865.0</v>
      </c>
      <c r="GO1" s="2">
        <v>43866.0</v>
      </c>
      <c r="GP1" s="2">
        <v>43867.0</v>
      </c>
      <c r="GQ1" s="2">
        <v>43868.0</v>
      </c>
      <c r="GR1" s="2">
        <v>43869.0</v>
      </c>
      <c r="GS1" s="2">
        <v>43870.0</v>
      </c>
      <c r="GT1" s="2">
        <v>43871.0</v>
      </c>
      <c r="GU1" s="2">
        <v>43872.0</v>
      </c>
      <c r="GV1" s="2">
        <v>43873.0</v>
      </c>
      <c r="GW1" s="2">
        <v>43874.0</v>
      </c>
      <c r="GX1" s="2">
        <v>43875.0</v>
      </c>
      <c r="GY1" s="2">
        <v>43876.0</v>
      </c>
      <c r="GZ1" s="2">
        <v>43877.0</v>
      </c>
      <c r="HA1" s="2">
        <v>43878.0</v>
      </c>
      <c r="HB1" s="2">
        <v>43879.0</v>
      </c>
      <c r="HC1" s="2">
        <v>43880.0</v>
      </c>
      <c r="HD1" s="2">
        <v>43881.0</v>
      </c>
      <c r="HE1" s="2">
        <v>43882.0</v>
      </c>
      <c r="HF1" s="2">
        <v>43883.0</v>
      </c>
      <c r="HG1" s="2">
        <v>43884.0</v>
      </c>
      <c r="HH1" s="2">
        <v>43885.0</v>
      </c>
      <c r="HI1" s="2">
        <v>43886.0</v>
      </c>
      <c r="HJ1" s="2">
        <v>43887.0</v>
      </c>
      <c r="HK1" s="2">
        <v>43888.0</v>
      </c>
      <c r="HL1" s="2">
        <v>43889.0</v>
      </c>
      <c r="HM1" s="2">
        <v>43890.0</v>
      </c>
      <c r="HN1" s="2">
        <v>43891.0</v>
      </c>
      <c r="HO1" s="2">
        <v>43892.0</v>
      </c>
      <c r="HP1" s="2">
        <v>43893.0</v>
      </c>
      <c r="HQ1" s="2">
        <v>43894.0</v>
      </c>
      <c r="HR1" s="2">
        <v>43895.0</v>
      </c>
      <c r="HS1" s="2">
        <v>43896.0</v>
      </c>
      <c r="HT1" s="2">
        <v>43897.0</v>
      </c>
      <c r="HU1" s="2">
        <v>43898.0</v>
      </c>
      <c r="HV1" s="2">
        <v>43899.0</v>
      </c>
      <c r="HW1" s="2">
        <v>43900.0</v>
      </c>
      <c r="HX1" s="2">
        <v>43901.0</v>
      </c>
      <c r="HY1" s="2">
        <v>43902.0</v>
      </c>
      <c r="HZ1" s="2">
        <v>43903.0</v>
      </c>
      <c r="IA1" s="2">
        <v>43904.0</v>
      </c>
      <c r="IB1" s="2">
        <v>43905.0</v>
      </c>
      <c r="IC1" s="2">
        <v>43906.0</v>
      </c>
      <c r="ID1" s="2">
        <v>43907.0</v>
      </c>
      <c r="IE1" s="2">
        <v>43908.0</v>
      </c>
      <c r="IF1" s="2">
        <v>43909.0</v>
      </c>
      <c r="IG1" s="2">
        <v>43910.0</v>
      </c>
      <c r="IH1" s="2">
        <v>43911.0</v>
      </c>
      <c r="II1" s="2">
        <v>43912.0</v>
      </c>
      <c r="IJ1" s="2">
        <v>43913.0</v>
      </c>
      <c r="IK1" s="2">
        <v>43914.0</v>
      </c>
      <c r="IL1" s="2">
        <v>43915.0</v>
      </c>
      <c r="IM1" s="2">
        <v>43916.0</v>
      </c>
      <c r="IN1" s="2">
        <v>43917.0</v>
      </c>
      <c r="IO1" s="2">
        <v>43918.0</v>
      </c>
      <c r="IP1" s="2">
        <v>43919.0</v>
      </c>
      <c r="IQ1" s="2">
        <v>43920.0</v>
      </c>
      <c r="IR1" s="2">
        <v>43921.0</v>
      </c>
      <c r="IS1" s="2">
        <v>43922.0</v>
      </c>
      <c r="IT1" s="2">
        <v>43923.0</v>
      </c>
      <c r="IU1" s="2">
        <v>43924.0</v>
      </c>
      <c r="IV1" s="2">
        <v>43925.0</v>
      </c>
      <c r="IW1" s="2">
        <v>43926.0</v>
      </c>
      <c r="IX1" s="2">
        <v>43927.0</v>
      </c>
      <c r="IY1" s="2">
        <v>43928.0</v>
      </c>
      <c r="IZ1" s="2">
        <v>43929.0</v>
      </c>
      <c r="JA1" s="2">
        <v>43930.0</v>
      </c>
      <c r="JB1" s="2">
        <v>43931.0</v>
      </c>
      <c r="JC1" s="2">
        <v>43932.0</v>
      </c>
      <c r="JD1" s="2">
        <v>43933.0</v>
      </c>
      <c r="JE1" s="2">
        <v>43934.0</v>
      </c>
      <c r="JF1" s="2">
        <v>43935.0</v>
      </c>
      <c r="JG1" s="2">
        <v>43936.0</v>
      </c>
      <c r="JH1" s="2">
        <v>43937.0</v>
      </c>
      <c r="JI1" s="2">
        <v>43938.0</v>
      </c>
      <c r="JJ1" s="2">
        <v>43939.0</v>
      </c>
      <c r="JK1" s="2">
        <v>43940.0</v>
      </c>
      <c r="JL1" s="2">
        <v>43941.0</v>
      </c>
      <c r="JM1" s="2">
        <v>43942.0</v>
      </c>
      <c r="JN1" s="2">
        <v>43943.0</v>
      </c>
      <c r="JO1" s="2">
        <v>43944.0</v>
      </c>
      <c r="JP1" s="2">
        <v>43945.0</v>
      </c>
      <c r="JQ1" s="2">
        <v>43946.0</v>
      </c>
      <c r="JR1" s="2">
        <v>43947.0</v>
      </c>
      <c r="JS1" s="2">
        <v>43948.0</v>
      </c>
      <c r="JT1" s="2">
        <v>43949.0</v>
      </c>
      <c r="JU1" s="2">
        <v>43950.0</v>
      </c>
      <c r="JV1" s="2">
        <v>43951.0</v>
      </c>
      <c r="JW1" s="2">
        <v>43952.0</v>
      </c>
      <c r="JX1" s="2">
        <v>43953.0</v>
      </c>
      <c r="JY1" s="2">
        <v>43954.0</v>
      </c>
      <c r="JZ1" s="2">
        <v>43955.0</v>
      </c>
      <c r="KA1" s="2">
        <v>43956.0</v>
      </c>
      <c r="KB1" s="2">
        <v>43957.0</v>
      </c>
      <c r="KC1" s="2">
        <v>43958.0</v>
      </c>
      <c r="KD1" s="2">
        <v>43959.0</v>
      </c>
      <c r="KE1" s="2">
        <v>43960.0</v>
      </c>
      <c r="KF1" s="2">
        <v>43961.0</v>
      </c>
      <c r="KG1" s="2">
        <v>43962.0</v>
      </c>
      <c r="KH1" s="2">
        <v>43963.0</v>
      </c>
      <c r="KI1" s="2">
        <v>43964.0</v>
      </c>
      <c r="KJ1" s="2">
        <v>43965.0</v>
      </c>
      <c r="KK1" s="2">
        <v>43966.0</v>
      </c>
      <c r="KL1" s="2">
        <v>43967.0</v>
      </c>
      <c r="KM1" s="2">
        <v>43968.0</v>
      </c>
      <c r="KN1" s="2">
        <v>43969.0</v>
      </c>
      <c r="KO1" s="2">
        <v>43970.0</v>
      </c>
      <c r="KP1" s="2">
        <v>43971.0</v>
      </c>
      <c r="KQ1" s="2">
        <v>43972.0</v>
      </c>
      <c r="KR1" s="2">
        <v>43973.0</v>
      </c>
      <c r="KS1" s="2">
        <v>43974.0</v>
      </c>
      <c r="KT1" s="2">
        <v>43975.0</v>
      </c>
      <c r="KU1" s="2">
        <v>43976.0</v>
      </c>
      <c r="KV1" s="2">
        <v>43977.0</v>
      </c>
      <c r="KW1" s="2">
        <v>43978.0</v>
      </c>
      <c r="KX1" s="2">
        <v>43979.0</v>
      </c>
      <c r="KY1" s="2">
        <v>43980.0</v>
      </c>
      <c r="KZ1" s="2">
        <v>43981.0</v>
      </c>
      <c r="LA1" s="2">
        <v>43982.0</v>
      </c>
      <c r="LB1" s="2">
        <v>43983.0</v>
      </c>
      <c r="LC1" s="2">
        <v>43984.0</v>
      </c>
      <c r="LD1" s="2">
        <v>43985.0</v>
      </c>
      <c r="LE1" s="2">
        <v>43986.0</v>
      </c>
      <c r="LF1" s="2">
        <v>43987.0</v>
      </c>
      <c r="LG1" s="2">
        <v>43988.0</v>
      </c>
      <c r="LH1" s="2">
        <v>43989.0</v>
      </c>
      <c r="LI1" s="2">
        <v>43990.0</v>
      </c>
      <c r="LJ1" s="2">
        <v>43991.0</v>
      </c>
      <c r="LK1" s="2">
        <v>43992.0</v>
      </c>
      <c r="LL1" s="2">
        <v>43993.0</v>
      </c>
      <c r="LM1" s="2">
        <v>43994.0</v>
      </c>
      <c r="LN1" s="2">
        <v>43995.0</v>
      </c>
      <c r="LO1" s="2">
        <v>43996.0</v>
      </c>
      <c r="LP1" s="2">
        <v>43997.0</v>
      </c>
      <c r="LQ1" s="2">
        <v>43998.0</v>
      </c>
      <c r="LR1" s="2">
        <v>43999.0</v>
      </c>
      <c r="LS1" s="2">
        <v>44000.0</v>
      </c>
      <c r="LT1" s="2">
        <v>44001.0</v>
      </c>
      <c r="LU1" s="2">
        <v>44002.0</v>
      </c>
      <c r="LV1" s="2">
        <v>44003.0</v>
      </c>
      <c r="LW1" s="2">
        <v>44004.0</v>
      </c>
      <c r="LX1" s="2">
        <v>44005.0</v>
      </c>
      <c r="LY1" s="2">
        <v>44006.0</v>
      </c>
      <c r="LZ1" s="2">
        <v>44007.0</v>
      </c>
      <c r="MA1" s="2">
        <v>44008.0</v>
      </c>
      <c r="MB1" s="2">
        <v>44009.0</v>
      </c>
      <c r="MC1" s="2">
        <v>44010.0</v>
      </c>
      <c r="MD1" s="2">
        <v>44011.0</v>
      </c>
      <c r="ME1" s="2">
        <v>44012.0</v>
      </c>
      <c r="MF1" s="2">
        <v>44013.0</v>
      </c>
      <c r="MG1" s="2">
        <v>44014.0</v>
      </c>
      <c r="MH1" s="2">
        <v>44015.0</v>
      </c>
      <c r="MI1" s="2">
        <v>44016.0</v>
      </c>
      <c r="MJ1" s="2">
        <v>44017.0</v>
      </c>
      <c r="MK1" s="2">
        <v>44018.0</v>
      </c>
      <c r="ML1" s="2">
        <v>44019.0</v>
      </c>
      <c r="MM1" s="2">
        <v>44020.0</v>
      </c>
      <c r="MN1" s="2">
        <v>44021.0</v>
      </c>
      <c r="MO1" s="2">
        <v>44022.0</v>
      </c>
      <c r="MP1" s="2">
        <v>44023.0</v>
      </c>
      <c r="MQ1" s="2">
        <v>44024.0</v>
      </c>
      <c r="MR1" s="2">
        <v>44025.0</v>
      </c>
      <c r="MS1" s="2">
        <v>44026.0</v>
      </c>
      <c r="MT1" s="2">
        <v>44027.0</v>
      </c>
      <c r="MU1" s="2">
        <v>44028.0</v>
      </c>
      <c r="MV1" s="2">
        <v>44029.0</v>
      </c>
      <c r="MW1" s="2">
        <v>44030.0</v>
      </c>
      <c r="MX1" s="2">
        <v>44031.0</v>
      </c>
      <c r="MY1" s="2">
        <v>44032.0</v>
      </c>
      <c r="MZ1" s="2">
        <v>44033.0</v>
      </c>
      <c r="NA1" s="2">
        <v>44034.0</v>
      </c>
      <c r="NB1" s="2">
        <v>44035.0</v>
      </c>
      <c r="NC1" s="2">
        <v>44036.0</v>
      </c>
      <c r="ND1" s="2">
        <v>44037.0</v>
      </c>
      <c r="NE1" s="2">
        <v>44038.0</v>
      </c>
      <c r="NF1" s="2">
        <v>44039.0</v>
      </c>
      <c r="NG1" s="2">
        <v>44040.0</v>
      </c>
      <c r="NH1" s="2">
        <v>44041.0</v>
      </c>
      <c r="NI1" s="2">
        <v>44042.0</v>
      </c>
      <c r="NJ1" s="2">
        <v>44043.0</v>
      </c>
      <c r="NK1" s="2">
        <v>44044.0</v>
      </c>
      <c r="NL1" s="2">
        <v>44045.0</v>
      </c>
      <c r="NM1" s="2">
        <v>44046.0</v>
      </c>
      <c r="NN1" s="2">
        <v>44047.0</v>
      </c>
      <c r="NO1" s="2">
        <v>44048.0</v>
      </c>
      <c r="NP1" s="2">
        <v>44049.0</v>
      </c>
      <c r="NQ1" s="2">
        <v>44050.0</v>
      </c>
      <c r="NR1" s="2">
        <v>44051.0</v>
      </c>
      <c r="NS1" s="2">
        <v>44052.0</v>
      </c>
      <c r="NT1" s="2">
        <v>44053.0</v>
      </c>
      <c r="NU1" s="2">
        <v>44054.0</v>
      </c>
      <c r="NV1" s="2">
        <v>44055.0</v>
      </c>
      <c r="NW1" s="2">
        <v>44056.0</v>
      </c>
      <c r="NX1" s="2">
        <v>44057.0</v>
      </c>
      <c r="NY1" s="2">
        <v>44058.0</v>
      </c>
      <c r="NZ1" s="2">
        <v>44059.0</v>
      </c>
      <c r="OA1" s="2">
        <v>44060.0</v>
      </c>
      <c r="OB1" s="2">
        <v>44061.0</v>
      </c>
      <c r="OC1" s="2">
        <v>44062.0</v>
      </c>
      <c r="OD1" s="2">
        <v>44063.0</v>
      </c>
      <c r="OE1" s="2">
        <v>44064.0</v>
      </c>
      <c r="OF1" s="2">
        <v>44065.0</v>
      </c>
      <c r="OG1" s="2">
        <v>44066.0</v>
      </c>
      <c r="OH1" s="2">
        <v>44067.0</v>
      </c>
      <c r="OI1" s="2">
        <v>44068.0</v>
      </c>
      <c r="OJ1" s="2">
        <v>44069.0</v>
      </c>
      <c r="OK1" s="2">
        <v>44070.0</v>
      </c>
      <c r="OL1" s="2">
        <v>44071.0</v>
      </c>
      <c r="OM1" s="2">
        <v>44072.0</v>
      </c>
      <c r="ON1" s="2">
        <v>44073.0</v>
      </c>
      <c r="OO1" s="2">
        <v>44074.0</v>
      </c>
      <c r="OP1" s="2">
        <v>44075.0</v>
      </c>
      <c r="OQ1" s="2">
        <v>44076.0</v>
      </c>
      <c r="OR1" s="2">
        <v>44077.0</v>
      </c>
      <c r="OS1" s="2">
        <v>44078.0</v>
      </c>
      <c r="OT1" s="2">
        <v>44079.0</v>
      </c>
      <c r="OU1" s="2">
        <v>44080.0</v>
      </c>
      <c r="OV1" s="2">
        <v>44081.0</v>
      </c>
      <c r="OW1" s="2">
        <v>44082.0</v>
      </c>
      <c r="OX1" s="2">
        <v>44083.0</v>
      </c>
      <c r="OY1" s="2">
        <v>44084.0</v>
      </c>
      <c r="OZ1" s="2">
        <v>44085.0</v>
      </c>
      <c r="PA1" s="2">
        <v>44086.0</v>
      </c>
      <c r="PB1" s="2">
        <v>44087.0</v>
      </c>
      <c r="PC1" s="2">
        <v>44088.0</v>
      </c>
      <c r="PD1" s="2">
        <v>44089.0</v>
      </c>
      <c r="PE1" s="2">
        <v>44090.0</v>
      </c>
      <c r="PF1" s="2">
        <v>44091.0</v>
      </c>
      <c r="PG1" s="2">
        <v>44092.0</v>
      </c>
      <c r="PH1" s="2">
        <v>44093.0</v>
      </c>
      <c r="PI1" s="2">
        <v>44094.0</v>
      </c>
      <c r="PJ1" s="2">
        <v>44095.0</v>
      </c>
      <c r="PK1" s="2">
        <v>44096.0</v>
      </c>
      <c r="PL1" s="2">
        <v>44097.0</v>
      </c>
      <c r="PM1" s="2">
        <v>44098.0</v>
      </c>
      <c r="PN1" s="2">
        <v>44099.0</v>
      </c>
      <c r="PO1" s="2">
        <v>44100.0</v>
      </c>
      <c r="PP1" s="2">
        <v>44101.0</v>
      </c>
      <c r="PQ1" s="2">
        <v>44102.0</v>
      </c>
      <c r="PR1" s="2">
        <v>44103.0</v>
      </c>
      <c r="PS1" s="2">
        <v>44104.0</v>
      </c>
      <c r="PT1" s="2">
        <v>44105.0</v>
      </c>
      <c r="PU1" s="2">
        <v>44106.0</v>
      </c>
      <c r="PV1" s="2">
        <v>44107.0</v>
      </c>
      <c r="PW1" s="2">
        <v>44108.0</v>
      </c>
      <c r="PX1" s="2">
        <v>44109.0</v>
      </c>
      <c r="PY1" s="2">
        <v>44110.0</v>
      </c>
      <c r="PZ1" s="2">
        <v>44111.0</v>
      </c>
      <c r="QA1" s="2">
        <v>44112.0</v>
      </c>
      <c r="QB1" s="2">
        <v>44113.0</v>
      </c>
      <c r="QC1" s="2">
        <v>44114.0</v>
      </c>
      <c r="QD1" s="2">
        <v>44115.0</v>
      </c>
      <c r="QE1" s="2">
        <v>44116.0</v>
      </c>
      <c r="QF1" s="2">
        <v>44117.0</v>
      </c>
      <c r="QG1" s="2">
        <v>44118.0</v>
      </c>
      <c r="QH1" s="2">
        <v>44119.0</v>
      </c>
      <c r="QI1" s="2">
        <v>44120.0</v>
      </c>
      <c r="QJ1" s="2">
        <v>44121.0</v>
      </c>
      <c r="QK1" s="2">
        <v>44122.0</v>
      </c>
      <c r="QL1" s="2">
        <v>44123.0</v>
      </c>
      <c r="QM1" s="2">
        <v>44124.0</v>
      </c>
      <c r="QN1" s="2">
        <v>44125.0</v>
      </c>
      <c r="QO1" s="2">
        <v>44126.0</v>
      </c>
      <c r="QP1" s="2">
        <v>44127.0</v>
      </c>
      <c r="QQ1" s="2">
        <v>44128.0</v>
      </c>
      <c r="QR1" s="2">
        <v>44129.0</v>
      </c>
      <c r="QS1" s="2">
        <v>44130.0</v>
      </c>
      <c r="QT1" s="2">
        <v>44131.0</v>
      </c>
      <c r="QU1" s="2">
        <v>44132.0</v>
      </c>
      <c r="QV1" s="2">
        <v>44133.0</v>
      </c>
      <c r="QW1" s="2">
        <v>44134.0</v>
      </c>
      <c r="QX1" s="2">
        <v>44135.0</v>
      </c>
      <c r="QY1" s="2">
        <v>44136.0</v>
      </c>
      <c r="QZ1" s="2">
        <v>44137.0</v>
      </c>
      <c r="RA1" s="2">
        <v>44138.0</v>
      </c>
      <c r="RB1" s="2">
        <v>44139.0</v>
      </c>
      <c r="RC1" s="2">
        <v>44140.0</v>
      </c>
      <c r="RD1" s="2">
        <v>44141.0</v>
      </c>
      <c r="RE1" s="2">
        <v>44142.0</v>
      </c>
      <c r="RF1" s="2">
        <v>44143.0</v>
      </c>
      <c r="RG1" s="2">
        <v>44144.0</v>
      </c>
      <c r="RH1" s="2">
        <v>44145.0</v>
      </c>
      <c r="RI1" s="2">
        <v>44146.0</v>
      </c>
      <c r="RJ1" s="2">
        <v>44147.0</v>
      </c>
      <c r="RK1" s="2">
        <v>44148.0</v>
      </c>
      <c r="RL1" s="2">
        <v>44149.0</v>
      </c>
      <c r="RM1" s="2">
        <v>44150.0</v>
      </c>
      <c r="RN1" s="2">
        <v>44151.0</v>
      </c>
      <c r="RO1" s="2">
        <v>44152.0</v>
      </c>
      <c r="RP1" s="2">
        <v>44153.0</v>
      </c>
      <c r="RQ1" s="2">
        <v>44154.0</v>
      </c>
      <c r="RR1" s="2">
        <v>44155.0</v>
      </c>
      <c r="RS1" s="2">
        <v>44156.0</v>
      </c>
      <c r="RT1" s="2">
        <v>44157.0</v>
      </c>
      <c r="RU1" s="2">
        <v>44158.0</v>
      </c>
      <c r="RV1" s="2">
        <v>44159.0</v>
      </c>
      <c r="RW1" s="2">
        <v>44160.0</v>
      </c>
      <c r="RX1" s="2">
        <v>44161.0</v>
      </c>
      <c r="RY1" s="2">
        <v>44162.0</v>
      </c>
      <c r="RZ1" s="2">
        <v>44163.0</v>
      </c>
      <c r="SA1" s="2">
        <v>44164.0</v>
      </c>
      <c r="SB1" s="2">
        <v>44165.0</v>
      </c>
      <c r="SC1" s="2">
        <v>44166.0</v>
      </c>
      <c r="SD1" s="2">
        <v>44167.0</v>
      </c>
      <c r="SE1" s="2">
        <v>44168.0</v>
      </c>
      <c r="SF1" s="2">
        <v>44169.0</v>
      </c>
      <c r="SG1" s="2">
        <v>44170.0</v>
      </c>
      <c r="SH1" s="2">
        <v>44171.0</v>
      </c>
      <c r="SI1" s="2">
        <v>44172.0</v>
      </c>
      <c r="SJ1" s="2">
        <v>44173.0</v>
      </c>
      <c r="SK1" s="2">
        <v>44174.0</v>
      </c>
      <c r="SL1" s="2">
        <v>44175.0</v>
      </c>
      <c r="SM1" s="2">
        <v>44176.0</v>
      </c>
      <c r="SN1" s="2">
        <v>44177.0</v>
      </c>
      <c r="SO1" s="2">
        <v>44178.0</v>
      </c>
      <c r="SP1" s="2">
        <v>44179.0</v>
      </c>
      <c r="SQ1" s="2">
        <v>44180.0</v>
      </c>
      <c r="SR1" s="2">
        <v>44181.0</v>
      </c>
      <c r="SS1" s="2">
        <v>44182.0</v>
      </c>
      <c r="ST1" s="2">
        <v>44183.0</v>
      </c>
      <c r="SU1" s="2">
        <v>44184.0</v>
      </c>
      <c r="SV1" s="2">
        <v>44185.0</v>
      </c>
      <c r="SW1" s="2">
        <v>44186.0</v>
      </c>
      <c r="SX1" s="2">
        <v>44187.0</v>
      </c>
      <c r="SY1" s="2">
        <v>44188.0</v>
      </c>
      <c r="SZ1" s="2">
        <v>44189.0</v>
      </c>
      <c r="TA1" s="2">
        <v>44190.0</v>
      </c>
      <c r="TB1" s="2">
        <v>44191.0</v>
      </c>
      <c r="TC1" s="2">
        <v>44192.0</v>
      </c>
      <c r="TD1" s="2">
        <v>44193.0</v>
      </c>
      <c r="TE1" s="2">
        <v>44194.0</v>
      </c>
      <c r="TF1" s="2">
        <v>44195.0</v>
      </c>
      <c r="TG1" s="2">
        <v>44196.0</v>
      </c>
      <c r="TH1" s="2">
        <v>44197.0</v>
      </c>
      <c r="TI1" s="2">
        <v>44198.0</v>
      </c>
      <c r="TJ1" s="2">
        <v>44199.0</v>
      </c>
      <c r="TK1" s="2">
        <v>44200.0</v>
      </c>
      <c r="TL1" s="2">
        <v>44201.0</v>
      </c>
      <c r="TM1" s="2">
        <v>44202.0</v>
      </c>
      <c r="TN1" s="2">
        <v>44203.0</v>
      </c>
      <c r="TO1" s="2">
        <v>44204.0</v>
      </c>
      <c r="TP1" s="2">
        <v>44205.0</v>
      </c>
      <c r="TQ1" s="2">
        <v>44206.0</v>
      </c>
      <c r="TR1" s="2">
        <v>44207.0</v>
      </c>
      <c r="TS1" s="2">
        <v>44208.0</v>
      </c>
      <c r="TT1" s="2">
        <v>44209.0</v>
      </c>
      <c r="TU1" s="2">
        <v>44210.0</v>
      </c>
      <c r="TV1" s="2">
        <v>44211.0</v>
      </c>
      <c r="TW1" s="2">
        <v>44212.0</v>
      </c>
      <c r="TX1" s="2">
        <v>44213.0</v>
      </c>
      <c r="TY1" s="2">
        <v>44214.0</v>
      </c>
      <c r="TZ1" s="2">
        <v>44215.0</v>
      </c>
      <c r="UA1" s="2">
        <v>44216.0</v>
      </c>
      <c r="UB1" s="2">
        <v>44217.0</v>
      </c>
      <c r="UC1" s="2">
        <v>44218.0</v>
      </c>
      <c r="UD1" s="2">
        <v>44219.0</v>
      </c>
      <c r="UE1" s="2">
        <v>44220.0</v>
      </c>
      <c r="UF1" s="2">
        <v>44221.0</v>
      </c>
      <c r="UG1" s="2">
        <v>44222.0</v>
      </c>
      <c r="UH1" s="2">
        <v>44223.0</v>
      </c>
      <c r="UI1" s="2">
        <v>44224.0</v>
      </c>
      <c r="UJ1" s="2">
        <v>44225.0</v>
      </c>
      <c r="UK1" s="2">
        <v>44226.0</v>
      </c>
      <c r="UL1" s="2">
        <v>44227.0</v>
      </c>
      <c r="UM1" s="2">
        <v>44228.0</v>
      </c>
      <c r="UN1" s="2">
        <v>44229.0</v>
      </c>
      <c r="UO1" s="2">
        <v>44230.0</v>
      </c>
      <c r="UP1" s="2">
        <v>44231.0</v>
      </c>
      <c r="UQ1" s="2">
        <v>44232.0</v>
      </c>
      <c r="UR1" s="2">
        <v>44233.0</v>
      </c>
      <c r="US1" s="2">
        <v>44234.0</v>
      </c>
      <c r="UT1" s="2">
        <v>44235.0</v>
      </c>
      <c r="UU1" s="2">
        <v>44236.0</v>
      </c>
      <c r="UV1" s="2">
        <v>44237.0</v>
      </c>
      <c r="UW1" s="2">
        <v>44238.0</v>
      </c>
      <c r="UX1" s="2">
        <v>44239.0</v>
      </c>
      <c r="UY1" s="2">
        <v>44240.0</v>
      </c>
      <c r="UZ1" s="2">
        <v>44241.0</v>
      </c>
      <c r="VA1" s="2">
        <v>44242.0</v>
      </c>
      <c r="VB1" s="2">
        <v>44243.0</v>
      </c>
      <c r="VC1" s="2">
        <v>44244.0</v>
      </c>
      <c r="VD1" s="2">
        <v>44245.0</v>
      </c>
      <c r="VE1" s="2">
        <v>44246.0</v>
      </c>
      <c r="VF1" s="2">
        <v>44247.0</v>
      </c>
      <c r="VG1" s="2">
        <v>44248.0</v>
      </c>
      <c r="VH1" s="2">
        <v>44249.0</v>
      </c>
      <c r="VI1" s="2">
        <v>44250.0</v>
      </c>
      <c r="VJ1" s="2">
        <v>44251.0</v>
      </c>
      <c r="VK1" s="2">
        <v>44252.0</v>
      </c>
      <c r="VL1" s="2">
        <v>44253.0</v>
      </c>
      <c r="VM1" s="2">
        <v>44254.0</v>
      </c>
      <c r="VN1" s="2">
        <v>44255.0</v>
      </c>
      <c r="VO1" s="2">
        <v>44256.0</v>
      </c>
      <c r="VP1" s="2">
        <v>44257.0</v>
      </c>
      <c r="VQ1" s="2">
        <v>44258.0</v>
      </c>
      <c r="VR1" s="2">
        <v>44259.0</v>
      </c>
      <c r="VS1" s="2">
        <v>44260.0</v>
      </c>
      <c r="VT1" s="2">
        <v>44261.0</v>
      </c>
      <c r="VU1" s="2">
        <v>44262.0</v>
      </c>
      <c r="VV1" s="2">
        <v>44263.0</v>
      </c>
      <c r="VW1" s="2">
        <v>44264.0</v>
      </c>
      <c r="VX1" s="2">
        <v>44265.0</v>
      </c>
      <c r="VY1" s="2">
        <v>44266.0</v>
      </c>
      <c r="VZ1" s="2">
        <v>44267.0</v>
      </c>
      <c r="WA1" s="2">
        <v>44268.0</v>
      </c>
      <c r="WB1" s="2">
        <v>44269.0</v>
      </c>
      <c r="WC1" s="2">
        <v>44270.0</v>
      </c>
      <c r="WD1" s="2">
        <v>44271.0</v>
      </c>
      <c r="WE1" s="2">
        <v>44272.0</v>
      </c>
      <c r="WF1" s="2">
        <v>44273.0</v>
      </c>
      <c r="WG1" s="2">
        <v>44274.0</v>
      </c>
      <c r="WH1" s="2">
        <v>44275.0</v>
      </c>
      <c r="WI1" s="2">
        <v>44276.0</v>
      </c>
      <c r="WJ1" s="2">
        <v>44277.0</v>
      </c>
      <c r="WK1" s="2">
        <v>44278.0</v>
      </c>
      <c r="WL1" s="2">
        <v>44279.0</v>
      </c>
      <c r="WM1" s="2">
        <v>44280.0</v>
      </c>
      <c r="WN1" s="2">
        <v>44281.0</v>
      </c>
      <c r="WO1" s="2">
        <v>44282.0</v>
      </c>
      <c r="WP1" s="2">
        <v>44283.0</v>
      </c>
      <c r="WQ1" s="2">
        <v>44284.0</v>
      </c>
      <c r="WR1" s="2">
        <v>44285.0</v>
      </c>
      <c r="WS1" s="2">
        <v>44286.0</v>
      </c>
      <c r="WT1" s="2">
        <v>44287.0</v>
      </c>
      <c r="WU1" s="2">
        <v>44288.0</v>
      </c>
      <c r="WV1" s="2">
        <v>44289.0</v>
      </c>
      <c r="WW1" s="2">
        <v>44290.0</v>
      </c>
      <c r="WX1" s="2">
        <v>44291.0</v>
      </c>
      <c r="WY1" s="2">
        <v>44292.0</v>
      </c>
      <c r="WZ1" s="2">
        <v>44293.0</v>
      </c>
      <c r="XA1" s="2">
        <v>44294.0</v>
      </c>
      <c r="XB1" s="2">
        <v>44295.0</v>
      </c>
      <c r="XC1" s="2">
        <v>44296.0</v>
      </c>
      <c r="XD1" s="2">
        <v>44297.0</v>
      </c>
      <c r="XE1" s="2">
        <v>44298.0</v>
      </c>
      <c r="XF1" s="2">
        <v>44299.0</v>
      </c>
      <c r="XG1" s="2">
        <v>44300.0</v>
      </c>
      <c r="XH1" s="2">
        <v>44301.0</v>
      </c>
      <c r="XI1" s="2">
        <v>44302.0</v>
      </c>
      <c r="XJ1" s="2">
        <v>44303.0</v>
      </c>
      <c r="XK1" s="2">
        <v>44304.0</v>
      </c>
      <c r="XL1" s="2">
        <v>44305.0</v>
      </c>
      <c r="XM1" s="2">
        <v>44306.0</v>
      </c>
      <c r="XN1" s="2">
        <v>44307.0</v>
      </c>
      <c r="XO1" s="2">
        <v>44308.0</v>
      </c>
      <c r="XP1" s="2">
        <v>44309.0</v>
      </c>
      <c r="XQ1" s="2">
        <v>44310.0</v>
      </c>
      <c r="XR1" s="2">
        <v>44311.0</v>
      </c>
      <c r="XS1" s="2">
        <v>44312.0</v>
      </c>
      <c r="XT1" s="2">
        <v>44313.0</v>
      </c>
      <c r="XU1" s="2">
        <v>44314.0</v>
      </c>
      <c r="XV1" s="2">
        <v>44315.0</v>
      </c>
      <c r="XW1" s="2">
        <v>44316.0</v>
      </c>
      <c r="XX1" s="2">
        <v>44317.0</v>
      </c>
      <c r="XY1" s="2">
        <v>44318.0</v>
      </c>
      <c r="XZ1" s="2">
        <v>44319.0</v>
      </c>
      <c r="YA1" s="2">
        <v>44320.0</v>
      </c>
      <c r="YB1" s="2">
        <v>44321.0</v>
      </c>
      <c r="YC1" s="2">
        <v>44322.0</v>
      </c>
      <c r="YD1" s="2">
        <v>44323.0</v>
      </c>
      <c r="YE1" s="2">
        <v>44324.0</v>
      </c>
      <c r="YF1" s="2">
        <v>44325.0</v>
      </c>
      <c r="YG1" s="2">
        <v>44326.0</v>
      </c>
      <c r="YH1" s="2">
        <v>44327.0</v>
      </c>
      <c r="YI1" s="2">
        <v>44328.0</v>
      </c>
      <c r="YJ1" s="2">
        <v>44329.0</v>
      </c>
      <c r="YK1" s="2">
        <v>44330.0</v>
      </c>
      <c r="YL1" s="2">
        <v>44331.0</v>
      </c>
      <c r="YM1" s="2">
        <v>44332.0</v>
      </c>
      <c r="YN1" s="2">
        <v>44333.0</v>
      </c>
      <c r="YO1" s="2">
        <v>44334.0</v>
      </c>
      <c r="YP1" s="2">
        <v>44335.0</v>
      </c>
      <c r="YQ1" s="2">
        <v>44336.0</v>
      </c>
      <c r="YR1" s="2">
        <v>44337.0</v>
      </c>
      <c r="YS1" s="2">
        <v>44338.0</v>
      </c>
      <c r="YT1" s="2">
        <v>44339.0</v>
      </c>
      <c r="YU1" s="2">
        <v>44340.0</v>
      </c>
      <c r="YV1" s="2">
        <v>44341.0</v>
      </c>
      <c r="YW1" s="2">
        <v>44342.0</v>
      </c>
      <c r="YX1" s="2">
        <v>44343.0</v>
      </c>
      <c r="YY1" s="2">
        <v>44344.0</v>
      </c>
      <c r="YZ1" s="2">
        <v>44345.0</v>
      </c>
      <c r="ZA1" s="2">
        <v>44346.0</v>
      </c>
      <c r="ZB1" s="2">
        <v>44347.0</v>
      </c>
      <c r="ZC1" s="2">
        <v>44348.0</v>
      </c>
      <c r="ZD1" s="2">
        <v>44349.0</v>
      </c>
      <c r="ZE1" s="2">
        <v>44350.0</v>
      </c>
      <c r="ZF1" s="2">
        <v>44351.0</v>
      </c>
      <c r="ZG1" s="2">
        <v>44352.0</v>
      </c>
      <c r="ZH1" s="2">
        <v>44353.0</v>
      </c>
      <c r="ZI1" s="2">
        <v>44354.0</v>
      </c>
      <c r="ZJ1" s="2">
        <v>44355.0</v>
      </c>
      <c r="ZK1" s="2">
        <v>44356.0</v>
      </c>
      <c r="ZL1" s="2">
        <v>44357.0</v>
      </c>
      <c r="ZM1" s="2">
        <v>44358.0</v>
      </c>
      <c r="ZN1" s="2">
        <v>44359.0</v>
      </c>
      <c r="ZO1" s="2">
        <v>44360.0</v>
      </c>
      <c r="ZP1" s="2">
        <v>44361.0</v>
      </c>
      <c r="ZQ1" s="2">
        <v>44362.0</v>
      </c>
      <c r="ZR1" s="2">
        <v>44363.0</v>
      </c>
      <c r="ZS1" s="2">
        <v>44364.0</v>
      </c>
      <c r="ZT1" s="2">
        <v>44365.0</v>
      </c>
      <c r="ZU1" s="2">
        <v>44366.0</v>
      </c>
      <c r="ZV1" s="2">
        <v>44367.0</v>
      </c>
      <c r="ZW1" s="2">
        <v>44368.0</v>
      </c>
      <c r="ZX1" s="2">
        <v>44369.0</v>
      </c>
      <c r="ZY1" s="2">
        <v>44370.0</v>
      </c>
      <c r="ZZ1" s="2">
        <v>44371.0</v>
      </c>
      <c r="AAA1" s="2">
        <v>44372.0</v>
      </c>
      <c r="AAB1" s="2">
        <v>44373.0</v>
      </c>
      <c r="AAC1" s="2">
        <v>44374.0</v>
      </c>
      <c r="AAD1" s="2">
        <v>44375.0</v>
      </c>
      <c r="AAE1" s="2">
        <v>44376.0</v>
      </c>
      <c r="AAF1" s="2">
        <v>44377.0</v>
      </c>
      <c r="AAG1" s="2">
        <v>44378.0</v>
      </c>
      <c r="AAH1" s="2">
        <v>44379.0</v>
      </c>
      <c r="AAI1" s="2">
        <v>44380.0</v>
      </c>
      <c r="AAJ1" s="2">
        <v>44381.0</v>
      </c>
      <c r="AAK1" s="2">
        <v>44382.0</v>
      </c>
      <c r="AAL1" s="2">
        <v>44383.0</v>
      </c>
      <c r="AAM1" s="2">
        <v>44384.0</v>
      </c>
      <c r="AAN1" s="2">
        <v>44385.0</v>
      </c>
      <c r="AAO1" s="2">
        <v>44386.0</v>
      </c>
      <c r="AAP1" s="2">
        <v>44387.0</v>
      </c>
      <c r="AAQ1" s="2">
        <v>44388.0</v>
      </c>
      <c r="AAR1" s="2">
        <v>44389.0</v>
      </c>
      <c r="AAS1" s="2">
        <v>44390.0</v>
      </c>
      <c r="AAT1" s="2">
        <v>44391.0</v>
      </c>
      <c r="AAU1" s="2">
        <v>44392.0</v>
      </c>
      <c r="AAV1" s="2">
        <v>44393.0</v>
      </c>
      <c r="AAW1" s="2">
        <v>44394.0</v>
      </c>
      <c r="AAX1" s="2">
        <v>44395.0</v>
      </c>
      <c r="AAY1" s="2">
        <v>44396.0</v>
      </c>
      <c r="AAZ1" s="2">
        <v>44397.0</v>
      </c>
      <c r="ABA1" s="2">
        <v>44398.0</v>
      </c>
      <c r="ABB1" s="2">
        <v>44399.0</v>
      </c>
      <c r="ABC1" s="2">
        <v>44400.0</v>
      </c>
      <c r="ABD1" s="2">
        <v>44401.0</v>
      </c>
      <c r="ABE1" s="2">
        <v>44402.0</v>
      </c>
      <c r="ABF1" s="2">
        <v>44403.0</v>
      </c>
      <c r="ABG1" s="2">
        <v>44404.0</v>
      </c>
      <c r="ABH1" s="2">
        <v>44405.0</v>
      </c>
      <c r="ABI1" s="2">
        <v>44406.0</v>
      </c>
      <c r="ABJ1" s="2">
        <v>44407.0</v>
      </c>
      <c r="ABK1" s="2">
        <v>44408.0</v>
      </c>
      <c r="ABL1" s="2">
        <v>44409.0</v>
      </c>
      <c r="ABM1" s="2">
        <v>44410.0</v>
      </c>
      <c r="ABN1" s="2">
        <v>44411.0</v>
      </c>
      <c r="ABO1" s="2">
        <v>44412.0</v>
      </c>
      <c r="ABP1" s="2">
        <v>44413.0</v>
      </c>
      <c r="ABQ1" s="2">
        <v>44414.0</v>
      </c>
      <c r="ABR1" s="2">
        <v>44415.0</v>
      </c>
      <c r="ABS1" s="2">
        <v>44416.0</v>
      </c>
      <c r="ABT1" s="2">
        <v>44417.0</v>
      </c>
      <c r="ABU1" s="2">
        <v>44418.0</v>
      </c>
      <c r="ABV1" s="2">
        <v>44419.0</v>
      </c>
      <c r="ABW1" s="2">
        <v>44420.0</v>
      </c>
      <c r="ABX1" s="2">
        <v>44421.0</v>
      </c>
      <c r="ABY1" s="2">
        <v>44422.0</v>
      </c>
      <c r="ABZ1" s="2">
        <v>44423.0</v>
      </c>
      <c r="ACA1" s="2">
        <v>44424.0</v>
      </c>
      <c r="ACB1" s="2">
        <v>44425.0</v>
      </c>
      <c r="ACC1" s="2">
        <v>44426.0</v>
      </c>
      <c r="ACD1" s="2">
        <v>44427.0</v>
      </c>
      <c r="ACE1" s="2">
        <v>44428.0</v>
      </c>
      <c r="ACF1" s="2">
        <v>44429.0</v>
      </c>
      <c r="ACG1" s="2">
        <v>44430.0</v>
      </c>
      <c r="ACH1" s="2">
        <v>44431.0</v>
      </c>
      <c r="ACI1" s="2">
        <v>44432.0</v>
      </c>
      <c r="ACJ1" s="2">
        <v>44433.0</v>
      </c>
      <c r="ACK1" s="2">
        <v>44434.0</v>
      </c>
      <c r="ACL1" s="2">
        <v>44435.0</v>
      </c>
      <c r="ACM1" s="2">
        <v>44436.0</v>
      </c>
      <c r="ACN1" s="2">
        <v>44437.0</v>
      </c>
      <c r="ACO1" s="2">
        <v>44438.0</v>
      </c>
      <c r="ACP1" s="2">
        <v>44439.0</v>
      </c>
      <c r="ACQ1" s="2">
        <v>44440.0</v>
      </c>
      <c r="ACR1" s="2">
        <v>44441.0</v>
      </c>
      <c r="ACS1" s="2">
        <v>44442.0</v>
      </c>
      <c r="ACT1" s="2">
        <v>44443.0</v>
      </c>
      <c r="ACU1" s="2">
        <v>44444.0</v>
      </c>
      <c r="ACV1" s="2">
        <v>44445.0</v>
      </c>
      <c r="ACW1" s="2">
        <v>44446.0</v>
      </c>
      <c r="ACX1" s="2">
        <v>44447.0</v>
      </c>
      <c r="ACY1" s="2">
        <v>44448.0</v>
      </c>
      <c r="ACZ1" s="2">
        <v>44449.0</v>
      </c>
      <c r="ADA1" s="2">
        <v>44450.0</v>
      </c>
      <c r="ADB1" s="2">
        <v>44451.0</v>
      </c>
      <c r="ADC1" s="2">
        <v>44452.0</v>
      </c>
      <c r="ADD1" s="2">
        <v>44453.0</v>
      </c>
      <c r="ADE1" s="2">
        <v>44454.0</v>
      </c>
      <c r="ADF1" s="2">
        <v>44455.0</v>
      </c>
      <c r="ADG1" s="2">
        <v>44456.0</v>
      </c>
      <c r="ADH1" s="2">
        <v>44457.0</v>
      </c>
      <c r="ADI1" s="2">
        <v>44458.0</v>
      </c>
      <c r="ADJ1" s="2">
        <v>44459.0</v>
      </c>
      <c r="ADK1" s="2">
        <v>44460.0</v>
      </c>
      <c r="ADL1" s="2">
        <v>44461.0</v>
      </c>
      <c r="ADM1" s="2">
        <v>44462.0</v>
      </c>
      <c r="ADN1" s="2">
        <v>44463.0</v>
      </c>
      <c r="ADO1" s="2">
        <v>44464.0</v>
      </c>
      <c r="ADP1" s="2">
        <v>44465.0</v>
      </c>
      <c r="ADQ1" s="2">
        <v>44466.0</v>
      </c>
      <c r="ADR1" s="2">
        <v>44467.0</v>
      </c>
      <c r="ADS1" s="2">
        <v>44468.0</v>
      </c>
      <c r="ADT1" s="2">
        <v>44469.0</v>
      </c>
      <c r="ADU1" s="2">
        <v>44470.0</v>
      </c>
      <c r="ADV1" s="2">
        <v>44471.0</v>
      </c>
      <c r="ADW1" s="2">
        <v>44472.0</v>
      </c>
      <c r="ADX1" s="2">
        <v>44473.0</v>
      </c>
      <c r="ADY1" s="2">
        <v>44474.0</v>
      </c>
      <c r="ADZ1" s="2">
        <v>44475.0</v>
      </c>
      <c r="AEA1" s="2">
        <v>44476.0</v>
      </c>
      <c r="AEB1" s="2">
        <v>44477.0</v>
      </c>
      <c r="AEC1" s="2">
        <v>44478.0</v>
      </c>
      <c r="AED1" s="2">
        <v>44479.0</v>
      </c>
      <c r="AEE1" s="2">
        <v>44480.0</v>
      </c>
      <c r="AEF1" s="2">
        <v>44481.0</v>
      </c>
      <c r="AEG1" s="2">
        <v>44482.0</v>
      </c>
      <c r="AEH1" s="2">
        <v>44483.0</v>
      </c>
      <c r="AEI1" s="2">
        <v>44484.0</v>
      </c>
      <c r="AEJ1" s="2">
        <v>44485.0</v>
      </c>
      <c r="AEK1" s="2">
        <v>44486.0</v>
      </c>
      <c r="AEL1" s="2">
        <v>44487.0</v>
      </c>
      <c r="AEM1" s="2">
        <v>44488.0</v>
      </c>
      <c r="AEN1" s="2">
        <v>44489.0</v>
      </c>
      <c r="AEO1" s="2">
        <v>44490.0</v>
      </c>
      <c r="AEP1" s="2">
        <v>44491.0</v>
      </c>
      <c r="AEQ1" s="2">
        <v>44492.0</v>
      </c>
      <c r="AER1" s="2">
        <v>44493.0</v>
      </c>
      <c r="AES1" s="2">
        <v>44494.0</v>
      </c>
      <c r="AET1" s="2">
        <v>44495.0</v>
      </c>
      <c r="AEU1" s="2">
        <v>44496.0</v>
      </c>
      <c r="AEV1" s="2">
        <v>44497.0</v>
      </c>
      <c r="AEW1" s="2">
        <v>44498.0</v>
      </c>
      <c r="AEX1" s="2">
        <v>44499.0</v>
      </c>
      <c r="AEY1" s="2">
        <v>44500.0</v>
      </c>
      <c r="AEZ1" s="2">
        <v>44501.0</v>
      </c>
      <c r="AFA1" s="2">
        <v>44502.0</v>
      </c>
      <c r="AFB1" s="2">
        <v>44503.0</v>
      </c>
      <c r="AFC1" s="2">
        <v>44504.0</v>
      </c>
      <c r="AFD1" s="2">
        <v>44505.0</v>
      </c>
      <c r="AFE1" s="2">
        <v>44506.0</v>
      </c>
      <c r="AFF1" s="2">
        <v>44507.0</v>
      </c>
      <c r="AFG1" s="2">
        <v>44508.0</v>
      </c>
      <c r="AFH1" s="2">
        <v>44509.0</v>
      </c>
      <c r="AFI1" s="2">
        <v>44510.0</v>
      </c>
      <c r="AFJ1" s="2">
        <v>44511.0</v>
      </c>
      <c r="AFK1" s="2">
        <v>44512.0</v>
      </c>
      <c r="AFL1" s="2">
        <v>44513.0</v>
      </c>
      <c r="AFM1" s="2">
        <v>44514.0</v>
      </c>
      <c r="AFN1" s="2">
        <v>44515.0</v>
      </c>
      <c r="AFO1" s="2">
        <v>44516.0</v>
      </c>
      <c r="AFP1" s="2">
        <v>44517.0</v>
      </c>
      <c r="AFQ1" s="2">
        <v>44518.0</v>
      </c>
      <c r="AFR1" s="2">
        <v>44519.0</v>
      </c>
      <c r="AFS1" s="2">
        <v>44520.0</v>
      </c>
      <c r="AFT1" s="2">
        <v>44521.0</v>
      </c>
      <c r="AFU1" s="2">
        <v>44522.0</v>
      </c>
      <c r="AFV1" s="2">
        <v>44523.0</v>
      </c>
      <c r="AFW1" s="2">
        <v>44524.0</v>
      </c>
      <c r="AFX1" s="2">
        <v>44525.0</v>
      </c>
      <c r="AFY1" s="2">
        <v>44526.0</v>
      </c>
      <c r="AFZ1" s="2">
        <v>44527.0</v>
      </c>
      <c r="AGA1" s="2">
        <v>44528.0</v>
      </c>
      <c r="AGB1" s="2">
        <v>44529.0</v>
      </c>
      <c r="AGC1" s="2">
        <v>44530.0</v>
      </c>
      <c r="AGD1" s="2">
        <v>44531.0</v>
      </c>
      <c r="AGE1" s="2">
        <v>44532.0</v>
      </c>
      <c r="AGF1" s="2">
        <v>44533.0</v>
      </c>
      <c r="AGG1" s="2">
        <v>44534.0</v>
      </c>
      <c r="AGH1" s="2">
        <v>44535.0</v>
      </c>
      <c r="AGI1" s="2">
        <v>44536.0</v>
      </c>
      <c r="AGJ1" s="2">
        <v>44537.0</v>
      </c>
      <c r="AGK1" s="2">
        <v>44538.0</v>
      </c>
      <c r="AGL1" s="2">
        <v>44539.0</v>
      </c>
      <c r="AGM1" s="2">
        <v>44540.0</v>
      </c>
      <c r="AGN1" s="2">
        <v>44541.0</v>
      </c>
      <c r="AGO1" s="2">
        <v>44542.0</v>
      </c>
      <c r="AGP1" s="2">
        <v>44543.0</v>
      </c>
      <c r="AGQ1" s="2">
        <v>44544.0</v>
      </c>
      <c r="AGR1" s="2">
        <v>44545.0</v>
      </c>
      <c r="AGS1" s="2">
        <v>44546.0</v>
      </c>
      <c r="AGT1" s="2">
        <v>44547.0</v>
      </c>
      <c r="AGU1" s="2">
        <v>44548.0</v>
      </c>
      <c r="AGV1" s="2">
        <v>44549.0</v>
      </c>
      <c r="AGW1" s="2">
        <v>44550.0</v>
      </c>
      <c r="AGX1" s="2">
        <v>44551.0</v>
      </c>
      <c r="AGY1" s="2">
        <v>44552.0</v>
      </c>
      <c r="AGZ1" s="2">
        <v>44553.0</v>
      </c>
      <c r="AHA1" s="2">
        <v>44554.0</v>
      </c>
      <c r="AHB1" s="2">
        <v>44555.0</v>
      </c>
      <c r="AHC1" s="2">
        <v>44556.0</v>
      </c>
      <c r="AHD1" s="2">
        <v>44557.0</v>
      </c>
      <c r="AHE1" s="2">
        <v>44558.0</v>
      </c>
      <c r="AHF1" s="2">
        <v>44559.0</v>
      </c>
      <c r="AHG1" s="2">
        <v>44560.0</v>
      </c>
      <c r="AHH1" s="2">
        <v>44561.0</v>
      </c>
      <c r="AHI1" s="2">
        <v>44562.0</v>
      </c>
      <c r="AHJ1" s="2">
        <v>44563.0</v>
      </c>
      <c r="AHK1" s="2">
        <v>44564.0</v>
      </c>
      <c r="AHL1" s="2">
        <v>44565.0</v>
      </c>
      <c r="AHM1" s="2">
        <v>44566.0</v>
      </c>
      <c r="AHN1" s="2">
        <v>44567.0</v>
      </c>
      <c r="AHO1" s="2">
        <v>44568.0</v>
      </c>
      <c r="AHP1" s="2">
        <v>44569.0</v>
      </c>
      <c r="AHQ1" s="2">
        <v>44570.0</v>
      </c>
      <c r="AHR1" s="2">
        <v>44571.0</v>
      </c>
      <c r="AHS1" s="2">
        <v>44572.0</v>
      </c>
      <c r="AHT1" s="2">
        <v>44573.0</v>
      </c>
      <c r="AHU1" s="2">
        <v>44574.0</v>
      </c>
      <c r="AHV1" s="2">
        <v>44575.0</v>
      </c>
      <c r="AHW1" s="2">
        <v>44576.0</v>
      </c>
      <c r="AHX1" s="2">
        <v>44577.0</v>
      </c>
      <c r="AHY1" s="2">
        <v>44578.0</v>
      </c>
      <c r="AHZ1" s="2">
        <v>44579.0</v>
      </c>
      <c r="AIA1" s="2">
        <v>44580.0</v>
      </c>
      <c r="AIB1" s="2">
        <v>44581.0</v>
      </c>
      <c r="AIC1" s="2">
        <v>44582.0</v>
      </c>
      <c r="AID1" s="2">
        <v>44583.0</v>
      </c>
      <c r="AIE1" s="2">
        <v>44584.0</v>
      </c>
      <c r="AIF1" s="2">
        <v>44585.0</v>
      </c>
      <c r="AIG1" s="2">
        <v>44586.0</v>
      </c>
      <c r="AIH1" s="2">
        <v>44587.0</v>
      </c>
      <c r="AII1" s="2">
        <v>44588.0</v>
      </c>
      <c r="AIJ1" s="2">
        <v>44589.0</v>
      </c>
      <c r="AIK1" s="2">
        <v>44590.0</v>
      </c>
      <c r="AIL1" s="2">
        <v>44591.0</v>
      </c>
      <c r="AIM1" s="2">
        <v>44592.0</v>
      </c>
      <c r="AIN1" s="2">
        <v>44593.0</v>
      </c>
      <c r="AIO1" s="2">
        <v>44594.0</v>
      </c>
      <c r="AIP1" s="2">
        <v>44595.0</v>
      </c>
      <c r="AIQ1" s="2">
        <v>44596.0</v>
      </c>
      <c r="AIR1" s="2">
        <v>44597.0</v>
      </c>
      <c r="AIS1" s="2">
        <v>44598.0</v>
      </c>
      <c r="AIT1" s="2">
        <v>44599.0</v>
      </c>
      <c r="AIU1" s="2">
        <v>44600.0</v>
      </c>
      <c r="AIV1" s="2">
        <v>44601.0</v>
      </c>
      <c r="AIW1" s="2">
        <v>44602.0</v>
      </c>
      <c r="AIX1" s="2">
        <v>44603.0</v>
      </c>
      <c r="AIY1" s="2">
        <v>44604.0</v>
      </c>
      <c r="AIZ1" s="2">
        <v>44605.0</v>
      </c>
      <c r="AJA1" s="2">
        <v>44606.0</v>
      </c>
      <c r="AJB1" s="2">
        <v>44607.0</v>
      </c>
      <c r="AJC1" s="2">
        <v>44608.0</v>
      </c>
      <c r="AJD1" s="2">
        <v>44609.0</v>
      </c>
      <c r="AJE1" s="2">
        <v>44610.0</v>
      </c>
      <c r="AJF1" s="2">
        <v>44611.0</v>
      </c>
      <c r="AJG1" s="2">
        <v>44612.0</v>
      </c>
      <c r="AJH1" s="2">
        <v>44613.0</v>
      </c>
      <c r="AJI1" s="2">
        <v>44614.0</v>
      </c>
      <c r="AJJ1" s="2">
        <v>44615.0</v>
      </c>
      <c r="AJK1" s="2">
        <v>44616.0</v>
      </c>
      <c r="AJL1" s="2">
        <v>44617.0</v>
      </c>
      <c r="AJM1" s="2">
        <v>44618.0</v>
      </c>
      <c r="AJN1" s="2">
        <v>44619.0</v>
      </c>
      <c r="AJO1" s="2">
        <v>44620.0</v>
      </c>
      <c r="AJP1" s="2">
        <v>44621.0</v>
      </c>
      <c r="AJQ1" s="2">
        <v>44622.0</v>
      </c>
      <c r="AJR1" s="2">
        <v>44623.0</v>
      </c>
      <c r="AJS1" s="2">
        <v>44624.0</v>
      </c>
      <c r="AJT1" s="2">
        <v>44625.0</v>
      </c>
      <c r="AJU1" s="2">
        <v>44626.0</v>
      </c>
      <c r="AJV1" s="2">
        <v>44627.0</v>
      </c>
      <c r="AJW1" s="2">
        <v>44628.0</v>
      </c>
      <c r="AJX1" s="2">
        <v>44629.0</v>
      </c>
      <c r="AJY1" s="2">
        <v>44630.0</v>
      </c>
      <c r="AJZ1" s="2">
        <v>44631.0</v>
      </c>
      <c r="AKA1" s="2">
        <v>44632.0</v>
      </c>
      <c r="AKB1" s="2">
        <v>44633.0</v>
      </c>
      <c r="AKC1" s="2">
        <v>44634.0</v>
      </c>
      <c r="AKD1" s="2">
        <v>44635.0</v>
      </c>
      <c r="AKE1" s="2">
        <v>44636.0</v>
      </c>
      <c r="AKF1" s="2">
        <v>44637.0</v>
      </c>
      <c r="AKG1" s="2">
        <v>44638.0</v>
      </c>
      <c r="AKH1" s="2">
        <v>44639.0</v>
      </c>
      <c r="AKI1" s="2">
        <v>44640.0</v>
      </c>
      <c r="AKJ1" s="2">
        <v>44641.0</v>
      </c>
      <c r="AKK1" s="2">
        <v>44642.0</v>
      </c>
      <c r="AKL1" s="2">
        <v>44643.0</v>
      </c>
      <c r="AKM1" s="2">
        <v>44644.0</v>
      </c>
      <c r="AKN1" s="2">
        <v>44645.0</v>
      </c>
      <c r="AKO1" s="2">
        <v>44646.0</v>
      </c>
      <c r="AKP1" s="2">
        <v>44647.0</v>
      </c>
      <c r="AKQ1" s="2">
        <v>44648.0</v>
      </c>
      <c r="AKR1" s="2">
        <v>44649.0</v>
      </c>
      <c r="AKS1" s="2">
        <v>44650.0</v>
      </c>
      <c r="AKT1" s="2">
        <v>44651.0</v>
      </c>
      <c r="AKU1" s="2">
        <v>44652.0</v>
      </c>
      <c r="AKV1" s="2">
        <v>44653.0</v>
      </c>
      <c r="AKW1" s="2">
        <v>44654.0</v>
      </c>
      <c r="AKX1" s="2">
        <v>44655.0</v>
      </c>
      <c r="AKY1" s="2">
        <v>44656.0</v>
      </c>
      <c r="AKZ1" s="2">
        <v>44657.0</v>
      </c>
      <c r="ALA1" s="2">
        <v>44658.0</v>
      </c>
      <c r="ALB1" s="2">
        <v>44659.0</v>
      </c>
      <c r="ALC1" s="2">
        <v>44660.0</v>
      </c>
      <c r="ALD1" s="2">
        <v>44661.0</v>
      </c>
      <c r="ALE1" s="2">
        <v>44662.0</v>
      </c>
      <c r="ALF1" s="2">
        <v>44663.0</v>
      </c>
      <c r="ALG1" s="2">
        <v>44664.0</v>
      </c>
      <c r="ALH1" s="2">
        <v>44665.0</v>
      </c>
      <c r="ALI1" s="2">
        <v>44666.0</v>
      </c>
      <c r="ALJ1" s="2">
        <v>44667.0</v>
      </c>
      <c r="ALK1" s="2">
        <v>44668.0</v>
      </c>
      <c r="ALL1" s="2">
        <v>44669.0</v>
      </c>
      <c r="ALM1" s="2">
        <v>44670.0</v>
      </c>
      <c r="ALN1" s="2">
        <v>44671.0</v>
      </c>
      <c r="ALO1" s="2">
        <v>44672.0</v>
      </c>
      <c r="ALP1" s="2">
        <v>44673.0</v>
      </c>
      <c r="ALQ1" s="2">
        <v>44674.0</v>
      </c>
      <c r="ALR1" s="2">
        <v>44675.0</v>
      </c>
      <c r="ALS1" s="2">
        <v>44676.0</v>
      </c>
      <c r="ALT1" s="2">
        <v>44677.0</v>
      </c>
      <c r="ALU1" s="2">
        <v>44678.0</v>
      </c>
      <c r="ALV1" s="2">
        <v>44679.0</v>
      </c>
      <c r="ALW1" s="2">
        <v>44680.0</v>
      </c>
      <c r="ALX1" s="2">
        <v>44681.0</v>
      </c>
      <c r="ALY1" s="2">
        <v>44682.0</v>
      </c>
      <c r="ALZ1" s="2">
        <v>44683.0</v>
      </c>
      <c r="AMA1" s="2">
        <v>44684.0</v>
      </c>
      <c r="AMB1" s="2">
        <v>44685.0</v>
      </c>
      <c r="AMC1" s="2">
        <v>44686.0</v>
      </c>
      <c r="AMD1" s="2">
        <v>44687.0</v>
      </c>
      <c r="AME1" s="2">
        <v>44688.0</v>
      </c>
      <c r="AMF1" s="2">
        <v>44689.0</v>
      </c>
      <c r="AMG1" s="2">
        <v>44690.0</v>
      </c>
      <c r="AMH1" s="2">
        <v>44691.0</v>
      </c>
      <c r="AMI1" s="2">
        <v>44692.0</v>
      </c>
      <c r="AMJ1" s="2">
        <v>44693.0</v>
      </c>
      <c r="AMK1" s="2">
        <v>44694.0</v>
      </c>
      <c r="AML1" s="2">
        <v>44695.0</v>
      </c>
      <c r="AMM1" s="2">
        <v>44696.0</v>
      </c>
      <c r="AMN1" s="2">
        <v>44697.0</v>
      </c>
      <c r="AMO1" s="2">
        <v>44698.0</v>
      </c>
      <c r="AMP1" s="2">
        <v>44699.0</v>
      </c>
      <c r="AMQ1" s="2">
        <v>44700.0</v>
      </c>
      <c r="AMR1" s="2">
        <v>44701.0</v>
      </c>
      <c r="AMS1" s="2">
        <v>44702.0</v>
      </c>
      <c r="AMT1" s="2">
        <v>44703.0</v>
      </c>
      <c r="AMU1" s="2">
        <v>44704.0</v>
      </c>
      <c r="AMV1" s="2">
        <v>44705.0</v>
      </c>
      <c r="AMW1" s="2">
        <v>44706.0</v>
      </c>
      <c r="AMX1" s="2">
        <v>44707.0</v>
      </c>
      <c r="AMY1" s="2">
        <v>44708.0</v>
      </c>
      <c r="AMZ1" s="2">
        <v>44709.0</v>
      </c>
      <c r="ANA1" s="2">
        <v>44710.0</v>
      </c>
      <c r="ANB1" s="2">
        <v>44711.0</v>
      </c>
      <c r="ANC1" s="2">
        <v>44712.0</v>
      </c>
      <c r="AND1" s="2">
        <v>44713.0</v>
      </c>
      <c r="ANE1" s="2">
        <v>44714.0</v>
      </c>
      <c r="ANF1" s="2">
        <v>44715.0</v>
      </c>
      <c r="ANG1" s="2">
        <v>44716.0</v>
      </c>
      <c r="ANH1" s="2">
        <v>44717.0</v>
      </c>
      <c r="ANI1" s="2">
        <v>44718.0</v>
      </c>
      <c r="ANJ1" s="2">
        <v>44719.0</v>
      </c>
      <c r="ANK1" s="2">
        <v>44720.0</v>
      </c>
      <c r="ANL1" s="2">
        <v>44721.0</v>
      </c>
      <c r="ANM1" s="2">
        <v>44722.0</v>
      </c>
      <c r="ANN1" s="2">
        <v>44723.0</v>
      </c>
      <c r="ANO1" s="2">
        <v>44724.0</v>
      </c>
      <c r="ANP1" s="2">
        <v>44725.0</v>
      </c>
      <c r="ANQ1" s="2">
        <v>44726.0</v>
      </c>
      <c r="ANR1" s="2">
        <v>44727.0</v>
      </c>
      <c r="ANS1" s="2">
        <v>44728.0</v>
      </c>
      <c r="ANT1" s="2">
        <v>44729.0</v>
      </c>
      <c r="ANU1" s="2">
        <v>44730.0</v>
      </c>
      <c r="ANV1" s="2">
        <v>44731.0</v>
      </c>
      <c r="ANW1" s="2">
        <v>44732.0</v>
      </c>
      <c r="ANX1" s="2">
        <v>44733.0</v>
      </c>
      <c r="ANY1" s="2">
        <v>44734.0</v>
      </c>
      <c r="ANZ1" s="2">
        <v>44735.0</v>
      </c>
      <c r="AOA1" s="2">
        <v>44736.0</v>
      </c>
      <c r="AOB1" s="2">
        <v>44737.0</v>
      </c>
      <c r="AOC1" s="2">
        <v>44738.0</v>
      </c>
      <c r="AOD1" s="2">
        <v>44739.0</v>
      </c>
      <c r="AOE1" s="2">
        <v>44740.0</v>
      </c>
      <c r="AOF1" s="2">
        <v>44741.0</v>
      </c>
      <c r="AOG1" s="2">
        <v>44742.0</v>
      </c>
      <c r="AOH1" s="2">
        <v>44743.0</v>
      </c>
      <c r="AOI1" s="2">
        <v>44744.0</v>
      </c>
      <c r="AOJ1" s="2">
        <v>44745.0</v>
      </c>
      <c r="AOK1" s="2">
        <v>44746.0</v>
      </c>
      <c r="AOL1" s="2">
        <v>44747.0</v>
      </c>
      <c r="AOM1" s="2">
        <v>44748.0</v>
      </c>
      <c r="AON1" s="2">
        <v>44749.0</v>
      </c>
      <c r="AOO1" s="2">
        <v>44750.0</v>
      </c>
      <c r="AOP1" s="2">
        <v>44751.0</v>
      </c>
      <c r="AOQ1" s="2">
        <v>44752.0</v>
      </c>
      <c r="AOR1" s="2">
        <v>44753.0</v>
      </c>
      <c r="AOS1" s="2">
        <v>44754.0</v>
      </c>
      <c r="AOT1" s="2">
        <v>44755.0</v>
      </c>
      <c r="AOU1" s="2">
        <v>44756.0</v>
      </c>
      <c r="AOV1" s="2">
        <v>44757.0</v>
      </c>
      <c r="AOW1" s="2">
        <v>44758.0</v>
      </c>
      <c r="AOX1" s="2">
        <v>44759.0</v>
      </c>
      <c r="AOY1" s="2">
        <v>44760.0</v>
      </c>
      <c r="AOZ1" s="2">
        <v>44761.0</v>
      </c>
      <c r="APA1" s="2">
        <v>44762.0</v>
      </c>
      <c r="APB1" s="2">
        <v>44763.0</v>
      </c>
      <c r="APC1" s="2">
        <v>44764.0</v>
      </c>
      <c r="APD1" s="2">
        <v>44765.0</v>
      </c>
    </row>
    <row r="2">
      <c r="A2" s="3"/>
      <c r="B2" s="4">
        <v>43671.0</v>
      </c>
      <c r="C2" s="4">
        <v>43672.0</v>
      </c>
      <c r="D2" s="5">
        <v>43673.0</v>
      </c>
      <c r="E2" s="6">
        <v>43674.0</v>
      </c>
      <c r="F2" s="4">
        <v>43675.0</v>
      </c>
      <c r="G2" s="4">
        <v>43676.0</v>
      </c>
      <c r="H2" s="4">
        <v>43677.0</v>
      </c>
      <c r="I2" s="4">
        <v>43678.0</v>
      </c>
      <c r="J2" s="4">
        <v>43679.0</v>
      </c>
      <c r="K2" s="5">
        <v>43680.0</v>
      </c>
      <c r="L2" s="6">
        <v>43681.0</v>
      </c>
      <c r="M2" s="4">
        <v>43682.0</v>
      </c>
      <c r="N2" s="4">
        <v>43683.0</v>
      </c>
      <c r="O2" s="4">
        <v>43684.0</v>
      </c>
      <c r="P2" s="4">
        <v>43685.0</v>
      </c>
      <c r="Q2" s="4">
        <v>43686.0</v>
      </c>
      <c r="R2" s="5">
        <v>43687.0</v>
      </c>
      <c r="S2" s="6">
        <v>43688.0</v>
      </c>
      <c r="T2" s="4">
        <v>43689.0</v>
      </c>
      <c r="U2" s="4">
        <v>43690.0</v>
      </c>
      <c r="V2" s="4">
        <v>43691.0</v>
      </c>
      <c r="W2" s="4">
        <v>43692.0</v>
      </c>
      <c r="X2" s="4">
        <v>43693.0</v>
      </c>
      <c r="Y2" s="5">
        <v>43694.0</v>
      </c>
      <c r="Z2" s="6">
        <v>43695.0</v>
      </c>
      <c r="AA2" s="4">
        <v>43696.0</v>
      </c>
      <c r="AB2" s="4">
        <v>43697.0</v>
      </c>
      <c r="AC2" s="4">
        <v>43698.0</v>
      </c>
      <c r="AD2" s="4">
        <v>43699.0</v>
      </c>
      <c r="AE2" s="4">
        <v>43700.0</v>
      </c>
      <c r="AF2" s="5">
        <v>43701.0</v>
      </c>
      <c r="AG2" s="6">
        <v>43702.0</v>
      </c>
      <c r="AH2" s="4">
        <v>43703.0</v>
      </c>
      <c r="AI2" s="4">
        <v>43704.0</v>
      </c>
      <c r="AJ2" s="4">
        <v>43705.0</v>
      </c>
      <c r="AK2" s="4">
        <v>43706.0</v>
      </c>
      <c r="AL2" s="4">
        <v>43707.0</v>
      </c>
      <c r="AM2" s="5">
        <v>43708.0</v>
      </c>
      <c r="AN2" s="6">
        <v>43709.0</v>
      </c>
      <c r="AO2" s="4">
        <v>43710.0</v>
      </c>
      <c r="AP2" s="4">
        <v>43711.0</v>
      </c>
      <c r="AQ2" s="4">
        <v>43712.0</v>
      </c>
      <c r="AR2" s="4">
        <v>43713.0</v>
      </c>
      <c r="AS2" s="4">
        <v>43714.0</v>
      </c>
      <c r="AT2" s="5">
        <v>43715.0</v>
      </c>
      <c r="AU2" s="6">
        <v>43716.0</v>
      </c>
      <c r="AV2" s="4">
        <v>43717.0</v>
      </c>
      <c r="AW2" s="4">
        <v>43718.0</v>
      </c>
      <c r="AX2" s="4">
        <v>43719.0</v>
      </c>
      <c r="AY2" s="4">
        <v>43720.0</v>
      </c>
      <c r="AZ2" s="4">
        <v>43721.0</v>
      </c>
      <c r="BA2" s="5">
        <v>43722.0</v>
      </c>
      <c r="BB2" s="6">
        <v>43723.0</v>
      </c>
      <c r="BC2" s="4">
        <v>43724.0</v>
      </c>
      <c r="BD2" s="4">
        <v>43725.0</v>
      </c>
      <c r="BE2" s="4">
        <v>43726.0</v>
      </c>
      <c r="BF2" s="4">
        <v>43727.0</v>
      </c>
      <c r="BG2" s="4">
        <v>43728.0</v>
      </c>
      <c r="BH2" s="5">
        <v>43729.0</v>
      </c>
      <c r="BI2" s="6">
        <v>43730.0</v>
      </c>
      <c r="BJ2" s="4">
        <v>43731.0</v>
      </c>
      <c r="BK2" s="4">
        <v>43732.0</v>
      </c>
      <c r="BL2" s="4">
        <v>43733.0</v>
      </c>
      <c r="BM2" s="4">
        <v>43734.0</v>
      </c>
      <c r="BN2" s="4">
        <v>43735.0</v>
      </c>
      <c r="BO2" s="5">
        <v>43736.0</v>
      </c>
      <c r="BP2" s="6">
        <v>43737.0</v>
      </c>
      <c r="BQ2" s="4">
        <v>43738.0</v>
      </c>
      <c r="BR2" s="4">
        <v>43739.0</v>
      </c>
      <c r="BS2" s="4">
        <v>43740.0</v>
      </c>
      <c r="BT2" s="4">
        <v>43741.0</v>
      </c>
      <c r="BU2" s="4">
        <v>43742.0</v>
      </c>
      <c r="BV2" s="5">
        <v>43743.0</v>
      </c>
      <c r="BW2" s="6">
        <v>43744.0</v>
      </c>
      <c r="BX2" s="4">
        <v>43745.0</v>
      </c>
      <c r="BY2" s="4">
        <v>43746.0</v>
      </c>
      <c r="BZ2" s="4">
        <v>43747.0</v>
      </c>
      <c r="CA2" s="4">
        <v>43748.0</v>
      </c>
      <c r="CB2" s="4">
        <v>43749.0</v>
      </c>
      <c r="CC2" s="5">
        <v>43750.0</v>
      </c>
      <c r="CD2" s="6">
        <v>43751.0</v>
      </c>
      <c r="CE2" s="4">
        <v>43752.0</v>
      </c>
      <c r="CF2" s="4">
        <v>43753.0</v>
      </c>
      <c r="CG2" s="4">
        <v>43754.0</v>
      </c>
      <c r="CH2" s="4">
        <v>43755.0</v>
      </c>
      <c r="CI2" s="4">
        <v>43756.0</v>
      </c>
      <c r="CJ2" s="5">
        <v>43757.0</v>
      </c>
      <c r="CK2" s="6">
        <v>43758.0</v>
      </c>
      <c r="CL2" s="4">
        <v>43759.0</v>
      </c>
      <c r="CM2" s="4">
        <v>43760.0</v>
      </c>
      <c r="CN2" s="4">
        <v>43761.0</v>
      </c>
      <c r="CO2" s="4">
        <v>43762.0</v>
      </c>
      <c r="CP2" s="4">
        <v>43763.0</v>
      </c>
      <c r="CQ2" s="5">
        <v>43764.0</v>
      </c>
      <c r="CR2" s="6">
        <v>43765.0</v>
      </c>
      <c r="CS2" s="4">
        <v>43766.0</v>
      </c>
      <c r="CT2" s="4">
        <v>43767.0</v>
      </c>
      <c r="CU2" s="4">
        <v>43768.0</v>
      </c>
      <c r="CV2" s="4">
        <v>43769.0</v>
      </c>
      <c r="CW2" s="4">
        <v>43770.0</v>
      </c>
      <c r="CX2" s="5">
        <v>43771.0</v>
      </c>
      <c r="CY2" s="6">
        <v>43772.0</v>
      </c>
      <c r="CZ2" s="4">
        <v>43773.0</v>
      </c>
      <c r="DA2" s="4">
        <v>43774.0</v>
      </c>
      <c r="DB2" s="4">
        <v>43775.0</v>
      </c>
      <c r="DC2" s="4">
        <v>43776.0</v>
      </c>
      <c r="DD2" s="4">
        <v>43777.0</v>
      </c>
      <c r="DE2" s="5">
        <v>43778.0</v>
      </c>
      <c r="DF2" s="6">
        <v>43779.0</v>
      </c>
      <c r="DG2" s="4">
        <v>43780.0</v>
      </c>
      <c r="DH2" s="4">
        <v>43781.0</v>
      </c>
      <c r="DI2" s="4">
        <v>43782.0</v>
      </c>
      <c r="DJ2" s="4">
        <v>43783.0</v>
      </c>
      <c r="DK2" s="4">
        <v>43784.0</v>
      </c>
      <c r="DL2" s="5">
        <v>43785.0</v>
      </c>
      <c r="DM2" s="6">
        <v>43786.0</v>
      </c>
      <c r="DN2" s="4">
        <v>43787.0</v>
      </c>
      <c r="DO2" s="4">
        <v>43788.0</v>
      </c>
      <c r="DP2" s="4">
        <v>43789.0</v>
      </c>
      <c r="DQ2" s="4">
        <v>43790.0</v>
      </c>
      <c r="DR2" s="4">
        <v>43791.0</v>
      </c>
      <c r="DS2" s="5">
        <v>43792.0</v>
      </c>
      <c r="DT2" s="6">
        <v>43793.0</v>
      </c>
      <c r="DU2" s="4">
        <v>43794.0</v>
      </c>
      <c r="DV2" s="4">
        <v>43795.0</v>
      </c>
      <c r="DW2" s="4">
        <v>43796.0</v>
      </c>
      <c r="DX2" s="4">
        <v>43797.0</v>
      </c>
      <c r="DY2" s="4">
        <v>43798.0</v>
      </c>
      <c r="DZ2" s="5">
        <v>43799.0</v>
      </c>
      <c r="EA2" s="6">
        <v>43800.0</v>
      </c>
      <c r="EB2" s="4">
        <v>43801.0</v>
      </c>
      <c r="EC2" s="4">
        <v>43802.0</v>
      </c>
      <c r="ED2" s="4">
        <v>43803.0</v>
      </c>
      <c r="EE2" s="4">
        <v>43804.0</v>
      </c>
      <c r="EF2" s="4">
        <v>43805.0</v>
      </c>
      <c r="EG2" s="5">
        <v>43806.0</v>
      </c>
      <c r="EH2" s="6">
        <v>43807.0</v>
      </c>
      <c r="EI2" s="4">
        <v>43808.0</v>
      </c>
      <c r="EJ2" s="4">
        <v>43809.0</v>
      </c>
      <c r="EK2" s="4">
        <v>43810.0</v>
      </c>
      <c r="EL2" s="4">
        <v>43811.0</v>
      </c>
      <c r="EM2" s="4">
        <v>43812.0</v>
      </c>
      <c r="EN2" s="5">
        <v>43813.0</v>
      </c>
      <c r="EO2" s="6">
        <v>43814.0</v>
      </c>
      <c r="EP2" s="4">
        <v>43815.0</v>
      </c>
      <c r="EQ2" s="4">
        <v>43816.0</v>
      </c>
      <c r="ER2" s="4">
        <v>43817.0</v>
      </c>
      <c r="ES2" s="4">
        <v>43818.0</v>
      </c>
      <c r="ET2" s="4">
        <v>43819.0</v>
      </c>
      <c r="EU2" s="5">
        <v>43820.0</v>
      </c>
      <c r="EV2" s="6">
        <v>43821.0</v>
      </c>
      <c r="EW2" s="4">
        <v>43822.0</v>
      </c>
      <c r="EX2" s="4">
        <v>43823.0</v>
      </c>
      <c r="EY2" s="4">
        <v>43824.0</v>
      </c>
      <c r="EZ2" s="4">
        <v>43825.0</v>
      </c>
      <c r="FA2" s="4">
        <v>43826.0</v>
      </c>
      <c r="FB2" s="5">
        <v>43827.0</v>
      </c>
      <c r="FC2" s="6">
        <v>43828.0</v>
      </c>
      <c r="FD2" s="4">
        <v>43829.0</v>
      </c>
      <c r="FE2" s="4">
        <v>43830.0</v>
      </c>
      <c r="FF2" s="4">
        <v>43831.0</v>
      </c>
      <c r="FG2" s="4">
        <v>43832.0</v>
      </c>
      <c r="FH2" s="4">
        <v>43833.0</v>
      </c>
      <c r="FI2" s="5">
        <v>43834.0</v>
      </c>
      <c r="FJ2" s="6">
        <v>43835.0</v>
      </c>
      <c r="FK2" s="4">
        <v>43836.0</v>
      </c>
      <c r="FL2" s="4">
        <v>43837.0</v>
      </c>
      <c r="FM2" s="4">
        <v>43838.0</v>
      </c>
      <c r="FN2" s="4">
        <v>43839.0</v>
      </c>
      <c r="FO2" s="4">
        <v>43840.0</v>
      </c>
      <c r="FP2" s="5">
        <v>43841.0</v>
      </c>
      <c r="FQ2" s="6">
        <v>43842.0</v>
      </c>
      <c r="FR2" s="4">
        <v>43843.0</v>
      </c>
      <c r="FS2" s="4">
        <v>43844.0</v>
      </c>
      <c r="FT2" s="4">
        <v>43845.0</v>
      </c>
      <c r="FU2" s="4">
        <v>43846.0</v>
      </c>
      <c r="FV2" s="4">
        <v>43847.0</v>
      </c>
      <c r="FW2" s="5">
        <v>43848.0</v>
      </c>
      <c r="FX2" s="6">
        <v>43849.0</v>
      </c>
      <c r="FY2" s="4">
        <v>43850.0</v>
      </c>
      <c r="FZ2" s="4">
        <v>43851.0</v>
      </c>
      <c r="GA2" s="4">
        <v>43852.0</v>
      </c>
      <c r="GB2" s="4">
        <v>43853.0</v>
      </c>
      <c r="GC2" s="4">
        <v>43854.0</v>
      </c>
      <c r="GD2" s="5">
        <v>43855.0</v>
      </c>
      <c r="GE2" s="6">
        <v>43856.0</v>
      </c>
      <c r="GF2" s="4">
        <v>43857.0</v>
      </c>
      <c r="GG2" s="4">
        <v>43858.0</v>
      </c>
      <c r="GH2" s="4">
        <v>43859.0</v>
      </c>
      <c r="GI2" s="4">
        <v>43860.0</v>
      </c>
      <c r="GJ2" s="4">
        <v>43861.0</v>
      </c>
      <c r="GK2" s="5">
        <v>43862.0</v>
      </c>
      <c r="GL2" s="6">
        <v>43863.0</v>
      </c>
      <c r="GM2" s="4">
        <v>43864.0</v>
      </c>
      <c r="GN2" s="4">
        <v>43865.0</v>
      </c>
      <c r="GO2" s="4">
        <v>43866.0</v>
      </c>
      <c r="GP2" s="4">
        <v>43867.0</v>
      </c>
      <c r="GQ2" s="4">
        <v>43868.0</v>
      </c>
      <c r="GR2" s="5">
        <v>43869.0</v>
      </c>
      <c r="GS2" s="6">
        <v>43870.0</v>
      </c>
      <c r="GT2" s="4">
        <v>43871.0</v>
      </c>
      <c r="GU2" s="4">
        <v>43872.0</v>
      </c>
      <c r="GV2" s="4">
        <v>43873.0</v>
      </c>
      <c r="GW2" s="4">
        <v>43874.0</v>
      </c>
      <c r="GX2" s="4">
        <v>43875.0</v>
      </c>
      <c r="GY2" s="5">
        <v>43876.0</v>
      </c>
      <c r="GZ2" s="6">
        <v>43877.0</v>
      </c>
      <c r="HA2" s="4">
        <v>43878.0</v>
      </c>
      <c r="HB2" s="4">
        <v>43879.0</v>
      </c>
      <c r="HC2" s="4">
        <v>43880.0</v>
      </c>
      <c r="HD2" s="4">
        <v>43881.0</v>
      </c>
      <c r="HE2" s="4">
        <v>43882.0</v>
      </c>
      <c r="HF2" s="5">
        <v>43883.0</v>
      </c>
      <c r="HG2" s="6">
        <v>43884.0</v>
      </c>
      <c r="HH2" s="4">
        <v>43885.0</v>
      </c>
      <c r="HI2" s="4">
        <v>43886.0</v>
      </c>
      <c r="HJ2" s="4">
        <v>43887.0</v>
      </c>
      <c r="HK2" s="4">
        <v>43888.0</v>
      </c>
      <c r="HL2" s="4">
        <v>43889.0</v>
      </c>
      <c r="HM2" s="5">
        <v>43890.0</v>
      </c>
      <c r="HN2" s="6">
        <v>43891.0</v>
      </c>
      <c r="HO2" s="4">
        <v>43892.0</v>
      </c>
      <c r="HP2" s="4">
        <v>43893.0</v>
      </c>
      <c r="HQ2" s="4">
        <v>43894.0</v>
      </c>
      <c r="HR2" s="4">
        <v>43895.0</v>
      </c>
      <c r="HS2" s="4">
        <v>43896.0</v>
      </c>
      <c r="HT2" s="5">
        <v>43897.0</v>
      </c>
      <c r="HU2" s="6">
        <v>43898.0</v>
      </c>
      <c r="HV2" s="4">
        <v>43899.0</v>
      </c>
      <c r="HW2" s="4">
        <v>43900.0</v>
      </c>
      <c r="HX2" s="4">
        <v>43901.0</v>
      </c>
      <c r="HY2" s="4">
        <v>43902.0</v>
      </c>
      <c r="HZ2" s="4">
        <v>43903.0</v>
      </c>
      <c r="IA2" s="5">
        <v>43904.0</v>
      </c>
      <c r="IB2" s="6">
        <v>43905.0</v>
      </c>
      <c r="IC2" s="4">
        <v>43906.0</v>
      </c>
      <c r="ID2" s="4">
        <v>43907.0</v>
      </c>
      <c r="IE2" s="4">
        <v>43908.0</v>
      </c>
      <c r="IF2" s="4">
        <v>43909.0</v>
      </c>
      <c r="IG2" s="4">
        <v>43910.0</v>
      </c>
      <c r="IH2" s="5">
        <v>43911.0</v>
      </c>
      <c r="II2" s="6">
        <v>43912.0</v>
      </c>
      <c r="IJ2" s="4">
        <v>43913.0</v>
      </c>
      <c r="IK2" s="4">
        <v>43914.0</v>
      </c>
      <c r="IL2" s="4">
        <v>43915.0</v>
      </c>
      <c r="IM2" s="4">
        <v>43916.0</v>
      </c>
      <c r="IN2" s="4">
        <v>43917.0</v>
      </c>
      <c r="IO2" s="5">
        <v>43918.0</v>
      </c>
      <c r="IP2" s="6">
        <v>43919.0</v>
      </c>
      <c r="IQ2" s="4">
        <v>43920.0</v>
      </c>
      <c r="IR2" s="4">
        <v>43921.0</v>
      </c>
      <c r="IS2" s="4">
        <v>43922.0</v>
      </c>
      <c r="IT2" s="4">
        <v>43923.0</v>
      </c>
      <c r="IU2" s="4">
        <v>43924.0</v>
      </c>
      <c r="IV2" s="5">
        <v>43925.0</v>
      </c>
      <c r="IW2" s="6">
        <v>43926.0</v>
      </c>
      <c r="IX2" s="4">
        <v>43927.0</v>
      </c>
      <c r="IY2" s="4">
        <v>43928.0</v>
      </c>
      <c r="IZ2" s="4">
        <v>43929.0</v>
      </c>
      <c r="JA2" s="4">
        <v>43930.0</v>
      </c>
      <c r="JB2" s="4">
        <v>43931.0</v>
      </c>
      <c r="JC2" s="5">
        <v>43932.0</v>
      </c>
      <c r="JD2" s="6">
        <v>43933.0</v>
      </c>
      <c r="JE2" s="4">
        <v>43934.0</v>
      </c>
      <c r="JF2" s="4">
        <v>43935.0</v>
      </c>
      <c r="JG2" s="4">
        <v>43936.0</v>
      </c>
      <c r="JH2" s="4">
        <v>43937.0</v>
      </c>
      <c r="JI2" s="4">
        <v>43938.0</v>
      </c>
      <c r="JJ2" s="5">
        <v>43939.0</v>
      </c>
      <c r="JK2" s="6">
        <v>43940.0</v>
      </c>
      <c r="JL2" s="4">
        <v>43941.0</v>
      </c>
      <c r="JM2" s="4">
        <v>43942.0</v>
      </c>
      <c r="JN2" s="4">
        <v>43943.0</v>
      </c>
      <c r="JO2" s="4">
        <v>43944.0</v>
      </c>
      <c r="JP2" s="4">
        <v>43945.0</v>
      </c>
      <c r="JQ2" s="5">
        <v>43946.0</v>
      </c>
      <c r="JR2" s="6">
        <v>43947.0</v>
      </c>
      <c r="JS2" s="4">
        <v>43948.0</v>
      </c>
      <c r="JT2" s="4">
        <v>43949.0</v>
      </c>
      <c r="JU2" s="4">
        <v>43950.0</v>
      </c>
      <c r="JV2" s="4">
        <v>43951.0</v>
      </c>
      <c r="JW2" s="4">
        <v>43952.0</v>
      </c>
      <c r="JX2" s="5">
        <v>43953.0</v>
      </c>
      <c r="JY2" s="6">
        <v>43954.0</v>
      </c>
      <c r="JZ2" s="4">
        <v>43955.0</v>
      </c>
      <c r="KA2" s="4">
        <v>43956.0</v>
      </c>
      <c r="KB2" s="4">
        <v>43957.0</v>
      </c>
      <c r="KC2" s="4">
        <v>43958.0</v>
      </c>
      <c r="KD2" s="4">
        <v>43959.0</v>
      </c>
      <c r="KE2" s="5">
        <v>43960.0</v>
      </c>
      <c r="KF2" s="6">
        <v>43961.0</v>
      </c>
      <c r="KG2" s="4">
        <v>43962.0</v>
      </c>
      <c r="KH2" s="4">
        <v>43963.0</v>
      </c>
      <c r="KI2" s="4">
        <v>43964.0</v>
      </c>
      <c r="KJ2" s="4">
        <v>43965.0</v>
      </c>
      <c r="KK2" s="4">
        <v>43966.0</v>
      </c>
      <c r="KL2" s="5">
        <v>43967.0</v>
      </c>
      <c r="KM2" s="6">
        <v>43968.0</v>
      </c>
      <c r="KN2" s="4">
        <v>43969.0</v>
      </c>
      <c r="KO2" s="4">
        <v>43970.0</v>
      </c>
      <c r="KP2" s="4">
        <v>43971.0</v>
      </c>
      <c r="KQ2" s="4">
        <v>43972.0</v>
      </c>
      <c r="KR2" s="4">
        <v>43973.0</v>
      </c>
      <c r="KS2" s="5">
        <v>43974.0</v>
      </c>
      <c r="KT2" s="6">
        <v>43975.0</v>
      </c>
      <c r="KU2" s="4">
        <v>43976.0</v>
      </c>
      <c r="KV2" s="4">
        <v>43977.0</v>
      </c>
      <c r="KW2" s="4">
        <v>43978.0</v>
      </c>
      <c r="KX2" s="4">
        <v>43979.0</v>
      </c>
      <c r="KY2" s="4">
        <v>43980.0</v>
      </c>
      <c r="KZ2" s="5">
        <v>43981.0</v>
      </c>
      <c r="LA2" s="6">
        <v>43982.0</v>
      </c>
      <c r="LB2" s="4">
        <v>43983.0</v>
      </c>
      <c r="LC2" s="4">
        <v>43984.0</v>
      </c>
      <c r="LD2" s="4">
        <v>43985.0</v>
      </c>
      <c r="LE2" s="4">
        <v>43986.0</v>
      </c>
      <c r="LF2" s="4">
        <v>43987.0</v>
      </c>
      <c r="LG2" s="5">
        <v>43988.0</v>
      </c>
      <c r="LH2" s="6">
        <v>43989.0</v>
      </c>
      <c r="LI2" s="4">
        <v>43990.0</v>
      </c>
      <c r="LJ2" s="4">
        <v>43991.0</v>
      </c>
      <c r="LK2" s="4">
        <v>43992.0</v>
      </c>
      <c r="LL2" s="4">
        <v>43993.0</v>
      </c>
      <c r="LM2" s="4">
        <v>43994.0</v>
      </c>
      <c r="LN2" s="5">
        <v>43995.0</v>
      </c>
      <c r="LO2" s="6">
        <v>43996.0</v>
      </c>
      <c r="LP2" s="4">
        <v>43997.0</v>
      </c>
      <c r="LQ2" s="4">
        <v>43998.0</v>
      </c>
      <c r="LR2" s="4">
        <v>43999.0</v>
      </c>
      <c r="LS2" s="4">
        <v>44000.0</v>
      </c>
      <c r="LT2" s="4">
        <v>44001.0</v>
      </c>
      <c r="LU2" s="5">
        <v>44002.0</v>
      </c>
      <c r="LV2" s="6">
        <v>44003.0</v>
      </c>
      <c r="LW2" s="4">
        <v>44004.0</v>
      </c>
      <c r="LX2" s="4">
        <v>44005.0</v>
      </c>
      <c r="LY2" s="4">
        <v>44006.0</v>
      </c>
      <c r="LZ2" s="4">
        <v>44007.0</v>
      </c>
      <c r="MA2" s="4">
        <v>44008.0</v>
      </c>
      <c r="MB2" s="5">
        <v>44009.0</v>
      </c>
      <c r="MC2" s="6">
        <v>44010.0</v>
      </c>
      <c r="MD2" s="4">
        <v>44011.0</v>
      </c>
      <c r="ME2" s="4">
        <v>44012.0</v>
      </c>
      <c r="MF2" s="4">
        <v>44013.0</v>
      </c>
      <c r="MG2" s="4">
        <v>44014.0</v>
      </c>
      <c r="MH2" s="4">
        <v>44015.0</v>
      </c>
      <c r="MI2" s="5">
        <v>44016.0</v>
      </c>
      <c r="MJ2" s="6">
        <v>44017.0</v>
      </c>
      <c r="MK2" s="4">
        <v>44018.0</v>
      </c>
      <c r="ML2" s="4">
        <v>44019.0</v>
      </c>
      <c r="MM2" s="4">
        <v>44020.0</v>
      </c>
      <c r="MN2" s="4">
        <v>44021.0</v>
      </c>
      <c r="MO2" s="4">
        <v>44022.0</v>
      </c>
      <c r="MP2" s="5">
        <v>44023.0</v>
      </c>
      <c r="MQ2" s="6">
        <v>44024.0</v>
      </c>
      <c r="MR2" s="4">
        <v>44025.0</v>
      </c>
      <c r="MS2" s="4">
        <v>44026.0</v>
      </c>
      <c r="MT2" s="4">
        <v>44027.0</v>
      </c>
      <c r="MU2" s="4">
        <v>44028.0</v>
      </c>
      <c r="MV2" s="4">
        <v>44029.0</v>
      </c>
      <c r="MW2" s="5">
        <v>44030.0</v>
      </c>
      <c r="MX2" s="6">
        <v>44031.0</v>
      </c>
      <c r="MY2" s="4">
        <v>44032.0</v>
      </c>
      <c r="MZ2" s="4">
        <v>44033.0</v>
      </c>
      <c r="NA2" s="4">
        <v>44034.0</v>
      </c>
      <c r="NB2" s="4">
        <v>44035.0</v>
      </c>
      <c r="NC2" s="4">
        <v>44036.0</v>
      </c>
      <c r="ND2" s="5">
        <v>44037.0</v>
      </c>
      <c r="NE2" s="6">
        <v>44038.0</v>
      </c>
      <c r="NF2" s="4">
        <v>44039.0</v>
      </c>
      <c r="NG2" s="4">
        <v>44040.0</v>
      </c>
      <c r="NH2" s="4">
        <v>44041.0</v>
      </c>
      <c r="NI2" s="4">
        <v>44042.0</v>
      </c>
      <c r="NJ2" s="4">
        <v>44043.0</v>
      </c>
      <c r="NK2" s="5">
        <v>44044.0</v>
      </c>
      <c r="NL2" s="6">
        <v>44045.0</v>
      </c>
      <c r="NM2" s="4">
        <v>44046.0</v>
      </c>
      <c r="NN2" s="4">
        <v>44047.0</v>
      </c>
      <c r="NO2" s="4">
        <v>44048.0</v>
      </c>
      <c r="NP2" s="4">
        <v>44049.0</v>
      </c>
      <c r="NQ2" s="4">
        <v>44050.0</v>
      </c>
      <c r="NR2" s="5">
        <v>44051.0</v>
      </c>
      <c r="NS2" s="6">
        <v>44052.0</v>
      </c>
      <c r="NT2" s="4">
        <v>44053.0</v>
      </c>
      <c r="NU2" s="4">
        <v>44054.0</v>
      </c>
      <c r="NV2" s="4">
        <v>44055.0</v>
      </c>
      <c r="NW2" s="4">
        <v>44056.0</v>
      </c>
      <c r="NX2" s="4">
        <v>44057.0</v>
      </c>
      <c r="NY2" s="5">
        <v>44058.0</v>
      </c>
      <c r="NZ2" s="6">
        <v>44059.0</v>
      </c>
      <c r="OA2" s="4">
        <v>44060.0</v>
      </c>
      <c r="OB2" s="4">
        <v>44061.0</v>
      </c>
      <c r="OC2" s="4">
        <v>44062.0</v>
      </c>
      <c r="OD2" s="4">
        <v>44063.0</v>
      </c>
      <c r="OE2" s="4">
        <v>44064.0</v>
      </c>
      <c r="OF2" s="5">
        <v>44065.0</v>
      </c>
      <c r="OG2" s="6">
        <v>44066.0</v>
      </c>
      <c r="OH2" s="4">
        <v>44067.0</v>
      </c>
      <c r="OI2" s="4">
        <v>44068.0</v>
      </c>
      <c r="OJ2" s="4">
        <v>44069.0</v>
      </c>
      <c r="OK2" s="4">
        <v>44070.0</v>
      </c>
      <c r="OL2" s="4">
        <v>44071.0</v>
      </c>
      <c r="OM2" s="5">
        <v>44072.0</v>
      </c>
      <c r="ON2" s="6">
        <v>44073.0</v>
      </c>
      <c r="OO2" s="4">
        <v>44074.0</v>
      </c>
      <c r="OP2" s="4">
        <v>44075.0</v>
      </c>
      <c r="OQ2" s="4">
        <v>44076.0</v>
      </c>
      <c r="OR2" s="4">
        <v>44077.0</v>
      </c>
      <c r="OS2" s="4">
        <v>44078.0</v>
      </c>
      <c r="OT2" s="5">
        <v>44079.0</v>
      </c>
      <c r="OU2" s="6">
        <v>44080.0</v>
      </c>
      <c r="OV2" s="4">
        <v>44081.0</v>
      </c>
      <c r="OW2" s="4">
        <v>44082.0</v>
      </c>
      <c r="OX2" s="4">
        <v>44083.0</v>
      </c>
      <c r="OY2" s="4">
        <v>44084.0</v>
      </c>
      <c r="OZ2" s="4">
        <v>44085.0</v>
      </c>
      <c r="PA2" s="5">
        <v>44086.0</v>
      </c>
      <c r="PB2" s="6">
        <v>44087.0</v>
      </c>
      <c r="PC2" s="4">
        <v>44088.0</v>
      </c>
      <c r="PD2" s="4">
        <v>44089.0</v>
      </c>
      <c r="PE2" s="4">
        <v>44090.0</v>
      </c>
      <c r="PF2" s="4">
        <v>44091.0</v>
      </c>
      <c r="PG2" s="4">
        <v>44092.0</v>
      </c>
      <c r="PH2" s="5">
        <v>44093.0</v>
      </c>
      <c r="PI2" s="6">
        <v>44094.0</v>
      </c>
      <c r="PJ2" s="4">
        <v>44095.0</v>
      </c>
      <c r="PK2" s="4">
        <v>44096.0</v>
      </c>
      <c r="PL2" s="4">
        <v>44097.0</v>
      </c>
      <c r="PM2" s="4">
        <v>44098.0</v>
      </c>
      <c r="PN2" s="4">
        <v>44099.0</v>
      </c>
      <c r="PO2" s="5">
        <v>44100.0</v>
      </c>
      <c r="PP2" s="6">
        <v>44101.0</v>
      </c>
      <c r="PQ2" s="4">
        <v>44102.0</v>
      </c>
      <c r="PR2" s="4">
        <v>44103.0</v>
      </c>
      <c r="PS2" s="4">
        <v>44104.0</v>
      </c>
      <c r="PT2" s="4">
        <v>44105.0</v>
      </c>
      <c r="PU2" s="4">
        <v>44106.0</v>
      </c>
      <c r="PV2" s="5">
        <v>44107.0</v>
      </c>
      <c r="PW2" s="6">
        <v>44108.0</v>
      </c>
      <c r="PX2" s="4">
        <v>44109.0</v>
      </c>
      <c r="PY2" s="4">
        <v>44110.0</v>
      </c>
      <c r="PZ2" s="4">
        <v>44111.0</v>
      </c>
      <c r="QA2" s="4">
        <v>44112.0</v>
      </c>
      <c r="QB2" s="4">
        <v>44113.0</v>
      </c>
      <c r="QC2" s="5">
        <v>44114.0</v>
      </c>
      <c r="QD2" s="6">
        <v>44115.0</v>
      </c>
      <c r="QE2" s="4">
        <v>44116.0</v>
      </c>
      <c r="QF2" s="4">
        <v>44117.0</v>
      </c>
      <c r="QG2" s="4">
        <v>44118.0</v>
      </c>
      <c r="QH2" s="4">
        <v>44119.0</v>
      </c>
      <c r="QI2" s="4">
        <v>44120.0</v>
      </c>
      <c r="QJ2" s="5">
        <v>44121.0</v>
      </c>
      <c r="QK2" s="6">
        <v>44122.0</v>
      </c>
      <c r="QL2" s="4">
        <v>44123.0</v>
      </c>
      <c r="QM2" s="4">
        <v>44124.0</v>
      </c>
      <c r="QN2" s="4">
        <v>44125.0</v>
      </c>
      <c r="QO2" s="4">
        <v>44126.0</v>
      </c>
      <c r="QP2" s="4">
        <v>44127.0</v>
      </c>
      <c r="QQ2" s="5">
        <v>44128.0</v>
      </c>
      <c r="QR2" s="6">
        <v>44129.0</v>
      </c>
      <c r="QS2" s="4">
        <v>44130.0</v>
      </c>
      <c r="QT2" s="4">
        <v>44131.0</v>
      </c>
      <c r="QU2" s="4">
        <v>44132.0</v>
      </c>
      <c r="QV2" s="4">
        <v>44133.0</v>
      </c>
      <c r="QW2" s="4">
        <v>44134.0</v>
      </c>
      <c r="QX2" s="5">
        <v>44135.0</v>
      </c>
      <c r="QY2" s="6">
        <v>44136.0</v>
      </c>
      <c r="QZ2" s="4">
        <v>44137.0</v>
      </c>
      <c r="RA2" s="4">
        <v>44138.0</v>
      </c>
      <c r="RB2" s="4">
        <v>44139.0</v>
      </c>
      <c r="RC2" s="4">
        <v>44140.0</v>
      </c>
      <c r="RD2" s="4">
        <v>44141.0</v>
      </c>
      <c r="RE2" s="5">
        <v>44142.0</v>
      </c>
      <c r="RF2" s="6">
        <v>44143.0</v>
      </c>
      <c r="RG2" s="4">
        <v>44144.0</v>
      </c>
      <c r="RH2" s="4">
        <v>44145.0</v>
      </c>
      <c r="RI2" s="4">
        <v>44146.0</v>
      </c>
      <c r="RJ2" s="4">
        <v>44147.0</v>
      </c>
      <c r="RK2" s="4">
        <v>44148.0</v>
      </c>
      <c r="RL2" s="5">
        <v>44149.0</v>
      </c>
      <c r="RM2" s="6">
        <v>44150.0</v>
      </c>
      <c r="RN2" s="4">
        <v>44151.0</v>
      </c>
      <c r="RO2" s="4">
        <v>44152.0</v>
      </c>
      <c r="RP2" s="4">
        <v>44153.0</v>
      </c>
      <c r="RQ2" s="4">
        <v>44154.0</v>
      </c>
      <c r="RR2" s="4">
        <v>44155.0</v>
      </c>
      <c r="RS2" s="5">
        <v>44156.0</v>
      </c>
      <c r="RT2" s="6">
        <v>44157.0</v>
      </c>
      <c r="RU2" s="4">
        <v>44158.0</v>
      </c>
      <c r="RV2" s="4">
        <v>44159.0</v>
      </c>
      <c r="RW2" s="4">
        <v>44160.0</v>
      </c>
      <c r="RX2" s="4">
        <v>44161.0</v>
      </c>
      <c r="RY2" s="4">
        <v>44162.0</v>
      </c>
      <c r="RZ2" s="5">
        <v>44163.0</v>
      </c>
      <c r="SA2" s="6">
        <v>44164.0</v>
      </c>
      <c r="SB2" s="4">
        <v>44165.0</v>
      </c>
      <c r="SC2" s="4">
        <v>44166.0</v>
      </c>
      <c r="SD2" s="4">
        <v>44167.0</v>
      </c>
      <c r="SE2" s="4">
        <v>44168.0</v>
      </c>
      <c r="SF2" s="4">
        <v>44169.0</v>
      </c>
      <c r="SG2" s="5">
        <v>44170.0</v>
      </c>
      <c r="SH2" s="6">
        <v>44171.0</v>
      </c>
      <c r="SI2" s="4">
        <v>44172.0</v>
      </c>
      <c r="SJ2" s="4">
        <v>44173.0</v>
      </c>
      <c r="SK2" s="4">
        <v>44174.0</v>
      </c>
      <c r="SL2" s="4">
        <v>44175.0</v>
      </c>
      <c r="SM2" s="4">
        <v>44176.0</v>
      </c>
      <c r="SN2" s="5">
        <v>44177.0</v>
      </c>
      <c r="SO2" s="6">
        <v>44178.0</v>
      </c>
      <c r="SP2" s="4">
        <v>44179.0</v>
      </c>
      <c r="SQ2" s="4">
        <v>44180.0</v>
      </c>
      <c r="SR2" s="4">
        <v>44181.0</v>
      </c>
      <c r="SS2" s="4">
        <v>44182.0</v>
      </c>
      <c r="ST2" s="4">
        <v>44183.0</v>
      </c>
      <c r="SU2" s="5">
        <v>44184.0</v>
      </c>
      <c r="SV2" s="6">
        <v>44185.0</v>
      </c>
      <c r="SW2" s="4">
        <v>44186.0</v>
      </c>
      <c r="SX2" s="4">
        <v>44187.0</v>
      </c>
      <c r="SY2" s="4">
        <v>44188.0</v>
      </c>
      <c r="SZ2" s="4">
        <v>44189.0</v>
      </c>
      <c r="TA2" s="4">
        <v>44190.0</v>
      </c>
      <c r="TB2" s="5">
        <v>44191.0</v>
      </c>
      <c r="TC2" s="6">
        <v>44192.0</v>
      </c>
      <c r="TD2" s="4">
        <v>44193.0</v>
      </c>
      <c r="TE2" s="4">
        <v>44194.0</v>
      </c>
      <c r="TF2" s="4">
        <v>44195.0</v>
      </c>
      <c r="TG2" s="4">
        <v>44196.0</v>
      </c>
      <c r="TH2" s="4">
        <v>44197.0</v>
      </c>
      <c r="TI2" s="5">
        <v>44198.0</v>
      </c>
      <c r="TJ2" s="6">
        <v>44199.0</v>
      </c>
      <c r="TK2" s="4">
        <v>44200.0</v>
      </c>
      <c r="TL2" s="4">
        <v>44201.0</v>
      </c>
      <c r="TM2" s="4">
        <v>44202.0</v>
      </c>
      <c r="TN2" s="4">
        <v>44203.0</v>
      </c>
      <c r="TO2" s="4">
        <v>44204.0</v>
      </c>
      <c r="TP2" s="5">
        <v>44205.0</v>
      </c>
      <c r="TQ2" s="6">
        <v>44206.0</v>
      </c>
      <c r="TR2" s="4">
        <v>44207.0</v>
      </c>
      <c r="TS2" s="4">
        <v>44208.0</v>
      </c>
      <c r="TT2" s="4">
        <v>44209.0</v>
      </c>
      <c r="TU2" s="4">
        <v>44210.0</v>
      </c>
      <c r="TV2" s="4">
        <v>44211.0</v>
      </c>
      <c r="TW2" s="5">
        <v>44212.0</v>
      </c>
      <c r="TX2" s="6">
        <v>44213.0</v>
      </c>
      <c r="TY2" s="4">
        <v>44214.0</v>
      </c>
      <c r="TZ2" s="4">
        <v>44215.0</v>
      </c>
      <c r="UA2" s="4">
        <v>44216.0</v>
      </c>
      <c r="UB2" s="4">
        <v>44217.0</v>
      </c>
      <c r="UC2" s="4">
        <v>44218.0</v>
      </c>
      <c r="UD2" s="5">
        <v>44219.0</v>
      </c>
      <c r="UE2" s="6">
        <v>44220.0</v>
      </c>
      <c r="UF2" s="4">
        <v>44221.0</v>
      </c>
      <c r="UG2" s="4">
        <v>44222.0</v>
      </c>
      <c r="UH2" s="4">
        <v>44223.0</v>
      </c>
      <c r="UI2" s="4">
        <v>44224.0</v>
      </c>
      <c r="UJ2" s="4">
        <v>44225.0</v>
      </c>
      <c r="UK2" s="5">
        <v>44226.0</v>
      </c>
      <c r="UL2" s="6">
        <v>44227.0</v>
      </c>
      <c r="UM2" s="4">
        <v>44228.0</v>
      </c>
      <c r="UN2" s="4">
        <v>44229.0</v>
      </c>
      <c r="UO2" s="4">
        <v>44230.0</v>
      </c>
      <c r="UP2" s="4">
        <v>44231.0</v>
      </c>
      <c r="UQ2" s="4">
        <v>44232.0</v>
      </c>
      <c r="UR2" s="5">
        <v>44233.0</v>
      </c>
      <c r="US2" s="6">
        <v>44234.0</v>
      </c>
      <c r="UT2" s="4">
        <v>44235.0</v>
      </c>
      <c r="UU2" s="4">
        <v>44236.0</v>
      </c>
      <c r="UV2" s="4">
        <v>44237.0</v>
      </c>
      <c r="UW2" s="4">
        <v>44238.0</v>
      </c>
      <c r="UX2" s="4">
        <v>44239.0</v>
      </c>
      <c r="UY2" s="5">
        <v>44240.0</v>
      </c>
      <c r="UZ2" s="6">
        <v>44241.0</v>
      </c>
      <c r="VA2" s="4">
        <v>44242.0</v>
      </c>
      <c r="VB2" s="4">
        <v>44243.0</v>
      </c>
      <c r="VC2" s="4">
        <v>44244.0</v>
      </c>
      <c r="VD2" s="4">
        <v>44245.0</v>
      </c>
      <c r="VE2" s="4">
        <v>44246.0</v>
      </c>
      <c r="VF2" s="5">
        <v>44247.0</v>
      </c>
      <c r="VG2" s="6">
        <v>44248.0</v>
      </c>
      <c r="VH2" s="4">
        <v>44249.0</v>
      </c>
      <c r="VI2" s="4">
        <v>44250.0</v>
      </c>
      <c r="VJ2" s="4">
        <v>44251.0</v>
      </c>
      <c r="VK2" s="4">
        <v>44252.0</v>
      </c>
      <c r="VL2" s="4">
        <v>44253.0</v>
      </c>
      <c r="VM2" s="5">
        <v>44254.0</v>
      </c>
      <c r="VN2" s="6">
        <v>44255.0</v>
      </c>
      <c r="VO2" s="4">
        <v>44256.0</v>
      </c>
      <c r="VP2" s="4">
        <v>44257.0</v>
      </c>
      <c r="VQ2" s="4">
        <v>44258.0</v>
      </c>
      <c r="VR2" s="4">
        <v>44259.0</v>
      </c>
      <c r="VS2" s="4">
        <v>44260.0</v>
      </c>
      <c r="VT2" s="5">
        <v>44261.0</v>
      </c>
      <c r="VU2" s="6">
        <v>44262.0</v>
      </c>
      <c r="VV2" s="4">
        <v>44263.0</v>
      </c>
      <c r="VW2" s="4">
        <v>44264.0</v>
      </c>
      <c r="VX2" s="4">
        <v>44265.0</v>
      </c>
      <c r="VY2" s="4">
        <v>44266.0</v>
      </c>
      <c r="VZ2" s="4">
        <v>44267.0</v>
      </c>
      <c r="WA2" s="5">
        <v>44268.0</v>
      </c>
      <c r="WB2" s="6">
        <v>44269.0</v>
      </c>
      <c r="WC2" s="4">
        <v>44270.0</v>
      </c>
      <c r="WD2" s="4">
        <v>44271.0</v>
      </c>
      <c r="WE2" s="4">
        <v>44272.0</v>
      </c>
      <c r="WF2" s="4">
        <v>44273.0</v>
      </c>
      <c r="WG2" s="4">
        <v>44274.0</v>
      </c>
      <c r="WH2" s="5">
        <v>44275.0</v>
      </c>
      <c r="WI2" s="6">
        <v>44276.0</v>
      </c>
      <c r="WJ2" s="4">
        <v>44277.0</v>
      </c>
      <c r="WK2" s="4">
        <v>44278.0</v>
      </c>
      <c r="WL2" s="4">
        <v>44279.0</v>
      </c>
      <c r="WM2" s="4">
        <v>44280.0</v>
      </c>
      <c r="WN2" s="4">
        <v>44281.0</v>
      </c>
      <c r="WO2" s="5">
        <v>44282.0</v>
      </c>
      <c r="WP2" s="6">
        <v>44283.0</v>
      </c>
      <c r="WQ2" s="4">
        <v>44284.0</v>
      </c>
      <c r="WR2" s="4">
        <v>44285.0</v>
      </c>
      <c r="WS2" s="4">
        <v>44286.0</v>
      </c>
      <c r="WT2" s="4">
        <v>44287.0</v>
      </c>
      <c r="WU2" s="4">
        <v>44288.0</v>
      </c>
      <c r="WV2" s="5">
        <v>44289.0</v>
      </c>
      <c r="WW2" s="6">
        <v>44290.0</v>
      </c>
      <c r="WX2" s="4">
        <v>44291.0</v>
      </c>
      <c r="WY2" s="4">
        <v>44292.0</v>
      </c>
      <c r="WZ2" s="4">
        <v>44293.0</v>
      </c>
      <c r="XA2" s="4">
        <v>44294.0</v>
      </c>
      <c r="XB2" s="4">
        <v>44295.0</v>
      </c>
      <c r="XC2" s="5">
        <v>44296.0</v>
      </c>
      <c r="XD2" s="6">
        <v>44297.0</v>
      </c>
      <c r="XE2" s="4">
        <v>44298.0</v>
      </c>
      <c r="XF2" s="4">
        <v>44299.0</v>
      </c>
      <c r="XG2" s="4">
        <v>44300.0</v>
      </c>
      <c r="XH2" s="4">
        <v>44301.0</v>
      </c>
      <c r="XI2" s="4">
        <v>44302.0</v>
      </c>
      <c r="XJ2" s="5">
        <v>44303.0</v>
      </c>
      <c r="XK2" s="6">
        <v>44304.0</v>
      </c>
      <c r="XL2" s="4">
        <v>44305.0</v>
      </c>
      <c r="XM2" s="4">
        <v>44306.0</v>
      </c>
      <c r="XN2" s="4">
        <v>44307.0</v>
      </c>
      <c r="XO2" s="4">
        <v>44308.0</v>
      </c>
      <c r="XP2" s="4">
        <v>44309.0</v>
      </c>
      <c r="XQ2" s="5">
        <v>44310.0</v>
      </c>
      <c r="XR2" s="6">
        <v>44311.0</v>
      </c>
      <c r="XS2" s="4">
        <v>44312.0</v>
      </c>
      <c r="XT2" s="4">
        <v>44313.0</v>
      </c>
      <c r="XU2" s="4">
        <v>44314.0</v>
      </c>
      <c r="XV2" s="4">
        <v>44315.0</v>
      </c>
      <c r="XW2" s="4">
        <v>44316.0</v>
      </c>
      <c r="XX2" s="5">
        <v>44317.0</v>
      </c>
      <c r="XY2" s="6">
        <v>44318.0</v>
      </c>
      <c r="XZ2" s="4">
        <v>44319.0</v>
      </c>
      <c r="YA2" s="4">
        <v>44320.0</v>
      </c>
      <c r="YB2" s="4">
        <v>44321.0</v>
      </c>
      <c r="YC2" s="4">
        <v>44322.0</v>
      </c>
      <c r="YD2" s="4">
        <v>44323.0</v>
      </c>
      <c r="YE2" s="5">
        <v>44324.0</v>
      </c>
      <c r="YF2" s="6">
        <v>44325.0</v>
      </c>
      <c r="YG2" s="4">
        <v>44326.0</v>
      </c>
      <c r="YH2" s="4">
        <v>44327.0</v>
      </c>
      <c r="YI2" s="4">
        <v>44328.0</v>
      </c>
      <c r="YJ2" s="4">
        <v>44329.0</v>
      </c>
      <c r="YK2" s="4">
        <v>44330.0</v>
      </c>
      <c r="YL2" s="5">
        <v>44331.0</v>
      </c>
      <c r="YM2" s="6">
        <v>44332.0</v>
      </c>
      <c r="YN2" s="4">
        <v>44333.0</v>
      </c>
      <c r="YO2" s="4">
        <v>44334.0</v>
      </c>
      <c r="YP2" s="4">
        <v>44335.0</v>
      </c>
      <c r="YQ2" s="4">
        <v>44336.0</v>
      </c>
      <c r="YR2" s="4">
        <v>44337.0</v>
      </c>
      <c r="YS2" s="5">
        <v>44338.0</v>
      </c>
      <c r="YT2" s="6">
        <v>44339.0</v>
      </c>
      <c r="YU2" s="4">
        <v>44340.0</v>
      </c>
      <c r="YV2" s="4">
        <v>44341.0</v>
      </c>
      <c r="YW2" s="4">
        <v>44342.0</v>
      </c>
      <c r="YX2" s="4">
        <v>44343.0</v>
      </c>
      <c r="YY2" s="4">
        <v>44344.0</v>
      </c>
      <c r="YZ2" s="5">
        <v>44345.0</v>
      </c>
      <c r="ZA2" s="6">
        <v>44346.0</v>
      </c>
      <c r="ZB2" s="7">
        <v>44347.0</v>
      </c>
      <c r="ZC2" s="7">
        <v>44348.0</v>
      </c>
      <c r="ZD2" s="7">
        <v>44349.0</v>
      </c>
      <c r="ZE2" s="7">
        <v>44350.0</v>
      </c>
      <c r="ZF2" s="7">
        <v>44351.0</v>
      </c>
      <c r="ZG2" s="8">
        <v>44352.0</v>
      </c>
      <c r="ZH2" s="9">
        <v>44353.0</v>
      </c>
      <c r="ZI2" s="7">
        <v>44354.0</v>
      </c>
      <c r="ZJ2" s="7">
        <v>44355.0</v>
      </c>
      <c r="ZK2" s="7">
        <v>44356.0</v>
      </c>
      <c r="ZL2" s="7">
        <v>44357.0</v>
      </c>
      <c r="ZM2" s="7">
        <v>44358.0</v>
      </c>
      <c r="ZN2" s="8">
        <v>44359.0</v>
      </c>
      <c r="ZO2" s="9">
        <v>44360.0</v>
      </c>
      <c r="ZP2" s="7">
        <v>44361.0</v>
      </c>
      <c r="ZQ2" s="7">
        <v>44362.0</v>
      </c>
      <c r="ZR2" s="7">
        <v>44363.0</v>
      </c>
      <c r="ZS2" s="7">
        <v>44364.0</v>
      </c>
      <c r="ZT2" s="7">
        <v>44365.0</v>
      </c>
      <c r="ZU2" s="8">
        <v>44366.0</v>
      </c>
      <c r="ZV2" s="9">
        <v>44367.0</v>
      </c>
      <c r="ZW2" s="7">
        <v>44368.0</v>
      </c>
      <c r="ZX2" s="7">
        <v>44369.0</v>
      </c>
      <c r="ZY2" s="7">
        <v>44370.0</v>
      </c>
      <c r="ZZ2" s="7">
        <v>44371.0</v>
      </c>
      <c r="AAA2" s="7">
        <v>44372.0</v>
      </c>
      <c r="AAB2" s="8">
        <v>44373.0</v>
      </c>
      <c r="AAC2" s="9">
        <v>44374.0</v>
      </c>
      <c r="AAD2" s="7">
        <v>44375.0</v>
      </c>
      <c r="AAE2" s="7">
        <v>44376.0</v>
      </c>
      <c r="AAF2" s="7">
        <v>44377.0</v>
      </c>
      <c r="AAG2" s="7">
        <v>44378.0</v>
      </c>
      <c r="AAH2" s="7">
        <v>44379.0</v>
      </c>
      <c r="AAI2" s="8">
        <v>44380.0</v>
      </c>
      <c r="AAJ2" s="9">
        <v>44381.0</v>
      </c>
      <c r="AAK2" s="7">
        <v>44382.0</v>
      </c>
      <c r="AAL2" s="7">
        <v>44383.0</v>
      </c>
      <c r="AAM2" s="7">
        <v>44384.0</v>
      </c>
      <c r="AAN2" s="7">
        <v>44385.0</v>
      </c>
      <c r="AAO2" s="7">
        <v>44386.0</v>
      </c>
      <c r="AAP2" s="8">
        <v>44387.0</v>
      </c>
      <c r="AAQ2" s="9">
        <v>44388.0</v>
      </c>
      <c r="AAR2" s="7">
        <v>44389.0</v>
      </c>
      <c r="AAS2" s="7">
        <v>44390.0</v>
      </c>
      <c r="AAT2" s="7">
        <v>44391.0</v>
      </c>
      <c r="AAU2" s="7">
        <v>44392.0</v>
      </c>
      <c r="AAV2" s="7">
        <v>44393.0</v>
      </c>
      <c r="AAW2" s="8">
        <v>44394.0</v>
      </c>
      <c r="AAX2" s="9">
        <v>44395.0</v>
      </c>
      <c r="AAY2" s="7">
        <v>44396.0</v>
      </c>
      <c r="AAZ2" s="7">
        <v>44397.0</v>
      </c>
      <c r="ABA2" s="7">
        <v>44398.0</v>
      </c>
      <c r="ABB2" s="7">
        <v>44399.0</v>
      </c>
      <c r="ABC2" s="7">
        <v>44400.0</v>
      </c>
      <c r="ABD2" s="8">
        <v>44401.0</v>
      </c>
      <c r="ABE2" s="9">
        <v>44402.0</v>
      </c>
      <c r="ABF2" s="7">
        <v>44403.0</v>
      </c>
      <c r="ABG2" s="7">
        <v>44404.0</v>
      </c>
      <c r="ABH2" s="7">
        <v>44405.0</v>
      </c>
      <c r="ABI2" s="7">
        <v>44406.0</v>
      </c>
      <c r="ABJ2" s="7">
        <v>44407.0</v>
      </c>
      <c r="ABK2" s="8">
        <v>44408.0</v>
      </c>
      <c r="ABL2" s="9">
        <v>44409.0</v>
      </c>
      <c r="ABM2" s="7">
        <v>44410.0</v>
      </c>
      <c r="ABN2" s="7">
        <v>44411.0</v>
      </c>
      <c r="ABO2" s="7">
        <v>44412.0</v>
      </c>
      <c r="ABP2" s="7">
        <v>44413.0</v>
      </c>
      <c r="ABQ2" s="7">
        <v>44414.0</v>
      </c>
      <c r="ABR2" s="8">
        <v>44415.0</v>
      </c>
      <c r="ABS2" s="9">
        <v>44416.0</v>
      </c>
      <c r="ABT2" s="7">
        <v>44417.0</v>
      </c>
      <c r="ABU2" s="7">
        <v>44418.0</v>
      </c>
      <c r="ABV2" s="7">
        <v>44419.0</v>
      </c>
      <c r="ABW2" s="7">
        <v>44420.0</v>
      </c>
      <c r="ABX2" s="7">
        <v>44421.0</v>
      </c>
      <c r="ABY2" s="8">
        <v>44422.0</v>
      </c>
      <c r="ABZ2" s="9">
        <v>44423.0</v>
      </c>
      <c r="ACA2" s="7">
        <v>44424.0</v>
      </c>
      <c r="ACB2" s="7">
        <v>44425.0</v>
      </c>
      <c r="ACC2" s="7">
        <v>44426.0</v>
      </c>
      <c r="ACD2" s="7">
        <v>44427.0</v>
      </c>
      <c r="ACE2" s="7">
        <v>44428.0</v>
      </c>
      <c r="ACF2" s="8">
        <v>44429.0</v>
      </c>
      <c r="ACG2" s="9">
        <v>44430.0</v>
      </c>
      <c r="ACH2" s="7">
        <v>44431.0</v>
      </c>
      <c r="ACI2" s="7">
        <v>44432.0</v>
      </c>
      <c r="ACJ2" s="7">
        <v>44433.0</v>
      </c>
      <c r="ACK2" s="7">
        <v>44434.0</v>
      </c>
      <c r="ACL2" s="7">
        <v>44435.0</v>
      </c>
      <c r="ACM2" s="8">
        <v>44436.0</v>
      </c>
      <c r="ACN2" s="9">
        <v>44437.0</v>
      </c>
      <c r="ACO2" s="7">
        <v>44438.0</v>
      </c>
      <c r="ACP2" s="7">
        <v>44439.0</v>
      </c>
      <c r="ACQ2" s="7">
        <v>44440.0</v>
      </c>
      <c r="ACR2" s="7">
        <v>44441.0</v>
      </c>
      <c r="ACS2" s="7">
        <v>44442.0</v>
      </c>
      <c r="ACT2" s="8">
        <v>44443.0</v>
      </c>
      <c r="ACU2" s="9">
        <v>44444.0</v>
      </c>
      <c r="ACV2" s="7">
        <v>44445.0</v>
      </c>
      <c r="ACW2" s="7">
        <v>44446.0</v>
      </c>
      <c r="ACX2" s="7">
        <v>44447.0</v>
      </c>
      <c r="ACY2" s="7">
        <v>44448.0</v>
      </c>
      <c r="ACZ2" s="7">
        <v>44449.0</v>
      </c>
      <c r="ADA2" s="8">
        <v>44450.0</v>
      </c>
      <c r="ADB2" s="9">
        <v>44451.0</v>
      </c>
      <c r="ADC2" s="7">
        <v>44452.0</v>
      </c>
      <c r="ADD2" s="7">
        <v>44453.0</v>
      </c>
      <c r="ADE2" s="7">
        <v>44454.0</v>
      </c>
      <c r="ADF2" s="7">
        <v>44455.0</v>
      </c>
      <c r="ADG2" s="7">
        <v>44456.0</v>
      </c>
      <c r="ADH2" s="8">
        <v>44457.0</v>
      </c>
      <c r="ADI2" s="9">
        <v>44458.0</v>
      </c>
      <c r="ADJ2" s="7">
        <v>44459.0</v>
      </c>
      <c r="ADK2" s="7">
        <v>44460.0</v>
      </c>
      <c r="ADL2" s="7">
        <v>44461.0</v>
      </c>
      <c r="ADM2" s="7">
        <v>44462.0</v>
      </c>
      <c r="ADN2" s="7">
        <v>44463.0</v>
      </c>
      <c r="ADO2" s="8">
        <v>44464.0</v>
      </c>
      <c r="ADP2" s="9">
        <v>44465.0</v>
      </c>
      <c r="ADQ2" s="7">
        <v>44466.0</v>
      </c>
      <c r="ADR2" s="7">
        <v>44467.0</v>
      </c>
      <c r="ADS2" s="7">
        <v>44468.0</v>
      </c>
      <c r="ADT2" s="7">
        <v>44469.0</v>
      </c>
      <c r="ADU2" s="7">
        <v>44470.0</v>
      </c>
      <c r="ADV2" s="8">
        <v>44471.0</v>
      </c>
      <c r="ADW2" s="9">
        <v>44472.0</v>
      </c>
      <c r="ADX2" s="7">
        <v>44473.0</v>
      </c>
      <c r="ADY2" s="7">
        <v>44474.0</v>
      </c>
      <c r="ADZ2" s="7">
        <v>44475.0</v>
      </c>
      <c r="AEA2" s="7">
        <v>44476.0</v>
      </c>
      <c r="AEB2" s="7">
        <v>44477.0</v>
      </c>
      <c r="AEC2" s="8">
        <v>44478.0</v>
      </c>
      <c r="AED2" s="9">
        <v>44479.0</v>
      </c>
      <c r="AEE2" s="7">
        <v>44480.0</v>
      </c>
      <c r="AEF2" s="7">
        <v>44481.0</v>
      </c>
      <c r="AEG2" s="7">
        <v>44482.0</v>
      </c>
      <c r="AEH2" s="7">
        <v>44483.0</v>
      </c>
      <c r="AEI2" s="7">
        <v>44484.0</v>
      </c>
      <c r="AEJ2" s="8">
        <v>44485.0</v>
      </c>
      <c r="AEK2" s="9">
        <v>44486.0</v>
      </c>
      <c r="AEL2" s="7">
        <v>44487.0</v>
      </c>
      <c r="AEM2" s="7">
        <v>44488.0</v>
      </c>
      <c r="AEN2" s="7">
        <v>44489.0</v>
      </c>
      <c r="AEO2" s="7">
        <v>44490.0</v>
      </c>
      <c r="AEP2" s="7">
        <v>44491.0</v>
      </c>
      <c r="AEQ2" s="8">
        <v>44492.0</v>
      </c>
      <c r="AER2" s="9">
        <v>44493.0</v>
      </c>
      <c r="AES2" s="7">
        <v>44494.0</v>
      </c>
      <c r="AET2" s="7">
        <v>44495.0</v>
      </c>
      <c r="AEU2" s="7">
        <v>44496.0</v>
      </c>
      <c r="AEV2" s="7">
        <v>44497.0</v>
      </c>
      <c r="AEW2" s="7">
        <v>44498.0</v>
      </c>
      <c r="AEX2" s="8">
        <v>44499.0</v>
      </c>
      <c r="AEY2" s="9">
        <v>44500.0</v>
      </c>
      <c r="AEZ2" s="7">
        <v>44501.0</v>
      </c>
      <c r="AFA2" s="7">
        <v>44502.0</v>
      </c>
      <c r="AFB2" s="7">
        <v>44503.0</v>
      </c>
      <c r="AFC2" s="7">
        <v>44504.0</v>
      </c>
      <c r="AFD2" s="7">
        <v>44505.0</v>
      </c>
      <c r="AFE2" s="8">
        <v>44506.0</v>
      </c>
      <c r="AFF2" s="9">
        <v>44507.0</v>
      </c>
      <c r="AFG2" s="7">
        <v>44508.0</v>
      </c>
      <c r="AFH2" s="7">
        <v>44509.0</v>
      </c>
      <c r="AFI2" s="7">
        <v>44510.0</v>
      </c>
      <c r="AFJ2" s="7">
        <v>44511.0</v>
      </c>
      <c r="AFK2" s="7">
        <v>44512.0</v>
      </c>
      <c r="AFL2" s="8">
        <v>44513.0</v>
      </c>
      <c r="AFM2" s="9">
        <v>44514.0</v>
      </c>
      <c r="AFN2" s="7">
        <v>44515.0</v>
      </c>
      <c r="AFO2" s="7">
        <v>44516.0</v>
      </c>
      <c r="AFP2" s="7">
        <v>44517.0</v>
      </c>
      <c r="AFQ2" s="7">
        <v>44518.0</v>
      </c>
      <c r="AFR2" s="7">
        <v>44519.0</v>
      </c>
      <c r="AFS2" s="8">
        <v>44520.0</v>
      </c>
      <c r="AFT2" s="9">
        <v>44521.0</v>
      </c>
      <c r="AFU2" s="7">
        <v>44522.0</v>
      </c>
      <c r="AFV2" s="7">
        <v>44523.0</v>
      </c>
      <c r="AFW2" s="7">
        <v>44524.0</v>
      </c>
      <c r="AFX2" s="7">
        <v>44525.0</v>
      </c>
      <c r="AFY2" s="7">
        <v>44526.0</v>
      </c>
      <c r="AFZ2" s="8">
        <v>44527.0</v>
      </c>
      <c r="AGA2" s="9">
        <v>44528.0</v>
      </c>
      <c r="AGB2" s="7">
        <v>44529.0</v>
      </c>
      <c r="AGC2" s="7">
        <v>44530.0</v>
      </c>
      <c r="AGD2" s="7">
        <v>44531.0</v>
      </c>
      <c r="AGE2" s="7">
        <v>44532.0</v>
      </c>
      <c r="AGF2" s="7">
        <v>44533.0</v>
      </c>
      <c r="AGG2" s="8">
        <v>44534.0</v>
      </c>
      <c r="AGH2" s="9">
        <v>44535.0</v>
      </c>
      <c r="AGI2" s="7">
        <v>44536.0</v>
      </c>
      <c r="AGJ2" s="7">
        <v>44537.0</v>
      </c>
      <c r="AGK2" s="7">
        <v>44538.0</v>
      </c>
      <c r="AGL2" s="7">
        <v>44539.0</v>
      </c>
      <c r="AGM2" s="7">
        <v>44540.0</v>
      </c>
      <c r="AGN2" s="8">
        <v>44541.0</v>
      </c>
      <c r="AGO2" s="9">
        <v>44542.0</v>
      </c>
      <c r="AGP2" s="7">
        <v>44543.0</v>
      </c>
      <c r="AGQ2" s="7">
        <v>44544.0</v>
      </c>
      <c r="AGR2" s="7">
        <v>44545.0</v>
      </c>
      <c r="AGS2" s="7">
        <v>44546.0</v>
      </c>
      <c r="AGT2" s="7">
        <v>44547.0</v>
      </c>
      <c r="AGU2" s="8">
        <v>44548.0</v>
      </c>
      <c r="AGV2" s="9">
        <v>44549.0</v>
      </c>
      <c r="AGW2" s="7">
        <v>44550.0</v>
      </c>
      <c r="AGX2" s="7">
        <v>44551.0</v>
      </c>
      <c r="AGY2" s="7">
        <v>44552.0</v>
      </c>
      <c r="AGZ2" s="7">
        <v>44553.0</v>
      </c>
      <c r="AHA2" s="7">
        <v>44554.0</v>
      </c>
      <c r="AHB2" s="8">
        <v>44555.0</v>
      </c>
      <c r="AHC2" s="9">
        <v>44556.0</v>
      </c>
      <c r="AHD2" s="7">
        <v>44557.0</v>
      </c>
      <c r="AHE2" s="7">
        <v>44558.0</v>
      </c>
      <c r="AHF2" s="7">
        <v>44559.0</v>
      </c>
      <c r="AHG2" s="7">
        <v>44560.0</v>
      </c>
      <c r="AHH2" s="7">
        <v>44561.0</v>
      </c>
      <c r="AHI2" s="8">
        <v>44562.0</v>
      </c>
      <c r="AHJ2" s="9">
        <v>44563.0</v>
      </c>
      <c r="AHK2" s="7">
        <v>44564.0</v>
      </c>
      <c r="AHL2" s="7">
        <v>44565.0</v>
      </c>
      <c r="AHM2" s="7">
        <v>44566.0</v>
      </c>
      <c r="AHN2" s="7">
        <v>44567.0</v>
      </c>
      <c r="AHO2" s="7">
        <v>44568.0</v>
      </c>
      <c r="AHP2" s="8">
        <v>44569.0</v>
      </c>
      <c r="AHQ2" s="9">
        <v>44570.0</v>
      </c>
      <c r="AHR2" s="7">
        <v>44571.0</v>
      </c>
      <c r="AHS2" s="7">
        <v>44572.0</v>
      </c>
      <c r="AHT2" s="7">
        <v>44573.0</v>
      </c>
      <c r="AHU2" s="7">
        <v>44574.0</v>
      </c>
      <c r="AHV2" s="7">
        <v>44575.0</v>
      </c>
      <c r="AHW2" s="8">
        <v>44576.0</v>
      </c>
      <c r="AHX2" s="9">
        <v>44577.0</v>
      </c>
      <c r="AHY2" s="7">
        <v>44578.0</v>
      </c>
      <c r="AHZ2" s="7">
        <v>44579.0</v>
      </c>
      <c r="AIA2" s="7">
        <v>44580.0</v>
      </c>
      <c r="AIB2" s="7">
        <v>44581.0</v>
      </c>
      <c r="AIC2" s="7">
        <v>44582.0</v>
      </c>
      <c r="AID2" s="8">
        <v>44583.0</v>
      </c>
      <c r="AIE2" s="9">
        <v>44584.0</v>
      </c>
      <c r="AIF2" s="7">
        <v>44585.0</v>
      </c>
      <c r="AIG2" s="7">
        <v>44586.0</v>
      </c>
      <c r="AIH2" s="7">
        <v>44587.0</v>
      </c>
      <c r="AII2" s="7">
        <v>44588.0</v>
      </c>
      <c r="AIJ2" s="7">
        <v>44589.0</v>
      </c>
      <c r="AIK2" s="8">
        <v>44590.0</v>
      </c>
      <c r="AIL2" s="9">
        <v>44591.0</v>
      </c>
      <c r="AIM2" s="7">
        <v>44592.0</v>
      </c>
      <c r="AIN2" s="7">
        <v>44593.0</v>
      </c>
      <c r="AIO2" s="7">
        <v>44594.0</v>
      </c>
      <c r="AIP2" s="7">
        <v>44595.0</v>
      </c>
      <c r="AIQ2" s="7">
        <v>44596.0</v>
      </c>
      <c r="AIR2" s="8">
        <v>44597.0</v>
      </c>
      <c r="AIS2" s="9">
        <v>44598.0</v>
      </c>
      <c r="AIT2" s="7">
        <v>44599.0</v>
      </c>
      <c r="AIU2" s="7">
        <v>44600.0</v>
      </c>
      <c r="AIV2" s="7">
        <v>44601.0</v>
      </c>
      <c r="AIW2" s="7">
        <v>44602.0</v>
      </c>
      <c r="AIX2" s="7">
        <v>44603.0</v>
      </c>
      <c r="AIY2" s="8">
        <v>44604.0</v>
      </c>
      <c r="AIZ2" s="9">
        <v>44605.0</v>
      </c>
      <c r="AJA2" s="7">
        <v>44606.0</v>
      </c>
      <c r="AJB2" s="7">
        <v>44607.0</v>
      </c>
      <c r="AJC2" s="7">
        <v>44608.0</v>
      </c>
      <c r="AJD2" s="7">
        <v>44609.0</v>
      </c>
      <c r="AJE2" s="7">
        <v>44610.0</v>
      </c>
      <c r="AJF2" s="8">
        <v>44611.0</v>
      </c>
      <c r="AJG2" s="9">
        <v>44612.0</v>
      </c>
      <c r="AJH2" s="7">
        <v>44613.0</v>
      </c>
      <c r="AJI2" s="7">
        <v>44614.0</v>
      </c>
      <c r="AJJ2" s="7">
        <v>44615.0</v>
      </c>
      <c r="AJK2" s="7">
        <v>44616.0</v>
      </c>
      <c r="AJL2" s="7">
        <v>44617.0</v>
      </c>
      <c r="AJM2" s="8">
        <v>44618.0</v>
      </c>
      <c r="AJN2" s="9">
        <v>44619.0</v>
      </c>
      <c r="AJO2" s="7">
        <v>44620.0</v>
      </c>
      <c r="AJP2" s="7">
        <v>44621.0</v>
      </c>
      <c r="AJQ2" s="7">
        <v>44622.0</v>
      </c>
      <c r="AJR2" s="7">
        <v>44623.0</v>
      </c>
      <c r="AJS2" s="7">
        <v>44624.0</v>
      </c>
      <c r="AJT2" s="8">
        <v>44625.0</v>
      </c>
      <c r="AJU2" s="9">
        <v>44626.0</v>
      </c>
      <c r="AJV2" s="7">
        <v>44627.0</v>
      </c>
      <c r="AJW2" s="7">
        <v>44628.0</v>
      </c>
      <c r="AJX2" s="7">
        <v>44629.0</v>
      </c>
      <c r="AJY2" s="7">
        <v>44630.0</v>
      </c>
      <c r="AJZ2" s="7">
        <v>44631.0</v>
      </c>
      <c r="AKA2" s="8">
        <v>44632.0</v>
      </c>
      <c r="AKB2" s="9">
        <v>44633.0</v>
      </c>
      <c r="AKC2" s="7">
        <v>44634.0</v>
      </c>
      <c r="AKD2" s="7">
        <v>44635.0</v>
      </c>
      <c r="AKE2" s="7">
        <v>44636.0</v>
      </c>
      <c r="AKF2" s="7">
        <v>44637.0</v>
      </c>
      <c r="AKG2" s="7">
        <v>44638.0</v>
      </c>
      <c r="AKH2" s="8">
        <v>44639.0</v>
      </c>
      <c r="AKI2" s="9">
        <v>44640.0</v>
      </c>
      <c r="AKJ2" s="7">
        <v>44641.0</v>
      </c>
      <c r="AKK2" s="7">
        <v>44642.0</v>
      </c>
      <c r="AKL2" s="7">
        <v>44643.0</v>
      </c>
      <c r="AKM2" s="7">
        <v>44644.0</v>
      </c>
      <c r="AKN2" s="7">
        <v>44645.0</v>
      </c>
      <c r="AKO2" s="8">
        <v>44646.0</v>
      </c>
      <c r="AKP2" s="9">
        <v>44647.0</v>
      </c>
      <c r="AKQ2" s="7">
        <v>44648.0</v>
      </c>
      <c r="AKR2" s="7">
        <v>44649.0</v>
      </c>
      <c r="AKS2" s="7">
        <v>44650.0</v>
      </c>
      <c r="AKT2" s="7">
        <v>44651.0</v>
      </c>
      <c r="AKU2" s="7">
        <v>44652.0</v>
      </c>
      <c r="AKV2" s="8">
        <v>44653.0</v>
      </c>
      <c r="AKW2" s="9">
        <v>44654.0</v>
      </c>
      <c r="AKX2" s="7">
        <v>44655.0</v>
      </c>
      <c r="AKY2" s="7">
        <v>44656.0</v>
      </c>
      <c r="AKZ2" s="7">
        <v>44657.0</v>
      </c>
      <c r="ALA2" s="7">
        <v>44658.0</v>
      </c>
      <c r="ALB2" s="7">
        <v>44659.0</v>
      </c>
      <c r="ALC2" s="8">
        <v>44660.0</v>
      </c>
      <c r="ALD2" s="9">
        <v>44661.0</v>
      </c>
      <c r="ALE2" s="7">
        <v>44662.0</v>
      </c>
      <c r="ALF2" s="7">
        <v>44663.0</v>
      </c>
      <c r="ALG2" s="7">
        <v>44664.0</v>
      </c>
      <c r="ALH2" s="7">
        <v>44665.0</v>
      </c>
      <c r="ALI2" s="7">
        <v>44666.0</v>
      </c>
      <c r="ALJ2" s="8">
        <v>44667.0</v>
      </c>
      <c r="ALK2" s="9">
        <v>44668.0</v>
      </c>
      <c r="ALL2" s="7">
        <v>44669.0</v>
      </c>
      <c r="ALM2" s="7">
        <v>44670.0</v>
      </c>
      <c r="ALN2" s="7">
        <v>44671.0</v>
      </c>
      <c r="ALO2" s="7">
        <v>44672.0</v>
      </c>
      <c r="ALP2" s="7">
        <v>44673.0</v>
      </c>
      <c r="ALQ2" s="8">
        <v>44674.0</v>
      </c>
      <c r="ALR2" s="9">
        <v>44675.0</v>
      </c>
      <c r="ALS2" s="7">
        <v>44676.0</v>
      </c>
      <c r="ALT2" s="7">
        <v>44677.0</v>
      </c>
      <c r="ALU2" s="7">
        <v>44678.0</v>
      </c>
      <c r="ALV2" s="7">
        <v>44679.0</v>
      </c>
      <c r="ALW2" s="7">
        <v>44680.0</v>
      </c>
      <c r="ALX2" s="8">
        <v>44681.0</v>
      </c>
      <c r="ALY2" s="9">
        <v>44682.0</v>
      </c>
      <c r="ALZ2" s="7">
        <v>44683.0</v>
      </c>
      <c r="AMA2" s="7">
        <v>44684.0</v>
      </c>
      <c r="AMB2" s="7">
        <v>44685.0</v>
      </c>
      <c r="AMC2" s="7">
        <v>44686.0</v>
      </c>
      <c r="AMD2" s="7">
        <v>44687.0</v>
      </c>
      <c r="AME2" s="8">
        <v>44688.0</v>
      </c>
      <c r="AMF2" s="9">
        <v>44689.0</v>
      </c>
      <c r="AMG2" s="7">
        <v>44690.0</v>
      </c>
      <c r="AMH2" s="7">
        <v>44691.0</v>
      </c>
      <c r="AMI2" s="7">
        <v>44692.0</v>
      </c>
      <c r="AMJ2" s="7">
        <v>44693.0</v>
      </c>
      <c r="AMK2" s="7">
        <v>44694.0</v>
      </c>
      <c r="AML2" s="8">
        <v>44695.0</v>
      </c>
      <c r="AMM2" s="9">
        <v>44696.0</v>
      </c>
      <c r="AMN2" s="7">
        <v>44697.0</v>
      </c>
      <c r="AMO2" s="7">
        <v>44698.0</v>
      </c>
      <c r="AMP2" s="7">
        <v>44699.0</v>
      </c>
      <c r="AMQ2" s="7">
        <v>44700.0</v>
      </c>
      <c r="AMR2" s="7">
        <v>44701.0</v>
      </c>
      <c r="AMS2" s="8">
        <v>44702.0</v>
      </c>
      <c r="AMT2" s="9">
        <v>44703.0</v>
      </c>
      <c r="AMU2" s="7">
        <v>44704.0</v>
      </c>
      <c r="AMV2" s="7">
        <v>44705.0</v>
      </c>
      <c r="AMW2" s="7">
        <v>44706.0</v>
      </c>
      <c r="AMX2" s="7">
        <v>44707.0</v>
      </c>
      <c r="AMY2" s="7">
        <v>44708.0</v>
      </c>
      <c r="AMZ2" s="8">
        <v>44709.0</v>
      </c>
      <c r="ANA2" s="9">
        <v>44710.0</v>
      </c>
      <c r="ANB2" s="7">
        <v>44711.0</v>
      </c>
      <c r="ANC2" s="7">
        <v>44712.0</v>
      </c>
      <c r="AND2" s="7">
        <v>44713.0</v>
      </c>
      <c r="ANE2" s="7">
        <v>44714.0</v>
      </c>
      <c r="ANF2" s="7">
        <v>44715.0</v>
      </c>
      <c r="ANG2" s="8">
        <v>44716.0</v>
      </c>
      <c r="ANH2" s="9">
        <v>44717.0</v>
      </c>
      <c r="ANI2" s="7">
        <v>44718.0</v>
      </c>
      <c r="ANJ2" s="7">
        <v>44719.0</v>
      </c>
      <c r="ANK2" s="7">
        <v>44720.0</v>
      </c>
      <c r="ANL2" s="7">
        <v>44721.0</v>
      </c>
      <c r="ANM2" s="7">
        <v>44722.0</v>
      </c>
      <c r="ANN2" s="8">
        <v>44723.0</v>
      </c>
      <c r="ANO2" s="9">
        <v>44724.0</v>
      </c>
      <c r="ANP2" s="7">
        <v>44725.0</v>
      </c>
      <c r="ANQ2" s="7">
        <v>44726.0</v>
      </c>
      <c r="ANR2" s="7">
        <v>44727.0</v>
      </c>
      <c r="ANS2" s="7">
        <v>44728.0</v>
      </c>
      <c r="ANT2" s="7">
        <v>44729.0</v>
      </c>
      <c r="ANU2" s="8">
        <v>44730.0</v>
      </c>
      <c r="ANV2" s="9">
        <v>44731.0</v>
      </c>
      <c r="ANW2" s="7">
        <v>44732.0</v>
      </c>
      <c r="ANX2" s="7">
        <v>44733.0</v>
      </c>
      <c r="ANY2" s="7">
        <v>44734.0</v>
      </c>
      <c r="ANZ2" s="7">
        <v>44735.0</v>
      </c>
      <c r="AOA2" s="7">
        <v>44736.0</v>
      </c>
      <c r="AOB2" s="8">
        <v>44737.0</v>
      </c>
      <c r="AOC2" s="9">
        <v>44738.0</v>
      </c>
      <c r="AOD2" s="7">
        <v>44739.0</v>
      </c>
      <c r="AOE2" s="7">
        <v>44740.0</v>
      </c>
      <c r="AOF2" s="7">
        <v>44741.0</v>
      </c>
      <c r="AOG2" s="7">
        <v>44742.0</v>
      </c>
      <c r="AOH2" s="7">
        <v>44743.0</v>
      </c>
      <c r="AOI2" s="8">
        <v>44744.0</v>
      </c>
      <c r="AOJ2" s="9">
        <v>44745.0</v>
      </c>
      <c r="AOK2" s="7">
        <v>44746.0</v>
      </c>
      <c r="AOL2" s="7">
        <v>44747.0</v>
      </c>
      <c r="AOM2" s="7">
        <v>44748.0</v>
      </c>
      <c r="AON2" s="7">
        <v>44749.0</v>
      </c>
      <c r="AOO2" s="7">
        <v>44750.0</v>
      </c>
      <c r="AOP2" s="8">
        <v>44751.0</v>
      </c>
      <c r="AOQ2" s="9">
        <v>44752.0</v>
      </c>
      <c r="AOR2" s="7">
        <v>44753.0</v>
      </c>
      <c r="AOS2" s="7">
        <v>44754.0</v>
      </c>
      <c r="AOT2" s="7">
        <v>44755.0</v>
      </c>
      <c r="AOU2" s="7">
        <v>44756.0</v>
      </c>
      <c r="AOV2" s="7">
        <v>44757.0</v>
      </c>
      <c r="AOW2" s="8">
        <v>44758.0</v>
      </c>
      <c r="AOX2" s="9">
        <v>44759.0</v>
      </c>
      <c r="AOY2" s="7">
        <v>44760.0</v>
      </c>
      <c r="AOZ2" s="7">
        <v>44761.0</v>
      </c>
      <c r="APA2" s="7">
        <v>44762.0</v>
      </c>
      <c r="APB2" s="7">
        <v>44763.0</v>
      </c>
      <c r="APC2" s="7">
        <v>44764.0</v>
      </c>
      <c r="APD2" s="8">
        <v>44765.0</v>
      </c>
    </row>
    <row r="3">
      <c r="A3" s="10"/>
      <c r="B3" s="11" t="s">
        <v>0</v>
      </c>
      <c r="C3" s="11" t="s">
        <v>1</v>
      </c>
      <c r="D3" s="12" t="s">
        <v>2</v>
      </c>
      <c r="E3" s="13" t="s">
        <v>3</v>
      </c>
      <c r="F3" s="11" t="s">
        <v>4</v>
      </c>
      <c r="G3" s="11" t="s">
        <v>5</v>
      </c>
      <c r="H3" s="11" t="s">
        <v>6</v>
      </c>
      <c r="I3" s="11" t="s">
        <v>0</v>
      </c>
      <c r="J3" s="11" t="s">
        <v>1</v>
      </c>
      <c r="K3" s="12" t="s">
        <v>2</v>
      </c>
      <c r="L3" s="13" t="s">
        <v>3</v>
      </c>
      <c r="M3" s="11" t="s">
        <v>4</v>
      </c>
      <c r="N3" s="11" t="s">
        <v>5</v>
      </c>
      <c r="O3" s="11" t="s">
        <v>6</v>
      </c>
      <c r="P3" s="11" t="s">
        <v>0</v>
      </c>
      <c r="Q3" s="11" t="s">
        <v>1</v>
      </c>
      <c r="R3" s="12" t="s">
        <v>2</v>
      </c>
      <c r="S3" s="13" t="s">
        <v>3</v>
      </c>
      <c r="T3" s="11" t="s">
        <v>4</v>
      </c>
      <c r="U3" s="11" t="s">
        <v>5</v>
      </c>
      <c r="V3" s="11" t="s">
        <v>6</v>
      </c>
      <c r="W3" s="11" t="s">
        <v>0</v>
      </c>
      <c r="X3" s="11" t="s">
        <v>1</v>
      </c>
      <c r="Y3" s="12" t="s">
        <v>2</v>
      </c>
      <c r="Z3" s="13" t="s">
        <v>3</v>
      </c>
      <c r="AA3" s="11" t="s">
        <v>4</v>
      </c>
      <c r="AB3" s="11" t="s">
        <v>5</v>
      </c>
      <c r="AC3" s="11" t="s">
        <v>6</v>
      </c>
      <c r="AD3" s="11" t="s">
        <v>0</v>
      </c>
      <c r="AE3" s="11" t="s">
        <v>1</v>
      </c>
      <c r="AF3" s="12" t="s">
        <v>2</v>
      </c>
      <c r="AG3" s="13" t="s">
        <v>3</v>
      </c>
      <c r="AH3" s="11" t="s">
        <v>4</v>
      </c>
      <c r="AI3" s="11" t="s">
        <v>5</v>
      </c>
      <c r="AJ3" s="11" t="s">
        <v>6</v>
      </c>
      <c r="AK3" s="11" t="s">
        <v>0</v>
      </c>
      <c r="AL3" s="11" t="s">
        <v>1</v>
      </c>
      <c r="AM3" s="12" t="s">
        <v>2</v>
      </c>
      <c r="AN3" s="13" t="s">
        <v>3</v>
      </c>
      <c r="AO3" s="11" t="s">
        <v>4</v>
      </c>
      <c r="AP3" s="11" t="s">
        <v>5</v>
      </c>
      <c r="AQ3" s="11" t="s">
        <v>6</v>
      </c>
      <c r="AR3" s="11" t="s">
        <v>0</v>
      </c>
      <c r="AS3" s="11" t="s">
        <v>1</v>
      </c>
      <c r="AT3" s="12" t="s">
        <v>2</v>
      </c>
      <c r="AU3" s="13" t="s">
        <v>3</v>
      </c>
      <c r="AV3" s="11" t="s">
        <v>4</v>
      </c>
      <c r="AW3" s="11" t="s">
        <v>5</v>
      </c>
      <c r="AX3" s="11" t="s">
        <v>6</v>
      </c>
      <c r="AY3" s="11" t="s">
        <v>0</v>
      </c>
      <c r="AZ3" s="11" t="s">
        <v>1</v>
      </c>
      <c r="BA3" s="12" t="s">
        <v>2</v>
      </c>
      <c r="BB3" s="13" t="s">
        <v>3</v>
      </c>
      <c r="BC3" s="11" t="s">
        <v>4</v>
      </c>
      <c r="BD3" s="11" t="s">
        <v>5</v>
      </c>
      <c r="BE3" s="11" t="s">
        <v>6</v>
      </c>
      <c r="BF3" s="11" t="s">
        <v>0</v>
      </c>
      <c r="BG3" s="11" t="s">
        <v>1</v>
      </c>
      <c r="BH3" s="12" t="s">
        <v>2</v>
      </c>
      <c r="BI3" s="13" t="s">
        <v>3</v>
      </c>
      <c r="BJ3" s="11" t="s">
        <v>4</v>
      </c>
      <c r="BK3" s="11" t="s">
        <v>5</v>
      </c>
      <c r="BL3" s="11" t="s">
        <v>6</v>
      </c>
      <c r="BM3" s="11" t="s">
        <v>0</v>
      </c>
      <c r="BN3" s="11" t="s">
        <v>1</v>
      </c>
      <c r="BO3" s="12" t="s">
        <v>2</v>
      </c>
      <c r="BP3" s="13" t="s">
        <v>3</v>
      </c>
      <c r="BQ3" s="11" t="s">
        <v>4</v>
      </c>
      <c r="BR3" s="11" t="s">
        <v>5</v>
      </c>
      <c r="BS3" s="11" t="s">
        <v>6</v>
      </c>
      <c r="BT3" s="11" t="s">
        <v>0</v>
      </c>
      <c r="BU3" s="11" t="s">
        <v>1</v>
      </c>
      <c r="BV3" s="12" t="s">
        <v>2</v>
      </c>
      <c r="BW3" s="13" t="s">
        <v>3</v>
      </c>
      <c r="BX3" s="11" t="s">
        <v>4</v>
      </c>
      <c r="BY3" s="11" t="s">
        <v>5</v>
      </c>
      <c r="BZ3" s="11" t="s">
        <v>6</v>
      </c>
      <c r="CA3" s="11" t="s">
        <v>0</v>
      </c>
      <c r="CB3" s="11" t="s">
        <v>1</v>
      </c>
      <c r="CC3" s="12" t="s">
        <v>2</v>
      </c>
      <c r="CD3" s="13" t="s">
        <v>3</v>
      </c>
      <c r="CE3" s="11" t="s">
        <v>4</v>
      </c>
      <c r="CF3" s="11" t="s">
        <v>5</v>
      </c>
      <c r="CG3" s="11" t="s">
        <v>6</v>
      </c>
      <c r="CH3" s="11" t="s">
        <v>0</v>
      </c>
      <c r="CI3" s="11" t="s">
        <v>1</v>
      </c>
      <c r="CJ3" s="12" t="s">
        <v>2</v>
      </c>
      <c r="CK3" s="13" t="s">
        <v>3</v>
      </c>
      <c r="CL3" s="11" t="s">
        <v>4</v>
      </c>
      <c r="CM3" s="11" t="s">
        <v>5</v>
      </c>
      <c r="CN3" s="11" t="s">
        <v>6</v>
      </c>
      <c r="CO3" s="11" t="s">
        <v>0</v>
      </c>
      <c r="CP3" s="11" t="s">
        <v>1</v>
      </c>
      <c r="CQ3" s="12" t="s">
        <v>2</v>
      </c>
      <c r="CR3" s="13" t="s">
        <v>3</v>
      </c>
      <c r="CS3" s="11" t="s">
        <v>4</v>
      </c>
      <c r="CT3" s="11" t="s">
        <v>5</v>
      </c>
      <c r="CU3" s="11" t="s">
        <v>6</v>
      </c>
      <c r="CV3" s="11" t="s">
        <v>0</v>
      </c>
      <c r="CW3" s="11" t="s">
        <v>1</v>
      </c>
      <c r="CX3" s="12" t="s">
        <v>2</v>
      </c>
      <c r="CY3" s="13" t="s">
        <v>3</v>
      </c>
      <c r="CZ3" s="11" t="s">
        <v>4</v>
      </c>
      <c r="DA3" s="11" t="s">
        <v>5</v>
      </c>
      <c r="DB3" s="11" t="s">
        <v>6</v>
      </c>
      <c r="DC3" s="11" t="s">
        <v>0</v>
      </c>
      <c r="DD3" s="11" t="s">
        <v>1</v>
      </c>
      <c r="DE3" s="12" t="s">
        <v>2</v>
      </c>
      <c r="DF3" s="13" t="s">
        <v>3</v>
      </c>
      <c r="DG3" s="11" t="s">
        <v>4</v>
      </c>
      <c r="DH3" s="11" t="s">
        <v>5</v>
      </c>
      <c r="DI3" s="11" t="s">
        <v>6</v>
      </c>
      <c r="DJ3" s="11" t="s">
        <v>0</v>
      </c>
      <c r="DK3" s="11" t="s">
        <v>1</v>
      </c>
      <c r="DL3" s="12" t="s">
        <v>2</v>
      </c>
      <c r="DM3" s="13" t="s">
        <v>3</v>
      </c>
      <c r="DN3" s="11" t="s">
        <v>4</v>
      </c>
      <c r="DO3" s="11" t="s">
        <v>5</v>
      </c>
      <c r="DP3" s="11" t="s">
        <v>6</v>
      </c>
      <c r="DQ3" s="11" t="s">
        <v>0</v>
      </c>
      <c r="DR3" s="11" t="s">
        <v>1</v>
      </c>
      <c r="DS3" s="12" t="s">
        <v>2</v>
      </c>
      <c r="DT3" s="13" t="s">
        <v>3</v>
      </c>
      <c r="DU3" s="11" t="s">
        <v>4</v>
      </c>
      <c r="DV3" s="11" t="s">
        <v>5</v>
      </c>
      <c r="DW3" s="11" t="s">
        <v>6</v>
      </c>
      <c r="DX3" s="11" t="s">
        <v>0</v>
      </c>
      <c r="DY3" s="11" t="s">
        <v>1</v>
      </c>
      <c r="DZ3" s="12" t="s">
        <v>2</v>
      </c>
      <c r="EA3" s="13" t="s">
        <v>3</v>
      </c>
      <c r="EB3" s="11" t="s">
        <v>4</v>
      </c>
      <c r="EC3" s="11" t="s">
        <v>5</v>
      </c>
      <c r="ED3" s="11" t="s">
        <v>6</v>
      </c>
      <c r="EE3" s="11" t="s">
        <v>0</v>
      </c>
      <c r="EF3" s="11" t="s">
        <v>1</v>
      </c>
      <c r="EG3" s="12" t="s">
        <v>2</v>
      </c>
      <c r="EH3" s="13" t="s">
        <v>3</v>
      </c>
      <c r="EI3" s="11" t="s">
        <v>4</v>
      </c>
      <c r="EJ3" s="11" t="s">
        <v>5</v>
      </c>
      <c r="EK3" s="11" t="s">
        <v>6</v>
      </c>
      <c r="EL3" s="11" t="s">
        <v>0</v>
      </c>
      <c r="EM3" s="11" t="s">
        <v>1</v>
      </c>
      <c r="EN3" s="12" t="s">
        <v>2</v>
      </c>
      <c r="EO3" s="13" t="s">
        <v>3</v>
      </c>
      <c r="EP3" s="11" t="s">
        <v>4</v>
      </c>
      <c r="EQ3" s="11" t="s">
        <v>5</v>
      </c>
      <c r="ER3" s="11" t="s">
        <v>6</v>
      </c>
      <c r="ES3" s="11" t="s">
        <v>0</v>
      </c>
      <c r="ET3" s="11" t="s">
        <v>1</v>
      </c>
      <c r="EU3" s="12" t="s">
        <v>2</v>
      </c>
      <c r="EV3" s="13" t="s">
        <v>3</v>
      </c>
      <c r="EW3" s="11" t="s">
        <v>4</v>
      </c>
      <c r="EX3" s="11" t="s">
        <v>5</v>
      </c>
      <c r="EY3" s="11" t="s">
        <v>6</v>
      </c>
      <c r="EZ3" s="11" t="s">
        <v>0</v>
      </c>
      <c r="FA3" s="11" t="s">
        <v>1</v>
      </c>
      <c r="FB3" s="12" t="s">
        <v>2</v>
      </c>
      <c r="FC3" s="13" t="s">
        <v>3</v>
      </c>
      <c r="FD3" s="11" t="s">
        <v>4</v>
      </c>
      <c r="FE3" s="11" t="s">
        <v>5</v>
      </c>
      <c r="FF3" s="11" t="s">
        <v>6</v>
      </c>
      <c r="FG3" s="11" t="s">
        <v>0</v>
      </c>
      <c r="FH3" s="11" t="s">
        <v>1</v>
      </c>
      <c r="FI3" s="12" t="s">
        <v>2</v>
      </c>
      <c r="FJ3" s="13" t="s">
        <v>3</v>
      </c>
      <c r="FK3" s="11" t="s">
        <v>4</v>
      </c>
      <c r="FL3" s="11" t="s">
        <v>5</v>
      </c>
      <c r="FM3" s="11" t="s">
        <v>6</v>
      </c>
      <c r="FN3" s="11" t="s">
        <v>0</v>
      </c>
      <c r="FO3" s="11" t="s">
        <v>1</v>
      </c>
      <c r="FP3" s="12" t="s">
        <v>2</v>
      </c>
      <c r="FQ3" s="13" t="s">
        <v>3</v>
      </c>
      <c r="FR3" s="11" t="s">
        <v>4</v>
      </c>
      <c r="FS3" s="11" t="s">
        <v>5</v>
      </c>
      <c r="FT3" s="11" t="s">
        <v>6</v>
      </c>
      <c r="FU3" s="11" t="s">
        <v>0</v>
      </c>
      <c r="FV3" s="11" t="s">
        <v>1</v>
      </c>
      <c r="FW3" s="12" t="s">
        <v>2</v>
      </c>
      <c r="FX3" s="13" t="s">
        <v>3</v>
      </c>
      <c r="FY3" s="11" t="s">
        <v>4</v>
      </c>
      <c r="FZ3" s="11" t="s">
        <v>5</v>
      </c>
      <c r="GA3" s="11" t="s">
        <v>6</v>
      </c>
      <c r="GB3" s="11" t="s">
        <v>0</v>
      </c>
      <c r="GC3" s="11" t="s">
        <v>1</v>
      </c>
      <c r="GD3" s="12" t="s">
        <v>2</v>
      </c>
      <c r="GE3" s="13" t="s">
        <v>3</v>
      </c>
      <c r="GF3" s="11" t="s">
        <v>4</v>
      </c>
      <c r="GG3" s="11" t="s">
        <v>5</v>
      </c>
      <c r="GH3" s="11" t="s">
        <v>6</v>
      </c>
      <c r="GI3" s="11" t="s">
        <v>0</v>
      </c>
      <c r="GJ3" s="11" t="s">
        <v>1</v>
      </c>
      <c r="GK3" s="12" t="s">
        <v>2</v>
      </c>
      <c r="GL3" s="13" t="s">
        <v>3</v>
      </c>
      <c r="GM3" s="11" t="s">
        <v>4</v>
      </c>
      <c r="GN3" s="11" t="s">
        <v>5</v>
      </c>
      <c r="GO3" s="11" t="s">
        <v>6</v>
      </c>
      <c r="GP3" s="11" t="s">
        <v>0</v>
      </c>
      <c r="GQ3" s="11" t="s">
        <v>1</v>
      </c>
      <c r="GR3" s="12" t="s">
        <v>2</v>
      </c>
      <c r="GS3" s="13" t="s">
        <v>3</v>
      </c>
      <c r="GT3" s="11" t="s">
        <v>4</v>
      </c>
      <c r="GU3" s="11" t="s">
        <v>5</v>
      </c>
      <c r="GV3" s="11" t="s">
        <v>6</v>
      </c>
      <c r="GW3" s="11" t="s">
        <v>0</v>
      </c>
      <c r="GX3" s="11" t="s">
        <v>1</v>
      </c>
      <c r="GY3" s="12" t="s">
        <v>2</v>
      </c>
      <c r="GZ3" s="13" t="s">
        <v>3</v>
      </c>
      <c r="HA3" s="11" t="s">
        <v>4</v>
      </c>
      <c r="HB3" s="11" t="s">
        <v>5</v>
      </c>
      <c r="HC3" s="11" t="s">
        <v>6</v>
      </c>
      <c r="HD3" s="11" t="s">
        <v>0</v>
      </c>
      <c r="HE3" s="11" t="s">
        <v>1</v>
      </c>
      <c r="HF3" s="12" t="s">
        <v>2</v>
      </c>
      <c r="HG3" s="13" t="s">
        <v>3</v>
      </c>
      <c r="HH3" s="11" t="s">
        <v>4</v>
      </c>
      <c r="HI3" s="11" t="s">
        <v>5</v>
      </c>
      <c r="HJ3" s="11" t="s">
        <v>6</v>
      </c>
      <c r="HK3" s="11" t="s">
        <v>0</v>
      </c>
      <c r="HL3" s="11" t="s">
        <v>1</v>
      </c>
      <c r="HM3" s="12" t="s">
        <v>2</v>
      </c>
      <c r="HN3" s="13" t="s">
        <v>3</v>
      </c>
      <c r="HO3" s="11" t="s">
        <v>4</v>
      </c>
      <c r="HP3" s="11" t="s">
        <v>5</v>
      </c>
      <c r="HQ3" s="11" t="s">
        <v>6</v>
      </c>
      <c r="HR3" s="11" t="s">
        <v>0</v>
      </c>
      <c r="HS3" s="11" t="s">
        <v>1</v>
      </c>
      <c r="HT3" s="12" t="s">
        <v>2</v>
      </c>
      <c r="HU3" s="13" t="s">
        <v>3</v>
      </c>
      <c r="HV3" s="11" t="s">
        <v>4</v>
      </c>
      <c r="HW3" s="11" t="s">
        <v>5</v>
      </c>
      <c r="HX3" s="11" t="s">
        <v>6</v>
      </c>
      <c r="HY3" s="11" t="s">
        <v>0</v>
      </c>
      <c r="HZ3" s="11" t="s">
        <v>1</v>
      </c>
      <c r="IA3" s="12" t="s">
        <v>2</v>
      </c>
      <c r="IB3" s="13" t="s">
        <v>3</v>
      </c>
      <c r="IC3" s="11" t="s">
        <v>4</v>
      </c>
      <c r="ID3" s="11" t="s">
        <v>5</v>
      </c>
      <c r="IE3" s="11" t="s">
        <v>6</v>
      </c>
      <c r="IF3" s="11" t="s">
        <v>0</v>
      </c>
      <c r="IG3" s="11" t="s">
        <v>1</v>
      </c>
      <c r="IH3" s="12" t="s">
        <v>2</v>
      </c>
      <c r="II3" s="13" t="s">
        <v>3</v>
      </c>
      <c r="IJ3" s="11" t="s">
        <v>4</v>
      </c>
      <c r="IK3" s="11" t="s">
        <v>5</v>
      </c>
      <c r="IL3" s="11" t="s">
        <v>6</v>
      </c>
      <c r="IM3" s="11" t="s">
        <v>0</v>
      </c>
      <c r="IN3" s="11" t="s">
        <v>1</v>
      </c>
      <c r="IO3" s="12" t="s">
        <v>2</v>
      </c>
      <c r="IP3" s="13" t="s">
        <v>3</v>
      </c>
      <c r="IQ3" s="11" t="s">
        <v>4</v>
      </c>
      <c r="IR3" s="11" t="s">
        <v>5</v>
      </c>
      <c r="IS3" s="11" t="s">
        <v>6</v>
      </c>
      <c r="IT3" s="11" t="s">
        <v>0</v>
      </c>
      <c r="IU3" s="11" t="s">
        <v>1</v>
      </c>
      <c r="IV3" s="12" t="s">
        <v>2</v>
      </c>
      <c r="IW3" s="13" t="s">
        <v>3</v>
      </c>
      <c r="IX3" s="11" t="s">
        <v>4</v>
      </c>
      <c r="IY3" s="11" t="s">
        <v>5</v>
      </c>
      <c r="IZ3" s="11" t="s">
        <v>6</v>
      </c>
      <c r="JA3" s="11" t="s">
        <v>0</v>
      </c>
      <c r="JB3" s="11" t="s">
        <v>1</v>
      </c>
      <c r="JC3" s="12" t="s">
        <v>2</v>
      </c>
      <c r="JD3" s="13" t="s">
        <v>3</v>
      </c>
      <c r="JE3" s="11" t="s">
        <v>4</v>
      </c>
      <c r="JF3" s="11" t="s">
        <v>5</v>
      </c>
      <c r="JG3" s="11" t="s">
        <v>6</v>
      </c>
      <c r="JH3" s="11" t="s">
        <v>0</v>
      </c>
      <c r="JI3" s="11" t="s">
        <v>1</v>
      </c>
      <c r="JJ3" s="12" t="s">
        <v>2</v>
      </c>
      <c r="JK3" s="13" t="s">
        <v>3</v>
      </c>
      <c r="JL3" s="11" t="s">
        <v>4</v>
      </c>
      <c r="JM3" s="11" t="s">
        <v>5</v>
      </c>
      <c r="JN3" s="11" t="s">
        <v>6</v>
      </c>
      <c r="JO3" s="11" t="s">
        <v>0</v>
      </c>
      <c r="JP3" s="11" t="s">
        <v>1</v>
      </c>
      <c r="JQ3" s="12" t="s">
        <v>2</v>
      </c>
      <c r="JR3" s="13" t="s">
        <v>3</v>
      </c>
      <c r="JS3" s="11" t="s">
        <v>4</v>
      </c>
      <c r="JT3" s="11" t="s">
        <v>5</v>
      </c>
      <c r="JU3" s="11" t="s">
        <v>6</v>
      </c>
      <c r="JV3" s="11" t="s">
        <v>0</v>
      </c>
      <c r="JW3" s="11" t="s">
        <v>1</v>
      </c>
      <c r="JX3" s="12" t="s">
        <v>2</v>
      </c>
      <c r="JY3" s="13" t="s">
        <v>3</v>
      </c>
      <c r="JZ3" s="11" t="s">
        <v>4</v>
      </c>
      <c r="KA3" s="11" t="s">
        <v>5</v>
      </c>
      <c r="KB3" s="11" t="s">
        <v>6</v>
      </c>
      <c r="KC3" s="11" t="s">
        <v>0</v>
      </c>
      <c r="KD3" s="11" t="s">
        <v>1</v>
      </c>
      <c r="KE3" s="12" t="s">
        <v>2</v>
      </c>
      <c r="KF3" s="13" t="s">
        <v>3</v>
      </c>
      <c r="KG3" s="11" t="s">
        <v>4</v>
      </c>
      <c r="KH3" s="11" t="s">
        <v>5</v>
      </c>
      <c r="KI3" s="11" t="s">
        <v>6</v>
      </c>
      <c r="KJ3" s="11" t="s">
        <v>0</v>
      </c>
      <c r="KK3" s="11" t="s">
        <v>1</v>
      </c>
      <c r="KL3" s="12" t="s">
        <v>2</v>
      </c>
      <c r="KM3" s="13" t="s">
        <v>3</v>
      </c>
      <c r="KN3" s="11" t="s">
        <v>4</v>
      </c>
      <c r="KO3" s="11" t="s">
        <v>5</v>
      </c>
      <c r="KP3" s="11" t="s">
        <v>6</v>
      </c>
      <c r="KQ3" s="11" t="s">
        <v>0</v>
      </c>
      <c r="KR3" s="11" t="s">
        <v>1</v>
      </c>
      <c r="KS3" s="12" t="s">
        <v>2</v>
      </c>
      <c r="KT3" s="13" t="s">
        <v>3</v>
      </c>
      <c r="KU3" s="11" t="s">
        <v>4</v>
      </c>
      <c r="KV3" s="11" t="s">
        <v>5</v>
      </c>
      <c r="KW3" s="11" t="s">
        <v>6</v>
      </c>
      <c r="KX3" s="11" t="s">
        <v>0</v>
      </c>
      <c r="KY3" s="11" t="s">
        <v>1</v>
      </c>
      <c r="KZ3" s="12" t="s">
        <v>2</v>
      </c>
      <c r="LA3" s="13" t="s">
        <v>3</v>
      </c>
      <c r="LB3" s="11" t="s">
        <v>4</v>
      </c>
      <c r="LC3" s="11" t="s">
        <v>5</v>
      </c>
      <c r="LD3" s="11" t="s">
        <v>6</v>
      </c>
      <c r="LE3" s="11" t="s">
        <v>0</v>
      </c>
      <c r="LF3" s="11" t="s">
        <v>1</v>
      </c>
      <c r="LG3" s="12" t="s">
        <v>2</v>
      </c>
      <c r="LH3" s="13" t="s">
        <v>3</v>
      </c>
      <c r="LI3" s="11" t="s">
        <v>4</v>
      </c>
      <c r="LJ3" s="11" t="s">
        <v>5</v>
      </c>
      <c r="LK3" s="11" t="s">
        <v>6</v>
      </c>
      <c r="LL3" s="11" t="s">
        <v>0</v>
      </c>
      <c r="LM3" s="11" t="s">
        <v>1</v>
      </c>
      <c r="LN3" s="12" t="s">
        <v>2</v>
      </c>
      <c r="LO3" s="13" t="s">
        <v>3</v>
      </c>
      <c r="LP3" s="11" t="s">
        <v>4</v>
      </c>
      <c r="LQ3" s="11" t="s">
        <v>5</v>
      </c>
      <c r="LR3" s="11" t="s">
        <v>6</v>
      </c>
      <c r="LS3" s="11" t="s">
        <v>0</v>
      </c>
      <c r="LT3" s="11" t="s">
        <v>1</v>
      </c>
      <c r="LU3" s="12" t="s">
        <v>2</v>
      </c>
      <c r="LV3" s="13" t="s">
        <v>3</v>
      </c>
      <c r="LW3" s="11" t="s">
        <v>4</v>
      </c>
      <c r="LX3" s="11" t="s">
        <v>5</v>
      </c>
      <c r="LY3" s="11" t="s">
        <v>6</v>
      </c>
      <c r="LZ3" s="11" t="s">
        <v>0</v>
      </c>
      <c r="MA3" s="11" t="s">
        <v>1</v>
      </c>
      <c r="MB3" s="12" t="s">
        <v>2</v>
      </c>
      <c r="MC3" s="13" t="s">
        <v>3</v>
      </c>
      <c r="MD3" s="11" t="s">
        <v>4</v>
      </c>
      <c r="ME3" s="11" t="s">
        <v>5</v>
      </c>
      <c r="MF3" s="11" t="s">
        <v>6</v>
      </c>
      <c r="MG3" s="11" t="s">
        <v>0</v>
      </c>
      <c r="MH3" s="11" t="s">
        <v>1</v>
      </c>
      <c r="MI3" s="12" t="s">
        <v>2</v>
      </c>
      <c r="MJ3" s="13" t="s">
        <v>3</v>
      </c>
      <c r="MK3" s="11" t="s">
        <v>4</v>
      </c>
      <c r="ML3" s="11" t="s">
        <v>5</v>
      </c>
      <c r="MM3" s="11" t="s">
        <v>6</v>
      </c>
      <c r="MN3" s="11" t="s">
        <v>0</v>
      </c>
      <c r="MO3" s="11" t="s">
        <v>1</v>
      </c>
      <c r="MP3" s="12" t="s">
        <v>2</v>
      </c>
      <c r="MQ3" s="13" t="s">
        <v>3</v>
      </c>
      <c r="MR3" s="11" t="s">
        <v>4</v>
      </c>
      <c r="MS3" s="11" t="s">
        <v>5</v>
      </c>
      <c r="MT3" s="11" t="s">
        <v>6</v>
      </c>
      <c r="MU3" s="11" t="s">
        <v>0</v>
      </c>
      <c r="MV3" s="11" t="s">
        <v>1</v>
      </c>
      <c r="MW3" s="12" t="s">
        <v>2</v>
      </c>
      <c r="MX3" s="13" t="s">
        <v>3</v>
      </c>
      <c r="MY3" s="11" t="s">
        <v>4</v>
      </c>
      <c r="MZ3" s="11" t="s">
        <v>5</v>
      </c>
      <c r="NA3" s="11" t="s">
        <v>6</v>
      </c>
      <c r="NB3" s="11" t="s">
        <v>0</v>
      </c>
      <c r="NC3" s="11" t="s">
        <v>1</v>
      </c>
      <c r="ND3" s="12" t="s">
        <v>2</v>
      </c>
      <c r="NE3" s="13" t="s">
        <v>3</v>
      </c>
      <c r="NF3" s="11" t="s">
        <v>4</v>
      </c>
      <c r="NG3" s="11" t="s">
        <v>5</v>
      </c>
      <c r="NH3" s="11" t="s">
        <v>6</v>
      </c>
      <c r="NI3" s="11" t="s">
        <v>0</v>
      </c>
      <c r="NJ3" s="11" t="s">
        <v>1</v>
      </c>
      <c r="NK3" s="12" t="s">
        <v>2</v>
      </c>
      <c r="NL3" s="13" t="s">
        <v>3</v>
      </c>
      <c r="NM3" s="11" t="s">
        <v>4</v>
      </c>
      <c r="NN3" s="11" t="s">
        <v>5</v>
      </c>
      <c r="NO3" s="11" t="s">
        <v>6</v>
      </c>
      <c r="NP3" s="11" t="s">
        <v>0</v>
      </c>
      <c r="NQ3" s="11" t="s">
        <v>1</v>
      </c>
      <c r="NR3" s="12" t="s">
        <v>2</v>
      </c>
      <c r="NS3" s="13" t="s">
        <v>3</v>
      </c>
      <c r="NT3" s="11" t="s">
        <v>4</v>
      </c>
      <c r="NU3" s="11" t="s">
        <v>5</v>
      </c>
      <c r="NV3" s="11" t="s">
        <v>6</v>
      </c>
      <c r="NW3" s="11" t="s">
        <v>0</v>
      </c>
      <c r="NX3" s="11" t="s">
        <v>1</v>
      </c>
      <c r="NY3" s="12" t="s">
        <v>2</v>
      </c>
      <c r="NZ3" s="13" t="s">
        <v>3</v>
      </c>
      <c r="OA3" s="11" t="s">
        <v>4</v>
      </c>
      <c r="OB3" s="11" t="s">
        <v>5</v>
      </c>
      <c r="OC3" s="11" t="s">
        <v>6</v>
      </c>
      <c r="OD3" s="11" t="s">
        <v>0</v>
      </c>
      <c r="OE3" s="11" t="s">
        <v>1</v>
      </c>
      <c r="OF3" s="12" t="s">
        <v>2</v>
      </c>
      <c r="OG3" s="13" t="s">
        <v>3</v>
      </c>
      <c r="OH3" s="11" t="s">
        <v>4</v>
      </c>
      <c r="OI3" s="11" t="s">
        <v>5</v>
      </c>
      <c r="OJ3" s="11" t="s">
        <v>6</v>
      </c>
      <c r="OK3" s="11" t="s">
        <v>0</v>
      </c>
      <c r="OL3" s="11" t="s">
        <v>1</v>
      </c>
      <c r="OM3" s="12" t="s">
        <v>2</v>
      </c>
      <c r="ON3" s="13" t="s">
        <v>3</v>
      </c>
      <c r="OO3" s="11" t="s">
        <v>4</v>
      </c>
      <c r="OP3" s="11" t="s">
        <v>5</v>
      </c>
      <c r="OQ3" s="11" t="s">
        <v>6</v>
      </c>
      <c r="OR3" s="11" t="s">
        <v>0</v>
      </c>
      <c r="OS3" s="11" t="s">
        <v>1</v>
      </c>
      <c r="OT3" s="12" t="s">
        <v>2</v>
      </c>
      <c r="OU3" s="13" t="s">
        <v>3</v>
      </c>
      <c r="OV3" s="11" t="s">
        <v>4</v>
      </c>
      <c r="OW3" s="11" t="s">
        <v>5</v>
      </c>
      <c r="OX3" s="11" t="s">
        <v>6</v>
      </c>
      <c r="OY3" s="11" t="s">
        <v>0</v>
      </c>
      <c r="OZ3" s="11" t="s">
        <v>1</v>
      </c>
      <c r="PA3" s="12" t="s">
        <v>2</v>
      </c>
      <c r="PB3" s="13" t="s">
        <v>3</v>
      </c>
      <c r="PC3" s="11" t="s">
        <v>4</v>
      </c>
      <c r="PD3" s="11" t="s">
        <v>5</v>
      </c>
      <c r="PE3" s="11" t="s">
        <v>6</v>
      </c>
      <c r="PF3" s="11" t="s">
        <v>0</v>
      </c>
      <c r="PG3" s="11" t="s">
        <v>1</v>
      </c>
      <c r="PH3" s="12" t="s">
        <v>2</v>
      </c>
      <c r="PI3" s="13" t="s">
        <v>3</v>
      </c>
      <c r="PJ3" s="11" t="s">
        <v>4</v>
      </c>
      <c r="PK3" s="11" t="s">
        <v>5</v>
      </c>
      <c r="PL3" s="11" t="s">
        <v>6</v>
      </c>
      <c r="PM3" s="11" t="s">
        <v>0</v>
      </c>
      <c r="PN3" s="11" t="s">
        <v>1</v>
      </c>
      <c r="PO3" s="12" t="s">
        <v>2</v>
      </c>
      <c r="PP3" s="13" t="s">
        <v>3</v>
      </c>
      <c r="PQ3" s="11" t="s">
        <v>4</v>
      </c>
      <c r="PR3" s="11" t="s">
        <v>5</v>
      </c>
      <c r="PS3" s="11" t="s">
        <v>6</v>
      </c>
      <c r="PT3" s="11" t="s">
        <v>0</v>
      </c>
      <c r="PU3" s="11" t="s">
        <v>1</v>
      </c>
      <c r="PV3" s="12" t="s">
        <v>2</v>
      </c>
      <c r="PW3" s="13" t="s">
        <v>3</v>
      </c>
      <c r="PX3" s="11" t="s">
        <v>4</v>
      </c>
      <c r="PY3" s="11" t="s">
        <v>5</v>
      </c>
      <c r="PZ3" s="11" t="s">
        <v>6</v>
      </c>
      <c r="QA3" s="11" t="s">
        <v>0</v>
      </c>
      <c r="QB3" s="11" t="s">
        <v>1</v>
      </c>
      <c r="QC3" s="12" t="s">
        <v>2</v>
      </c>
      <c r="QD3" s="13" t="s">
        <v>3</v>
      </c>
      <c r="QE3" s="11" t="s">
        <v>4</v>
      </c>
      <c r="QF3" s="11" t="s">
        <v>5</v>
      </c>
      <c r="QG3" s="11" t="s">
        <v>6</v>
      </c>
      <c r="QH3" s="11" t="s">
        <v>0</v>
      </c>
      <c r="QI3" s="11" t="s">
        <v>1</v>
      </c>
      <c r="QJ3" s="12" t="s">
        <v>2</v>
      </c>
      <c r="QK3" s="13" t="s">
        <v>3</v>
      </c>
      <c r="QL3" s="11" t="s">
        <v>4</v>
      </c>
      <c r="QM3" s="11" t="s">
        <v>5</v>
      </c>
      <c r="QN3" s="11" t="s">
        <v>6</v>
      </c>
      <c r="QO3" s="11" t="s">
        <v>0</v>
      </c>
      <c r="QP3" s="11" t="s">
        <v>1</v>
      </c>
      <c r="QQ3" s="12" t="s">
        <v>2</v>
      </c>
      <c r="QR3" s="13" t="s">
        <v>3</v>
      </c>
      <c r="QS3" s="11" t="s">
        <v>4</v>
      </c>
      <c r="QT3" s="11" t="s">
        <v>5</v>
      </c>
      <c r="QU3" s="11" t="s">
        <v>6</v>
      </c>
      <c r="QV3" s="11" t="s">
        <v>0</v>
      </c>
      <c r="QW3" s="11" t="s">
        <v>1</v>
      </c>
      <c r="QX3" s="12" t="s">
        <v>2</v>
      </c>
      <c r="QY3" s="13" t="s">
        <v>3</v>
      </c>
      <c r="QZ3" s="11" t="s">
        <v>4</v>
      </c>
      <c r="RA3" s="11" t="s">
        <v>5</v>
      </c>
      <c r="RB3" s="11" t="s">
        <v>6</v>
      </c>
      <c r="RC3" s="11" t="s">
        <v>0</v>
      </c>
      <c r="RD3" s="11" t="s">
        <v>1</v>
      </c>
      <c r="RE3" s="12" t="s">
        <v>2</v>
      </c>
      <c r="RF3" s="13" t="s">
        <v>3</v>
      </c>
      <c r="RG3" s="11" t="s">
        <v>4</v>
      </c>
      <c r="RH3" s="11" t="s">
        <v>5</v>
      </c>
      <c r="RI3" s="11" t="s">
        <v>6</v>
      </c>
      <c r="RJ3" s="11" t="s">
        <v>0</v>
      </c>
      <c r="RK3" s="11" t="s">
        <v>1</v>
      </c>
      <c r="RL3" s="12" t="s">
        <v>2</v>
      </c>
      <c r="RM3" s="13" t="s">
        <v>3</v>
      </c>
      <c r="RN3" s="11" t="s">
        <v>4</v>
      </c>
      <c r="RO3" s="11" t="s">
        <v>5</v>
      </c>
      <c r="RP3" s="11" t="s">
        <v>6</v>
      </c>
      <c r="RQ3" s="11" t="s">
        <v>0</v>
      </c>
      <c r="RR3" s="11" t="s">
        <v>1</v>
      </c>
      <c r="RS3" s="12" t="s">
        <v>2</v>
      </c>
      <c r="RT3" s="13" t="s">
        <v>3</v>
      </c>
      <c r="RU3" s="11" t="s">
        <v>4</v>
      </c>
      <c r="RV3" s="11" t="s">
        <v>5</v>
      </c>
      <c r="RW3" s="11" t="s">
        <v>6</v>
      </c>
      <c r="RX3" s="11" t="s">
        <v>0</v>
      </c>
      <c r="RY3" s="11" t="s">
        <v>1</v>
      </c>
      <c r="RZ3" s="12" t="s">
        <v>2</v>
      </c>
      <c r="SA3" s="13" t="s">
        <v>3</v>
      </c>
      <c r="SB3" s="11" t="s">
        <v>4</v>
      </c>
      <c r="SC3" s="11" t="s">
        <v>5</v>
      </c>
      <c r="SD3" s="11" t="s">
        <v>6</v>
      </c>
      <c r="SE3" s="11" t="s">
        <v>0</v>
      </c>
      <c r="SF3" s="11" t="s">
        <v>1</v>
      </c>
      <c r="SG3" s="12" t="s">
        <v>2</v>
      </c>
      <c r="SH3" s="13" t="s">
        <v>3</v>
      </c>
      <c r="SI3" s="11" t="s">
        <v>4</v>
      </c>
      <c r="SJ3" s="11" t="s">
        <v>5</v>
      </c>
      <c r="SK3" s="11" t="s">
        <v>6</v>
      </c>
      <c r="SL3" s="11" t="s">
        <v>0</v>
      </c>
      <c r="SM3" s="11" t="s">
        <v>1</v>
      </c>
      <c r="SN3" s="12" t="s">
        <v>2</v>
      </c>
      <c r="SO3" s="13" t="s">
        <v>3</v>
      </c>
      <c r="SP3" s="11" t="s">
        <v>4</v>
      </c>
      <c r="SQ3" s="11" t="s">
        <v>5</v>
      </c>
      <c r="SR3" s="11" t="s">
        <v>6</v>
      </c>
      <c r="SS3" s="11" t="s">
        <v>0</v>
      </c>
      <c r="ST3" s="11" t="s">
        <v>1</v>
      </c>
      <c r="SU3" s="12" t="s">
        <v>2</v>
      </c>
      <c r="SV3" s="13" t="s">
        <v>3</v>
      </c>
      <c r="SW3" s="11" t="s">
        <v>4</v>
      </c>
      <c r="SX3" s="11" t="s">
        <v>5</v>
      </c>
      <c r="SY3" s="11" t="s">
        <v>6</v>
      </c>
      <c r="SZ3" s="11" t="s">
        <v>0</v>
      </c>
      <c r="TA3" s="11" t="s">
        <v>1</v>
      </c>
      <c r="TB3" s="12" t="s">
        <v>2</v>
      </c>
      <c r="TC3" s="13" t="s">
        <v>3</v>
      </c>
      <c r="TD3" s="11" t="s">
        <v>4</v>
      </c>
      <c r="TE3" s="11" t="s">
        <v>5</v>
      </c>
      <c r="TF3" s="11" t="s">
        <v>6</v>
      </c>
      <c r="TG3" s="11" t="s">
        <v>0</v>
      </c>
      <c r="TH3" s="11" t="s">
        <v>1</v>
      </c>
      <c r="TI3" s="12" t="s">
        <v>2</v>
      </c>
      <c r="TJ3" s="13" t="s">
        <v>3</v>
      </c>
      <c r="TK3" s="11" t="s">
        <v>4</v>
      </c>
      <c r="TL3" s="11" t="s">
        <v>5</v>
      </c>
      <c r="TM3" s="11" t="s">
        <v>6</v>
      </c>
      <c r="TN3" s="11" t="s">
        <v>0</v>
      </c>
      <c r="TO3" s="11" t="s">
        <v>1</v>
      </c>
      <c r="TP3" s="12" t="s">
        <v>2</v>
      </c>
      <c r="TQ3" s="13" t="s">
        <v>3</v>
      </c>
      <c r="TR3" s="11" t="s">
        <v>4</v>
      </c>
      <c r="TS3" s="11" t="s">
        <v>5</v>
      </c>
      <c r="TT3" s="11" t="s">
        <v>6</v>
      </c>
      <c r="TU3" s="11" t="s">
        <v>0</v>
      </c>
      <c r="TV3" s="11" t="s">
        <v>1</v>
      </c>
      <c r="TW3" s="12" t="s">
        <v>2</v>
      </c>
      <c r="TX3" s="13" t="s">
        <v>3</v>
      </c>
      <c r="TY3" s="11" t="s">
        <v>4</v>
      </c>
      <c r="TZ3" s="11" t="s">
        <v>5</v>
      </c>
      <c r="UA3" s="11" t="s">
        <v>6</v>
      </c>
      <c r="UB3" s="11" t="s">
        <v>0</v>
      </c>
      <c r="UC3" s="11" t="s">
        <v>1</v>
      </c>
      <c r="UD3" s="12" t="s">
        <v>2</v>
      </c>
      <c r="UE3" s="13" t="s">
        <v>3</v>
      </c>
      <c r="UF3" s="11" t="s">
        <v>4</v>
      </c>
      <c r="UG3" s="11" t="s">
        <v>5</v>
      </c>
      <c r="UH3" s="11" t="s">
        <v>6</v>
      </c>
      <c r="UI3" s="11" t="s">
        <v>0</v>
      </c>
      <c r="UJ3" s="11" t="s">
        <v>1</v>
      </c>
      <c r="UK3" s="12" t="s">
        <v>2</v>
      </c>
      <c r="UL3" s="13" t="s">
        <v>3</v>
      </c>
      <c r="UM3" s="11" t="s">
        <v>4</v>
      </c>
      <c r="UN3" s="11" t="s">
        <v>5</v>
      </c>
      <c r="UO3" s="11" t="s">
        <v>6</v>
      </c>
      <c r="UP3" s="11" t="s">
        <v>0</v>
      </c>
      <c r="UQ3" s="11" t="s">
        <v>1</v>
      </c>
      <c r="UR3" s="12" t="s">
        <v>2</v>
      </c>
      <c r="US3" s="13" t="s">
        <v>3</v>
      </c>
      <c r="UT3" s="11" t="s">
        <v>4</v>
      </c>
      <c r="UU3" s="11" t="s">
        <v>5</v>
      </c>
      <c r="UV3" s="11" t="s">
        <v>6</v>
      </c>
      <c r="UW3" s="11" t="s">
        <v>0</v>
      </c>
      <c r="UX3" s="11" t="s">
        <v>1</v>
      </c>
      <c r="UY3" s="12" t="s">
        <v>2</v>
      </c>
      <c r="UZ3" s="13" t="s">
        <v>3</v>
      </c>
      <c r="VA3" s="11" t="s">
        <v>4</v>
      </c>
      <c r="VB3" s="11" t="s">
        <v>5</v>
      </c>
      <c r="VC3" s="11" t="s">
        <v>6</v>
      </c>
      <c r="VD3" s="11" t="s">
        <v>0</v>
      </c>
      <c r="VE3" s="11" t="s">
        <v>1</v>
      </c>
      <c r="VF3" s="12" t="s">
        <v>2</v>
      </c>
      <c r="VG3" s="13" t="s">
        <v>3</v>
      </c>
      <c r="VH3" s="11" t="s">
        <v>4</v>
      </c>
      <c r="VI3" s="11" t="s">
        <v>5</v>
      </c>
      <c r="VJ3" s="11" t="s">
        <v>6</v>
      </c>
      <c r="VK3" s="11" t="s">
        <v>0</v>
      </c>
      <c r="VL3" s="11" t="s">
        <v>1</v>
      </c>
      <c r="VM3" s="12" t="s">
        <v>2</v>
      </c>
      <c r="VN3" s="13" t="s">
        <v>3</v>
      </c>
      <c r="VO3" s="11" t="s">
        <v>4</v>
      </c>
      <c r="VP3" s="11" t="s">
        <v>5</v>
      </c>
      <c r="VQ3" s="11" t="s">
        <v>6</v>
      </c>
      <c r="VR3" s="11" t="s">
        <v>0</v>
      </c>
      <c r="VS3" s="11" t="s">
        <v>1</v>
      </c>
      <c r="VT3" s="12" t="s">
        <v>2</v>
      </c>
      <c r="VU3" s="13" t="s">
        <v>3</v>
      </c>
      <c r="VV3" s="11" t="s">
        <v>4</v>
      </c>
      <c r="VW3" s="11" t="s">
        <v>5</v>
      </c>
      <c r="VX3" s="11" t="s">
        <v>6</v>
      </c>
      <c r="VY3" s="11" t="s">
        <v>0</v>
      </c>
      <c r="VZ3" s="11" t="s">
        <v>1</v>
      </c>
      <c r="WA3" s="12" t="s">
        <v>2</v>
      </c>
      <c r="WB3" s="13" t="s">
        <v>3</v>
      </c>
      <c r="WC3" s="11" t="s">
        <v>4</v>
      </c>
      <c r="WD3" s="11" t="s">
        <v>5</v>
      </c>
      <c r="WE3" s="11" t="s">
        <v>6</v>
      </c>
      <c r="WF3" s="11" t="s">
        <v>0</v>
      </c>
      <c r="WG3" s="11" t="s">
        <v>1</v>
      </c>
      <c r="WH3" s="12" t="s">
        <v>2</v>
      </c>
      <c r="WI3" s="13" t="s">
        <v>3</v>
      </c>
      <c r="WJ3" s="11" t="s">
        <v>4</v>
      </c>
      <c r="WK3" s="11" t="s">
        <v>5</v>
      </c>
      <c r="WL3" s="11" t="s">
        <v>6</v>
      </c>
      <c r="WM3" s="11" t="s">
        <v>0</v>
      </c>
      <c r="WN3" s="11" t="s">
        <v>1</v>
      </c>
      <c r="WO3" s="12" t="s">
        <v>2</v>
      </c>
      <c r="WP3" s="13" t="s">
        <v>3</v>
      </c>
      <c r="WQ3" s="11" t="s">
        <v>4</v>
      </c>
      <c r="WR3" s="11" t="s">
        <v>5</v>
      </c>
      <c r="WS3" s="11" t="s">
        <v>6</v>
      </c>
      <c r="WT3" s="11" t="s">
        <v>0</v>
      </c>
      <c r="WU3" s="11" t="s">
        <v>1</v>
      </c>
      <c r="WV3" s="12" t="s">
        <v>2</v>
      </c>
      <c r="WW3" s="13" t="s">
        <v>3</v>
      </c>
      <c r="WX3" s="11" t="s">
        <v>4</v>
      </c>
      <c r="WY3" s="11" t="s">
        <v>5</v>
      </c>
      <c r="WZ3" s="11" t="s">
        <v>6</v>
      </c>
      <c r="XA3" s="11" t="s">
        <v>0</v>
      </c>
      <c r="XB3" s="11" t="s">
        <v>1</v>
      </c>
      <c r="XC3" s="12" t="s">
        <v>2</v>
      </c>
      <c r="XD3" s="13" t="s">
        <v>3</v>
      </c>
      <c r="XE3" s="11" t="s">
        <v>4</v>
      </c>
      <c r="XF3" s="11" t="s">
        <v>5</v>
      </c>
      <c r="XG3" s="11" t="s">
        <v>6</v>
      </c>
      <c r="XH3" s="11" t="s">
        <v>0</v>
      </c>
      <c r="XI3" s="11" t="s">
        <v>1</v>
      </c>
      <c r="XJ3" s="12" t="s">
        <v>2</v>
      </c>
      <c r="XK3" s="13" t="s">
        <v>3</v>
      </c>
      <c r="XL3" s="11" t="s">
        <v>4</v>
      </c>
      <c r="XM3" s="11" t="s">
        <v>5</v>
      </c>
      <c r="XN3" s="11" t="s">
        <v>6</v>
      </c>
      <c r="XO3" s="11" t="s">
        <v>0</v>
      </c>
      <c r="XP3" s="14" t="s">
        <v>1</v>
      </c>
      <c r="XQ3" s="15" t="s">
        <v>2</v>
      </c>
      <c r="XR3" s="13" t="s">
        <v>3</v>
      </c>
      <c r="XS3" s="11" t="s">
        <v>4</v>
      </c>
      <c r="XT3" s="11" t="s">
        <v>5</v>
      </c>
      <c r="XU3" s="11" t="s">
        <v>6</v>
      </c>
      <c r="XV3" s="11" t="s">
        <v>0</v>
      </c>
      <c r="XW3" s="11" t="s">
        <v>1</v>
      </c>
      <c r="XX3" s="12" t="s">
        <v>2</v>
      </c>
      <c r="XY3" s="13" t="s">
        <v>3</v>
      </c>
      <c r="XZ3" s="11" t="s">
        <v>4</v>
      </c>
      <c r="YA3" s="11" t="s">
        <v>5</v>
      </c>
      <c r="YB3" s="11" t="s">
        <v>6</v>
      </c>
      <c r="YC3" s="11" t="s">
        <v>0</v>
      </c>
      <c r="YD3" s="11" t="s">
        <v>1</v>
      </c>
      <c r="YE3" s="12" t="s">
        <v>2</v>
      </c>
      <c r="YF3" s="13" t="s">
        <v>3</v>
      </c>
      <c r="YG3" s="11" t="s">
        <v>4</v>
      </c>
      <c r="YH3" s="11" t="s">
        <v>5</v>
      </c>
      <c r="YI3" s="11" t="s">
        <v>6</v>
      </c>
      <c r="YJ3" s="11" t="s">
        <v>0</v>
      </c>
      <c r="YK3" s="11" t="s">
        <v>1</v>
      </c>
      <c r="YL3" s="12" t="s">
        <v>2</v>
      </c>
      <c r="YM3" s="13" t="s">
        <v>3</v>
      </c>
      <c r="YN3" s="11" t="s">
        <v>4</v>
      </c>
      <c r="YO3" s="11" t="s">
        <v>5</v>
      </c>
      <c r="YP3" s="11" t="s">
        <v>6</v>
      </c>
      <c r="YQ3" s="11" t="s">
        <v>0</v>
      </c>
      <c r="YR3" s="11" t="s">
        <v>1</v>
      </c>
      <c r="YS3" s="12" t="s">
        <v>2</v>
      </c>
      <c r="YT3" s="13" t="s">
        <v>3</v>
      </c>
      <c r="YU3" s="11" t="s">
        <v>4</v>
      </c>
      <c r="YV3" s="11" t="s">
        <v>5</v>
      </c>
      <c r="YW3" s="11" t="s">
        <v>6</v>
      </c>
      <c r="YX3" s="11" t="s">
        <v>0</v>
      </c>
      <c r="YY3" s="11" t="s">
        <v>1</v>
      </c>
      <c r="YZ3" s="12" t="s">
        <v>2</v>
      </c>
      <c r="ZA3" s="13" t="s">
        <v>3</v>
      </c>
      <c r="ZB3" s="16" t="s">
        <v>4</v>
      </c>
      <c r="ZC3" s="16" t="s">
        <v>5</v>
      </c>
      <c r="ZD3" s="16" t="s">
        <v>6</v>
      </c>
      <c r="ZE3" s="16" t="s">
        <v>0</v>
      </c>
      <c r="ZF3" s="16" t="s">
        <v>1</v>
      </c>
      <c r="ZG3" s="17" t="s">
        <v>2</v>
      </c>
      <c r="ZH3" s="18" t="s">
        <v>3</v>
      </c>
      <c r="ZI3" s="16" t="s">
        <v>4</v>
      </c>
      <c r="ZJ3" s="16" t="s">
        <v>5</v>
      </c>
      <c r="ZK3" s="16" t="s">
        <v>6</v>
      </c>
      <c r="ZL3" s="16" t="s">
        <v>0</v>
      </c>
      <c r="ZM3" s="16" t="s">
        <v>1</v>
      </c>
      <c r="ZN3" s="17" t="s">
        <v>2</v>
      </c>
      <c r="ZO3" s="18" t="s">
        <v>3</v>
      </c>
      <c r="ZP3" s="16" t="s">
        <v>4</v>
      </c>
      <c r="ZQ3" s="16" t="s">
        <v>5</v>
      </c>
      <c r="ZR3" s="16" t="s">
        <v>6</v>
      </c>
      <c r="ZS3" s="16" t="s">
        <v>0</v>
      </c>
      <c r="ZT3" s="16" t="s">
        <v>1</v>
      </c>
      <c r="ZU3" s="17" t="s">
        <v>2</v>
      </c>
      <c r="ZV3" s="18" t="s">
        <v>3</v>
      </c>
      <c r="ZW3" s="16" t="s">
        <v>4</v>
      </c>
      <c r="ZX3" s="16" t="s">
        <v>5</v>
      </c>
      <c r="ZY3" s="16" t="s">
        <v>6</v>
      </c>
      <c r="ZZ3" s="16" t="s">
        <v>0</v>
      </c>
      <c r="AAA3" s="16" t="s">
        <v>1</v>
      </c>
      <c r="AAB3" s="17" t="s">
        <v>2</v>
      </c>
      <c r="AAC3" s="18" t="s">
        <v>3</v>
      </c>
      <c r="AAD3" s="16" t="s">
        <v>4</v>
      </c>
      <c r="AAE3" s="16" t="s">
        <v>5</v>
      </c>
      <c r="AAF3" s="16" t="s">
        <v>6</v>
      </c>
      <c r="AAG3" s="16" t="s">
        <v>0</v>
      </c>
      <c r="AAH3" s="16" t="s">
        <v>1</v>
      </c>
      <c r="AAI3" s="17" t="s">
        <v>2</v>
      </c>
      <c r="AAJ3" s="18" t="s">
        <v>3</v>
      </c>
      <c r="AAK3" s="16" t="s">
        <v>4</v>
      </c>
      <c r="AAL3" s="16" t="s">
        <v>5</v>
      </c>
      <c r="AAM3" s="16" t="s">
        <v>6</v>
      </c>
      <c r="AAN3" s="16" t="s">
        <v>0</v>
      </c>
      <c r="AAO3" s="16" t="s">
        <v>1</v>
      </c>
      <c r="AAP3" s="17" t="s">
        <v>2</v>
      </c>
      <c r="AAQ3" s="18" t="s">
        <v>3</v>
      </c>
      <c r="AAR3" s="16" t="s">
        <v>4</v>
      </c>
      <c r="AAS3" s="16" t="s">
        <v>5</v>
      </c>
      <c r="AAT3" s="16" t="s">
        <v>6</v>
      </c>
      <c r="AAU3" s="16" t="s">
        <v>0</v>
      </c>
      <c r="AAV3" s="16" t="s">
        <v>1</v>
      </c>
      <c r="AAW3" s="17" t="s">
        <v>2</v>
      </c>
      <c r="AAX3" s="18" t="s">
        <v>3</v>
      </c>
      <c r="AAY3" s="16" t="s">
        <v>4</v>
      </c>
      <c r="AAZ3" s="16" t="s">
        <v>5</v>
      </c>
      <c r="ABA3" s="16" t="s">
        <v>6</v>
      </c>
      <c r="ABB3" s="16" t="s">
        <v>0</v>
      </c>
      <c r="ABC3" s="16" t="s">
        <v>1</v>
      </c>
      <c r="ABD3" s="17" t="s">
        <v>2</v>
      </c>
      <c r="ABE3" s="18" t="s">
        <v>3</v>
      </c>
      <c r="ABF3" s="16" t="s">
        <v>4</v>
      </c>
      <c r="ABG3" s="16" t="s">
        <v>5</v>
      </c>
      <c r="ABH3" s="16" t="s">
        <v>6</v>
      </c>
      <c r="ABI3" s="16" t="s">
        <v>0</v>
      </c>
      <c r="ABJ3" s="16" t="s">
        <v>1</v>
      </c>
      <c r="ABK3" s="17" t="s">
        <v>2</v>
      </c>
      <c r="ABL3" s="18" t="s">
        <v>3</v>
      </c>
      <c r="ABM3" s="16" t="s">
        <v>4</v>
      </c>
      <c r="ABN3" s="16" t="s">
        <v>5</v>
      </c>
      <c r="ABO3" s="16" t="s">
        <v>6</v>
      </c>
      <c r="ABP3" s="16" t="s">
        <v>0</v>
      </c>
      <c r="ABQ3" s="16" t="s">
        <v>1</v>
      </c>
      <c r="ABR3" s="17" t="s">
        <v>2</v>
      </c>
      <c r="ABS3" s="18" t="s">
        <v>3</v>
      </c>
      <c r="ABT3" s="16" t="s">
        <v>4</v>
      </c>
      <c r="ABU3" s="16" t="s">
        <v>5</v>
      </c>
      <c r="ABV3" s="16" t="s">
        <v>6</v>
      </c>
      <c r="ABW3" s="16" t="s">
        <v>0</v>
      </c>
      <c r="ABX3" s="16" t="s">
        <v>1</v>
      </c>
      <c r="ABY3" s="17" t="s">
        <v>2</v>
      </c>
      <c r="ABZ3" s="18" t="s">
        <v>3</v>
      </c>
      <c r="ACA3" s="16" t="s">
        <v>4</v>
      </c>
      <c r="ACB3" s="16" t="s">
        <v>5</v>
      </c>
      <c r="ACC3" s="16" t="s">
        <v>6</v>
      </c>
      <c r="ACD3" s="16" t="s">
        <v>0</v>
      </c>
      <c r="ACE3" s="16" t="s">
        <v>1</v>
      </c>
      <c r="ACF3" s="17" t="s">
        <v>2</v>
      </c>
      <c r="ACG3" s="18" t="s">
        <v>3</v>
      </c>
      <c r="ACH3" s="16" t="s">
        <v>4</v>
      </c>
      <c r="ACI3" s="16" t="s">
        <v>5</v>
      </c>
      <c r="ACJ3" s="16" t="s">
        <v>6</v>
      </c>
      <c r="ACK3" s="16" t="s">
        <v>0</v>
      </c>
      <c r="ACL3" s="16" t="s">
        <v>1</v>
      </c>
      <c r="ACM3" s="17" t="s">
        <v>2</v>
      </c>
      <c r="ACN3" s="18" t="s">
        <v>3</v>
      </c>
      <c r="ACO3" s="16" t="s">
        <v>4</v>
      </c>
      <c r="ACP3" s="16" t="s">
        <v>5</v>
      </c>
      <c r="ACQ3" s="16" t="s">
        <v>6</v>
      </c>
      <c r="ACR3" s="16" t="s">
        <v>0</v>
      </c>
      <c r="ACS3" s="16" t="s">
        <v>1</v>
      </c>
      <c r="ACT3" s="17" t="s">
        <v>2</v>
      </c>
      <c r="ACU3" s="18" t="s">
        <v>3</v>
      </c>
      <c r="ACV3" s="16" t="s">
        <v>4</v>
      </c>
      <c r="ACW3" s="16" t="s">
        <v>5</v>
      </c>
      <c r="ACX3" s="16" t="s">
        <v>6</v>
      </c>
      <c r="ACY3" s="16" t="s">
        <v>0</v>
      </c>
      <c r="ACZ3" s="16" t="s">
        <v>1</v>
      </c>
      <c r="ADA3" s="17" t="s">
        <v>2</v>
      </c>
      <c r="ADB3" s="18" t="s">
        <v>3</v>
      </c>
      <c r="ADC3" s="16" t="s">
        <v>4</v>
      </c>
      <c r="ADD3" s="16" t="s">
        <v>5</v>
      </c>
      <c r="ADE3" s="16" t="s">
        <v>6</v>
      </c>
      <c r="ADF3" s="16" t="s">
        <v>0</v>
      </c>
      <c r="ADG3" s="16" t="s">
        <v>1</v>
      </c>
      <c r="ADH3" s="17" t="s">
        <v>2</v>
      </c>
      <c r="ADI3" s="18" t="s">
        <v>3</v>
      </c>
      <c r="ADJ3" s="16" t="s">
        <v>4</v>
      </c>
      <c r="ADK3" s="16" t="s">
        <v>5</v>
      </c>
      <c r="ADL3" s="16" t="s">
        <v>6</v>
      </c>
      <c r="ADM3" s="16" t="s">
        <v>0</v>
      </c>
      <c r="ADN3" s="16" t="s">
        <v>1</v>
      </c>
      <c r="ADO3" s="17" t="s">
        <v>2</v>
      </c>
      <c r="ADP3" s="18" t="s">
        <v>3</v>
      </c>
      <c r="ADQ3" s="16" t="s">
        <v>4</v>
      </c>
      <c r="ADR3" s="16" t="s">
        <v>5</v>
      </c>
      <c r="ADS3" s="16" t="s">
        <v>6</v>
      </c>
      <c r="ADT3" s="16" t="s">
        <v>0</v>
      </c>
      <c r="ADU3" s="16" t="s">
        <v>1</v>
      </c>
      <c r="ADV3" s="17" t="s">
        <v>2</v>
      </c>
      <c r="ADW3" s="18" t="s">
        <v>3</v>
      </c>
      <c r="ADX3" s="16" t="s">
        <v>4</v>
      </c>
      <c r="ADY3" s="16" t="s">
        <v>5</v>
      </c>
      <c r="ADZ3" s="16" t="s">
        <v>6</v>
      </c>
      <c r="AEA3" s="16" t="s">
        <v>0</v>
      </c>
      <c r="AEB3" s="16" t="s">
        <v>1</v>
      </c>
      <c r="AEC3" s="17" t="s">
        <v>2</v>
      </c>
      <c r="AED3" s="18" t="s">
        <v>3</v>
      </c>
      <c r="AEE3" s="16" t="s">
        <v>4</v>
      </c>
      <c r="AEF3" s="16" t="s">
        <v>5</v>
      </c>
      <c r="AEG3" s="16" t="s">
        <v>6</v>
      </c>
      <c r="AEH3" s="16" t="s">
        <v>0</v>
      </c>
      <c r="AEI3" s="16" t="s">
        <v>1</v>
      </c>
      <c r="AEJ3" s="17" t="s">
        <v>2</v>
      </c>
      <c r="AEK3" s="18" t="s">
        <v>3</v>
      </c>
      <c r="AEL3" s="16" t="s">
        <v>4</v>
      </c>
      <c r="AEM3" s="16" t="s">
        <v>5</v>
      </c>
      <c r="AEN3" s="16" t="s">
        <v>6</v>
      </c>
      <c r="AEO3" s="16" t="s">
        <v>0</v>
      </c>
      <c r="AEP3" s="16" t="s">
        <v>1</v>
      </c>
      <c r="AEQ3" s="17" t="s">
        <v>2</v>
      </c>
      <c r="AER3" s="18" t="s">
        <v>3</v>
      </c>
      <c r="AES3" s="16" t="s">
        <v>4</v>
      </c>
      <c r="AET3" s="16" t="s">
        <v>5</v>
      </c>
      <c r="AEU3" s="16" t="s">
        <v>6</v>
      </c>
      <c r="AEV3" s="16" t="s">
        <v>0</v>
      </c>
      <c r="AEW3" s="16" t="s">
        <v>1</v>
      </c>
      <c r="AEX3" s="17" t="s">
        <v>2</v>
      </c>
      <c r="AEY3" s="18" t="s">
        <v>3</v>
      </c>
      <c r="AEZ3" s="16" t="s">
        <v>4</v>
      </c>
      <c r="AFA3" s="16" t="s">
        <v>5</v>
      </c>
      <c r="AFB3" s="16" t="s">
        <v>6</v>
      </c>
      <c r="AFC3" s="16" t="s">
        <v>0</v>
      </c>
      <c r="AFD3" s="16" t="s">
        <v>1</v>
      </c>
      <c r="AFE3" s="17" t="s">
        <v>2</v>
      </c>
      <c r="AFF3" s="18" t="s">
        <v>3</v>
      </c>
      <c r="AFG3" s="16" t="s">
        <v>4</v>
      </c>
      <c r="AFH3" s="16" t="s">
        <v>5</v>
      </c>
      <c r="AFI3" s="16" t="s">
        <v>6</v>
      </c>
      <c r="AFJ3" s="16" t="s">
        <v>0</v>
      </c>
      <c r="AFK3" s="16" t="s">
        <v>1</v>
      </c>
      <c r="AFL3" s="17" t="s">
        <v>2</v>
      </c>
      <c r="AFM3" s="18" t="s">
        <v>3</v>
      </c>
      <c r="AFN3" s="16" t="s">
        <v>4</v>
      </c>
      <c r="AFO3" s="16" t="s">
        <v>5</v>
      </c>
      <c r="AFP3" s="16" t="s">
        <v>6</v>
      </c>
      <c r="AFQ3" s="16" t="s">
        <v>0</v>
      </c>
      <c r="AFR3" s="16" t="s">
        <v>1</v>
      </c>
      <c r="AFS3" s="17" t="s">
        <v>2</v>
      </c>
      <c r="AFT3" s="18" t="s">
        <v>3</v>
      </c>
      <c r="AFU3" s="16" t="s">
        <v>4</v>
      </c>
      <c r="AFV3" s="16" t="s">
        <v>5</v>
      </c>
      <c r="AFW3" s="16" t="s">
        <v>6</v>
      </c>
      <c r="AFX3" s="16" t="s">
        <v>0</v>
      </c>
      <c r="AFY3" s="16" t="s">
        <v>1</v>
      </c>
      <c r="AFZ3" s="17" t="s">
        <v>2</v>
      </c>
      <c r="AGA3" s="18" t="s">
        <v>3</v>
      </c>
      <c r="AGB3" s="16" t="s">
        <v>4</v>
      </c>
      <c r="AGC3" s="16" t="s">
        <v>5</v>
      </c>
      <c r="AGD3" s="16" t="s">
        <v>6</v>
      </c>
      <c r="AGE3" s="16" t="s">
        <v>0</v>
      </c>
      <c r="AGF3" s="16" t="s">
        <v>1</v>
      </c>
      <c r="AGG3" s="17" t="s">
        <v>2</v>
      </c>
      <c r="AGH3" s="18" t="s">
        <v>3</v>
      </c>
      <c r="AGI3" s="16" t="s">
        <v>4</v>
      </c>
      <c r="AGJ3" s="16" t="s">
        <v>5</v>
      </c>
      <c r="AGK3" s="16" t="s">
        <v>6</v>
      </c>
      <c r="AGL3" s="16" t="s">
        <v>0</v>
      </c>
      <c r="AGM3" s="16" t="s">
        <v>1</v>
      </c>
      <c r="AGN3" s="17" t="s">
        <v>2</v>
      </c>
      <c r="AGO3" s="18" t="s">
        <v>3</v>
      </c>
      <c r="AGP3" s="16" t="s">
        <v>4</v>
      </c>
      <c r="AGQ3" s="16" t="s">
        <v>5</v>
      </c>
      <c r="AGR3" s="16" t="s">
        <v>6</v>
      </c>
      <c r="AGS3" s="16" t="s">
        <v>0</v>
      </c>
      <c r="AGT3" s="16" t="s">
        <v>1</v>
      </c>
      <c r="AGU3" s="17" t="s">
        <v>2</v>
      </c>
      <c r="AGV3" s="18" t="s">
        <v>3</v>
      </c>
      <c r="AGW3" s="16" t="s">
        <v>4</v>
      </c>
      <c r="AGX3" s="16" t="s">
        <v>5</v>
      </c>
      <c r="AGY3" s="16" t="s">
        <v>6</v>
      </c>
      <c r="AGZ3" s="16" t="s">
        <v>0</v>
      </c>
      <c r="AHA3" s="16" t="s">
        <v>1</v>
      </c>
      <c r="AHB3" s="17" t="s">
        <v>2</v>
      </c>
      <c r="AHC3" s="18" t="s">
        <v>3</v>
      </c>
      <c r="AHD3" s="16" t="s">
        <v>4</v>
      </c>
      <c r="AHE3" s="16" t="s">
        <v>5</v>
      </c>
      <c r="AHF3" s="16" t="s">
        <v>6</v>
      </c>
      <c r="AHG3" s="16" t="s">
        <v>0</v>
      </c>
      <c r="AHH3" s="16" t="s">
        <v>1</v>
      </c>
      <c r="AHI3" s="17" t="s">
        <v>2</v>
      </c>
      <c r="AHJ3" s="18" t="s">
        <v>3</v>
      </c>
      <c r="AHK3" s="16" t="s">
        <v>4</v>
      </c>
      <c r="AHL3" s="16" t="s">
        <v>5</v>
      </c>
      <c r="AHM3" s="16" t="s">
        <v>6</v>
      </c>
      <c r="AHN3" s="16" t="s">
        <v>0</v>
      </c>
      <c r="AHO3" s="16" t="s">
        <v>1</v>
      </c>
      <c r="AHP3" s="17" t="s">
        <v>2</v>
      </c>
      <c r="AHQ3" s="18" t="s">
        <v>3</v>
      </c>
      <c r="AHR3" s="16" t="s">
        <v>4</v>
      </c>
      <c r="AHS3" s="16" t="s">
        <v>5</v>
      </c>
      <c r="AHT3" s="16" t="s">
        <v>6</v>
      </c>
      <c r="AHU3" s="16" t="s">
        <v>0</v>
      </c>
      <c r="AHV3" s="16" t="s">
        <v>1</v>
      </c>
      <c r="AHW3" s="17" t="s">
        <v>2</v>
      </c>
      <c r="AHX3" s="18" t="s">
        <v>3</v>
      </c>
      <c r="AHY3" s="16" t="s">
        <v>4</v>
      </c>
      <c r="AHZ3" s="16" t="s">
        <v>5</v>
      </c>
      <c r="AIA3" s="16" t="s">
        <v>6</v>
      </c>
      <c r="AIB3" s="16" t="s">
        <v>0</v>
      </c>
      <c r="AIC3" s="16" t="s">
        <v>1</v>
      </c>
      <c r="AID3" s="17" t="s">
        <v>2</v>
      </c>
      <c r="AIE3" s="18" t="s">
        <v>3</v>
      </c>
      <c r="AIF3" s="16" t="s">
        <v>4</v>
      </c>
      <c r="AIG3" s="16" t="s">
        <v>5</v>
      </c>
      <c r="AIH3" s="16" t="s">
        <v>6</v>
      </c>
      <c r="AII3" s="16" t="s">
        <v>0</v>
      </c>
      <c r="AIJ3" s="16" t="s">
        <v>1</v>
      </c>
      <c r="AIK3" s="17" t="s">
        <v>2</v>
      </c>
      <c r="AIL3" s="18" t="s">
        <v>3</v>
      </c>
      <c r="AIM3" s="16" t="s">
        <v>4</v>
      </c>
      <c r="AIN3" s="16" t="s">
        <v>5</v>
      </c>
      <c r="AIO3" s="16" t="s">
        <v>6</v>
      </c>
      <c r="AIP3" s="16" t="s">
        <v>0</v>
      </c>
      <c r="AIQ3" s="16" t="s">
        <v>1</v>
      </c>
      <c r="AIR3" s="17" t="s">
        <v>2</v>
      </c>
      <c r="AIS3" s="18" t="s">
        <v>3</v>
      </c>
      <c r="AIT3" s="16" t="s">
        <v>4</v>
      </c>
      <c r="AIU3" s="16" t="s">
        <v>5</v>
      </c>
      <c r="AIV3" s="16" t="s">
        <v>6</v>
      </c>
      <c r="AIW3" s="16" t="s">
        <v>0</v>
      </c>
      <c r="AIX3" s="16" t="s">
        <v>1</v>
      </c>
      <c r="AIY3" s="17" t="s">
        <v>2</v>
      </c>
      <c r="AIZ3" s="18" t="s">
        <v>3</v>
      </c>
      <c r="AJA3" s="16" t="s">
        <v>4</v>
      </c>
      <c r="AJB3" s="16" t="s">
        <v>5</v>
      </c>
      <c r="AJC3" s="16" t="s">
        <v>6</v>
      </c>
      <c r="AJD3" s="16" t="s">
        <v>0</v>
      </c>
      <c r="AJE3" s="16" t="s">
        <v>1</v>
      </c>
      <c r="AJF3" s="17" t="s">
        <v>2</v>
      </c>
      <c r="AJG3" s="18" t="s">
        <v>3</v>
      </c>
      <c r="AJH3" s="16" t="s">
        <v>4</v>
      </c>
      <c r="AJI3" s="16" t="s">
        <v>5</v>
      </c>
      <c r="AJJ3" s="16" t="s">
        <v>6</v>
      </c>
      <c r="AJK3" s="16" t="s">
        <v>0</v>
      </c>
      <c r="AJL3" s="16" t="s">
        <v>1</v>
      </c>
      <c r="AJM3" s="17" t="s">
        <v>2</v>
      </c>
      <c r="AJN3" s="18" t="s">
        <v>3</v>
      </c>
      <c r="AJO3" s="16" t="s">
        <v>4</v>
      </c>
      <c r="AJP3" s="16" t="s">
        <v>5</v>
      </c>
      <c r="AJQ3" s="16" t="s">
        <v>6</v>
      </c>
      <c r="AJR3" s="16" t="s">
        <v>0</v>
      </c>
      <c r="AJS3" s="16" t="s">
        <v>1</v>
      </c>
      <c r="AJT3" s="17" t="s">
        <v>2</v>
      </c>
      <c r="AJU3" s="18" t="s">
        <v>3</v>
      </c>
      <c r="AJV3" s="16" t="s">
        <v>4</v>
      </c>
      <c r="AJW3" s="16" t="s">
        <v>5</v>
      </c>
      <c r="AJX3" s="16" t="s">
        <v>6</v>
      </c>
      <c r="AJY3" s="16" t="s">
        <v>0</v>
      </c>
      <c r="AJZ3" s="16" t="s">
        <v>1</v>
      </c>
      <c r="AKA3" s="17" t="s">
        <v>2</v>
      </c>
      <c r="AKB3" s="18" t="s">
        <v>3</v>
      </c>
      <c r="AKC3" s="16" t="s">
        <v>4</v>
      </c>
      <c r="AKD3" s="16" t="s">
        <v>5</v>
      </c>
      <c r="AKE3" s="16" t="s">
        <v>6</v>
      </c>
      <c r="AKF3" s="16" t="s">
        <v>0</v>
      </c>
      <c r="AKG3" s="16" t="s">
        <v>1</v>
      </c>
      <c r="AKH3" s="17" t="s">
        <v>2</v>
      </c>
      <c r="AKI3" s="18" t="s">
        <v>3</v>
      </c>
      <c r="AKJ3" s="16" t="s">
        <v>4</v>
      </c>
      <c r="AKK3" s="16" t="s">
        <v>5</v>
      </c>
      <c r="AKL3" s="16" t="s">
        <v>6</v>
      </c>
      <c r="AKM3" s="16" t="s">
        <v>0</v>
      </c>
      <c r="AKN3" s="16" t="s">
        <v>1</v>
      </c>
      <c r="AKO3" s="17" t="s">
        <v>2</v>
      </c>
      <c r="AKP3" s="18" t="s">
        <v>3</v>
      </c>
      <c r="AKQ3" s="16" t="s">
        <v>4</v>
      </c>
      <c r="AKR3" s="16" t="s">
        <v>5</v>
      </c>
      <c r="AKS3" s="16" t="s">
        <v>6</v>
      </c>
      <c r="AKT3" s="16" t="s">
        <v>0</v>
      </c>
      <c r="AKU3" s="16" t="s">
        <v>1</v>
      </c>
      <c r="AKV3" s="17" t="s">
        <v>2</v>
      </c>
      <c r="AKW3" s="18" t="s">
        <v>3</v>
      </c>
      <c r="AKX3" s="16" t="s">
        <v>4</v>
      </c>
      <c r="AKY3" s="16" t="s">
        <v>5</v>
      </c>
      <c r="AKZ3" s="16" t="s">
        <v>6</v>
      </c>
      <c r="ALA3" s="16" t="s">
        <v>0</v>
      </c>
      <c r="ALB3" s="16" t="s">
        <v>1</v>
      </c>
      <c r="ALC3" s="17" t="s">
        <v>2</v>
      </c>
      <c r="ALD3" s="18" t="s">
        <v>3</v>
      </c>
      <c r="ALE3" s="16" t="s">
        <v>4</v>
      </c>
      <c r="ALF3" s="16" t="s">
        <v>5</v>
      </c>
      <c r="ALG3" s="16" t="s">
        <v>6</v>
      </c>
      <c r="ALH3" s="16" t="s">
        <v>0</v>
      </c>
      <c r="ALI3" s="16" t="s">
        <v>1</v>
      </c>
      <c r="ALJ3" s="17" t="s">
        <v>2</v>
      </c>
      <c r="ALK3" s="18" t="s">
        <v>3</v>
      </c>
      <c r="ALL3" s="16" t="s">
        <v>4</v>
      </c>
      <c r="ALM3" s="16" t="s">
        <v>5</v>
      </c>
      <c r="ALN3" s="16" t="s">
        <v>6</v>
      </c>
      <c r="ALO3" s="16" t="s">
        <v>0</v>
      </c>
      <c r="ALP3" s="16" t="s">
        <v>1</v>
      </c>
      <c r="ALQ3" s="17" t="s">
        <v>2</v>
      </c>
      <c r="ALR3" s="18" t="s">
        <v>3</v>
      </c>
      <c r="ALS3" s="16" t="s">
        <v>4</v>
      </c>
      <c r="ALT3" s="16" t="s">
        <v>5</v>
      </c>
      <c r="ALU3" s="16" t="s">
        <v>6</v>
      </c>
      <c r="ALV3" s="16" t="s">
        <v>0</v>
      </c>
      <c r="ALW3" s="16" t="s">
        <v>1</v>
      </c>
      <c r="ALX3" s="17" t="s">
        <v>2</v>
      </c>
      <c r="ALY3" s="18" t="s">
        <v>3</v>
      </c>
      <c r="ALZ3" s="16" t="s">
        <v>4</v>
      </c>
      <c r="AMA3" s="16" t="s">
        <v>5</v>
      </c>
      <c r="AMB3" s="16" t="s">
        <v>6</v>
      </c>
      <c r="AMC3" s="16" t="s">
        <v>0</v>
      </c>
      <c r="AMD3" s="16" t="s">
        <v>1</v>
      </c>
      <c r="AME3" s="17" t="s">
        <v>2</v>
      </c>
      <c r="AMF3" s="18" t="s">
        <v>3</v>
      </c>
      <c r="AMG3" s="16" t="s">
        <v>4</v>
      </c>
      <c r="AMH3" s="16" t="s">
        <v>5</v>
      </c>
      <c r="AMI3" s="16" t="s">
        <v>6</v>
      </c>
      <c r="AMJ3" s="16" t="s">
        <v>0</v>
      </c>
      <c r="AMK3" s="16" t="s">
        <v>1</v>
      </c>
      <c r="AML3" s="17" t="s">
        <v>2</v>
      </c>
      <c r="AMM3" s="18" t="s">
        <v>3</v>
      </c>
      <c r="AMN3" s="16" t="s">
        <v>4</v>
      </c>
      <c r="AMO3" s="16" t="s">
        <v>5</v>
      </c>
      <c r="AMP3" s="16" t="s">
        <v>6</v>
      </c>
      <c r="AMQ3" s="16" t="s">
        <v>0</v>
      </c>
      <c r="AMR3" s="16" t="s">
        <v>1</v>
      </c>
      <c r="AMS3" s="17" t="s">
        <v>2</v>
      </c>
      <c r="AMT3" s="18" t="s">
        <v>3</v>
      </c>
      <c r="AMU3" s="16" t="s">
        <v>4</v>
      </c>
      <c r="AMV3" s="16" t="s">
        <v>5</v>
      </c>
      <c r="AMW3" s="16" t="s">
        <v>6</v>
      </c>
      <c r="AMX3" s="16" t="s">
        <v>0</v>
      </c>
      <c r="AMY3" s="16" t="s">
        <v>1</v>
      </c>
      <c r="AMZ3" s="17" t="s">
        <v>2</v>
      </c>
      <c r="ANA3" s="18" t="s">
        <v>3</v>
      </c>
      <c r="ANB3" s="16" t="s">
        <v>4</v>
      </c>
      <c r="ANC3" s="16" t="s">
        <v>5</v>
      </c>
      <c r="AND3" s="16" t="s">
        <v>6</v>
      </c>
      <c r="ANE3" s="16" t="s">
        <v>0</v>
      </c>
      <c r="ANF3" s="16" t="s">
        <v>1</v>
      </c>
      <c r="ANG3" s="17" t="s">
        <v>2</v>
      </c>
      <c r="ANH3" s="18" t="s">
        <v>3</v>
      </c>
      <c r="ANI3" s="16" t="s">
        <v>4</v>
      </c>
      <c r="ANJ3" s="16" t="s">
        <v>5</v>
      </c>
      <c r="ANK3" s="16" t="s">
        <v>6</v>
      </c>
      <c r="ANL3" s="16" t="s">
        <v>0</v>
      </c>
      <c r="ANM3" s="16" t="s">
        <v>1</v>
      </c>
      <c r="ANN3" s="17" t="s">
        <v>2</v>
      </c>
      <c r="ANO3" s="18" t="s">
        <v>3</v>
      </c>
      <c r="ANP3" s="16" t="s">
        <v>4</v>
      </c>
      <c r="ANQ3" s="16" t="s">
        <v>5</v>
      </c>
      <c r="ANR3" s="16" t="s">
        <v>6</v>
      </c>
      <c r="ANS3" s="16" t="s">
        <v>0</v>
      </c>
      <c r="ANT3" s="16" t="s">
        <v>1</v>
      </c>
      <c r="ANU3" s="17" t="s">
        <v>2</v>
      </c>
      <c r="ANV3" s="18" t="s">
        <v>3</v>
      </c>
      <c r="ANW3" s="16" t="s">
        <v>4</v>
      </c>
      <c r="ANX3" s="16" t="s">
        <v>5</v>
      </c>
      <c r="ANY3" s="16" t="s">
        <v>6</v>
      </c>
      <c r="ANZ3" s="16" t="s">
        <v>0</v>
      </c>
      <c r="AOA3" s="16" t="s">
        <v>1</v>
      </c>
      <c r="AOB3" s="17" t="s">
        <v>2</v>
      </c>
      <c r="AOC3" s="18" t="s">
        <v>3</v>
      </c>
      <c r="AOD3" s="16" t="s">
        <v>4</v>
      </c>
      <c r="AOE3" s="16" t="s">
        <v>5</v>
      </c>
      <c r="AOF3" s="16" t="s">
        <v>6</v>
      </c>
      <c r="AOG3" s="16" t="s">
        <v>0</v>
      </c>
      <c r="AOH3" s="16" t="s">
        <v>1</v>
      </c>
      <c r="AOI3" s="17" t="s">
        <v>2</v>
      </c>
      <c r="AOJ3" s="18" t="s">
        <v>3</v>
      </c>
      <c r="AOK3" s="16" t="s">
        <v>4</v>
      </c>
      <c r="AOL3" s="16" t="s">
        <v>5</v>
      </c>
      <c r="AOM3" s="16" t="s">
        <v>6</v>
      </c>
      <c r="AON3" s="16" t="s">
        <v>0</v>
      </c>
      <c r="AOO3" s="16" t="s">
        <v>1</v>
      </c>
      <c r="AOP3" s="17" t="s">
        <v>2</v>
      </c>
      <c r="AOQ3" s="18" t="s">
        <v>3</v>
      </c>
      <c r="AOR3" s="16" t="s">
        <v>4</v>
      </c>
      <c r="AOS3" s="16" t="s">
        <v>5</v>
      </c>
      <c r="AOT3" s="16" t="s">
        <v>6</v>
      </c>
      <c r="AOU3" s="16" t="s">
        <v>0</v>
      </c>
      <c r="AOV3" s="16" t="s">
        <v>1</v>
      </c>
      <c r="AOW3" s="17" t="s">
        <v>2</v>
      </c>
      <c r="AOX3" s="18" t="s">
        <v>3</v>
      </c>
      <c r="AOY3" s="16" t="s">
        <v>4</v>
      </c>
      <c r="AOZ3" s="16" t="s">
        <v>5</v>
      </c>
      <c r="APA3" s="16" t="s">
        <v>6</v>
      </c>
      <c r="APB3" s="16" t="s">
        <v>0</v>
      </c>
      <c r="APC3" s="16" t="s">
        <v>1</v>
      </c>
      <c r="APD3" s="17" t="s">
        <v>2</v>
      </c>
    </row>
    <row r="4">
      <c r="A4" s="19" t="s">
        <v>7</v>
      </c>
      <c r="B4" s="20" t="s">
        <v>8</v>
      </c>
      <c r="C4" s="21"/>
      <c r="D4" s="21"/>
      <c r="E4" s="21"/>
      <c r="F4" s="21"/>
      <c r="G4" s="21"/>
      <c r="H4" s="22"/>
      <c r="I4" s="20" t="s">
        <v>9</v>
      </c>
      <c r="J4" s="21"/>
      <c r="K4" s="21"/>
      <c r="L4" s="23" t="s">
        <v>10</v>
      </c>
      <c r="M4" s="21"/>
      <c r="N4" s="21"/>
      <c r="O4" s="22"/>
      <c r="P4" s="20" t="s">
        <v>11</v>
      </c>
      <c r="Q4" s="24" t="str">
        <f>HYPERLINK("https://fantasy.premierleague.com/fixtures/1","GW 1")</f>
        <v>GW 1</v>
      </c>
      <c r="R4" s="25"/>
      <c r="S4" s="10"/>
      <c r="T4" s="26"/>
      <c r="U4" s="26"/>
      <c r="V4" s="27" t="s">
        <v>12</v>
      </c>
      <c r="W4" s="20" t="s">
        <v>13</v>
      </c>
      <c r="X4" s="28"/>
      <c r="Y4" s="24" t="str">
        <f>HYPERLINK("https://fantasy.premierleague.com/fixtures/2","GW 2")</f>
        <v>GW 2</v>
      </c>
      <c r="Z4" s="25"/>
      <c r="AA4" s="10"/>
      <c r="AB4" s="26"/>
      <c r="AC4" s="29"/>
      <c r="AD4" s="20" t="s">
        <v>14</v>
      </c>
      <c r="AE4" s="24" t="str">
        <f>HYPERLINK("https://fantasy.premierleague.com/a/fixtures/3","GW 3")</f>
        <v>GW 3</v>
      </c>
      <c r="AF4" s="25"/>
      <c r="AG4" s="10"/>
      <c r="AI4" s="30" t="s">
        <v>15</v>
      </c>
      <c r="AJ4" s="31"/>
      <c r="AK4" s="20" t="s">
        <v>16</v>
      </c>
      <c r="AL4" s="28"/>
      <c r="AM4" s="24" t="str">
        <f>HYPERLINK("https://fantasy.premierleague.com/a/fixtures/4","GW 4")</f>
        <v>GW 4</v>
      </c>
      <c r="AN4" s="10"/>
      <c r="AO4" s="32"/>
      <c r="AP4" s="25"/>
      <c r="AQ4" s="25"/>
      <c r="AR4" s="25"/>
      <c r="AS4" s="25"/>
      <c r="AT4" s="25"/>
      <c r="AU4" s="25"/>
      <c r="AV4" s="25"/>
      <c r="AW4" s="10"/>
      <c r="AX4" s="26"/>
      <c r="AY4" s="26"/>
      <c r="AZ4" s="29"/>
      <c r="BA4" s="24" t="str">
        <f>HYPERLINK("https://fantasy.premierleague.com/a/fixtures/5","GW 5")</f>
        <v>GW 5</v>
      </c>
      <c r="BB4" s="25"/>
      <c r="BC4" s="10"/>
      <c r="BD4" s="33" t="s">
        <v>17</v>
      </c>
      <c r="BE4" s="10"/>
      <c r="BF4" s="20" t="s">
        <v>17</v>
      </c>
      <c r="BG4" s="24" t="str">
        <f>HYPERLINK("https://fantasy.premierleague.com/a/fixtures/6","GW 6")</f>
        <v>GW 6</v>
      </c>
      <c r="BH4" s="25"/>
      <c r="BI4" s="10"/>
      <c r="BJ4" s="29"/>
      <c r="BK4" s="34" t="s">
        <v>18</v>
      </c>
      <c r="BL4" s="10"/>
      <c r="BM4" s="21"/>
      <c r="BN4" s="28"/>
      <c r="BO4" s="24" t="str">
        <f>HYPERLINK("https://fantasy.premierleague.com/a/fixtures/7","GW 7")</f>
        <v>GW 7</v>
      </c>
      <c r="BP4" s="25"/>
      <c r="BQ4" s="10"/>
      <c r="BR4" s="33" t="s">
        <v>19</v>
      </c>
      <c r="BS4" s="10"/>
      <c r="BT4" s="20" t="s">
        <v>19</v>
      </c>
      <c r="BV4" s="35" t="str">
        <f>HYPERLINK("https://fantasy.premierleague.com/a/fixtures/8","GW 8")</f>
        <v>GW 8</v>
      </c>
      <c r="BW4" s="31"/>
      <c r="BX4" s="32"/>
      <c r="BY4" s="25"/>
      <c r="BZ4" s="25"/>
      <c r="CA4" s="25"/>
      <c r="CB4" s="25"/>
      <c r="CC4" s="25"/>
      <c r="CD4" s="25"/>
      <c r="CE4" s="25"/>
      <c r="CF4" s="10"/>
      <c r="CG4" s="26"/>
      <c r="CH4" s="26"/>
      <c r="CI4" s="29"/>
      <c r="CJ4" s="36" t="str">
        <f>HYPERLINK("https://fantasy.premierleague.com/a/fixtures/9","GW 9")</f>
        <v>GW 9</v>
      </c>
      <c r="CK4" s="25"/>
      <c r="CL4" s="10"/>
      <c r="CM4" s="33" t="s">
        <v>20</v>
      </c>
      <c r="CN4" s="10"/>
      <c r="CO4" s="20" t="s">
        <v>20</v>
      </c>
      <c r="CP4" s="28"/>
      <c r="CQ4" s="36" t="str">
        <f>HYPERLINK("https://fantasy.premierleague.com/a/fixtures/10","GW 10")</f>
        <v>GW 10</v>
      </c>
      <c r="CR4" s="25"/>
      <c r="CS4" s="10"/>
      <c r="CT4" s="37" t="str">
        <f>HYPERLINK("http://uk.soccerway.com/national/england/league-cup/20162017/s12412/final-stages/","4th Round")</f>
        <v>4th Round</v>
      </c>
      <c r="CU4" s="10"/>
      <c r="CV4" s="26"/>
      <c r="CW4" s="28"/>
      <c r="CX4" s="36" t="str">
        <f>HYPERLINK("https://fantasy.premierleague.com/a/fixtures/11","GW 11")</f>
        <v>GW 11</v>
      </c>
      <c r="CY4" s="25"/>
      <c r="CZ4" s="10"/>
      <c r="DA4" s="33" t="s">
        <v>21</v>
      </c>
      <c r="DB4" s="10"/>
      <c r="DC4" s="20" t="s">
        <v>21</v>
      </c>
      <c r="DD4" s="28"/>
      <c r="DE4" s="36" t="str">
        <f>HYPERLINK("https://fantasy.premierleague.com/a/fixtures/12","GW 12")</f>
        <v>GW 12</v>
      </c>
      <c r="DF4" s="10"/>
      <c r="DG4" s="38"/>
      <c r="DH4" s="39"/>
      <c r="DI4" s="39"/>
      <c r="DJ4" s="39"/>
      <c r="DK4" s="39"/>
      <c r="DL4" s="39"/>
      <c r="DM4" s="39"/>
      <c r="DN4" s="39"/>
      <c r="DO4" s="31"/>
      <c r="DP4" s="26"/>
      <c r="DQ4" s="26"/>
      <c r="DR4" s="29"/>
      <c r="DS4" s="36" t="str">
        <f>HYPERLINK("https://fantasy.premierleague.com/a/fixtures/13","GW 13")</f>
        <v>GW 13</v>
      </c>
      <c r="DT4" s="25"/>
      <c r="DU4" s="10"/>
      <c r="DV4" s="33" t="s">
        <v>22</v>
      </c>
      <c r="DW4" s="10"/>
      <c r="DX4" s="20" t="s">
        <v>22</v>
      </c>
      <c r="DY4" s="36" t="str">
        <f>HYPERLINK("https://fantasy.premierleague.com/a/fixtures/14","GW 14")</f>
        <v>GW 14</v>
      </c>
      <c r="DZ4" s="25"/>
      <c r="EA4" s="10"/>
      <c r="EB4" s="29"/>
      <c r="EC4" s="36" t="str">
        <f>HYPERLINK("https://fantasy.premierleague.com/a/fixtures/15","GW 15")</f>
        <v>GW 15</v>
      </c>
      <c r="ED4" s="10"/>
      <c r="EE4" s="26"/>
      <c r="EF4" s="28"/>
      <c r="EG4" s="36" t="str">
        <f>HYPERLINK("https://fantasy.premierleague.com/a/fixtures/16","GW 16")</f>
        <v>GW 16</v>
      </c>
      <c r="EH4" s="25"/>
      <c r="EI4" s="10"/>
      <c r="EJ4" s="33" t="s">
        <v>23</v>
      </c>
      <c r="EK4" s="10"/>
      <c r="EL4" s="20" t="s">
        <v>23</v>
      </c>
      <c r="EM4" s="28"/>
      <c r="EN4" s="36" t="str">
        <f>HYPERLINK("https://fantasy.premierleague.com/a/fixtures/17","GW 17")</f>
        <v>GW 17</v>
      </c>
      <c r="EO4" s="10"/>
      <c r="EP4" s="29"/>
      <c r="EQ4" s="34" t="s">
        <v>24</v>
      </c>
      <c r="ER4" s="10"/>
      <c r="ES4" s="40" t="s">
        <v>25</v>
      </c>
      <c r="ET4" s="41"/>
      <c r="EU4" s="42" t="s">
        <v>26</v>
      </c>
      <c r="EV4" s="25"/>
      <c r="EW4" s="10"/>
      <c r="EX4" s="26"/>
      <c r="EY4" s="22"/>
      <c r="EZ4" s="36" t="str">
        <f>HYPERLINK("https://fantasy.premierleague.com/a/fixtures/19","GW 19")</f>
        <v>GW 19</v>
      </c>
      <c r="FA4" s="10"/>
      <c r="FB4" s="36" t="str">
        <f>HYPERLINK("https://fantasy.premierleague.com/a/fixtures/20","GW 20")</f>
        <v>GW 20</v>
      </c>
      <c r="FC4" s="10"/>
      <c r="FD4" s="21"/>
      <c r="FE4" s="22"/>
      <c r="FF4" s="36" t="str">
        <f>HYPERLINK("https://fantasy.premierleague.com/a/fixtures/21","GW 21")</f>
        <v>GW 21</v>
      </c>
      <c r="FG4" s="10"/>
      <c r="FH4" s="43" t="s">
        <v>18</v>
      </c>
      <c r="FI4" s="25"/>
      <c r="FJ4" s="25"/>
      <c r="FK4" s="10"/>
      <c r="FL4" s="34" t="s">
        <v>27</v>
      </c>
      <c r="FM4" s="10"/>
      <c r="FN4" s="21"/>
      <c r="FO4" s="28"/>
      <c r="FP4" s="36" t="str">
        <f>HYPERLINK("https://fantasy.premierleague.com/a/fixtures/22","GW 22")</f>
        <v>GW 22</v>
      </c>
      <c r="FQ4" s="10"/>
      <c r="FR4" s="28"/>
      <c r="FS4" s="43" t="s">
        <v>28</v>
      </c>
      <c r="FT4" s="10"/>
      <c r="FU4" s="44"/>
      <c r="FV4" s="28"/>
      <c r="FW4" s="36" t="str">
        <f>HYPERLINK("https://fantasy.premierleague.com/a/fixtures/23","GW 23")</f>
        <v>GW 23</v>
      </c>
      <c r="FX4" s="10"/>
      <c r="FY4" s="22"/>
      <c r="FZ4" s="36" t="str">
        <f>HYPERLINK("https://fantasy.premierleague.com/a/fixtures/24","GW 24")</f>
        <v>GW 24</v>
      </c>
      <c r="GA4" s="10"/>
      <c r="GB4" s="45"/>
      <c r="GC4" s="43" t="s">
        <v>29</v>
      </c>
      <c r="GD4" s="25"/>
      <c r="GE4" s="25"/>
      <c r="GF4" s="10"/>
      <c r="GG4" s="45"/>
      <c r="GH4" s="34" t="s">
        <v>30</v>
      </c>
      <c r="GI4" s="10"/>
      <c r="GJ4" s="28"/>
      <c r="GK4" s="36" t="str">
        <f>HYPERLINK("https://fantasy.premierleague.com/a/fixtures/25","GW 25")</f>
        <v>GW 25</v>
      </c>
      <c r="GL4" s="10"/>
      <c r="GM4" s="28"/>
      <c r="GN4" s="43" t="s">
        <v>31</v>
      </c>
      <c r="GO4" s="10"/>
      <c r="GP4" s="44"/>
      <c r="GQ4" s="28"/>
      <c r="GR4" s="36" t="str">
        <f>HYPERLINK("https://fantasy.premierleague.com/a/fixtures/26","GW 26 (and Winter Break)")</f>
        <v>GW 26 (and Winter Break)</v>
      </c>
      <c r="GS4" s="25"/>
      <c r="GT4" s="25"/>
      <c r="GU4" s="25"/>
      <c r="GV4" s="25"/>
      <c r="GW4" s="25"/>
      <c r="GX4" s="25"/>
      <c r="GY4" s="25"/>
      <c r="GZ4" s="10"/>
      <c r="HA4" s="29"/>
      <c r="HB4" s="33" t="s">
        <v>32</v>
      </c>
      <c r="HC4" s="10"/>
      <c r="HD4" s="20" t="s">
        <v>33</v>
      </c>
      <c r="HE4" s="28"/>
      <c r="HF4" s="36" t="str">
        <f>HYPERLINK("https://fantasy.premierleague.com/a/fixtures/27","GW 27")</f>
        <v>GW 27</v>
      </c>
      <c r="HG4" s="10"/>
      <c r="HH4" s="22"/>
      <c r="HI4" s="33" t="s">
        <v>32</v>
      </c>
      <c r="HJ4" s="10"/>
      <c r="HK4" s="20" t="s">
        <v>34</v>
      </c>
      <c r="HL4" s="44"/>
      <c r="HM4" s="46"/>
      <c r="HN4" s="47" t="s">
        <v>35</v>
      </c>
      <c r="HO4" s="22"/>
      <c r="HP4" s="43" t="s">
        <v>36</v>
      </c>
      <c r="HQ4" s="10"/>
      <c r="HR4" s="21"/>
      <c r="HS4" s="28"/>
      <c r="HT4" s="36" t="str">
        <f>HYPERLINK("https://fantasy.premierleague.com/a/fixtures/29","GW 29")</f>
        <v>GW 29</v>
      </c>
      <c r="HU4" s="10"/>
      <c r="HV4" s="28"/>
      <c r="HW4" s="33" t="s">
        <v>37</v>
      </c>
      <c r="HX4" s="10"/>
      <c r="HY4" s="20" t="s">
        <v>32</v>
      </c>
      <c r="HZ4" s="28"/>
      <c r="IA4" s="36" t="str">
        <f>HYPERLINK("https://fantasy.premierleague.com/a/fixtures/30","GW 30")</f>
        <v>GW 30</v>
      </c>
      <c r="IB4" s="10"/>
      <c r="IC4" s="22"/>
      <c r="ID4" s="33" t="s">
        <v>37</v>
      </c>
      <c r="IE4" s="10"/>
      <c r="IF4" s="20" t="s">
        <v>37</v>
      </c>
      <c r="IG4" s="22"/>
      <c r="IH4" s="43" t="s">
        <v>24</v>
      </c>
      <c r="II4" s="10"/>
      <c r="IJ4" s="32"/>
      <c r="IK4" s="25"/>
      <c r="IL4" s="25"/>
      <c r="IM4" s="25"/>
      <c r="IN4" s="25"/>
      <c r="IO4" s="25"/>
      <c r="IP4" s="25"/>
      <c r="IQ4" s="25"/>
      <c r="IR4" s="10"/>
      <c r="IS4" s="21"/>
      <c r="IT4" s="44"/>
      <c r="IU4" s="28"/>
      <c r="IV4" s="36" t="str">
        <f>HYPERLINK("https://fantasy.premierleague.com/a/fixtures/32","GW 32")</f>
        <v>GW 32</v>
      </c>
      <c r="IW4" s="10"/>
      <c r="IX4" s="28"/>
      <c r="IY4" s="33" t="s">
        <v>38</v>
      </c>
      <c r="IZ4" s="10"/>
      <c r="JA4" s="20" t="s">
        <v>38</v>
      </c>
      <c r="JB4" s="22"/>
      <c r="JC4" s="36" t="str">
        <f>HYPERLINK("https://fantasy.premierleague.com/a/fixtures/33","GW 33")</f>
        <v>GW 33</v>
      </c>
      <c r="JD4" s="10"/>
      <c r="JE4" s="28"/>
      <c r="JF4" s="33" t="s">
        <v>39</v>
      </c>
      <c r="JG4" s="10"/>
      <c r="JH4" s="20" t="s">
        <v>39</v>
      </c>
      <c r="JI4" s="28"/>
      <c r="JJ4" s="43" t="s">
        <v>40</v>
      </c>
      <c r="JK4" s="10"/>
      <c r="JL4" s="28"/>
      <c r="JM4" s="48"/>
      <c r="JN4" s="31"/>
      <c r="JO4" s="44"/>
      <c r="JP4" s="28"/>
      <c r="JQ4" s="36" t="str">
        <f>HYPERLINK("https://fantasy.premierleague.com/a/fixtures/35","GW 35")</f>
        <v>GW 35</v>
      </c>
      <c r="JR4" s="10"/>
      <c r="JS4" s="28"/>
      <c r="JT4" s="33" t="s">
        <v>27</v>
      </c>
      <c r="JU4" s="10"/>
      <c r="JV4" s="20" t="s">
        <v>27</v>
      </c>
      <c r="JW4" s="28"/>
      <c r="JX4" s="36" t="str">
        <f>HYPERLINK("https://fantasy.premierleague.com/a/fixtures/36","GW 36")</f>
        <v>GW 36</v>
      </c>
      <c r="JY4" s="10"/>
      <c r="JZ4" s="28"/>
      <c r="KA4" s="33" t="s">
        <v>30</v>
      </c>
      <c r="KB4" s="10"/>
      <c r="KC4" s="20" t="s">
        <v>30</v>
      </c>
      <c r="KD4" s="28"/>
      <c r="KE4" s="36" t="str">
        <f>HYPERLINK("https://fantasy.premierleague.com/a/fixtures/37","GW 37")</f>
        <v>GW 37</v>
      </c>
      <c r="KF4" s="10"/>
      <c r="KG4" s="28"/>
      <c r="KH4" s="49"/>
      <c r="KI4" s="31"/>
      <c r="KJ4" s="44"/>
      <c r="KK4" s="44"/>
      <c r="KL4" s="22"/>
      <c r="KM4" s="50" t="str">
        <f>HYPERLINK("https://fantasy.premierleague.com/a/fixtures/38","GW 38")</f>
        <v>GW 38</v>
      </c>
      <c r="KN4" s="44"/>
      <c r="KO4" s="44"/>
      <c r="KP4" s="44"/>
      <c r="KQ4" s="44"/>
      <c r="KR4" s="28"/>
      <c r="KS4" s="51" t="s">
        <v>35</v>
      </c>
      <c r="KT4" s="21"/>
      <c r="KU4" s="21"/>
      <c r="KV4" s="22"/>
      <c r="KW4" s="52" t="str">
        <f>HYPERLINK("http://www.uefa.com/uefaeuropaleague/season=2017/matches/day=15/index.html","Final")</f>
        <v>Final</v>
      </c>
      <c r="KX4" s="21"/>
      <c r="KY4" s="22"/>
      <c r="KZ4" s="53" t="str">
        <f>HYPERLINK("http://www.uefa.com/uefachampionsleague/season=2017/matches/day=13/index.html","Final")</f>
        <v>Final</v>
      </c>
      <c r="LA4" s="26"/>
      <c r="LB4" s="26"/>
      <c r="LC4" s="26"/>
      <c r="LD4" s="26"/>
      <c r="LE4" s="26"/>
      <c r="LF4" s="26"/>
      <c r="LG4" s="26"/>
      <c r="LH4" s="26"/>
      <c r="LI4" s="26"/>
      <c r="LJ4" s="26"/>
      <c r="LK4" s="26"/>
      <c r="LL4" s="26"/>
      <c r="LM4" s="26"/>
      <c r="LN4" s="26"/>
      <c r="LO4" s="26"/>
      <c r="LP4" s="26"/>
      <c r="LQ4" s="26"/>
      <c r="LR4" s="26"/>
      <c r="LS4" s="26"/>
      <c r="LT4" s="26"/>
      <c r="LU4" s="26"/>
      <c r="LV4" s="26"/>
      <c r="LW4" s="26"/>
      <c r="LX4" s="26"/>
      <c r="LY4" s="26"/>
      <c r="LZ4" s="26"/>
      <c r="MA4" s="26"/>
      <c r="MB4" s="26"/>
      <c r="MC4" s="26"/>
      <c r="MD4" s="26"/>
      <c r="ME4" s="26"/>
      <c r="MF4" s="26"/>
      <c r="MG4" s="26"/>
      <c r="MH4" s="26"/>
      <c r="MI4" s="26"/>
      <c r="MJ4" s="26"/>
      <c r="MK4" s="26"/>
      <c r="ML4" s="26"/>
      <c r="MM4" s="26"/>
      <c r="MN4" s="26"/>
      <c r="MO4" s="26"/>
      <c r="MP4" s="26"/>
      <c r="MQ4" s="26"/>
      <c r="MR4" s="26"/>
      <c r="MS4" s="26"/>
      <c r="MT4" s="26"/>
      <c r="MU4" s="26"/>
      <c r="MV4" s="26"/>
      <c r="MW4" s="26"/>
      <c r="MX4" s="26"/>
      <c r="MY4" s="26"/>
      <c r="MZ4" s="26"/>
      <c r="NA4" s="26"/>
      <c r="NB4" s="21"/>
      <c r="NC4" s="21"/>
      <c r="ND4" s="21"/>
      <c r="NE4" s="21"/>
      <c r="NF4" s="21"/>
      <c r="NG4" s="21"/>
      <c r="NH4" s="21"/>
      <c r="NI4" s="21"/>
      <c r="NJ4" s="21"/>
      <c r="NK4" s="21"/>
      <c r="NL4" s="21"/>
      <c r="NM4" s="21"/>
      <c r="NN4" s="21"/>
      <c r="NO4" s="21"/>
      <c r="NP4" s="21"/>
      <c r="NQ4" s="21"/>
      <c r="NR4" s="21"/>
      <c r="NS4" s="21"/>
      <c r="NT4" s="21"/>
      <c r="NU4" s="21"/>
      <c r="NV4" s="21"/>
      <c r="NW4" s="21"/>
      <c r="NX4" s="21"/>
      <c r="NY4" s="21"/>
      <c r="NZ4" s="21"/>
      <c r="OA4" s="21"/>
      <c r="OB4" s="21"/>
      <c r="OC4" s="21"/>
      <c r="OD4" s="21"/>
      <c r="OE4" s="21"/>
      <c r="OF4" s="21"/>
      <c r="OG4" s="21"/>
      <c r="OH4" s="21"/>
      <c r="OI4" s="21"/>
      <c r="OJ4" s="21"/>
      <c r="OK4" s="21"/>
      <c r="OL4" s="21"/>
      <c r="OM4" s="54" t="s">
        <v>10</v>
      </c>
      <c r="OO4" s="38"/>
      <c r="OP4" s="39"/>
      <c r="OQ4" s="39"/>
      <c r="OR4" s="39"/>
      <c r="OS4" s="39"/>
      <c r="OT4" s="39"/>
      <c r="OU4" s="39"/>
      <c r="OV4" s="39"/>
      <c r="OW4" s="31"/>
      <c r="OX4" s="21"/>
      <c r="OY4" s="21"/>
      <c r="OZ4" s="21"/>
      <c r="PA4" s="55" t="str">
        <f>HYPERLINK("https://fantasy.premierleague.com/fixtures/1","GW 1")</f>
        <v>GW 1</v>
      </c>
      <c r="PB4" s="31"/>
      <c r="PC4" s="21"/>
      <c r="PD4" s="56" t="s">
        <v>15</v>
      </c>
      <c r="PE4" s="31"/>
      <c r="PF4" s="57" t="s">
        <v>41</v>
      </c>
      <c r="PG4" s="58"/>
      <c r="PH4" s="55" t="str">
        <f>HYPERLINK("https://fantasy.premierleague.com/fixtures/2","GW 2")</f>
        <v>GW 2</v>
      </c>
      <c r="PI4" s="39"/>
      <c r="PJ4" s="31"/>
      <c r="PK4" s="56" t="s">
        <v>18</v>
      </c>
      <c r="PL4" s="39"/>
      <c r="PM4" s="31"/>
      <c r="PN4" s="58"/>
      <c r="PO4" s="55" t="str">
        <f>HYPERLINK("https://fantasy.premierleague.com/a/fixtures/3","GW 3")</f>
        <v>GW 3</v>
      </c>
      <c r="PP4" s="39"/>
      <c r="PQ4" s="31"/>
      <c r="PR4" s="56" t="s">
        <v>29</v>
      </c>
      <c r="PS4" s="39"/>
      <c r="PT4" s="31"/>
      <c r="PU4" s="59"/>
      <c r="PV4" s="55" t="str">
        <f>HYPERLINK("https://fantasy.premierleague.com/a/fixtures/4","GW 4")</f>
        <v>GW 4</v>
      </c>
      <c r="PW4" s="31"/>
      <c r="PX4" s="60"/>
      <c r="PY4" s="39"/>
      <c r="PZ4" s="39"/>
      <c r="QA4" s="39"/>
      <c r="QB4" s="39"/>
      <c r="QC4" s="39"/>
      <c r="QD4" s="39"/>
      <c r="QE4" s="39"/>
      <c r="QF4" s="39"/>
      <c r="QG4" s="31"/>
      <c r="QH4" s="21"/>
      <c r="QI4" s="21"/>
      <c r="QJ4" s="55" t="str">
        <f>HYPERLINK("https://fantasy.premierleague.com/a/fixtures/5","GW 5")</f>
        <v>GW 5</v>
      </c>
      <c r="QK4" s="31"/>
      <c r="QL4" s="61"/>
      <c r="QM4" s="62" t="s">
        <v>17</v>
      </c>
      <c r="QN4" s="31"/>
      <c r="QO4" s="63" t="s">
        <v>17</v>
      </c>
      <c r="QP4" s="55" t="str">
        <f>HYPERLINK("https://fantasy.premierleague.com/a/fixtures/6","GW 6")</f>
        <v>GW 6</v>
      </c>
      <c r="QQ4" s="39"/>
      <c r="QR4" s="39"/>
      <c r="QS4" s="31"/>
      <c r="QT4" s="62" t="s">
        <v>19</v>
      </c>
      <c r="QU4" s="31"/>
      <c r="QV4" s="63" t="s">
        <v>19</v>
      </c>
      <c r="QW4" s="64" t="str">
        <f>HYPERLINK("https://fantasy.premierleague.com/a/fixtures/7","GW 7")</f>
        <v>GW 7</v>
      </c>
      <c r="QX4" s="39"/>
      <c r="QY4" s="39"/>
      <c r="QZ4" s="31"/>
      <c r="RA4" s="62" t="s">
        <v>20</v>
      </c>
      <c r="RB4" s="31"/>
      <c r="RC4" s="63" t="s">
        <v>20</v>
      </c>
      <c r="RD4" s="65" t="str">
        <f>HYPERLINK("https://fantasy.premierleague.com/a/fixtures/8","GW 8")</f>
        <v>GW 8</v>
      </c>
      <c r="RE4" s="39"/>
      <c r="RF4" s="31"/>
      <c r="RG4" s="60"/>
      <c r="RH4" s="39"/>
      <c r="RI4" s="39"/>
      <c r="RJ4" s="39"/>
      <c r="RK4" s="39"/>
      <c r="RL4" s="39"/>
      <c r="RM4" s="39"/>
      <c r="RN4" s="39"/>
      <c r="RO4" s="31"/>
      <c r="RP4" s="66"/>
      <c r="RQ4" s="66"/>
      <c r="RR4" s="67"/>
      <c r="RS4" s="65" t="str">
        <f>HYPERLINK("https://fantasy.premierleague.com/a/fixtures/9","GW 9")</f>
        <v>GW 9</v>
      </c>
      <c r="RT4" s="31"/>
      <c r="RU4" s="61"/>
      <c r="RV4" s="62" t="s">
        <v>21</v>
      </c>
      <c r="RW4" s="31"/>
      <c r="RX4" s="63" t="s">
        <v>21</v>
      </c>
      <c r="RY4" s="68"/>
      <c r="RZ4" s="65" t="str">
        <f>HYPERLINK("https://fantasy.premierleague.com/a/fixtures/10","GW 10")</f>
        <v>GW 10</v>
      </c>
      <c r="SA4" s="31"/>
      <c r="SB4" s="66"/>
      <c r="SC4" s="62" t="s">
        <v>22</v>
      </c>
      <c r="SD4" s="31"/>
      <c r="SE4" s="63" t="s">
        <v>22</v>
      </c>
      <c r="SG4" s="69" t="str">
        <f>HYPERLINK("https://fantasy.premierleague.com/a/fixtures/11","GW 11")</f>
        <v>GW 11</v>
      </c>
      <c r="SH4" s="39"/>
      <c r="SI4" s="31"/>
      <c r="SJ4" s="62" t="s">
        <v>23</v>
      </c>
      <c r="SK4" s="31"/>
      <c r="SL4" s="63" t="s">
        <v>23</v>
      </c>
      <c r="SM4" s="65" t="str">
        <f>HYPERLINK("https://fantasy.premierleague.com/a/fixtures/12","GW 12")</f>
        <v>GW 12</v>
      </c>
      <c r="SN4" s="39"/>
      <c r="SO4" s="31"/>
      <c r="SQ4" s="35" t="str">
        <f>HYPERLINK("https://fantasy.premierleague.com/a/fixtures/13","GW 13")</f>
        <v>GW 13</v>
      </c>
      <c r="SR4" s="39"/>
      <c r="SS4" s="31"/>
      <c r="SU4" s="35" t="str">
        <f>HYPERLINK("https://fantasy.premierleague.com/a/fixtures/14","GW 14")</f>
        <v>GW 14</v>
      </c>
      <c r="SV4" s="39"/>
      <c r="SW4" s="31"/>
      <c r="SX4" s="30" t="s">
        <v>24</v>
      </c>
      <c r="SY4" s="31"/>
      <c r="SZ4" s="66"/>
      <c r="TA4" s="67"/>
      <c r="TB4" s="65" t="str">
        <f>HYPERLINK("https://fantasy.premierleague.com/a/fixtures/15","GW 15")</f>
        <v>GW 15</v>
      </c>
      <c r="TC4" s="31"/>
      <c r="TD4" s="69" t="str">
        <f>HYPERLINK("https://fantasy.premierleague.com/a/fixtures/16","GW 16")</f>
        <v>GW 16</v>
      </c>
      <c r="TE4" s="39"/>
      <c r="TF4" s="31"/>
      <c r="TH4" s="35" t="str">
        <f>HYPERLINK("https://fantasy.premierleague.com/a/fixtures/17","GW 17")</f>
        <v>GW 17</v>
      </c>
      <c r="TI4" s="39"/>
      <c r="TJ4" s="39"/>
      <c r="TK4" s="31"/>
      <c r="TL4" s="56" t="s">
        <v>40</v>
      </c>
      <c r="TM4" s="31"/>
      <c r="TO4" s="70" t="s">
        <v>18</v>
      </c>
      <c r="TP4" s="39"/>
      <c r="TQ4" s="39"/>
      <c r="TR4" s="31"/>
      <c r="TS4" s="69" t="str">
        <f>HYPERLINK("https://fantasy.premierleague.com/a/fixtures/18","GW 18")</f>
        <v>GW 18</v>
      </c>
      <c r="TT4" s="39"/>
      <c r="TU4" s="31"/>
      <c r="TV4" s="71" t="str">
        <f>HYPERLINK("https://fantasy.premierleague.com/a/fixtures/19","GW 19")</f>
        <v>GW 19</v>
      </c>
      <c r="TW4" s="39"/>
      <c r="TX4" s="39"/>
      <c r="TY4" s="39"/>
      <c r="TZ4" s="39"/>
      <c r="UA4" s="39"/>
      <c r="UB4" s="39"/>
      <c r="UC4" s="39"/>
      <c r="UD4" s="31"/>
      <c r="UG4" s="35" t="str">
        <f>HYPERLINK("https://fantasy.premierleague.com/a/fixtures/20","GW 20")</f>
        <v>GW 20</v>
      </c>
      <c r="UH4" s="39"/>
      <c r="UI4" s="31"/>
      <c r="UK4" s="35" t="str">
        <f>HYPERLINK("https://fantasy.premierleague.com/a/fixtures/21","GW 21")</f>
        <v>GW 21</v>
      </c>
      <c r="UL4" s="31"/>
      <c r="UN4" s="35" t="str">
        <f>HYPERLINK("https://fantasy.premierleague.com/a/fixtures/22","GW 22")</f>
        <v>GW 22</v>
      </c>
      <c r="UO4" s="39"/>
      <c r="UP4" s="31"/>
      <c r="UR4" s="35" t="str">
        <f>HYPERLINK("https://fantasy.premierleague.com/a/fixtures/23","GW 23")</f>
        <v>GW 23</v>
      </c>
      <c r="US4" s="31"/>
      <c r="UT4" s="26"/>
      <c r="UU4" s="70" t="s">
        <v>36</v>
      </c>
      <c r="UV4" s="39"/>
      <c r="UW4" s="31"/>
      <c r="UX4" s="21"/>
      <c r="UY4" s="71" t="str">
        <f>HYPERLINK("https://fantasy.premierleague.com/a/fixtures/24","GW 24")</f>
        <v>GW 24</v>
      </c>
      <c r="UZ4" s="39"/>
      <c r="VA4" s="39"/>
      <c r="VB4" s="39"/>
      <c r="VC4" s="31"/>
      <c r="VE4" s="28"/>
      <c r="VF4" s="71" t="str">
        <f>HYPERLINK("https://fantasy.premierleague.com/a/fixtures/25","GW 25")</f>
        <v>GW 25</v>
      </c>
      <c r="VG4" s="39"/>
      <c r="VH4" s="39"/>
      <c r="VI4" s="31"/>
      <c r="VL4" s="44"/>
      <c r="VM4" s="71" t="s">
        <v>42</v>
      </c>
      <c r="VN4" s="39"/>
      <c r="VO4" s="39"/>
      <c r="VP4" s="39"/>
      <c r="VQ4" s="39"/>
      <c r="VR4" s="31"/>
      <c r="VS4" s="28"/>
      <c r="VT4" s="72" t="s">
        <v>43</v>
      </c>
      <c r="VU4" s="25"/>
      <c r="VV4" s="25"/>
      <c r="VW4" s="25"/>
      <c r="VX4" s="10"/>
      <c r="VY4" s="73" t="s">
        <v>32</v>
      </c>
      <c r="VZ4" s="36" t="s">
        <v>44</v>
      </c>
      <c r="WA4" s="25"/>
      <c r="WB4" s="25"/>
      <c r="WC4" s="10"/>
      <c r="WD4" s="74" t="s">
        <v>37</v>
      </c>
      <c r="WE4" s="31"/>
      <c r="WF4" s="75" t="s">
        <v>37</v>
      </c>
      <c r="WG4" s="22"/>
      <c r="WH4" s="43" t="s">
        <v>24</v>
      </c>
      <c r="WI4" s="10"/>
      <c r="WJ4" s="60"/>
      <c r="WK4" s="39"/>
      <c r="WL4" s="39"/>
      <c r="WM4" s="39"/>
      <c r="WN4" s="39"/>
      <c r="WO4" s="39"/>
      <c r="WP4" s="39"/>
      <c r="WQ4" s="39"/>
      <c r="WR4" s="39"/>
      <c r="WS4" s="31"/>
      <c r="WT4" s="44"/>
      <c r="WU4" s="28"/>
      <c r="WV4" s="36" t="s">
        <v>45</v>
      </c>
      <c r="WW4" s="25"/>
      <c r="WX4" s="10"/>
      <c r="WY4" s="33" t="s">
        <v>38</v>
      </c>
      <c r="WZ4" s="10"/>
      <c r="XA4" s="76" t="s">
        <v>38</v>
      </c>
      <c r="XB4" s="36" t="s">
        <v>46</v>
      </c>
      <c r="XC4" s="25"/>
      <c r="XD4" s="25"/>
      <c r="XE4" s="10"/>
      <c r="XF4" s="33" t="s">
        <v>39</v>
      </c>
      <c r="XG4" s="10"/>
      <c r="XH4" s="76" t="s">
        <v>39</v>
      </c>
      <c r="XI4" s="28"/>
      <c r="XJ4" s="43" t="s">
        <v>40</v>
      </c>
      <c r="XK4" s="10"/>
      <c r="XL4" s="44"/>
      <c r="XM4" s="44"/>
      <c r="XN4" s="44"/>
      <c r="XO4" s="44"/>
      <c r="XP4" s="61"/>
      <c r="XQ4" s="77"/>
      <c r="XR4" s="47" t="s">
        <v>35</v>
      </c>
      <c r="XS4" s="28"/>
      <c r="XT4" s="33" t="s">
        <v>27</v>
      </c>
      <c r="XU4" s="10"/>
      <c r="XV4" s="76" t="s">
        <v>27</v>
      </c>
      <c r="XW4" s="36" t="s">
        <v>47</v>
      </c>
      <c r="XX4" s="25"/>
      <c r="XY4" s="10"/>
      <c r="YA4" s="33" t="s">
        <v>30</v>
      </c>
      <c r="YB4" s="10"/>
      <c r="YC4" s="76" t="s">
        <v>30</v>
      </c>
      <c r="YD4" s="78" t="str">
        <f>HYPERLINK("https://fantasy.premierleague.com/a/fixtures/35","GW 35")</f>
        <v>GW 35</v>
      </c>
      <c r="YE4" s="39"/>
      <c r="YF4" s="39"/>
      <c r="YG4" s="39"/>
      <c r="YH4" s="39"/>
      <c r="YI4" s="39"/>
      <c r="YJ4" s="31"/>
      <c r="YK4" s="44"/>
      <c r="YL4" s="79" t="s">
        <v>35</v>
      </c>
      <c r="YN4" s="44"/>
      <c r="YO4" s="35" t="str">
        <f>HYPERLINK("https://fantasy.premierleague.com/a/fixtures/37","GW 37")</f>
        <v>GW 37</v>
      </c>
      <c r="YP4" s="31"/>
      <c r="YR4" s="21"/>
      <c r="YS4" s="80"/>
      <c r="YT4" s="81" t="str">
        <f>HYPERLINK("https://fantasy.premierleague.com/a/fixtures/38","GW 38")</f>
        <v>GW 38</v>
      </c>
      <c r="YU4" s="21"/>
      <c r="YV4" s="21"/>
      <c r="YW4" s="82" t="str">
        <f>HYPERLINK("http://www.uefa.com/uefaeuropaleague/season=2017/matches/day=15/index.html","Final")</f>
        <v>Final</v>
      </c>
      <c r="YX4" s="21"/>
      <c r="YY4" s="22"/>
      <c r="YZ4" s="83" t="str">
        <f>HYPERLINK("http://www.uefa.com/uefachampionsleague/season=2017/matches/day=13/index.html","Final")</f>
        <v>Final</v>
      </c>
      <c r="ZA4" s="21"/>
      <c r="ZB4" s="84"/>
      <c r="ZC4" s="84"/>
      <c r="ZD4" s="84"/>
      <c r="ZE4" s="84"/>
      <c r="ZF4" s="84"/>
      <c r="ZG4" s="84"/>
      <c r="ZH4" s="84"/>
      <c r="ZI4" s="84"/>
      <c r="ZJ4" s="84"/>
      <c r="ZK4" s="84"/>
      <c r="ZL4" s="84"/>
      <c r="ZM4" s="85" t="s">
        <v>48</v>
      </c>
      <c r="ZN4" s="39"/>
      <c r="ZO4" s="39"/>
      <c r="ZP4" s="39"/>
      <c r="ZQ4" s="31"/>
      <c r="ZR4" s="85" t="s">
        <v>49</v>
      </c>
      <c r="ZS4" s="39"/>
      <c r="ZT4" s="39"/>
      <c r="ZU4" s="31"/>
      <c r="ZV4" s="85" t="s">
        <v>50</v>
      </c>
      <c r="ZW4" s="39"/>
      <c r="ZX4" s="39"/>
      <c r="ZY4" s="31"/>
      <c r="ZZ4" s="86"/>
      <c r="AAA4" s="31"/>
      <c r="AAB4" s="85" t="s">
        <v>51</v>
      </c>
      <c r="AAC4" s="39"/>
      <c r="AAD4" s="39"/>
      <c r="AAE4" s="31"/>
      <c r="AAF4" s="86"/>
      <c r="AAG4" s="31"/>
      <c r="AAH4" s="85" t="s">
        <v>24</v>
      </c>
      <c r="AAI4" s="31"/>
      <c r="AAJ4" s="86"/>
      <c r="AAK4" s="31"/>
      <c r="AAL4" s="85" t="s">
        <v>40</v>
      </c>
      <c r="AAM4" s="31"/>
      <c r="AAN4" s="86"/>
      <c r="AAO4" s="39"/>
      <c r="AAP4" s="31"/>
      <c r="AAQ4" s="87" t="s">
        <v>52</v>
      </c>
      <c r="AAR4" s="84"/>
      <c r="AAS4" s="84"/>
      <c r="AAT4" s="84"/>
      <c r="AAU4" s="84"/>
      <c r="AAV4" s="84"/>
      <c r="AAW4" s="84"/>
      <c r="AAX4" s="84"/>
      <c r="AAY4" s="84"/>
      <c r="AAZ4" s="84"/>
      <c r="ABA4" s="88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1"/>
      <c r="ABS4" s="89" t="s">
        <v>10</v>
      </c>
      <c r="ABT4" s="90"/>
      <c r="ABU4" s="90"/>
      <c r="ABV4" s="91" t="s">
        <v>12</v>
      </c>
      <c r="ABW4" s="84"/>
      <c r="ABX4" s="92" t="s">
        <v>53</v>
      </c>
      <c r="ABY4" s="39"/>
      <c r="ABZ4" s="31"/>
      <c r="ACA4" s="93"/>
      <c r="ACB4" s="93"/>
      <c r="ACC4" s="84"/>
      <c r="ACD4" s="94" t="s">
        <v>14</v>
      </c>
      <c r="ACE4" s="95"/>
      <c r="ACF4" s="96" t="s">
        <v>54</v>
      </c>
      <c r="ACG4" s="25"/>
      <c r="ACH4" s="10"/>
      <c r="ACI4" s="97" t="s">
        <v>15</v>
      </c>
      <c r="ACJ4" s="31"/>
      <c r="ACK4" s="98" t="s">
        <v>16</v>
      </c>
      <c r="ACL4" s="96" t="s">
        <v>55</v>
      </c>
      <c r="ACM4" s="25"/>
      <c r="ACN4" s="10"/>
      <c r="ACO4" s="99"/>
      <c r="ACP4" s="25"/>
      <c r="ACQ4" s="25"/>
      <c r="ACR4" s="25"/>
      <c r="ACS4" s="25"/>
      <c r="ACT4" s="25"/>
      <c r="ACU4" s="25"/>
      <c r="ACV4" s="25"/>
      <c r="ACW4" s="25"/>
      <c r="ACX4" s="10"/>
      <c r="ACY4" s="84"/>
      <c r="ACZ4" s="84"/>
      <c r="ADA4" s="96" t="s">
        <v>56</v>
      </c>
      <c r="ADB4" s="10"/>
      <c r="ADC4" s="84"/>
      <c r="ADD4" s="100" t="s">
        <v>17</v>
      </c>
      <c r="ADE4" s="10"/>
      <c r="ADF4" s="101" t="s">
        <v>17</v>
      </c>
      <c r="ADG4" s="102"/>
      <c r="ADH4" s="96" t="s">
        <v>57</v>
      </c>
      <c r="ADI4" s="25"/>
      <c r="ADJ4" s="10"/>
      <c r="ADK4" s="103" t="s">
        <v>18</v>
      </c>
      <c r="ADL4" s="10"/>
      <c r="ADN4" s="96" t="s">
        <v>58</v>
      </c>
      <c r="ADO4" s="25"/>
      <c r="ADP4" s="10"/>
      <c r="ADQ4" s="102"/>
      <c r="ADR4" s="100" t="s">
        <v>19</v>
      </c>
      <c r="ADS4" s="10"/>
      <c r="ADT4" s="101" t="s">
        <v>19</v>
      </c>
      <c r="ADU4" s="95"/>
      <c r="ADV4" s="96" t="s">
        <v>59</v>
      </c>
      <c r="ADW4" s="25"/>
      <c r="ADX4" s="99"/>
      <c r="ADY4" s="25"/>
      <c r="ADZ4" s="25"/>
      <c r="AEA4" s="25"/>
      <c r="AEB4" s="25"/>
      <c r="AEC4" s="25"/>
      <c r="AED4" s="25"/>
      <c r="AEE4" s="25"/>
      <c r="AEF4" s="10"/>
      <c r="AEJ4" s="104" t="s">
        <v>60</v>
      </c>
      <c r="AEK4" s="31"/>
      <c r="AEM4" s="100" t="s">
        <v>20</v>
      </c>
      <c r="AEN4" s="10"/>
      <c r="AEO4" s="101" t="s">
        <v>20</v>
      </c>
      <c r="AEP4" s="102"/>
      <c r="AEQ4" s="105" t="s">
        <v>61</v>
      </c>
      <c r="AER4" s="25"/>
      <c r="AES4" s="10"/>
      <c r="AET4" s="106" t="s">
        <v>29</v>
      </c>
      <c r="AEU4" s="31"/>
      <c r="AEW4" s="105" t="s">
        <v>62</v>
      </c>
      <c r="AEX4" s="25"/>
      <c r="AEY4" s="10"/>
      <c r="AEZ4" s="84"/>
      <c r="AFA4" s="100" t="s">
        <v>21</v>
      </c>
      <c r="AFB4" s="10"/>
      <c r="AFC4" s="101" t="s">
        <v>21</v>
      </c>
      <c r="AFD4" s="95"/>
      <c r="AFE4" s="104" t="s">
        <v>63</v>
      </c>
      <c r="AFF4" s="31"/>
      <c r="AFG4" s="99"/>
      <c r="AFH4" s="25"/>
      <c r="AFI4" s="25"/>
      <c r="AFJ4" s="25"/>
      <c r="AFK4" s="25"/>
      <c r="AFL4" s="25"/>
      <c r="AFM4" s="25"/>
      <c r="AFN4" s="25"/>
      <c r="AFO4" s="10"/>
      <c r="AFS4" s="105" t="s">
        <v>64</v>
      </c>
      <c r="AFT4" s="10"/>
      <c r="AFV4" s="100" t="s">
        <v>22</v>
      </c>
      <c r="AFW4" s="10"/>
      <c r="AFX4" s="101" t="s">
        <v>22</v>
      </c>
      <c r="AFY4" s="102"/>
      <c r="AFZ4" s="105" t="s">
        <v>65</v>
      </c>
      <c r="AGA4" s="25"/>
      <c r="AGB4" s="10"/>
      <c r="AGC4" s="104" t="s">
        <v>66</v>
      </c>
      <c r="AGD4" s="31"/>
      <c r="AGE4" s="107"/>
      <c r="AGG4" s="105" t="s">
        <v>67</v>
      </c>
      <c r="AGH4" s="25"/>
      <c r="AGJ4" s="108" t="s">
        <v>23</v>
      </c>
      <c r="AGK4" s="31"/>
      <c r="AGL4" s="101" t="s">
        <v>23</v>
      </c>
      <c r="AGM4" s="95"/>
      <c r="AGN4" s="104" t="s">
        <v>68</v>
      </c>
      <c r="AGO4" s="39"/>
      <c r="AGQ4" s="109" t="s">
        <v>69</v>
      </c>
      <c r="AGR4" s="31"/>
      <c r="AGT4" s="95"/>
      <c r="AGU4" s="110" t="s">
        <v>70</v>
      </c>
      <c r="AGV4" s="10"/>
      <c r="AGX4" s="97" t="s">
        <v>24</v>
      </c>
      <c r="AGY4" s="31"/>
      <c r="AHA4" s="93"/>
      <c r="AHB4" s="93"/>
      <c r="AHC4" s="104" t="s">
        <v>71</v>
      </c>
      <c r="AHD4" s="31"/>
      <c r="AHE4" s="105" t="s">
        <v>72</v>
      </c>
      <c r="AHF4" s="10"/>
      <c r="AHI4" s="104" t="s">
        <v>73</v>
      </c>
      <c r="AHJ4" s="31"/>
      <c r="AHL4" s="103" t="s">
        <v>27</v>
      </c>
      <c r="AHM4" s="10"/>
      <c r="AHO4" s="84"/>
      <c r="AHP4" s="111" t="s">
        <v>18</v>
      </c>
      <c r="AHQ4" s="39"/>
      <c r="AHR4" s="31"/>
      <c r="AHT4" s="97" t="s">
        <v>30</v>
      </c>
      <c r="AHU4" s="31"/>
      <c r="AHW4" s="104" t="s">
        <v>74</v>
      </c>
      <c r="AHX4" s="39"/>
      <c r="AHZ4" s="112" t="s">
        <v>28</v>
      </c>
      <c r="AIA4" s="10"/>
      <c r="AID4" s="105" t="s">
        <v>75</v>
      </c>
      <c r="AIE4" s="10"/>
      <c r="AIF4" s="113" t="s">
        <v>76</v>
      </c>
      <c r="AIG4" s="25"/>
      <c r="AIH4" s="25"/>
      <c r="AII4" s="25"/>
      <c r="AIJ4" s="25"/>
      <c r="AIK4" s="25"/>
      <c r="AIL4" s="25"/>
      <c r="AIM4" s="25"/>
      <c r="AIN4" s="25"/>
      <c r="AIO4" s="25"/>
      <c r="AIP4" s="10"/>
      <c r="AIR4" s="111" t="s">
        <v>29</v>
      </c>
      <c r="AIS4" s="39"/>
      <c r="AIT4" s="31"/>
      <c r="AIU4" s="105" t="s">
        <v>77</v>
      </c>
      <c r="AIV4" s="25"/>
      <c r="AIY4" s="104" t="s">
        <v>78</v>
      </c>
      <c r="AIZ4" s="31"/>
      <c r="AJB4" s="108" t="s">
        <v>32</v>
      </c>
      <c r="AJC4" s="31"/>
      <c r="AJD4" s="114" t="s">
        <v>33</v>
      </c>
      <c r="AJF4" s="104" t="s">
        <v>42</v>
      </c>
      <c r="AJG4" s="31"/>
      <c r="AJI4" s="100" t="s">
        <v>32</v>
      </c>
      <c r="AJJ4" s="10"/>
      <c r="AJK4" s="101" t="s">
        <v>34</v>
      </c>
      <c r="AJN4" s="115" t="s">
        <v>35</v>
      </c>
      <c r="AJP4" s="111" t="s">
        <v>36</v>
      </c>
      <c r="AJQ4" s="31"/>
      <c r="AJT4" s="105" t="s">
        <v>44</v>
      </c>
      <c r="AJU4" s="25"/>
      <c r="AJW4" s="116" t="s">
        <v>37</v>
      </c>
      <c r="AJX4" s="10"/>
      <c r="AJY4" s="117" t="s">
        <v>32</v>
      </c>
      <c r="AKA4" s="118" t="s">
        <v>79</v>
      </c>
      <c r="AKB4" s="39"/>
      <c r="AKD4" s="100" t="s">
        <v>37</v>
      </c>
      <c r="AKE4" s="10"/>
      <c r="AKF4" s="101" t="s">
        <v>37</v>
      </c>
      <c r="AKH4" s="111" t="s">
        <v>24</v>
      </c>
      <c r="AKI4" s="31"/>
      <c r="AKJ4" s="99"/>
      <c r="AKK4" s="25"/>
      <c r="AKL4" s="25"/>
      <c r="AKM4" s="25"/>
      <c r="AKN4" s="25"/>
      <c r="AKO4" s="25"/>
      <c r="AKP4" s="25"/>
      <c r="AKQ4" s="25"/>
      <c r="AKR4" s="10"/>
      <c r="AKV4" s="105" t="s">
        <v>46</v>
      </c>
      <c r="AKW4" s="25"/>
      <c r="AKX4" s="10"/>
      <c r="AKY4" s="100" t="s">
        <v>38</v>
      </c>
      <c r="AKZ4" s="10"/>
      <c r="ALA4" s="101" t="s">
        <v>38</v>
      </c>
      <c r="ALC4" s="105" t="s">
        <v>80</v>
      </c>
      <c r="ALD4" s="10"/>
      <c r="ALF4" s="100" t="s">
        <v>39</v>
      </c>
      <c r="ALG4" s="10"/>
      <c r="ALH4" s="101" t="s">
        <v>39</v>
      </c>
      <c r="ALJ4" s="111" t="s">
        <v>40</v>
      </c>
      <c r="ALK4" s="31"/>
      <c r="ALM4" s="119"/>
      <c r="ALN4" s="31"/>
      <c r="ALQ4" s="105" t="s">
        <v>47</v>
      </c>
      <c r="ALR4" s="10"/>
      <c r="ALT4" s="108" t="s">
        <v>27</v>
      </c>
      <c r="ALU4" s="31"/>
      <c r="ALV4" s="114" t="s">
        <v>27</v>
      </c>
      <c r="ALX4" s="105" t="s">
        <v>81</v>
      </c>
      <c r="ALY4" s="10"/>
      <c r="AMA4" s="100" t="s">
        <v>30</v>
      </c>
      <c r="AMB4" s="10"/>
      <c r="AMC4" s="101" t="s">
        <v>30</v>
      </c>
      <c r="AME4" s="104" t="s">
        <v>82</v>
      </c>
      <c r="AMF4" s="31"/>
      <c r="AMH4" s="120"/>
      <c r="AMI4" s="31"/>
      <c r="AML4" s="104" t="s">
        <v>83</v>
      </c>
      <c r="AMM4" s="31"/>
      <c r="AMP4" s="121" t="s">
        <v>35</v>
      </c>
      <c r="AMT4" s="122" t="s">
        <v>84</v>
      </c>
      <c r="AMW4" s="123" t="s">
        <v>35</v>
      </c>
      <c r="AMZ4" s="124" t="s">
        <v>35</v>
      </c>
      <c r="ANB4" s="99"/>
      <c r="ANC4" s="25"/>
      <c r="AND4" s="25"/>
      <c r="ANE4" s="25"/>
      <c r="ANF4" s="25"/>
      <c r="ANG4" s="25"/>
      <c r="ANH4" s="25"/>
      <c r="ANI4" s="25"/>
      <c r="ANJ4" s="25"/>
      <c r="ANK4" s="25"/>
      <c r="ANL4" s="25"/>
      <c r="ANM4" s="25"/>
      <c r="ANN4" s="25"/>
      <c r="ANO4" s="25"/>
      <c r="ANP4" s="25"/>
      <c r="ANQ4" s="10"/>
      <c r="ANR4" s="84"/>
      <c r="ANS4" s="84"/>
      <c r="ANT4" s="84"/>
      <c r="ANU4" s="84"/>
      <c r="ANV4" s="84"/>
      <c r="ANW4" s="84"/>
      <c r="ANX4" s="84"/>
      <c r="ANY4" s="84"/>
      <c r="ANZ4" s="84"/>
      <c r="AOA4" s="84"/>
      <c r="AOB4" s="84"/>
      <c r="AOC4" s="84"/>
      <c r="AOD4" s="84"/>
      <c r="AOE4" s="84"/>
      <c r="AOF4" s="84"/>
      <c r="AOG4" s="84"/>
      <c r="AOH4" s="84"/>
      <c r="AOI4" s="84"/>
      <c r="AOJ4" s="84"/>
      <c r="AOK4" s="84"/>
      <c r="AOL4" s="84"/>
      <c r="AOM4" s="84"/>
      <c r="AON4" s="84"/>
      <c r="AOO4" s="84"/>
      <c r="AOP4" s="84"/>
      <c r="AOQ4" s="84"/>
      <c r="AOR4" s="84"/>
      <c r="AOS4" s="84"/>
      <c r="AOT4" s="84"/>
      <c r="AOU4" s="84"/>
      <c r="AOV4" s="84"/>
      <c r="AOW4" s="84"/>
      <c r="AOX4" s="84"/>
      <c r="AOY4" s="84"/>
      <c r="AOZ4" s="84"/>
      <c r="APA4" s="84"/>
      <c r="APB4" s="84"/>
      <c r="APC4" s="84"/>
      <c r="APD4" s="84"/>
    </row>
    <row r="5">
      <c r="A5" s="19" t="s">
        <v>85</v>
      </c>
      <c r="B5" s="44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44"/>
      <c r="Q5" s="26"/>
      <c r="R5" s="26"/>
      <c r="S5" s="26"/>
      <c r="T5" s="44"/>
      <c r="U5" s="26"/>
      <c r="V5" s="21"/>
      <c r="W5" s="26"/>
      <c r="X5" s="44"/>
      <c r="Y5" s="26"/>
      <c r="Z5" s="26"/>
      <c r="AA5" s="26"/>
      <c r="AB5" s="26"/>
      <c r="AC5" s="26"/>
      <c r="AD5" s="26"/>
      <c r="AE5" s="44"/>
      <c r="AF5" s="26"/>
      <c r="AG5" s="26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26"/>
      <c r="AU5" s="26"/>
      <c r="AV5" s="26"/>
      <c r="AW5" s="26"/>
      <c r="AX5" s="26"/>
      <c r="AY5" s="26"/>
      <c r="AZ5" s="26"/>
      <c r="BA5" s="26"/>
      <c r="BB5" s="26"/>
      <c r="BC5" s="44"/>
      <c r="BD5" s="26"/>
      <c r="BE5" s="26"/>
      <c r="BF5" s="44"/>
      <c r="BG5" s="44"/>
      <c r="BH5" s="26"/>
      <c r="BI5" s="26"/>
      <c r="BJ5" s="26"/>
      <c r="BK5" s="26"/>
      <c r="BL5" s="26"/>
      <c r="BM5" s="26"/>
      <c r="BN5" s="44"/>
      <c r="BO5" s="26"/>
      <c r="BP5" s="26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26"/>
      <c r="CD5" s="26"/>
      <c r="CE5" s="26"/>
      <c r="CF5" s="26"/>
      <c r="CG5" s="26"/>
      <c r="CH5" s="26"/>
      <c r="CI5" s="26"/>
      <c r="CJ5" s="26"/>
      <c r="CK5" s="26"/>
      <c r="CL5" s="44"/>
      <c r="CM5" s="26"/>
      <c r="CN5" s="26"/>
      <c r="CO5" s="44"/>
      <c r="CP5" s="44"/>
      <c r="CQ5" s="26"/>
      <c r="CR5" s="26"/>
      <c r="CS5" s="26"/>
      <c r="CT5" s="26"/>
      <c r="CU5" s="26"/>
      <c r="CV5" s="26"/>
      <c r="CW5" s="44"/>
      <c r="CX5" s="26"/>
      <c r="CY5" s="26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26"/>
      <c r="DM5" s="26"/>
      <c r="DN5" s="26"/>
      <c r="DO5" s="26"/>
      <c r="DP5" s="26"/>
      <c r="DQ5" s="26"/>
      <c r="DR5" s="26"/>
      <c r="DS5" s="26"/>
      <c r="DT5" s="26"/>
      <c r="DU5" s="44"/>
      <c r="DV5" s="26"/>
      <c r="DW5" s="26"/>
      <c r="DX5" s="44"/>
      <c r="DY5" s="44"/>
      <c r="DZ5" s="26"/>
      <c r="EA5" s="26"/>
      <c r="EB5" s="26"/>
      <c r="EC5" s="26"/>
      <c r="ED5" s="26"/>
      <c r="EE5" s="26"/>
      <c r="EF5" s="44"/>
      <c r="EG5" s="26"/>
      <c r="EH5" s="26"/>
      <c r="EI5" s="44"/>
      <c r="EJ5" s="26"/>
      <c r="EK5" s="26"/>
      <c r="EL5" s="44"/>
      <c r="EM5" s="44"/>
      <c r="EN5" s="26"/>
      <c r="EO5" s="26"/>
      <c r="EP5" s="26"/>
      <c r="EQ5" s="21"/>
      <c r="ER5" s="21"/>
      <c r="ES5" s="21"/>
      <c r="ET5" s="22"/>
      <c r="EU5" s="125" t="str">
        <f>HYPERLINK("https://fantasy.premierleague.com/a/fixtures/18","GW 18")</f>
        <v>GW 18</v>
      </c>
      <c r="EV5" s="10"/>
      <c r="EW5" s="26"/>
      <c r="EX5" s="26"/>
      <c r="EY5" s="26"/>
      <c r="EZ5" s="26"/>
      <c r="FA5" s="21"/>
      <c r="FB5" s="26"/>
      <c r="FC5" s="21"/>
      <c r="FD5" s="21"/>
      <c r="FE5" s="26"/>
      <c r="FF5" s="26"/>
      <c r="FG5" s="26"/>
      <c r="FH5" s="26"/>
      <c r="FI5" s="26"/>
      <c r="FJ5" s="26"/>
      <c r="FK5" s="26"/>
      <c r="FL5" s="26"/>
      <c r="FM5" s="26"/>
      <c r="FN5" s="21"/>
      <c r="FO5" s="44"/>
      <c r="FP5" s="26"/>
      <c r="FQ5" s="26"/>
      <c r="FR5" s="26"/>
      <c r="FS5" s="26"/>
      <c r="FT5" s="26"/>
      <c r="FU5" s="44"/>
      <c r="FV5" s="44"/>
      <c r="FW5" s="26"/>
      <c r="FX5" s="26"/>
      <c r="FY5" s="21"/>
      <c r="FZ5" s="44"/>
      <c r="GA5" s="21"/>
      <c r="GB5" s="21"/>
      <c r="GC5" s="21"/>
      <c r="GD5" s="21"/>
      <c r="GE5" s="21"/>
      <c r="GF5" s="21"/>
      <c r="GG5" s="26"/>
      <c r="GH5" s="26"/>
      <c r="GI5" s="21"/>
      <c r="GJ5" s="44"/>
      <c r="GK5" s="26"/>
      <c r="GL5" s="26"/>
      <c r="GM5" s="26"/>
      <c r="GN5" s="21"/>
      <c r="GO5" s="21"/>
      <c r="GP5" s="44"/>
      <c r="GQ5" s="44"/>
      <c r="GR5" s="26"/>
      <c r="GS5" s="26"/>
      <c r="GT5" s="26"/>
      <c r="GU5" s="26"/>
      <c r="GV5" s="26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6"/>
      <c r="HI5" s="26"/>
      <c r="HJ5" s="26"/>
      <c r="HK5" s="21"/>
      <c r="HL5" s="28"/>
      <c r="HM5" s="126" t="str">
        <f>HYPERLINK("https://fantasy.premierleague.com/a/fixtures/28","GW 28")</f>
        <v>GW 28</v>
      </c>
      <c r="HN5" s="10"/>
      <c r="HO5" s="44"/>
      <c r="HP5" s="44"/>
      <c r="HQ5" s="44"/>
      <c r="HR5" s="44"/>
      <c r="HS5" s="44"/>
      <c r="HT5" s="44"/>
      <c r="HU5" s="44"/>
      <c r="HV5" s="44"/>
      <c r="HW5" s="44"/>
      <c r="HX5" s="44"/>
      <c r="HY5" s="44"/>
      <c r="HZ5" s="44"/>
      <c r="IA5" s="21"/>
      <c r="IB5" s="21"/>
      <c r="IC5" s="21"/>
      <c r="ID5" s="21"/>
      <c r="IE5" s="21"/>
      <c r="IF5" s="21"/>
      <c r="IG5" s="28"/>
      <c r="IH5" s="125" t="str">
        <f>HYPERLINK("https://fantasy.premierleague.com/a/fixtures/31","GW 31")</f>
        <v>GW 31</v>
      </c>
      <c r="II5" s="10"/>
      <c r="IJ5" s="44"/>
      <c r="IK5" s="44"/>
      <c r="IL5" s="44"/>
      <c r="IM5" s="44"/>
      <c r="IN5" s="44"/>
      <c r="IO5" s="26"/>
      <c r="IP5" s="26"/>
      <c r="IQ5" s="44"/>
      <c r="IR5" s="26"/>
      <c r="IS5" s="26"/>
      <c r="IT5" s="26"/>
      <c r="IU5" s="21"/>
      <c r="IV5" s="21"/>
      <c r="IW5" s="44"/>
      <c r="IX5" s="21"/>
      <c r="IY5" s="21"/>
      <c r="IZ5" s="26"/>
      <c r="JA5" s="26"/>
      <c r="JB5" s="44"/>
      <c r="JC5" s="26"/>
      <c r="JD5" s="26"/>
      <c r="JE5" s="44"/>
      <c r="JF5" s="21"/>
      <c r="JG5" s="21"/>
      <c r="JH5" s="21"/>
      <c r="JI5" s="28"/>
      <c r="JJ5" s="126" t="str">
        <f>HYPERLINK("https://fantasy.premierleague.com/a/fixtures/34","GW 34")</f>
        <v>GW 34</v>
      </c>
      <c r="JK5" s="10"/>
      <c r="JL5" s="44"/>
      <c r="JM5" s="26"/>
      <c r="JN5" s="26"/>
      <c r="JO5" s="26"/>
      <c r="JP5" s="44"/>
      <c r="JQ5" s="21"/>
      <c r="JR5" s="21"/>
      <c r="JS5" s="44"/>
      <c r="JT5" s="26"/>
      <c r="JU5" s="26"/>
      <c r="JV5" s="26"/>
      <c r="JW5" s="44"/>
      <c r="JX5" s="26"/>
      <c r="JY5" s="26"/>
      <c r="JZ5" s="44"/>
      <c r="KA5" s="26"/>
      <c r="KB5" s="26"/>
      <c r="KC5" s="44"/>
      <c r="KD5" s="44"/>
      <c r="KE5" s="44"/>
      <c r="KF5" s="26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80"/>
      <c r="KT5" s="44"/>
      <c r="KU5" s="44"/>
      <c r="KV5" s="44"/>
      <c r="KW5" s="26"/>
      <c r="KX5" s="44"/>
      <c r="KY5" s="44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6"/>
      <c r="LN5" s="26"/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6"/>
      <c r="MX5" s="26"/>
      <c r="MY5" s="26"/>
      <c r="MZ5" s="26"/>
      <c r="NA5" s="26"/>
      <c r="NB5" s="21"/>
      <c r="NC5" s="21"/>
      <c r="ND5" s="21"/>
      <c r="NE5" s="21"/>
      <c r="NF5" s="21"/>
      <c r="NG5" s="21"/>
      <c r="NH5" s="21"/>
      <c r="NI5" s="21"/>
      <c r="NJ5" s="21"/>
      <c r="NK5" s="21"/>
      <c r="NL5" s="21"/>
      <c r="NM5" s="21"/>
      <c r="NN5" s="21"/>
      <c r="NO5" s="21"/>
      <c r="NP5" s="21"/>
      <c r="NQ5" s="21"/>
      <c r="NR5" s="21"/>
      <c r="NS5" s="21"/>
      <c r="NT5" s="21"/>
      <c r="NU5" s="21"/>
      <c r="NV5" s="21"/>
      <c r="NW5" s="21"/>
      <c r="NX5" s="21"/>
      <c r="NY5" s="21"/>
      <c r="NZ5" s="21"/>
      <c r="OA5" s="21"/>
      <c r="OB5" s="21"/>
      <c r="OC5" s="21"/>
      <c r="OD5" s="21"/>
      <c r="OE5" s="21"/>
      <c r="OF5" s="21"/>
      <c r="OG5" s="21"/>
      <c r="OH5" s="21"/>
      <c r="OI5" s="21"/>
      <c r="OJ5" s="21"/>
      <c r="OK5" s="21"/>
      <c r="OL5" s="21"/>
      <c r="OM5" s="21"/>
      <c r="ON5" s="21"/>
      <c r="OO5" s="21"/>
      <c r="OP5" s="21"/>
      <c r="OQ5" s="21"/>
      <c r="OR5" s="21"/>
      <c r="OS5" s="21"/>
      <c r="OT5" s="21"/>
      <c r="OU5" s="21"/>
      <c r="OV5" s="21"/>
      <c r="OW5" s="21"/>
      <c r="OX5" s="21"/>
      <c r="OY5" s="21"/>
      <c r="OZ5" s="21"/>
      <c r="PA5" s="21"/>
      <c r="PB5" s="21"/>
      <c r="PC5" s="21"/>
      <c r="PG5" s="21"/>
      <c r="PH5" s="21"/>
      <c r="PI5" s="21"/>
      <c r="PJ5" s="21"/>
      <c r="PK5" s="21"/>
      <c r="PL5" s="21"/>
      <c r="PM5" s="57" t="s">
        <v>86</v>
      </c>
      <c r="PN5" s="21"/>
      <c r="PO5" s="21"/>
      <c r="PP5" s="21"/>
      <c r="PQ5" s="21"/>
      <c r="PR5" s="21"/>
      <c r="PT5" s="57" t="s">
        <v>87</v>
      </c>
      <c r="PU5" s="26"/>
      <c r="PV5" s="26"/>
      <c r="PW5" s="26"/>
      <c r="PX5" s="21"/>
      <c r="PY5" s="21"/>
      <c r="PZ5" s="21"/>
      <c r="QA5" s="21"/>
      <c r="QB5" s="21"/>
      <c r="QC5" s="21"/>
      <c r="QD5" s="21"/>
      <c r="QE5" s="21"/>
      <c r="QF5" s="21"/>
      <c r="QG5" s="21"/>
      <c r="QH5" s="21"/>
      <c r="QI5" s="21"/>
      <c r="QJ5" s="26"/>
      <c r="QK5" s="26"/>
      <c r="QL5" s="44"/>
      <c r="QM5" s="44"/>
      <c r="QN5" s="44"/>
      <c r="QO5" s="44"/>
      <c r="QP5" s="44"/>
      <c r="QQ5" s="26"/>
      <c r="QR5" s="26"/>
      <c r="QS5" s="26"/>
      <c r="QT5" s="26"/>
      <c r="QU5" s="26"/>
      <c r="QV5" s="44"/>
      <c r="QW5" s="44"/>
      <c r="QX5" s="26"/>
      <c r="QY5" s="26"/>
      <c r="QZ5" s="44"/>
      <c r="RC5" s="44"/>
      <c r="RD5" s="44"/>
      <c r="RE5" s="44"/>
      <c r="RF5" s="44"/>
      <c r="RG5" s="44"/>
      <c r="RH5" s="44"/>
      <c r="RI5" s="44"/>
      <c r="RJ5" s="44"/>
      <c r="RK5" s="44"/>
      <c r="RL5" s="26"/>
      <c r="RM5" s="26"/>
      <c r="RN5" s="26"/>
      <c r="RO5" s="26"/>
      <c r="RP5" s="26"/>
      <c r="RQ5" s="26"/>
      <c r="RR5" s="26"/>
      <c r="RS5" s="26"/>
      <c r="RT5" s="26"/>
      <c r="RU5" s="44"/>
      <c r="RV5" s="44"/>
      <c r="RW5" s="44"/>
      <c r="RX5" s="44"/>
      <c r="RY5" s="44"/>
      <c r="RZ5" s="26"/>
      <c r="SA5" s="26"/>
      <c r="SB5" s="26"/>
      <c r="SC5" s="21"/>
      <c r="SD5" s="21"/>
      <c r="SE5" s="44"/>
      <c r="SF5" s="44"/>
      <c r="SG5" s="26"/>
      <c r="SH5" s="26"/>
      <c r="SI5" s="44"/>
      <c r="SL5" s="44"/>
      <c r="SM5" s="44"/>
      <c r="SN5" s="44"/>
      <c r="SO5" s="44"/>
      <c r="SQ5" s="44"/>
      <c r="SR5" s="44"/>
      <c r="SS5" s="21"/>
      <c r="ST5" s="44"/>
      <c r="SU5" s="26"/>
      <c r="SV5" s="26"/>
      <c r="SW5" s="26"/>
      <c r="SZ5" s="26"/>
      <c r="TA5" s="26"/>
      <c r="TZ5" s="21"/>
      <c r="UA5" s="21"/>
      <c r="UC5" s="70" t="s">
        <v>29</v>
      </c>
      <c r="UD5" s="39"/>
      <c r="UE5" s="39"/>
      <c r="UF5" s="31"/>
      <c r="UT5" s="26"/>
      <c r="UU5" s="26"/>
      <c r="UV5" s="26"/>
      <c r="UW5" s="21"/>
      <c r="UX5" s="21"/>
      <c r="VA5" s="21"/>
      <c r="VB5" s="74" t="s">
        <v>32</v>
      </c>
      <c r="VC5" s="31"/>
      <c r="VD5" s="75" t="s">
        <v>33</v>
      </c>
      <c r="VE5" s="21"/>
      <c r="VF5" s="21"/>
      <c r="VG5" s="21"/>
      <c r="VH5" s="26"/>
      <c r="VI5" s="74" t="s">
        <v>32</v>
      </c>
      <c r="VJ5" s="31"/>
      <c r="VO5" s="44"/>
      <c r="VP5" s="44"/>
      <c r="VQ5" s="44"/>
      <c r="VR5" s="44"/>
      <c r="VS5" s="44"/>
      <c r="VT5" s="44"/>
      <c r="VU5" s="44"/>
      <c r="VV5" s="44"/>
      <c r="VW5" s="33" t="s">
        <v>37</v>
      </c>
      <c r="VX5" s="10"/>
      <c r="VY5" s="44"/>
      <c r="VZ5" s="44"/>
      <c r="WA5" s="21"/>
      <c r="WB5" s="21"/>
      <c r="WC5" s="21"/>
      <c r="WG5" s="127" t="str">
        <f>HYPERLINK("https://fantasy.premierleague.com/a/fixtures/29","GW 29")</f>
        <v>GW 29</v>
      </c>
      <c r="WH5" s="39"/>
      <c r="WI5" s="31"/>
      <c r="WJ5" s="44"/>
      <c r="WK5" s="44"/>
      <c r="WL5" s="44"/>
      <c r="WM5" s="44"/>
      <c r="WN5" s="44"/>
      <c r="WO5" s="26"/>
      <c r="WP5" s="26"/>
      <c r="WQ5" s="44"/>
      <c r="WR5" s="26"/>
      <c r="WS5" s="26"/>
      <c r="WT5" s="26"/>
      <c r="WU5" s="21"/>
      <c r="WV5" s="21"/>
      <c r="WW5" s="44"/>
      <c r="WX5" s="21"/>
      <c r="WY5" s="21"/>
      <c r="WZ5" s="26"/>
      <c r="XA5" s="26"/>
      <c r="XB5" s="44"/>
      <c r="XC5" s="26"/>
      <c r="XD5" s="26"/>
      <c r="XE5" s="44"/>
      <c r="XF5" s="21"/>
      <c r="XG5" s="21"/>
      <c r="XH5" s="21"/>
      <c r="XI5" s="28"/>
      <c r="XJ5" s="128" t="str">
        <f>HYPERLINK("https://fantasy.premierleague.com/a/fixtures/32","GW 32")</f>
        <v>GW 32</v>
      </c>
      <c r="XK5" s="39"/>
      <c r="XL5" s="39"/>
      <c r="XM5" s="39"/>
      <c r="XN5" s="39"/>
      <c r="XO5" s="31"/>
      <c r="XP5" s="127" t="s">
        <v>88</v>
      </c>
      <c r="XQ5" s="39"/>
      <c r="XR5" s="39"/>
      <c r="XS5" s="31"/>
      <c r="XT5" s="26"/>
      <c r="XU5" s="26"/>
      <c r="XV5" s="26"/>
      <c r="XW5" s="44"/>
      <c r="XX5" s="26"/>
      <c r="XY5" s="26"/>
      <c r="XZ5" s="44"/>
      <c r="YA5" s="26"/>
      <c r="YB5" s="26"/>
      <c r="YC5" s="44"/>
      <c r="YD5" s="21"/>
      <c r="YE5" s="44"/>
      <c r="YF5" s="26"/>
      <c r="YG5" s="44"/>
      <c r="YH5" s="44"/>
      <c r="YI5" s="44"/>
      <c r="YJ5" s="44"/>
      <c r="YK5" s="127" t="str">
        <f>HYPERLINK("https://fantasy.premierleague.com/a/fixtures/36","GW 36")</f>
        <v>GW 36</v>
      </c>
      <c r="YL5" s="39"/>
      <c r="YM5" s="31"/>
      <c r="YN5" s="44"/>
      <c r="YO5" s="44"/>
      <c r="YP5" s="44"/>
      <c r="YR5" s="21"/>
      <c r="YS5" s="80"/>
      <c r="YT5" s="44"/>
      <c r="YU5" s="21"/>
      <c r="YV5" s="21"/>
      <c r="YW5" s="21"/>
      <c r="YX5" s="21"/>
      <c r="YY5" s="21"/>
      <c r="YZ5" s="21"/>
      <c r="ZA5" s="21"/>
      <c r="ZB5" s="84"/>
      <c r="ZC5" s="84"/>
      <c r="ZD5" s="84"/>
      <c r="ZE5" s="84"/>
      <c r="ZF5" s="84"/>
      <c r="ZG5" s="84"/>
      <c r="ZH5" s="84"/>
      <c r="ZI5" s="84"/>
      <c r="ZJ5" s="84"/>
      <c r="ZK5" s="84"/>
      <c r="ZL5" s="84"/>
      <c r="ZO5" s="129" t="s">
        <v>48</v>
      </c>
      <c r="ZP5" s="31"/>
      <c r="ZQ5" s="130"/>
      <c r="ZR5" s="31"/>
      <c r="ZS5" s="129" t="s">
        <v>49</v>
      </c>
      <c r="ZT5" s="31"/>
      <c r="ZU5" s="131"/>
      <c r="ZV5" s="129" t="s">
        <v>50</v>
      </c>
      <c r="ZW5" s="31"/>
      <c r="ZX5" s="131"/>
      <c r="ZY5" s="129" t="s">
        <v>89</v>
      </c>
      <c r="ZZ5" s="31"/>
      <c r="AAA5" s="130"/>
      <c r="AAB5" s="31"/>
      <c r="AAC5" s="129" t="s">
        <v>90</v>
      </c>
      <c r="AAD5" s="31"/>
      <c r="AAE5" s="130"/>
      <c r="AAF5" s="39"/>
      <c r="AAG5" s="31"/>
      <c r="AAH5" s="129" t="s">
        <v>24</v>
      </c>
      <c r="AAI5" s="31"/>
      <c r="AAJ5" s="131"/>
      <c r="AAK5" s="129" t="s">
        <v>40</v>
      </c>
      <c r="AAL5" s="31"/>
      <c r="AAM5" s="130"/>
      <c r="AAN5" s="31"/>
      <c r="AAO5" s="132" t="s">
        <v>91</v>
      </c>
      <c r="AAP5" s="132" t="s">
        <v>52</v>
      </c>
      <c r="AAR5" s="84"/>
      <c r="AAS5" s="84"/>
      <c r="AAT5" s="84"/>
      <c r="AAU5" s="84"/>
      <c r="AAV5" s="84"/>
      <c r="AAW5" s="84"/>
      <c r="AAX5" s="84"/>
      <c r="AAY5" s="84"/>
      <c r="AAZ5" s="84"/>
      <c r="ABS5" s="90"/>
      <c r="ABT5" s="90"/>
      <c r="ABU5" s="90"/>
      <c r="ABV5" s="90"/>
      <c r="ABW5" s="84"/>
      <c r="ABX5" s="93"/>
      <c r="ABY5" s="93"/>
      <c r="ABZ5" s="93"/>
      <c r="ACA5" s="107"/>
      <c r="ACB5" s="93"/>
      <c r="ACC5" s="90"/>
      <c r="ACD5" s="93"/>
      <c r="ACE5" s="107"/>
      <c r="ACF5" s="93"/>
      <c r="ACG5" s="93"/>
      <c r="ACH5" s="93"/>
      <c r="ACI5" s="93"/>
      <c r="ACJ5" s="93"/>
      <c r="ACK5" s="93"/>
      <c r="ACL5" s="107"/>
      <c r="ACM5" s="93"/>
      <c r="ACN5" s="93"/>
      <c r="ACO5" s="107"/>
      <c r="ACP5" s="107"/>
      <c r="ACQ5" s="107"/>
      <c r="ACR5" s="107"/>
      <c r="ACS5" s="107"/>
      <c r="ACT5" s="107"/>
      <c r="ACU5" s="107"/>
      <c r="ACV5" s="107"/>
      <c r="ACW5" s="107"/>
      <c r="ACX5" s="107"/>
      <c r="ACY5" s="107"/>
      <c r="ACZ5" s="107"/>
      <c r="ADA5" s="93"/>
      <c r="ADB5" s="93"/>
      <c r="ADC5" s="93"/>
      <c r="ADF5" s="94" t="str">
        <f>ADF4</f>
        <v>MD 1</v>
      </c>
      <c r="ADG5" s="93"/>
      <c r="ADH5" s="93"/>
      <c r="ADI5" s="93"/>
      <c r="ADJ5" s="107"/>
      <c r="ADK5" s="93"/>
      <c r="ADL5" s="93"/>
      <c r="ADM5" s="107"/>
      <c r="ADN5" s="107"/>
      <c r="ADO5" s="93"/>
      <c r="ADP5" s="93"/>
      <c r="ADQ5" s="93"/>
      <c r="ADR5" s="93"/>
      <c r="ADS5" s="93"/>
      <c r="ADT5" s="94" t="str">
        <f>ADT4</f>
        <v>MD 2</v>
      </c>
      <c r="ADU5" s="107"/>
      <c r="ADV5" s="93"/>
      <c r="ADW5" s="93"/>
      <c r="ADX5" s="107"/>
      <c r="ADY5" s="107"/>
      <c r="ADZ5" s="107"/>
      <c r="AEA5" s="107"/>
      <c r="AEB5" s="107"/>
      <c r="AEC5" s="107"/>
      <c r="AED5" s="107"/>
      <c r="AEE5" s="107"/>
      <c r="AEF5" s="107"/>
      <c r="AEG5" s="107"/>
      <c r="AEH5" s="107"/>
      <c r="AEI5" s="107"/>
      <c r="AEJ5" s="93"/>
      <c r="AEK5" s="93"/>
      <c r="AEL5" s="93"/>
      <c r="AEM5" s="93"/>
      <c r="AEN5" s="93"/>
      <c r="AEO5" s="94" t="str">
        <f>AEO4</f>
        <v>MD 3</v>
      </c>
      <c r="AEP5" s="93"/>
      <c r="AEQ5" s="93"/>
      <c r="AER5" s="93"/>
      <c r="AES5" s="107"/>
      <c r="AET5" s="93"/>
      <c r="AEU5" s="93"/>
      <c r="AEV5" s="107"/>
      <c r="AEW5" s="107"/>
      <c r="AEX5" s="93"/>
      <c r="AEY5" s="93"/>
      <c r="AEZ5" s="93"/>
      <c r="AFA5" s="93"/>
      <c r="AFB5" s="93"/>
      <c r="AFC5" s="94" t="str">
        <f>AFC4</f>
        <v>MD 4</v>
      </c>
      <c r="AFD5" s="107"/>
      <c r="AFE5" s="93"/>
      <c r="AFF5" s="93"/>
      <c r="AFG5" s="107"/>
      <c r="AFH5" s="107"/>
      <c r="AFI5" s="107"/>
      <c r="AFJ5" s="107"/>
      <c r="AFK5" s="107"/>
      <c r="AFL5" s="107"/>
      <c r="AFM5" s="107"/>
      <c r="AFN5" s="107"/>
      <c r="AFO5" s="107"/>
      <c r="AFP5" s="107"/>
      <c r="AFQ5" s="107"/>
      <c r="AFR5" s="107"/>
      <c r="AFS5" s="93"/>
      <c r="AFT5" s="93"/>
      <c r="AFU5" s="93"/>
      <c r="AFV5" s="93"/>
      <c r="AFW5" s="93"/>
      <c r="AFX5" s="94" t="str">
        <f>AFX4</f>
        <v>MD 5</v>
      </c>
      <c r="AFY5" s="93"/>
      <c r="AFZ5" s="93"/>
      <c r="AGA5" s="93"/>
      <c r="AGB5" s="107"/>
      <c r="AGC5" s="93"/>
      <c r="AGD5" s="93"/>
      <c r="AGE5" s="107"/>
      <c r="AGF5" s="107"/>
      <c r="AGG5" s="84"/>
      <c r="AGH5" s="84"/>
      <c r="AGI5" s="93"/>
      <c r="AGJ5" s="93"/>
      <c r="AGK5" s="93"/>
      <c r="AGL5" s="94" t="str">
        <f>AGL4</f>
        <v>MD 6</v>
      </c>
      <c r="AGM5" s="107"/>
      <c r="AGN5" s="93"/>
      <c r="AGO5" s="93"/>
      <c r="AGQ5" s="133" t="s">
        <v>40</v>
      </c>
      <c r="AGR5" s="10"/>
      <c r="AGS5" s="134"/>
      <c r="AGT5" s="134"/>
      <c r="AGU5" s="133" t="s">
        <v>35</v>
      </c>
      <c r="AGV5" s="10"/>
      <c r="AGW5" s="134"/>
      <c r="AGX5" s="84"/>
      <c r="AGY5" s="84"/>
      <c r="AGZ5" s="84"/>
      <c r="AHC5" s="93"/>
      <c r="AHD5" s="93"/>
      <c r="AHE5" s="93"/>
      <c r="AHF5" s="93"/>
      <c r="AHG5" s="93"/>
      <c r="AHH5" s="90"/>
      <c r="AHI5" s="93"/>
      <c r="AHJ5" s="90"/>
      <c r="AHK5" s="90"/>
      <c r="AHL5" s="93"/>
      <c r="AHM5" s="93"/>
      <c r="AHN5" s="93"/>
      <c r="AHO5" s="93"/>
      <c r="AHP5" s="93"/>
      <c r="AHQ5" s="93"/>
      <c r="AHR5" s="93"/>
      <c r="AHS5" s="93"/>
      <c r="AHT5" s="93"/>
      <c r="AHU5" s="90"/>
      <c r="AHV5" s="107"/>
      <c r="AJD5" s="94" t="str">
        <f>AJD4</f>
        <v>R32 1</v>
      </c>
      <c r="AJK5" s="94" t="str">
        <f>AJK4</f>
        <v>R32 2</v>
      </c>
      <c r="AJM5" s="109" t="s">
        <v>43</v>
      </c>
      <c r="AJN5" s="31"/>
      <c r="AJY5" s="94" t="str">
        <f>AJY4</f>
        <v>R16 1</v>
      </c>
      <c r="AKF5" s="94" t="str">
        <f>AKF4</f>
        <v>R16 2</v>
      </c>
      <c r="AKH5" s="135" t="s">
        <v>45</v>
      </c>
      <c r="AKI5" s="31"/>
      <c r="ALA5" s="94" t="str">
        <f>ALA4</f>
        <v>QFs 1</v>
      </c>
      <c r="ALH5" s="94" t="str">
        <f>ALH4</f>
        <v>QFs 2</v>
      </c>
      <c r="ALJ5" s="109" t="s">
        <v>88</v>
      </c>
      <c r="ALK5" s="31"/>
      <c r="ALV5" s="94" t="str">
        <f>ALV4</f>
        <v>SFs 1</v>
      </c>
      <c r="AMC5" s="94" t="str">
        <f>AMC4</f>
        <v>SFs 2</v>
      </c>
      <c r="AML5" s="136" t="s">
        <v>35</v>
      </c>
      <c r="ANK5" s="84"/>
      <c r="ANL5" s="84"/>
      <c r="ANM5" s="84"/>
      <c r="ANN5" s="84"/>
      <c r="ANO5" s="84"/>
      <c r="ANP5" s="84"/>
      <c r="ANQ5" s="84"/>
      <c r="ANR5" s="84"/>
      <c r="ANS5" s="84"/>
      <c r="ANT5" s="84"/>
      <c r="ANU5" s="84"/>
      <c r="ANV5" s="84"/>
      <c r="ANW5" s="84"/>
      <c r="ANX5" s="84"/>
      <c r="ANY5" s="84"/>
      <c r="ANZ5" s="84"/>
      <c r="AOA5" s="84"/>
      <c r="AOB5" s="84"/>
      <c r="AOC5" s="84"/>
      <c r="AOD5" s="84"/>
      <c r="AOE5" s="84"/>
      <c r="AOF5" s="84"/>
      <c r="AOG5" s="84"/>
      <c r="AOH5" s="84"/>
      <c r="AOI5" s="84"/>
      <c r="AOJ5" s="84"/>
      <c r="AOK5" s="84"/>
      <c r="AOL5" s="84"/>
      <c r="AOM5" s="84"/>
      <c r="AON5" s="84"/>
      <c r="AOO5" s="84"/>
      <c r="AOP5" s="84"/>
      <c r="AOQ5" s="84"/>
      <c r="AOR5" s="84"/>
      <c r="AOS5" s="84"/>
      <c r="AOT5" s="84"/>
      <c r="AOU5" s="84"/>
      <c r="AOV5" s="84"/>
      <c r="AOW5" s="84"/>
      <c r="AOX5" s="84"/>
      <c r="AOY5" s="84"/>
      <c r="AOZ5" s="84"/>
      <c r="APA5" s="84"/>
      <c r="APB5" s="84"/>
      <c r="APC5" s="84"/>
      <c r="APD5" s="84"/>
    </row>
    <row r="6">
      <c r="A6" s="137"/>
      <c r="B6" s="138"/>
      <c r="C6" s="21"/>
      <c r="D6" s="21"/>
      <c r="E6" s="21"/>
      <c r="F6" s="21"/>
      <c r="G6" s="21"/>
      <c r="H6" s="21"/>
      <c r="I6" s="138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139"/>
      <c r="AD6" s="139"/>
      <c r="AE6" s="139"/>
      <c r="AF6" s="21"/>
      <c r="AG6" s="139"/>
      <c r="AH6" s="139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138"/>
      <c r="BE6" s="138"/>
      <c r="BF6" s="138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138"/>
      <c r="BS6" s="138"/>
      <c r="BT6" s="138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138"/>
      <c r="CN6" s="138"/>
      <c r="CO6" s="138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138"/>
      <c r="DB6" s="138"/>
      <c r="DC6" s="138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138"/>
      <c r="DW6" s="138"/>
      <c r="DX6" s="138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138"/>
      <c r="EK6" s="138"/>
      <c r="EL6" s="138"/>
      <c r="EM6" s="21"/>
      <c r="EN6" s="21"/>
      <c r="EO6" s="21"/>
      <c r="EP6" s="21"/>
      <c r="EQ6" s="21"/>
      <c r="ER6" s="21"/>
      <c r="ES6" s="21"/>
      <c r="ET6" s="21"/>
      <c r="EU6" s="138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  <c r="IR6" s="21"/>
      <c r="IS6" s="21"/>
      <c r="IT6" s="21"/>
      <c r="IU6" s="21"/>
      <c r="IV6" s="21"/>
      <c r="IW6" s="21"/>
      <c r="IX6" s="21"/>
      <c r="IY6" s="21"/>
      <c r="IZ6" s="21"/>
      <c r="JA6" s="21"/>
      <c r="JB6" s="21"/>
      <c r="JC6" s="21"/>
      <c r="JD6" s="21"/>
      <c r="JE6" s="21"/>
      <c r="JF6" s="21"/>
      <c r="JG6" s="21"/>
      <c r="JH6" s="21"/>
      <c r="JI6" s="139"/>
      <c r="JJ6" s="21"/>
      <c r="JK6" s="21"/>
      <c r="JL6" s="21"/>
      <c r="JM6" s="21"/>
      <c r="JN6" s="21"/>
      <c r="JO6" s="21"/>
      <c r="JP6" s="21"/>
      <c r="JQ6" s="21"/>
      <c r="JR6" s="21"/>
      <c r="JS6" s="21"/>
      <c r="JT6" s="21"/>
      <c r="JU6" s="21"/>
      <c r="JV6" s="21"/>
      <c r="JW6" s="21"/>
      <c r="JX6" s="21"/>
      <c r="JY6" s="21"/>
      <c r="JZ6" s="21"/>
      <c r="KA6" s="21"/>
      <c r="KB6" s="21"/>
      <c r="KC6" s="21"/>
      <c r="KD6" s="21"/>
      <c r="KE6" s="21"/>
      <c r="KF6" s="21"/>
      <c r="KG6" s="21"/>
      <c r="KH6" s="21"/>
      <c r="KI6" s="21"/>
      <c r="KJ6" s="21"/>
      <c r="KK6" s="21"/>
      <c r="KL6" s="21"/>
      <c r="KM6" s="21"/>
      <c r="KN6" s="21"/>
      <c r="KO6" s="21"/>
      <c r="KP6" s="21"/>
      <c r="KQ6" s="21"/>
      <c r="KR6" s="21"/>
      <c r="KS6" s="21"/>
      <c r="KT6" s="21"/>
      <c r="KU6" s="21"/>
      <c r="KV6" s="21"/>
      <c r="KW6" s="21"/>
      <c r="KX6" s="21"/>
      <c r="KY6" s="21"/>
      <c r="KZ6" s="21"/>
      <c r="LA6" s="21"/>
      <c r="LB6" s="21"/>
      <c r="LC6" s="21"/>
      <c r="LD6" s="21"/>
      <c r="LE6" s="21"/>
      <c r="LF6" s="21"/>
      <c r="LG6" s="21"/>
      <c r="LH6" s="21"/>
      <c r="LI6" s="21"/>
      <c r="LJ6" s="21"/>
      <c r="LK6" s="21"/>
      <c r="LL6" s="21"/>
      <c r="LM6" s="21"/>
      <c r="LN6" s="21"/>
      <c r="LO6" s="21"/>
      <c r="LP6" s="21"/>
      <c r="LQ6" s="21"/>
      <c r="LR6" s="21"/>
      <c r="LS6" s="21"/>
      <c r="LT6" s="21"/>
      <c r="LU6" s="21"/>
      <c r="LV6" s="21"/>
      <c r="LW6" s="21"/>
      <c r="LX6" s="21"/>
      <c r="LY6" s="21"/>
      <c r="LZ6" s="21"/>
      <c r="MA6" s="21"/>
      <c r="MB6" s="21"/>
      <c r="MC6" s="21"/>
      <c r="MD6" s="21"/>
      <c r="ME6" s="21"/>
      <c r="MF6" s="21"/>
      <c r="MG6" s="21"/>
      <c r="MH6" s="21"/>
      <c r="MI6" s="21"/>
      <c r="MJ6" s="21"/>
      <c r="MK6" s="21"/>
      <c r="ML6" s="21"/>
      <c r="MM6" s="21"/>
      <c r="MN6" s="21"/>
      <c r="MO6" s="21"/>
      <c r="MP6" s="21"/>
      <c r="MQ6" s="21"/>
      <c r="MR6" s="21"/>
      <c r="MS6" s="21"/>
      <c r="MT6" s="21"/>
      <c r="MU6" s="21"/>
      <c r="MV6" s="21"/>
      <c r="MW6" s="21"/>
      <c r="MX6" s="21"/>
      <c r="MY6" s="21"/>
      <c r="MZ6" s="21"/>
      <c r="NA6" s="21"/>
      <c r="NB6" s="21"/>
      <c r="NC6" s="21"/>
      <c r="ND6" s="21"/>
      <c r="NE6" s="21"/>
      <c r="NF6" s="21"/>
      <c r="NG6" s="21"/>
      <c r="NH6" s="21"/>
      <c r="NI6" s="21"/>
      <c r="NJ6" s="21"/>
      <c r="NK6" s="21"/>
      <c r="NL6" s="21"/>
      <c r="NM6" s="21"/>
      <c r="NN6" s="21"/>
      <c r="NO6" s="21"/>
      <c r="NP6" s="21"/>
      <c r="NQ6" s="21"/>
      <c r="NR6" s="21"/>
      <c r="NS6" s="21"/>
      <c r="NT6" s="21"/>
      <c r="NU6" s="21"/>
      <c r="NV6" s="21"/>
      <c r="NW6" s="21"/>
      <c r="NX6" s="21"/>
      <c r="NY6" s="21"/>
      <c r="NZ6" s="21"/>
      <c r="OA6" s="21"/>
      <c r="OB6" s="21"/>
      <c r="OC6" s="21"/>
      <c r="OD6" s="21"/>
      <c r="OE6" s="21"/>
      <c r="OF6" s="21"/>
      <c r="OG6" s="21"/>
      <c r="OH6" s="21"/>
      <c r="OI6" s="21"/>
      <c r="OJ6" s="21"/>
      <c r="OK6" s="21"/>
      <c r="OL6" s="21"/>
      <c r="OM6" s="21"/>
      <c r="ON6" s="21"/>
      <c r="OO6" s="21"/>
      <c r="OP6" s="21"/>
      <c r="OQ6" s="21"/>
      <c r="OR6" s="21"/>
      <c r="OS6" s="21"/>
      <c r="OT6" s="21"/>
      <c r="OU6" s="21"/>
      <c r="OV6" s="21"/>
      <c r="OW6" s="21"/>
      <c r="OX6" s="21"/>
      <c r="OY6" s="21"/>
      <c r="OZ6" s="21"/>
      <c r="PA6" s="21"/>
      <c r="PB6" s="21"/>
      <c r="PC6" s="21"/>
      <c r="PD6" s="21"/>
      <c r="PE6" s="21"/>
      <c r="PF6" s="21"/>
      <c r="PG6" s="21"/>
      <c r="PH6" s="21"/>
      <c r="PI6" s="21"/>
      <c r="PJ6" s="21"/>
      <c r="PK6" s="21"/>
      <c r="PN6" s="21"/>
      <c r="PO6" s="21"/>
      <c r="PP6" s="21"/>
      <c r="PQ6" s="21"/>
      <c r="PR6" s="21"/>
      <c r="PS6" s="21"/>
      <c r="PT6" s="21"/>
      <c r="PU6" s="21"/>
      <c r="PV6" s="21"/>
      <c r="PW6" s="21"/>
      <c r="PX6" s="21"/>
      <c r="PY6" s="21"/>
      <c r="PZ6" s="21"/>
      <c r="QA6" s="21"/>
      <c r="QB6" s="21"/>
      <c r="QC6" s="21"/>
      <c r="QD6" s="21"/>
      <c r="QE6" s="21"/>
      <c r="QF6" s="21"/>
      <c r="QG6" s="21"/>
      <c r="QH6" s="21"/>
      <c r="QI6" s="21"/>
      <c r="QJ6" s="21"/>
      <c r="QK6" s="21"/>
      <c r="QL6" s="21"/>
      <c r="QM6" s="21"/>
      <c r="QN6" s="21"/>
      <c r="QO6" s="21"/>
      <c r="QP6" s="21"/>
      <c r="QQ6" s="21"/>
      <c r="QR6" s="21"/>
      <c r="QS6" s="21"/>
      <c r="QT6" s="21"/>
      <c r="QU6" s="21"/>
      <c r="QV6" s="21"/>
      <c r="QW6" s="21"/>
      <c r="QX6" s="21"/>
      <c r="QY6" s="21"/>
      <c r="QZ6" s="21"/>
      <c r="RA6" s="21"/>
      <c r="RB6" s="21"/>
      <c r="RC6" s="21"/>
      <c r="RD6" s="21"/>
      <c r="RE6" s="21"/>
      <c r="RF6" s="21"/>
      <c r="RG6" s="21"/>
      <c r="RH6" s="21"/>
      <c r="RI6" s="21"/>
      <c r="RJ6" s="21"/>
      <c r="RK6" s="21"/>
      <c r="RL6" s="21"/>
      <c r="RM6" s="21"/>
      <c r="RN6" s="21"/>
      <c r="RO6" s="21"/>
      <c r="RP6" s="21"/>
      <c r="RQ6" s="21"/>
      <c r="RR6" s="21"/>
      <c r="RS6" s="21"/>
      <c r="RT6" s="21"/>
      <c r="RU6" s="21"/>
      <c r="RV6" s="21"/>
      <c r="RW6" s="21"/>
      <c r="RX6" s="21"/>
      <c r="RY6" s="21"/>
      <c r="RZ6" s="21"/>
      <c r="SA6" s="21"/>
      <c r="SB6" s="21"/>
      <c r="SC6" s="21"/>
      <c r="SD6" s="21"/>
      <c r="SE6" s="21"/>
      <c r="SF6" s="21"/>
      <c r="SG6" s="21"/>
      <c r="SH6" s="21"/>
      <c r="SI6" s="21"/>
      <c r="SJ6" s="21"/>
      <c r="SK6" s="21"/>
      <c r="SL6" s="21"/>
      <c r="SQ6" s="21"/>
      <c r="SR6" s="21"/>
      <c r="SS6" s="21"/>
      <c r="ST6" s="21"/>
      <c r="SU6" s="21"/>
      <c r="SV6" s="21"/>
      <c r="SW6" s="21"/>
      <c r="SX6" s="21"/>
      <c r="SY6" s="21"/>
      <c r="SZ6" s="21"/>
      <c r="TA6" s="21"/>
      <c r="VB6" s="21"/>
      <c r="VC6" s="21"/>
      <c r="VD6" s="21"/>
      <c r="VI6" s="26"/>
      <c r="VJ6" s="140" t="s">
        <v>34</v>
      </c>
      <c r="VK6" s="31"/>
      <c r="WD6" s="21"/>
      <c r="WE6" s="21"/>
      <c r="WF6" s="21"/>
      <c r="XY6" s="21"/>
      <c r="XZ6" s="21"/>
      <c r="YA6" s="21"/>
      <c r="YB6" s="21"/>
      <c r="YC6" s="21"/>
      <c r="YD6" s="21"/>
      <c r="YR6" s="21"/>
      <c r="YU6" s="21"/>
      <c r="YV6" s="21"/>
      <c r="YW6" s="21"/>
      <c r="YX6" s="21"/>
      <c r="YY6" s="21"/>
      <c r="YZ6" s="21"/>
      <c r="ZA6" s="21"/>
      <c r="AHQ6" s="141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1"/>
      <c r="ALB6" s="90"/>
      <c r="ALC6" s="90"/>
      <c r="AMS6" s="107"/>
      <c r="AMT6" s="107"/>
    </row>
    <row r="7">
      <c r="A7" s="142" t="s">
        <v>92</v>
      </c>
      <c r="B7" s="20" t="s">
        <v>93</v>
      </c>
      <c r="C7" s="21"/>
      <c r="D7" s="21"/>
      <c r="E7" s="21"/>
      <c r="F7" s="21"/>
      <c r="G7" s="21"/>
      <c r="H7" s="22"/>
      <c r="I7" s="20" t="s">
        <v>93</v>
      </c>
      <c r="J7" s="21"/>
      <c r="K7" s="21"/>
      <c r="L7" s="23" t="s">
        <v>94</v>
      </c>
      <c r="M7" s="21"/>
      <c r="N7" s="21"/>
      <c r="O7" s="21"/>
      <c r="P7" s="21"/>
      <c r="Q7" s="21"/>
      <c r="R7" s="21"/>
      <c r="S7" s="21"/>
      <c r="T7" s="21"/>
      <c r="U7" s="21"/>
      <c r="V7" s="27" t="s">
        <v>95</v>
      </c>
      <c r="W7" s="21"/>
      <c r="X7" s="21"/>
      <c r="Y7" s="21"/>
      <c r="Z7" s="21"/>
      <c r="AA7" s="21"/>
      <c r="AB7" s="21"/>
      <c r="AC7" s="139"/>
      <c r="AD7" s="139"/>
      <c r="AE7" s="139"/>
      <c r="AF7" s="21"/>
      <c r="AG7" s="139"/>
      <c r="AH7" s="139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2"/>
      <c r="BD7" s="33" t="s">
        <v>95</v>
      </c>
      <c r="BE7" s="10"/>
      <c r="BF7" s="20" t="s">
        <v>96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2"/>
      <c r="BR7" s="33" t="s">
        <v>95</v>
      </c>
      <c r="BS7" s="10"/>
      <c r="BT7" s="20" t="s">
        <v>96</v>
      </c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2"/>
      <c r="CM7" s="33" t="s">
        <v>95</v>
      </c>
      <c r="CN7" s="10"/>
      <c r="CO7" s="20" t="s">
        <v>96</v>
      </c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2"/>
      <c r="DA7" s="33" t="s">
        <v>95</v>
      </c>
      <c r="DB7" s="10"/>
      <c r="DC7" s="20" t="s">
        <v>96</v>
      </c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2"/>
      <c r="DV7" s="33" t="s">
        <v>95</v>
      </c>
      <c r="DW7" s="10"/>
      <c r="DX7" s="20" t="s">
        <v>96</v>
      </c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2"/>
      <c r="EJ7" s="33" t="s">
        <v>95</v>
      </c>
      <c r="EK7" s="10"/>
      <c r="EL7" s="20" t="s">
        <v>96</v>
      </c>
      <c r="EM7" s="21"/>
      <c r="EN7" s="21"/>
      <c r="EO7" s="21"/>
      <c r="EP7" s="21"/>
      <c r="EQ7" s="21"/>
      <c r="ER7" s="21"/>
      <c r="ES7" s="143" t="s">
        <v>97</v>
      </c>
      <c r="ET7" s="22"/>
      <c r="EU7" s="144" t="s">
        <v>97</v>
      </c>
      <c r="EV7" s="143" t="s">
        <v>97</v>
      </c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  <c r="IR7" s="21"/>
      <c r="IS7" s="21"/>
      <c r="IT7" s="21"/>
      <c r="IU7" s="21"/>
      <c r="IV7" s="21"/>
      <c r="IW7" s="21"/>
      <c r="IX7" s="21"/>
      <c r="IY7" s="21"/>
      <c r="IZ7" s="21"/>
      <c r="JA7" s="21"/>
      <c r="JB7" s="21"/>
      <c r="JC7" s="21"/>
      <c r="JD7" s="21"/>
      <c r="JE7" s="21"/>
      <c r="JF7" s="21"/>
      <c r="JG7" s="21"/>
      <c r="JH7" s="21"/>
      <c r="JI7" s="139"/>
      <c r="JJ7" s="21"/>
      <c r="JK7" s="21"/>
      <c r="JL7" s="21"/>
      <c r="JM7" s="21"/>
      <c r="JN7" s="21"/>
      <c r="JO7" s="21"/>
      <c r="JP7" s="21"/>
      <c r="JQ7" s="21"/>
      <c r="JR7" s="21"/>
      <c r="JS7" s="21"/>
      <c r="JT7" s="21"/>
      <c r="JU7" s="21"/>
      <c r="JV7" s="21"/>
      <c r="JW7" s="21"/>
      <c r="JX7" s="21"/>
      <c r="JY7" s="21"/>
      <c r="JZ7" s="21"/>
      <c r="KA7" s="21"/>
      <c r="KB7" s="21"/>
      <c r="KC7" s="21"/>
      <c r="KD7" s="21"/>
      <c r="KE7" s="21"/>
      <c r="KF7" s="21"/>
      <c r="KG7" s="21"/>
      <c r="KH7" s="21"/>
      <c r="KI7" s="21"/>
      <c r="KJ7" s="21"/>
      <c r="KK7" s="21"/>
      <c r="KL7" s="21"/>
      <c r="KM7" s="21"/>
      <c r="KN7" s="21"/>
      <c r="KO7" s="21"/>
      <c r="KP7" s="21"/>
      <c r="KQ7" s="21"/>
      <c r="KR7" s="21"/>
      <c r="KS7" s="21"/>
      <c r="KT7" s="21"/>
      <c r="KU7" s="21"/>
      <c r="KV7" s="21"/>
      <c r="KW7" s="21"/>
      <c r="KX7" s="21"/>
      <c r="KY7" s="21"/>
      <c r="KZ7" s="21"/>
      <c r="LA7" s="21"/>
      <c r="LB7" s="21"/>
      <c r="LC7" s="21"/>
      <c r="LD7" s="21"/>
      <c r="LE7" s="21"/>
      <c r="LF7" s="21"/>
      <c r="LG7" s="21"/>
      <c r="LH7" s="21"/>
      <c r="LI7" s="21"/>
      <c r="LJ7" s="21"/>
      <c r="LK7" s="21"/>
      <c r="LL7" s="21"/>
      <c r="LM7" s="21"/>
      <c r="LN7" s="21"/>
      <c r="LO7" s="21"/>
      <c r="LP7" s="21"/>
      <c r="LQ7" s="21"/>
      <c r="LR7" s="21"/>
      <c r="LS7" s="21"/>
      <c r="LT7" s="21"/>
      <c r="LU7" s="21"/>
      <c r="LV7" s="21"/>
      <c r="LW7" s="21"/>
      <c r="LX7" s="21"/>
      <c r="LY7" s="21"/>
      <c r="LZ7" s="21"/>
      <c r="MA7" s="21"/>
      <c r="MB7" s="21"/>
      <c r="MC7" s="21"/>
      <c r="MD7" s="21"/>
      <c r="ME7" s="21"/>
      <c r="MF7" s="21"/>
      <c r="MG7" s="21"/>
      <c r="MH7" s="21"/>
      <c r="MI7" s="21"/>
      <c r="MJ7" s="21"/>
      <c r="MK7" s="21"/>
      <c r="ML7" s="21"/>
      <c r="MM7" s="21"/>
      <c r="MN7" s="21"/>
      <c r="MO7" s="21"/>
      <c r="MP7" s="21"/>
      <c r="MQ7" s="21"/>
      <c r="MR7" s="21"/>
      <c r="MS7" s="21"/>
      <c r="MT7" s="21"/>
      <c r="MU7" s="21"/>
      <c r="MV7" s="21"/>
      <c r="MW7" s="21"/>
      <c r="MX7" s="21"/>
      <c r="MY7" s="21"/>
      <c r="MZ7" s="21"/>
      <c r="NA7" s="21"/>
      <c r="NB7" s="21"/>
      <c r="NC7" s="21"/>
      <c r="ND7" s="21"/>
      <c r="NE7" s="21"/>
      <c r="NF7" s="21"/>
      <c r="NG7" s="21"/>
      <c r="NH7" s="21"/>
      <c r="NI7" s="21"/>
      <c r="NJ7" s="21"/>
      <c r="NK7" s="21"/>
      <c r="NL7" s="21"/>
      <c r="NM7" s="21"/>
      <c r="NN7" s="21"/>
      <c r="NO7" s="21"/>
      <c r="NP7" s="21"/>
      <c r="NQ7" s="21"/>
      <c r="NR7" s="21"/>
      <c r="NS7" s="21"/>
      <c r="NT7" s="21"/>
      <c r="NU7" s="21"/>
      <c r="NV7" s="21"/>
      <c r="NW7" s="21"/>
      <c r="NX7" s="21"/>
      <c r="NY7" s="21"/>
      <c r="NZ7" s="21"/>
      <c r="OA7" s="21"/>
      <c r="OB7" s="21"/>
      <c r="OC7" s="21"/>
      <c r="OD7" s="21"/>
      <c r="OE7" s="21"/>
      <c r="OF7" s="21"/>
      <c r="OG7" s="21"/>
      <c r="OH7" s="21"/>
      <c r="OI7" s="21"/>
      <c r="OJ7" s="21"/>
      <c r="OK7" s="21"/>
      <c r="OL7" s="21"/>
      <c r="OM7" s="21"/>
      <c r="ON7" s="21"/>
      <c r="OO7" s="21"/>
      <c r="OP7" s="21"/>
      <c r="PF7" s="57" t="s">
        <v>98</v>
      </c>
      <c r="PG7" s="21"/>
      <c r="PH7" s="21"/>
      <c r="PI7" s="21"/>
      <c r="PJ7" s="21"/>
      <c r="PK7" s="21"/>
      <c r="PL7" s="21"/>
      <c r="PM7" s="57" t="s">
        <v>98</v>
      </c>
      <c r="PS7" s="21"/>
      <c r="PT7" s="57" t="s">
        <v>98</v>
      </c>
      <c r="PU7" s="21"/>
      <c r="PV7" s="21"/>
      <c r="PW7" s="21"/>
      <c r="PX7" s="21"/>
      <c r="PY7" s="21"/>
      <c r="PZ7" s="21"/>
      <c r="QA7" s="21"/>
      <c r="QB7" s="21"/>
      <c r="QC7" s="21"/>
      <c r="QD7" s="21"/>
      <c r="QE7" s="21"/>
      <c r="QF7" s="21"/>
      <c r="QG7" s="21"/>
      <c r="QH7" s="21"/>
      <c r="QI7" s="21"/>
      <c r="QJ7" s="21"/>
      <c r="QK7" s="21"/>
      <c r="QL7" s="21"/>
      <c r="QM7" s="145" t="s">
        <v>95</v>
      </c>
      <c r="QN7" s="145" t="s">
        <v>97</v>
      </c>
      <c r="QO7" s="146" t="s">
        <v>96</v>
      </c>
      <c r="QP7" s="21"/>
      <c r="QQ7" s="21"/>
      <c r="QR7" s="21"/>
      <c r="QS7" s="21"/>
      <c r="QT7" s="145" t="s">
        <v>97</v>
      </c>
      <c r="QU7" s="145" t="s">
        <v>95</v>
      </c>
      <c r="QV7" s="146" t="s">
        <v>96</v>
      </c>
      <c r="QW7" s="21"/>
      <c r="QX7" s="21"/>
      <c r="QY7" s="21"/>
      <c r="QZ7" s="21"/>
      <c r="RA7" s="145" t="s">
        <v>97</v>
      </c>
      <c r="RB7" s="145" t="s">
        <v>95</v>
      </c>
      <c r="RC7" s="146" t="s">
        <v>96</v>
      </c>
      <c r="RD7" s="21"/>
      <c r="RE7" s="21"/>
      <c r="RF7" s="21"/>
      <c r="RG7" s="21"/>
      <c r="RH7" s="21"/>
      <c r="RI7" s="21"/>
      <c r="RJ7" s="21"/>
      <c r="RK7" s="21"/>
      <c r="RL7" s="21"/>
      <c r="RM7" s="21"/>
      <c r="RN7" s="21"/>
      <c r="RO7" s="21"/>
      <c r="RP7" s="21"/>
      <c r="RQ7" s="21"/>
      <c r="RR7" s="21"/>
      <c r="RS7" s="21"/>
      <c r="RT7" s="21"/>
      <c r="RU7" s="21"/>
      <c r="RV7" s="145" t="s">
        <v>95</v>
      </c>
      <c r="RW7" s="145" t="s">
        <v>97</v>
      </c>
      <c r="RX7" s="146" t="s">
        <v>96</v>
      </c>
      <c r="RY7" s="21"/>
      <c r="RZ7" s="21"/>
      <c r="SA7" s="21"/>
      <c r="SB7" s="21"/>
      <c r="SC7" s="145" t="s">
        <v>97</v>
      </c>
      <c r="SD7" s="145" t="s">
        <v>95</v>
      </c>
      <c r="SE7" s="146" t="s">
        <v>96</v>
      </c>
      <c r="SF7" s="21"/>
      <c r="SG7" s="147" t="s">
        <v>99</v>
      </c>
      <c r="SH7" s="21"/>
      <c r="SI7" s="21"/>
      <c r="SJ7" s="145" t="s">
        <v>95</v>
      </c>
      <c r="SK7" s="145" t="s">
        <v>97</v>
      </c>
      <c r="SL7" s="146" t="s">
        <v>96</v>
      </c>
      <c r="SM7" s="21"/>
      <c r="SN7" s="21"/>
      <c r="SO7" s="21"/>
      <c r="SP7" s="21"/>
      <c r="SQ7" s="21"/>
      <c r="SR7" s="21"/>
      <c r="SS7" s="21"/>
      <c r="ST7" s="21"/>
      <c r="SU7" s="21"/>
      <c r="SV7" s="21"/>
      <c r="SW7" s="21"/>
      <c r="SX7" s="21"/>
      <c r="SY7" s="21"/>
      <c r="SZ7" s="21"/>
      <c r="TA7" s="21"/>
      <c r="TB7" s="21"/>
      <c r="TC7" s="21"/>
      <c r="TD7" s="148" t="s">
        <v>100</v>
      </c>
      <c r="TE7" s="39"/>
      <c r="TF7" s="31"/>
      <c r="TG7" s="21"/>
      <c r="TH7" s="21"/>
      <c r="TI7" s="21"/>
      <c r="TJ7" s="21"/>
      <c r="TK7" s="21"/>
      <c r="TL7" s="21"/>
      <c r="TM7" s="21"/>
      <c r="TN7" s="21"/>
      <c r="TO7" s="21"/>
      <c r="TP7" s="21"/>
      <c r="TQ7" s="21"/>
      <c r="TR7" s="21"/>
      <c r="TS7" s="148" t="s">
        <v>95</v>
      </c>
      <c r="TT7" s="39"/>
      <c r="TU7" s="31"/>
      <c r="TV7" s="21"/>
      <c r="TW7" s="21"/>
      <c r="TX7" s="21"/>
      <c r="TY7" s="21"/>
      <c r="UB7" s="21"/>
      <c r="UC7" s="21"/>
      <c r="UD7" s="21"/>
      <c r="UE7" s="21"/>
      <c r="UF7" s="21"/>
      <c r="UG7" s="21"/>
      <c r="UH7" s="21"/>
      <c r="UI7" s="21"/>
      <c r="UJ7" s="21"/>
      <c r="UK7" s="21"/>
      <c r="UL7" s="21"/>
      <c r="UM7" s="21"/>
      <c r="UN7" s="21"/>
      <c r="UO7" s="21"/>
      <c r="UP7" s="21"/>
      <c r="UQ7" s="21"/>
      <c r="UR7" s="21"/>
      <c r="US7" s="21"/>
      <c r="UT7" s="21"/>
      <c r="UU7" s="21"/>
      <c r="UV7" s="21"/>
      <c r="UW7" s="21"/>
      <c r="UX7" s="21"/>
      <c r="UY7" s="21"/>
      <c r="UZ7" s="21"/>
      <c r="VA7" s="21"/>
      <c r="VE7" s="21"/>
      <c r="VF7" s="21"/>
      <c r="VG7" s="21"/>
      <c r="VH7" s="21"/>
      <c r="VN7" s="21"/>
      <c r="VO7" s="21"/>
      <c r="VP7" s="149" t="s">
        <v>94</v>
      </c>
      <c r="VQ7" s="149" t="s">
        <v>99</v>
      </c>
      <c r="VR7" s="149" t="s">
        <v>95</v>
      </c>
      <c r="VS7" s="21"/>
      <c r="VU7" s="21"/>
      <c r="VV7" s="21"/>
      <c r="VW7" s="21"/>
      <c r="VX7" s="149" t="s">
        <v>94</v>
      </c>
      <c r="VY7" s="146" t="s">
        <v>96</v>
      </c>
      <c r="VZ7" s="21"/>
      <c r="WA7" s="21"/>
      <c r="WB7" s="21"/>
      <c r="WC7" s="21"/>
      <c r="WD7" s="145" t="s">
        <v>94</v>
      </c>
      <c r="WE7" s="145" t="s">
        <v>95</v>
      </c>
      <c r="WF7" s="146" t="s">
        <v>96</v>
      </c>
      <c r="WG7" s="21"/>
      <c r="WH7" s="150" t="s">
        <v>101</v>
      </c>
      <c r="WI7" s="31"/>
      <c r="WJ7" s="21"/>
      <c r="WK7" s="21"/>
      <c r="WL7" s="21"/>
      <c r="WM7" s="21"/>
      <c r="WN7" s="21"/>
      <c r="WO7" s="21"/>
      <c r="WP7" s="21"/>
      <c r="WQ7" s="21"/>
      <c r="WR7" s="21"/>
      <c r="WS7" s="21"/>
      <c r="WT7" s="21"/>
      <c r="WU7" s="21"/>
      <c r="WV7" s="21"/>
      <c r="WW7" s="21"/>
      <c r="WX7" s="21"/>
      <c r="WY7" s="151" t="s">
        <v>97</v>
      </c>
      <c r="WZ7" s="151" t="s">
        <v>95</v>
      </c>
      <c r="XA7" s="152" t="s">
        <v>96</v>
      </c>
      <c r="XF7" s="151" t="s">
        <v>95</v>
      </c>
      <c r="XG7" s="151" t="s">
        <v>97</v>
      </c>
      <c r="XH7" s="153" t="s">
        <v>96</v>
      </c>
      <c r="XI7" s="21"/>
      <c r="XJ7" s="154" t="s">
        <v>98</v>
      </c>
      <c r="XK7" s="31"/>
      <c r="XL7" s="21"/>
      <c r="XM7" s="21"/>
      <c r="XN7" s="21"/>
      <c r="XO7" s="21"/>
      <c r="XP7" s="21"/>
      <c r="XQ7" s="155" t="s">
        <v>102</v>
      </c>
      <c r="XR7" s="31"/>
      <c r="XS7" s="21"/>
      <c r="XT7" s="151" t="s">
        <v>95</v>
      </c>
      <c r="XU7" s="151" t="s">
        <v>94</v>
      </c>
      <c r="XV7" s="153" t="s">
        <v>96</v>
      </c>
      <c r="XW7" s="21"/>
      <c r="XX7" s="21"/>
      <c r="XY7" s="21"/>
      <c r="XZ7" s="21"/>
      <c r="YA7" s="151" t="s">
        <v>94</v>
      </c>
      <c r="YB7" s="151" t="s">
        <v>95</v>
      </c>
      <c r="YC7" s="153" t="s">
        <v>96</v>
      </c>
      <c r="YD7" s="21"/>
      <c r="YE7" s="156" t="s">
        <v>103</v>
      </c>
      <c r="YG7" s="21"/>
      <c r="YH7" s="21"/>
      <c r="YI7" s="21"/>
      <c r="YJ7" s="21"/>
      <c r="YK7" s="21"/>
      <c r="YL7" s="157" t="s">
        <v>95</v>
      </c>
      <c r="YN7" s="21"/>
      <c r="YO7" s="21"/>
      <c r="YP7" s="21"/>
      <c r="YQ7" s="21"/>
      <c r="YR7" s="21"/>
      <c r="YS7" s="21"/>
      <c r="YT7" s="21"/>
      <c r="YU7" s="21"/>
      <c r="YV7" s="21"/>
      <c r="YW7" s="75" t="s">
        <v>103</v>
      </c>
      <c r="YX7" s="21"/>
      <c r="YY7" s="21"/>
      <c r="YZ7" s="145" t="s">
        <v>94</v>
      </c>
      <c r="ZA7" s="21"/>
      <c r="AGQ7" s="109" t="s">
        <v>104</v>
      </c>
      <c r="AGR7" s="31"/>
      <c r="AGU7" s="109" t="s">
        <v>105</v>
      </c>
      <c r="AGV7" s="31"/>
      <c r="AIT7" s="93"/>
      <c r="AIU7" s="90"/>
      <c r="AIW7" s="107"/>
      <c r="AJH7" s="93"/>
      <c r="ALA7" s="107"/>
      <c r="ALE7" s="90"/>
      <c r="AMQ7" s="107"/>
      <c r="AMR7" s="107"/>
      <c r="AMS7" s="107"/>
      <c r="AMT7" s="107"/>
      <c r="AMU7" s="107"/>
      <c r="AMV7" s="107"/>
      <c r="AMW7" s="107"/>
      <c r="AMX7" s="107"/>
      <c r="AMY7" s="107"/>
      <c r="AMZ7" s="158"/>
      <c r="ANA7" s="90"/>
      <c r="ANB7" s="90"/>
    </row>
    <row r="8">
      <c r="A8" s="159" t="s">
        <v>106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3" t="s">
        <v>97</v>
      </c>
      <c r="M8" s="21"/>
      <c r="N8" s="21"/>
      <c r="O8" s="21"/>
      <c r="P8" s="21"/>
      <c r="Q8" s="21"/>
      <c r="R8" s="21"/>
      <c r="S8" s="21"/>
      <c r="T8" s="21"/>
      <c r="U8" s="21"/>
      <c r="V8" s="27" t="s">
        <v>97</v>
      </c>
      <c r="W8" s="21"/>
      <c r="X8" s="21"/>
      <c r="Y8" s="21"/>
      <c r="Z8" s="21"/>
      <c r="AA8" s="21"/>
      <c r="AB8" s="21"/>
      <c r="AC8" s="139"/>
      <c r="AD8" s="139"/>
      <c r="AE8" s="139"/>
      <c r="AF8" s="21"/>
      <c r="AG8" s="139"/>
      <c r="AH8" s="139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2"/>
      <c r="BD8" s="33" t="s">
        <v>97</v>
      </c>
      <c r="BE8" s="10"/>
      <c r="BF8" s="20" t="s">
        <v>103</v>
      </c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2"/>
      <c r="BR8" s="33" t="s">
        <v>97</v>
      </c>
      <c r="BS8" s="10"/>
      <c r="BT8" s="20" t="s">
        <v>103</v>
      </c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2"/>
      <c r="CM8" s="33" t="s">
        <v>97</v>
      </c>
      <c r="CN8" s="10"/>
      <c r="CO8" s="20" t="s">
        <v>103</v>
      </c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2"/>
      <c r="DA8" s="33" t="s">
        <v>97</v>
      </c>
      <c r="DB8" s="10"/>
      <c r="DC8" s="20" t="s">
        <v>103</v>
      </c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2"/>
      <c r="DV8" s="33" t="s">
        <v>97</v>
      </c>
      <c r="DW8" s="10"/>
      <c r="DX8" s="20" t="s">
        <v>103</v>
      </c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2"/>
      <c r="EJ8" s="33" t="s">
        <v>97</v>
      </c>
      <c r="EK8" s="10"/>
      <c r="EL8" s="20" t="s">
        <v>103</v>
      </c>
      <c r="EM8" s="21"/>
      <c r="EN8" s="21"/>
      <c r="EO8" s="21"/>
      <c r="EP8" s="21"/>
      <c r="EQ8" s="21"/>
      <c r="ER8" s="21"/>
      <c r="ES8" s="21"/>
      <c r="ET8" s="22"/>
      <c r="EU8" s="144" t="s">
        <v>107</v>
      </c>
      <c r="EV8" s="21"/>
      <c r="EW8" s="160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139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161"/>
      <c r="PD8" s="21"/>
      <c r="PE8" s="21"/>
      <c r="PN8" s="21"/>
      <c r="PO8" s="21"/>
      <c r="PP8" s="21"/>
      <c r="PQ8" s="21"/>
      <c r="PR8" s="21"/>
      <c r="QM8" s="145" t="s">
        <v>103</v>
      </c>
      <c r="QN8" s="145" t="s">
        <v>94</v>
      </c>
      <c r="QO8" s="146" t="s">
        <v>108</v>
      </c>
      <c r="QT8" s="145" t="s">
        <v>94</v>
      </c>
      <c r="QU8" s="145" t="s">
        <v>103</v>
      </c>
      <c r="QV8" s="146" t="s">
        <v>108</v>
      </c>
      <c r="RA8" s="145" t="s">
        <v>94</v>
      </c>
      <c r="RB8" s="145" t="s">
        <v>103</v>
      </c>
      <c r="RC8" s="146" t="s">
        <v>108</v>
      </c>
      <c r="RV8" s="145" t="s">
        <v>103</v>
      </c>
      <c r="RW8" s="145" t="s">
        <v>94</v>
      </c>
      <c r="RX8" s="146" t="s">
        <v>108</v>
      </c>
      <c r="SC8" s="145" t="s">
        <v>94</v>
      </c>
      <c r="SD8" s="145" t="s">
        <v>103</v>
      </c>
      <c r="SE8" s="146" t="s">
        <v>108</v>
      </c>
      <c r="SG8" s="147" t="s">
        <v>109</v>
      </c>
      <c r="SJ8" s="145" t="s">
        <v>103</v>
      </c>
      <c r="SK8" s="145" t="s">
        <v>94</v>
      </c>
      <c r="SL8" s="146" t="s">
        <v>108</v>
      </c>
      <c r="TD8" s="148" t="s">
        <v>94</v>
      </c>
      <c r="TE8" s="39"/>
      <c r="TF8" s="31"/>
      <c r="TS8" s="148" t="s">
        <v>102</v>
      </c>
      <c r="TT8" s="39"/>
      <c r="TU8" s="31"/>
      <c r="TZ8" s="162" t="s">
        <v>101</v>
      </c>
      <c r="UA8" s="31"/>
      <c r="UC8" s="162" t="s">
        <v>99</v>
      </c>
      <c r="UD8" s="31"/>
      <c r="VB8" s="145" t="s">
        <v>97</v>
      </c>
      <c r="VC8" s="149" t="s">
        <v>101</v>
      </c>
      <c r="VD8" s="146" t="s">
        <v>96</v>
      </c>
      <c r="VI8" s="149" t="s">
        <v>110</v>
      </c>
      <c r="VJ8" s="145" t="s">
        <v>94</v>
      </c>
      <c r="VK8" s="146" t="s">
        <v>96</v>
      </c>
      <c r="VP8" s="149" t="s">
        <v>93</v>
      </c>
      <c r="VQ8" s="149" t="s">
        <v>101</v>
      </c>
      <c r="VR8" s="149" t="s">
        <v>100</v>
      </c>
      <c r="VX8" s="149" t="s">
        <v>111</v>
      </c>
      <c r="VY8" s="146" t="s">
        <v>103</v>
      </c>
      <c r="WF8" s="146" t="s">
        <v>103</v>
      </c>
      <c r="WH8" s="150" t="s">
        <v>95</v>
      </c>
      <c r="WI8" s="31"/>
      <c r="WU8" s="21"/>
      <c r="WV8" s="21"/>
      <c r="WY8" s="151" t="s">
        <v>94</v>
      </c>
      <c r="WZ8" s="21"/>
      <c r="XA8" s="152" t="s">
        <v>103</v>
      </c>
      <c r="XB8" s="21"/>
      <c r="XC8" s="21"/>
      <c r="XD8" s="21"/>
      <c r="XF8" s="21"/>
      <c r="XG8" s="151" t="s">
        <v>94</v>
      </c>
      <c r="XH8" s="163" t="s">
        <v>103</v>
      </c>
      <c r="XJ8" s="155" t="s">
        <v>112</v>
      </c>
      <c r="XK8" s="31"/>
      <c r="XQ8" s="155" t="s">
        <v>94</v>
      </c>
      <c r="XR8" s="31"/>
      <c r="XV8" s="163" t="s">
        <v>103</v>
      </c>
      <c r="XY8" s="21"/>
      <c r="XZ8" s="21"/>
      <c r="YA8" s="21"/>
      <c r="YB8" s="21"/>
      <c r="YC8" s="163" t="s">
        <v>103</v>
      </c>
      <c r="YD8" s="21"/>
      <c r="YE8" s="149" t="s">
        <v>99</v>
      </c>
      <c r="YG8" s="21"/>
      <c r="YH8" s="21"/>
      <c r="YI8" s="21"/>
      <c r="YJ8" s="21"/>
      <c r="YK8" s="21"/>
      <c r="YL8" s="157" t="s">
        <v>96</v>
      </c>
      <c r="YN8" s="21"/>
      <c r="YO8" s="21"/>
      <c r="YP8" s="21"/>
      <c r="YQ8" s="21"/>
      <c r="YR8" s="21"/>
      <c r="YS8" s="21"/>
      <c r="YT8" s="21"/>
      <c r="YU8" s="21"/>
      <c r="YV8" s="21"/>
      <c r="YW8" s="21"/>
      <c r="YX8" s="21"/>
      <c r="YY8" s="21"/>
      <c r="YZ8" s="145" t="s">
        <v>95</v>
      </c>
      <c r="ZA8" s="21"/>
      <c r="AIW8" s="107"/>
      <c r="AIX8" s="107"/>
      <c r="AJB8" s="93"/>
      <c r="AJC8" s="93"/>
      <c r="AJD8" s="90"/>
      <c r="AJE8" s="90"/>
      <c r="AJF8" s="90"/>
      <c r="AJG8" s="90"/>
      <c r="AJH8" s="90"/>
      <c r="AJP8" s="93"/>
      <c r="AJQ8" s="93"/>
      <c r="AJR8" s="90"/>
      <c r="AJV8" s="107"/>
      <c r="AJW8" s="107"/>
      <c r="AKH8" s="90"/>
      <c r="AKI8" s="90"/>
      <c r="AKJ8" s="90"/>
      <c r="AKK8" s="90"/>
      <c r="AKL8" s="90"/>
      <c r="AKM8" s="90"/>
      <c r="ALA8" s="93"/>
      <c r="ALB8" s="90"/>
      <c r="ALC8" s="90"/>
      <c r="ALD8" s="107"/>
      <c r="ALE8" s="90"/>
      <c r="ALM8" s="90"/>
      <c r="ALN8" s="90"/>
      <c r="ALO8" s="90"/>
      <c r="ALU8" s="93"/>
      <c r="AMF8" s="93"/>
      <c r="AMI8" s="93"/>
      <c r="AMK8" s="93"/>
      <c r="AMM8" s="93"/>
      <c r="AMQ8" s="107"/>
      <c r="AMR8" s="107"/>
      <c r="AMS8" s="107"/>
      <c r="AMT8" s="107"/>
      <c r="AMU8" s="107"/>
      <c r="AMV8" s="107"/>
      <c r="AMW8" s="107"/>
      <c r="AMX8" s="107"/>
      <c r="AMY8" s="107"/>
      <c r="AMZ8" s="158"/>
      <c r="ANA8" s="107"/>
      <c r="ANB8" s="107"/>
    </row>
    <row r="9">
      <c r="A9" s="164" t="s">
        <v>113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139"/>
      <c r="AD9" s="139"/>
      <c r="AE9" s="139"/>
      <c r="AF9" s="21"/>
      <c r="AG9" s="139"/>
      <c r="AH9" s="139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2"/>
      <c r="BD9" s="33" t="s">
        <v>94</v>
      </c>
      <c r="BE9" s="10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2"/>
      <c r="BR9" s="33" t="s">
        <v>94</v>
      </c>
      <c r="BS9" s="10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2"/>
      <c r="CM9" s="33" t="s">
        <v>94</v>
      </c>
      <c r="CN9" s="10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2"/>
      <c r="DA9" s="33" t="s">
        <v>94</v>
      </c>
      <c r="DB9" s="10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2"/>
      <c r="DV9" s="33" t="s">
        <v>94</v>
      </c>
      <c r="DW9" s="10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2"/>
      <c r="EJ9" s="33" t="s">
        <v>94</v>
      </c>
      <c r="EK9" s="10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139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OP9" s="21"/>
      <c r="PQ9" s="21"/>
      <c r="QO9" s="146" t="s">
        <v>98</v>
      </c>
      <c r="QV9" s="146" t="s">
        <v>98</v>
      </c>
      <c r="RC9" s="146" t="s">
        <v>98</v>
      </c>
      <c r="RX9" s="146" t="s">
        <v>98</v>
      </c>
      <c r="SE9" s="146" t="s">
        <v>98</v>
      </c>
      <c r="SL9" s="146" t="s">
        <v>98</v>
      </c>
      <c r="TS9" s="148" t="s">
        <v>110</v>
      </c>
      <c r="TT9" s="39"/>
      <c r="TU9" s="31"/>
      <c r="TZ9" s="162" t="s">
        <v>95</v>
      </c>
      <c r="UA9" s="31"/>
      <c r="UC9" s="162" t="s">
        <v>109</v>
      </c>
      <c r="UD9" s="31"/>
      <c r="VC9" s="149" t="s">
        <v>102</v>
      </c>
      <c r="VD9" s="146" t="s">
        <v>108</v>
      </c>
      <c r="VI9" s="149" t="s">
        <v>111</v>
      </c>
      <c r="VJ9" s="146" t="s">
        <v>98</v>
      </c>
      <c r="VK9" s="146" t="s">
        <v>108</v>
      </c>
      <c r="VQ9" s="149" t="s">
        <v>112</v>
      </c>
      <c r="VR9" s="149" t="s">
        <v>102</v>
      </c>
      <c r="VX9" s="145" t="s">
        <v>97</v>
      </c>
      <c r="VY9" s="146" t="s">
        <v>98</v>
      </c>
      <c r="WF9" s="146" t="s">
        <v>98</v>
      </c>
      <c r="WH9" s="150" t="s">
        <v>112</v>
      </c>
      <c r="WI9" s="31"/>
      <c r="WU9" s="21"/>
      <c r="WV9" s="21"/>
      <c r="WZ9" s="21"/>
      <c r="XG9" s="21"/>
      <c r="XQ9" s="155" t="s">
        <v>111</v>
      </c>
      <c r="XR9" s="31"/>
      <c r="XY9" s="21"/>
      <c r="XZ9" s="21"/>
      <c r="YA9" s="21"/>
      <c r="YB9" s="21"/>
      <c r="YC9" s="21"/>
      <c r="YD9" s="21"/>
      <c r="YE9" s="149" t="s">
        <v>95</v>
      </c>
      <c r="YG9" s="21"/>
      <c r="YH9" s="21"/>
      <c r="YI9" s="21"/>
      <c r="YJ9" s="21"/>
      <c r="YK9" s="21"/>
      <c r="YL9" s="157" t="s">
        <v>108</v>
      </c>
      <c r="YM9" s="21"/>
      <c r="YN9" s="21"/>
      <c r="YO9" s="21"/>
      <c r="YP9" s="21"/>
      <c r="YQ9" s="21"/>
      <c r="YR9" s="21"/>
      <c r="YS9" s="21"/>
      <c r="YT9" s="21"/>
      <c r="YU9" s="21"/>
      <c r="YV9" s="21"/>
      <c r="YW9" s="21"/>
      <c r="YX9" s="21"/>
      <c r="YY9" s="21"/>
      <c r="YZ9" s="21"/>
      <c r="ZA9" s="21"/>
    </row>
    <row r="10">
      <c r="A10" s="165" t="s">
        <v>114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139"/>
      <c r="AD10" s="139"/>
      <c r="AE10" s="139"/>
      <c r="AF10" s="21"/>
      <c r="AG10" s="139"/>
      <c r="AH10" s="139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2"/>
      <c r="BD10" s="33" t="s">
        <v>98</v>
      </c>
      <c r="BE10" s="10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2"/>
      <c r="BR10" s="33" t="s">
        <v>98</v>
      </c>
      <c r="BS10" s="10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2"/>
      <c r="CM10" s="33" t="s">
        <v>98</v>
      </c>
      <c r="CN10" s="10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2"/>
      <c r="DA10" s="33" t="s">
        <v>98</v>
      </c>
      <c r="DB10" s="10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2"/>
      <c r="DV10" s="33" t="s">
        <v>98</v>
      </c>
      <c r="DW10" s="10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2"/>
      <c r="EJ10" s="33" t="s">
        <v>98</v>
      </c>
      <c r="EK10" s="10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139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  <c r="MM10" s="21"/>
      <c r="MN10" s="21"/>
      <c r="MO10" s="21"/>
      <c r="MP10" s="21"/>
      <c r="MQ10" s="21"/>
      <c r="MR10" s="21"/>
      <c r="MS10" s="21"/>
      <c r="MT10" s="21"/>
      <c r="MU10" s="21"/>
      <c r="MV10" s="21"/>
      <c r="MW10" s="21"/>
      <c r="MX10" s="21"/>
      <c r="MY10" s="21"/>
      <c r="MZ10" s="21"/>
      <c r="NA10" s="21"/>
      <c r="OP10" s="21"/>
      <c r="PQ10" s="21"/>
      <c r="TS10" s="148" t="s">
        <v>108</v>
      </c>
      <c r="TT10" s="39"/>
      <c r="TU10" s="31"/>
      <c r="TZ10" s="162" t="s">
        <v>102</v>
      </c>
      <c r="UA10" s="31"/>
      <c r="VC10" s="149" t="s">
        <v>100</v>
      </c>
      <c r="VD10" s="146" t="s">
        <v>103</v>
      </c>
      <c r="VI10" s="145" t="s">
        <v>95</v>
      </c>
      <c r="VK10" s="146" t="s">
        <v>103</v>
      </c>
      <c r="VQ10" s="149" t="s">
        <v>108</v>
      </c>
      <c r="VR10" s="149" t="s">
        <v>97</v>
      </c>
      <c r="VY10" s="21"/>
      <c r="WH10" s="150" t="s">
        <v>100</v>
      </c>
      <c r="WI10" s="31"/>
      <c r="WY10" s="21"/>
      <c r="WZ10" s="21"/>
      <c r="XF10" s="21"/>
      <c r="XG10" s="21"/>
      <c r="XQ10" s="155" t="s">
        <v>98</v>
      </c>
      <c r="XR10" s="31"/>
      <c r="XY10" s="21"/>
      <c r="XZ10" s="21"/>
      <c r="YA10" s="21"/>
      <c r="YB10" s="21"/>
      <c r="YC10" s="21"/>
      <c r="YD10" s="21"/>
      <c r="YE10" s="149" t="s">
        <v>111</v>
      </c>
      <c r="YH10" s="21"/>
      <c r="YI10" s="21"/>
      <c r="YJ10" s="21"/>
      <c r="YK10" s="21"/>
      <c r="YL10" s="157" t="s">
        <v>103</v>
      </c>
      <c r="YM10" s="21"/>
      <c r="YN10" s="21"/>
      <c r="YO10" s="21"/>
      <c r="YP10" s="21"/>
      <c r="YQ10" s="21"/>
      <c r="YR10" s="21"/>
      <c r="YS10" s="21"/>
      <c r="YT10" s="21"/>
      <c r="YU10" s="21"/>
      <c r="YV10" s="21"/>
      <c r="YW10" s="21"/>
      <c r="YX10" s="21"/>
      <c r="YY10" s="21"/>
      <c r="YZ10" s="21"/>
      <c r="ZA10" s="21"/>
    </row>
    <row r="11">
      <c r="A11" s="166" t="s">
        <v>115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139"/>
      <c r="AD11" s="139"/>
      <c r="AE11" s="139"/>
      <c r="AF11" s="21"/>
      <c r="AG11" s="139"/>
      <c r="AH11" s="139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139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  <c r="MF11" s="21"/>
      <c r="MG11" s="21"/>
      <c r="MH11" s="21"/>
      <c r="MI11" s="21"/>
      <c r="MJ11" s="21"/>
      <c r="MK11" s="21"/>
      <c r="ML11" s="21"/>
      <c r="MM11" s="21"/>
      <c r="MN11" s="21"/>
      <c r="MO11" s="21"/>
      <c r="MP11" s="21"/>
      <c r="MQ11" s="21"/>
      <c r="MR11" s="21"/>
      <c r="MS11" s="21"/>
      <c r="MT11" s="21"/>
      <c r="MU11" s="21"/>
      <c r="MV11" s="21"/>
      <c r="MW11" s="21"/>
      <c r="MX11" s="21"/>
      <c r="MY11" s="21"/>
      <c r="MZ11" s="21"/>
      <c r="NA11" s="21"/>
      <c r="NB11" s="21"/>
      <c r="NC11" s="21"/>
      <c r="ND11" s="21"/>
      <c r="NE11" s="21"/>
      <c r="NF11" s="21"/>
      <c r="NG11" s="21"/>
      <c r="NH11" s="21"/>
      <c r="NI11" s="21"/>
      <c r="NJ11" s="21"/>
      <c r="NK11" s="21"/>
      <c r="NL11" s="21"/>
      <c r="NM11" s="21"/>
      <c r="NN11" s="21"/>
      <c r="NO11" s="21"/>
      <c r="NP11" s="21"/>
      <c r="NQ11" s="21"/>
      <c r="NR11" s="21"/>
      <c r="NS11" s="21"/>
      <c r="NT11" s="21"/>
      <c r="NU11" s="21"/>
      <c r="NV11" s="21"/>
      <c r="NW11" s="21"/>
      <c r="NX11" s="21"/>
      <c r="NY11" s="21"/>
      <c r="NZ11" s="21"/>
      <c r="OA11" s="21"/>
      <c r="OB11" s="21"/>
      <c r="OC11" s="21"/>
      <c r="OD11" s="21"/>
      <c r="OE11" s="21"/>
      <c r="OF11" s="21"/>
      <c r="OG11" s="21"/>
      <c r="OH11" s="21"/>
      <c r="OI11" s="21"/>
      <c r="OJ11" s="21"/>
      <c r="OK11" s="21"/>
      <c r="OL11" s="21"/>
      <c r="OM11" s="21"/>
      <c r="ON11" s="21"/>
      <c r="OO11" s="21"/>
      <c r="OP11" s="21"/>
      <c r="PQ11" s="21"/>
      <c r="PS11" s="21"/>
      <c r="PT11" s="21"/>
      <c r="PU11" s="21"/>
      <c r="PV11" s="21"/>
      <c r="PW11" s="21"/>
      <c r="PX11" s="21"/>
      <c r="PY11" s="21"/>
      <c r="PZ11" s="21"/>
      <c r="QA11" s="21"/>
      <c r="QB11" s="21"/>
      <c r="QC11" s="21"/>
      <c r="QD11" s="21"/>
      <c r="QE11" s="21"/>
      <c r="QF11" s="21"/>
      <c r="QG11" s="21"/>
      <c r="QH11" s="21"/>
      <c r="QI11" s="21"/>
      <c r="QJ11" s="21"/>
      <c r="QK11" s="21"/>
      <c r="QL11" s="21"/>
      <c r="QM11" s="21"/>
      <c r="QN11" s="21"/>
      <c r="QO11" s="21"/>
      <c r="QP11" s="21"/>
      <c r="QQ11" s="21"/>
      <c r="QR11" s="21"/>
      <c r="QS11" s="21"/>
      <c r="QT11" s="21"/>
      <c r="QU11" s="21"/>
      <c r="QV11" s="21"/>
      <c r="QW11" s="21"/>
      <c r="QX11" s="21"/>
      <c r="QY11" s="21"/>
      <c r="QZ11" s="21"/>
      <c r="RA11" s="21"/>
      <c r="RB11" s="21"/>
      <c r="RC11" s="21"/>
      <c r="RD11" s="21"/>
      <c r="RE11" s="21"/>
      <c r="RF11" s="21"/>
      <c r="RG11" s="21"/>
      <c r="RH11" s="21"/>
      <c r="RI11" s="21"/>
      <c r="RJ11" s="21"/>
      <c r="RK11" s="21"/>
      <c r="RL11" s="21"/>
      <c r="RM11" s="21"/>
      <c r="RN11" s="21"/>
      <c r="RO11" s="21"/>
      <c r="RP11" s="21"/>
      <c r="RQ11" s="21"/>
      <c r="RR11" s="21"/>
      <c r="RS11" s="21"/>
      <c r="RT11" s="21"/>
      <c r="RU11" s="21"/>
      <c r="RV11" s="21"/>
      <c r="RW11" s="21"/>
      <c r="RX11" s="21"/>
      <c r="RY11" s="21"/>
      <c r="RZ11" s="21"/>
      <c r="SA11" s="21"/>
      <c r="SB11" s="21"/>
      <c r="SC11" s="21"/>
      <c r="SD11" s="21"/>
      <c r="SE11" s="21"/>
      <c r="SF11" s="21"/>
      <c r="SG11" s="21"/>
      <c r="SH11" s="21"/>
      <c r="SI11" s="21"/>
      <c r="SJ11" s="21"/>
      <c r="SK11" s="21"/>
      <c r="SL11" s="21"/>
      <c r="SM11" s="21"/>
      <c r="SN11" s="21"/>
      <c r="SO11" s="21"/>
      <c r="SP11" s="21"/>
      <c r="SQ11" s="21"/>
      <c r="SR11" s="21"/>
      <c r="SS11" s="21"/>
      <c r="ST11" s="21"/>
      <c r="SU11" s="21"/>
      <c r="SV11" s="21"/>
      <c r="SW11" s="21"/>
      <c r="SX11" s="21"/>
      <c r="SY11" s="21"/>
      <c r="SZ11" s="21"/>
      <c r="TA11" s="21"/>
      <c r="TB11" s="21"/>
      <c r="TC11" s="21"/>
      <c r="TD11" s="21"/>
      <c r="TE11" s="21"/>
      <c r="TF11" s="21"/>
      <c r="TG11" s="21"/>
      <c r="TH11" s="21"/>
      <c r="TI11" s="21"/>
      <c r="TJ11" s="21"/>
      <c r="TK11" s="21"/>
      <c r="TL11" s="21"/>
      <c r="TM11" s="21"/>
      <c r="TN11" s="21"/>
      <c r="TO11" s="21"/>
      <c r="TP11" s="21"/>
      <c r="TQ11" s="21"/>
      <c r="TR11" s="21"/>
      <c r="TS11" s="148" t="s">
        <v>97</v>
      </c>
      <c r="TT11" s="39"/>
      <c r="TU11" s="31"/>
      <c r="TV11" s="21"/>
      <c r="TW11" s="21"/>
      <c r="TX11" s="21"/>
      <c r="TY11" s="21"/>
      <c r="TZ11" s="162" t="s">
        <v>108</v>
      </c>
      <c r="UA11" s="31"/>
      <c r="UB11" s="21"/>
      <c r="UC11" s="21"/>
      <c r="UD11" s="21"/>
      <c r="UE11" s="21"/>
      <c r="UF11" s="21"/>
      <c r="UG11" s="21"/>
      <c r="UH11" s="21"/>
      <c r="UI11" s="21"/>
      <c r="UJ11" s="21"/>
      <c r="UK11" s="21"/>
      <c r="UL11" s="21"/>
      <c r="UM11" s="21"/>
      <c r="UN11" s="21"/>
      <c r="UO11" s="21"/>
      <c r="UP11" s="21"/>
      <c r="UQ11" s="21"/>
      <c r="UR11" s="21"/>
      <c r="US11" s="21"/>
      <c r="UT11" s="21"/>
      <c r="UU11" s="21"/>
      <c r="UV11" s="21"/>
      <c r="UW11" s="21"/>
      <c r="UX11" s="21"/>
      <c r="UY11" s="21"/>
      <c r="UZ11" s="21"/>
      <c r="VA11" s="21"/>
      <c r="VC11" s="149" t="s">
        <v>94</v>
      </c>
      <c r="VD11" s="146" t="s">
        <v>98</v>
      </c>
      <c r="VE11" s="21"/>
      <c r="VF11" s="21"/>
      <c r="VG11" s="21"/>
      <c r="VH11" s="21"/>
      <c r="VI11" s="21"/>
      <c r="VJ11" s="21"/>
      <c r="VK11" s="21"/>
      <c r="VL11" s="21"/>
      <c r="VN11" s="21"/>
      <c r="VO11" s="21"/>
      <c r="VQ11" s="149" t="s">
        <v>103</v>
      </c>
      <c r="VR11" s="149" t="s">
        <v>98</v>
      </c>
      <c r="VS11" s="21"/>
      <c r="VT11" s="21"/>
      <c r="VU11" s="21"/>
      <c r="VV11" s="21"/>
      <c r="VW11" s="21"/>
      <c r="VX11" s="21"/>
      <c r="VY11" s="21"/>
      <c r="VZ11" s="21"/>
      <c r="WA11" s="21"/>
      <c r="WB11" s="21"/>
      <c r="WC11" s="21"/>
      <c r="WD11" s="21"/>
      <c r="WE11" s="21"/>
      <c r="WF11" s="21"/>
      <c r="WG11" s="21"/>
      <c r="WH11" s="150" t="s">
        <v>108</v>
      </c>
      <c r="WI11" s="31"/>
      <c r="WJ11" s="21"/>
      <c r="WK11" s="21"/>
      <c r="WL11" s="21"/>
      <c r="WM11" s="21"/>
      <c r="WN11" s="21"/>
      <c r="WO11" s="21"/>
      <c r="WP11" s="21"/>
      <c r="WQ11" s="21"/>
      <c r="WR11" s="21"/>
      <c r="WS11" s="21"/>
      <c r="WT11" s="21"/>
      <c r="WU11" s="21"/>
      <c r="WV11" s="21"/>
      <c r="WW11" s="21"/>
      <c r="WX11" s="21"/>
      <c r="WY11" s="21"/>
      <c r="WZ11" s="21"/>
      <c r="XA11" s="21"/>
      <c r="XB11" s="21"/>
      <c r="XC11" s="21"/>
      <c r="XD11" s="21"/>
      <c r="XE11" s="21"/>
      <c r="XF11" s="21"/>
      <c r="XG11" s="21"/>
      <c r="XH11" s="21"/>
      <c r="XI11" s="21"/>
      <c r="XJ11" s="21"/>
      <c r="XK11" s="21"/>
      <c r="XL11" s="21"/>
      <c r="XM11" s="21"/>
      <c r="XN11" s="21"/>
      <c r="XO11" s="21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149" t="s">
        <v>100</v>
      </c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1"/>
      <c r="YV11" s="21"/>
      <c r="YW11" s="21"/>
      <c r="YX11" s="21"/>
      <c r="YY11" s="21"/>
      <c r="YZ11" s="21"/>
      <c r="ZA11" s="21"/>
    </row>
    <row r="12">
      <c r="A12" s="167" t="s">
        <v>116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139"/>
      <c r="AD12" s="139"/>
      <c r="AE12" s="139"/>
      <c r="AF12" s="21"/>
      <c r="AG12" s="139"/>
      <c r="AH12" s="139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139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/>
      <c r="LK12" s="21"/>
      <c r="LL12" s="21"/>
      <c r="LM12" s="21"/>
      <c r="LN12" s="21"/>
      <c r="LO12" s="21"/>
      <c r="LP12" s="21"/>
      <c r="LQ12" s="21"/>
      <c r="LR12" s="21"/>
      <c r="LS12" s="21"/>
      <c r="LT12" s="21"/>
      <c r="LU12" s="21"/>
      <c r="LV12" s="21"/>
      <c r="LW12" s="21"/>
      <c r="LX12" s="21"/>
      <c r="LY12" s="21"/>
      <c r="LZ12" s="21"/>
      <c r="MA12" s="21"/>
      <c r="MB12" s="21"/>
      <c r="MC12" s="21"/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/>
      <c r="NC12" s="21"/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PQ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21"/>
      <c r="QO12" s="21"/>
      <c r="QP12" s="21"/>
      <c r="QQ12" s="21"/>
      <c r="QR12" s="21"/>
      <c r="QS12" s="21"/>
      <c r="QT12" s="21"/>
      <c r="QU12" s="21"/>
      <c r="QV12" s="21"/>
      <c r="QW12" s="21"/>
      <c r="QX12" s="21"/>
      <c r="QY12" s="21"/>
      <c r="QZ12" s="21"/>
      <c r="RA12" s="21"/>
      <c r="RB12" s="21"/>
      <c r="RC12" s="21"/>
      <c r="RD12" s="21"/>
      <c r="RE12" s="21"/>
      <c r="RF12" s="21"/>
      <c r="RG12" s="21"/>
      <c r="RH12" s="21"/>
      <c r="RI12" s="21"/>
      <c r="RJ12" s="21"/>
      <c r="RK12" s="21"/>
      <c r="RL12" s="21"/>
      <c r="RM12" s="21"/>
      <c r="RN12" s="21"/>
      <c r="RO12" s="21"/>
      <c r="RP12" s="21"/>
      <c r="RQ12" s="21"/>
      <c r="RR12" s="21"/>
      <c r="RS12" s="21"/>
      <c r="RT12" s="21"/>
      <c r="RU12" s="21"/>
      <c r="RV12" s="21"/>
      <c r="RW12" s="21"/>
      <c r="RX12" s="21"/>
      <c r="RY12" s="21"/>
      <c r="RZ12" s="21"/>
      <c r="SA12" s="21"/>
      <c r="SB12" s="21"/>
      <c r="SC12" s="21"/>
      <c r="SD12" s="21"/>
      <c r="SE12" s="21"/>
      <c r="SF12" s="21"/>
      <c r="SG12" s="21"/>
      <c r="SH12" s="21"/>
      <c r="SI12" s="21"/>
      <c r="SJ12" s="21"/>
      <c r="SK12" s="21"/>
      <c r="SL12" s="21"/>
      <c r="SM12" s="21"/>
      <c r="SN12" s="21"/>
      <c r="SO12" s="21"/>
      <c r="SP12" s="21"/>
      <c r="SQ12" s="21"/>
      <c r="SR12" s="21"/>
      <c r="SS12" s="21"/>
      <c r="ST12" s="21"/>
      <c r="SU12" s="21"/>
      <c r="SV12" s="21"/>
      <c r="SW12" s="21"/>
      <c r="SX12" s="21"/>
      <c r="SY12" s="21"/>
      <c r="SZ12" s="21"/>
      <c r="TA12" s="21"/>
      <c r="TB12" s="21"/>
      <c r="TC12" s="21"/>
      <c r="TD12" s="21"/>
      <c r="TE12" s="21"/>
      <c r="TF12" s="21"/>
      <c r="TG12" s="21"/>
      <c r="TH12" s="21"/>
      <c r="TI12" s="21"/>
      <c r="TJ12" s="21"/>
      <c r="TK12" s="21"/>
      <c r="TL12" s="21"/>
      <c r="TM12" s="21"/>
      <c r="TN12" s="21"/>
      <c r="TO12" s="21"/>
      <c r="TP12" s="21"/>
      <c r="TQ12" s="21"/>
      <c r="TR12" s="21"/>
      <c r="TS12" s="148" t="s">
        <v>111</v>
      </c>
      <c r="TT12" s="39"/>
      <c r="TU12" s="31"/>
      <c r="TV12" s="21"/>
      <c r="TW12" s="21"/>
      <c r="TX12" s="21"/>
      <c r="TY12" s="21"/>
      <c r="TZ12" s="162" t="s">
        <v>97</v>
      </c>
      <c r="UA12" s="31"/>
      <c r="UB12" s="21"/>
      <c r="UC12" s="21"/>
      <c r="UD12" s="21"/>
      <c r="UE12" s="21"/>
      <c r="UF12" s="21"/>
      <c r="UG12" s="21"/>
      <c r="UH12" s="21"/>
      <c r="UI12" s="21"/>
      <c r="UJ12" s="21"/>
      <c r="UK12" s="21"/>
      <c r="UL12" s="21"/>
      <c r="UM12" s="21"/>
      <c r="UN12" s="21"/>
      <c r="UO12" s="21"/>
      <c r="UP12" s="21"/>
      <c r="UQ12" s="21"/>
      <c r="UR12" s="21"/>
      <c r="US12" s="21"/>
      <c r="UT12" s="21"/>
      <c r="UU12" s="21"/>
      <c r="UV12" s="21"/>
      <c r="UW12" s="21"/>
      <c r="UX12" s="21"/>
      <c r="UY12" s="21"/>
      <c r="UZ12" s="21"/>
      <c r="VA12" s="21"/>
      <c r="VB12" s="21"/>
      <c r="VC12" s="21"/>
      <c r="VD12" s="21"/>
      <c r="VE12" s="21"/>
      <c r="VF12" s="21"/>
      <c r="VG12" s="21"/>
      <c r="VH12" s="21"/>
      <c r="VI12" s="21"/>
      <c r="VJ12" s="21"/>
      <c r="VK12" s="21"/>
      <c r="VL12" s="21"/>
      <c r="VN12" s="21"/>
      <c r="VO12" s="21"/>
      <c r="VP12" s="21"/>
      <c r="VQ12" s="149" t="s">
        <v>117</v>
      </c>
      <c r="VR12" s="149" t="s">
        <v>118</v>
      </c>
      <c r="VS12" s="21"/>
      <c r="VT12" s="21"/>
      <c r="VU12" s="21"/>
      <c r="VV12" s="21"/>
      <c r="VW12" s="21"/>
      <c r="VX12" s="21"/>
      <c r="VY12" s="21"/>
      <c r="VZ12" s="21"/>
      <c r="WA12" s="21"/>
      <c r="WB12" s="21"/>
      <c r="WC12" s="21"/>
      <c r="WD12" s="21"/>
      <c r="WE12" s="21"/>
      <c r="WF12" s="21"/>
      <c r="WG12" s="21"/>
      <c r="WH12" s="150" t="s">
        <v>97</v>
      </c>
      <c r="WI12" s="31"/>
      <c r="WJ12" s="21"/>
      <c r="WK12" s="21"/>
      <c r="WL12" s="21"/>
      <c r="WM12" s="21"/>
      <c r="WN12" s="21"/>
      <c r="WO12" s="21"/>
      <c r="WP12" s="21"/>
      <c r="WQ12" s="21"/>
      <c r="WR12" s="21"/>
      <c r="WS12" s="21"/>
      <c r="WT12" s="21"/>
      <c r="WU12" s="21"/>
      <c r="WV12" s="21"/>
      <c r="WW12" s="21"/>
      <c r="WX12" s="21"/>
      <c r="WY12" s="21"/>
      <c r="WZ12" s="21"/>
      <c r="XA12" s="21"/>
      <c r="XB12" s="21"/>
      <c r="XC12" s="21"/>
      <c r="XD12" s="21"/>
      <c r="XE12" s="21"/>
      <c r="XF12" s="21"/>
      <c r="XG12" s="21"/>
      <c r="XH12" s="21"/>
      <c r="XI12" s="21"/>
      <c r="XJ12" s="21"/>
      <c r="XK12" s="21"/>
      <c r="XL12" s="21"/>
      <c r="XM12" s="21"/>
      <c r="XN12" s="21"/>
      <c r="XO12" s="21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149" t="s">
        <v>96</v>
      </c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1"/>
      <c r="YV12" s="21"/>
      <c r="YW12" s="21"/>
      <c r="YX12" s="21"/>
      <c r="YY12" s="21"/>
      <c r="YZ12" s="21"/>
      <c r="ZA12" s="21"/>
    </row>
    <row r="13">
      <c r="A13" s="168" t="s">
        <v>119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139"/>
      <c r="AD13" s="139"/>
      <c r="AE13" s="139"/>
      <c r="AF13" s="21"/>
      <c r="AG13" s="139"/>
      <c r="AH13" s="139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139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PQ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21"/>
      <c r="QO13" s="21"/>
      <c r="QP13" s="21"/>
      <c r="QQ13" s="21"/>
      <c r="QR13" s="21"/>
      <c r="QS13" s="21"/>
      <c r="QT13" s="21"/>
      <c r="QU13" s="21"/>
      <c r="QV13" s="21"/>
      <c r="QW13" s="21"/>
      <c r="QX13" s="21"/>
      <c r="QY13" s="21"/>
      <c r="QZ13" s="21"/>
      <c r="RA13" s="21"/>
      <c r="RB13" s="21"/>
      <c r="RC13" s="21"/>
      <c r="RD13" s="21"/>
      <c r="RE13" s="21"/>
      <c r="RF13" s="21"/>
      <c r="RG13" s="21"/>
      <c r="RH13" s="21"/>
      <c r="RI13" s="21"/>
      <c r="RJ13" s="21"/>
      <c r="RK13" s="21"/>
      <c r="RL13" s="21"/>
      <c r="RM13" s="21"/>
      <c r="RN13" s="21"/>
      <c r="RO13" s="21"/>
      <c r="RP13" s="21"/>
      <c r="RQ13" s="21"/>
      <c r="RR13" s="21"/>
      <c r="RS13" s="21"/>
      <c r="RT13" s="21"/>
      <c r="RU13" s="21"/>
      <c r="RV13" s="21"/>
      <c r="RW13" s="21"/>
      <c r="RX13" s="21"/>
      <c r="RY13" s="21"/>
      <c r="RZ13" s="21"/>
      <c r="SA13" s="21"/>
      <c r="SB13" s="21"/>
      <c r="SC13" s="21"/>
      <c r="SD13" s="21"/>
      <c r="SE13" s="21"/>
      <c r="SF13" s="21"/>
      <c r="SG13" s="21"/>
      <c r="SH13" s="21"/>
      <c r="SI13" s="21"/>
      <c r="SJ13" s="21"/>
      <c r="SK13" s="21"/>
      <c r="SL13" s="21"/>
      <c r="SM13" s="21"/>
      <c r="SN13" s="21"/>
      <c r="SO13" s="21"/>
      <c r="SP13" s="21"/>
      <c r="SQ13" s="21"/>
      <c r="SR13" s="21"/>
      <c r="SS13" s="21"/>
      <c r="ST13" s="21"/>
      <c r="SU13" s="21"/>
      <c r="SV13" s="21"/>
      <c r="SW13" s="21"/>
      <c r="SX13" s="21"/>
      <c r="SY13" s="21"/>
      <c r="SZ13" s="21"/>
      <c r="TA13" s="21"/>
      <c r="TB13" s="21"/>
      <c r="TC13" s="21"/>
      <c r="TD13" s="21"/>
      <c r="TE13" s="21"/>
      <c r="TF13" s="21"/>
      <c r="TG13" s="21"/>
      <c r="TH13" s="21"/>
      <c r="TI13" s="21"/>
      <c r="TJ13" s="21"/>
      <c r="TK13" s="21"/>
      <c r="TL13" s="21"/>
      <c r="TM13" s="21"/>
      <c r="TN13" s="21"/>
      <c r="TO13" s="21"/>
      <c r="TP13" s="21"/>
      <c r="TQ13" s="21"/>
      <c r="TR13" s="21"/>
      <c r="TS13" s="148" t="s">
        <v>118</v>
      </c>
      <c r="TT13" s="39"/>
      <c r="TU13" s="31"/>
      <c r="TV13" s="21"/>
      <c r="TW13" s="21"/>
      <c r="TX13" s="21"/>
      <c r="TY13" s="21"/>
      <c r="TZ13" s="162" t="s">
        <v>94</v>
      </c>
      <c r="UA13" s="31"/>
      <c r="UB13" s="21"/>
      <c r="UC13" s="21"/>
      <c r="UD13" s="21"/>
      <c r="UE13" s="21"/>
      <c r="UF13" s="21"/>
      <c r="UG13" s="21"/>
      <c r="UH13" s="21"/>
      <c r="UI13" s="21"/>
      <c r="UJ13" s="21"/>
      <c r="UK13" s="21"/>
      <c r="UL13" s="21"/>
      <c r="UM13" s="21"/>
      <c r="UN13" s="21"/>
      <c r="UO13" s="21"/>
      <c r="UP13" s="21"/>
      <c r="UQ13" s="21"/>
      <c r="UR13" s="21"/>
      <c r="US13" s="21"/>
      <c r="UT13" s="21"/>
      <c r="UU13" s="21"/>
      <c r="UV13" s="21"/>
      <c r="UW13" s="21"/>
      <c r="UX13" s="21"/>
      <c r="UY13" s="21"/>
      <c r="UZ13" s="21"/>
      <c r="VA13" s="21"/>
      <c r="VB13" s="21"/>
      <c r="VD13" s="21"/>
      <c r="VE13" s="21"/>
      <c r="VF13" s="21"/>
      <c r="VG13" s="21"/>
      <c r="VH13" s="21"/>
      <c r="VI13" s="21"/>
      <c r="VJ13" s="21"/>
      <c r="VK13" s="21"/>
      <c r="VL13" s="21"/>
      <c r="VN13" s="21"/>
      <c r="VO13" s="21"/>
      <c r="VP13" s="21"/>
      <c r="VQ13" s="21"/>
      <c r="VS13" s="21"/>
      <c r="VT13" s="21"/>
      <c r="VU13" s="21"/>
      <c r="VV13" s="21"/>
      <c r="VW13" s="21"/>
      <c r="VX13" s="21"/>
      <c r="VY13" s="21"/>
      <c r="VZ13" s="21"/>
      <c r="WA13" s="21"/>
      <c r="WB13" s="21"/>
      <c r="WC13" s="21"/>
      <c r="WD13" s="21"/>
      <c r="WE13" s="21"/>
      <c r="WF13" s="21"/>
      <c r="WG13" s="21"/>
      <c r="WH13" s="169" t="s">
        <v>94</v>
      </c>
      <c r="WI13" s="31"/>
      <c r="WJ13" s="21"/>
      <c r="WK13" s="21"/>
      <c r="WL13" s="21"/>
      <c r="WM13" s="21"/>
      <c r="WN13" s="21"/>
      <c r="WO13" s="21"/>
      <c r="WP13" s="21"/>
      <c r="WQ13" s="21"/>
      <c r="WR13" s="21"/>
      <c r="WS13" s="21"/>
      <c r="WT13" s="21"/>
      <c r="WU13" s="21"/>
      <c r="WV13" s="21"/>
      <c r="WW13" s="21"/>
      <c r="WX13" s="21"/>
      <c r="WY13" s="21"/>
      <c r="WZ13" s="21"/>
      <c r="XA13" s="21"/>
      <c r="XB13" s="21"/>
      <c r="XC13" s="21"/>
      <c r="XD13" s="21"/>
      <c r="XE13" s="21"/>
      <c r="XF13" s="21"/>
      <c r="XG13" s="21"/>
      <c r="XH13" s="21"/>
      <c r="XI13" s="21"/>
      <c r="XJ13" s="21"/>
      <c r="XK13" s="21"/>
      <c r="XL13" s="21"/>
      <c r="XM13" s="21"/>
      <c r="XN13" s="21"/>
      <c r="XO13" s="21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149" t="s">
        <v>112</v>
      </c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1"/>
      <c r="YV13" s="21"/>
      <c r="YW13" s="21"/>
      <c r="YX13" s="21"/>
      <c r="YY13" s="21"/>
      <c r="YZ13" s="21"/>
      <c r="ZA13" s="21"/>
    </row>
    <row r="14">
      <c r="A14" s="170" t="s">
        <v>120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139"/>
      <c r="AD14" s="139"/>
      <c r="AE14" s="139"/>
      <c r="AF14" s="21"/>
      <c r="AG14" s="139"/>
      <c r="AH14" s="139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139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/>
      <c r="MO14" s="21"/>
      <c r="MP14" s="21"/>
      <c r="MQ14" s="21"/>
      <c r="MR14" s="21"/>
      <c r="MS14" s="21"/>
      <c r="MT14" s="21"/>
      <c r="MU14" s="21"/>
      <c r="MV14" s="21"/>
      <c r="MW14" s="21"/>
      <c r="MX14" s="21"/>
      <c r="MY14" s="21"/>
      <c r="MZ14" s="21"/>
      <c r="NA14" s="21"/>
      <c r="NB14" s="21"/>
      <c r="NC14" s="21"/>
      <c r="ND14" s="21"/>
      <c r="NE14" s="21"/>
      <c r="NF14" s="21"/>
      <c r="NG14" s="21"/>
      <c r="NH14" s="21"/>
      <c r="NI14" s="21"/>
      <c r="NJ14" s="21"/>
      <c r="NK14" s="21"/>
      <c r="NL14" s="21"/>
      <c r="NM14" s="21"/>
      <c r="NN14" s="21"/>
      <c r="NO14" s="21"/>
      <c r="NP14" s="21"/>
      <c r="NQ14" s="21"/>
      <c r="NR14" s="21"/>
      <c r="NS14" s="21"/>
      <c r="NT14" s="21"/>
      <c r="NU14" s="21"/>
      <c r="NV14" s="21"/>
      <c r="NW14" s="21"/>
      <c r="NX14" s="21"/>
      <c r="NY14" s="21"/>
      <c r="NZ14" s="21"/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PQ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21"/>
      <c r="QO14" s="21"/>
      <c r="QP14" s="21"/>
      <c r="QQ14" s="21"/>
      <c r="QR14" s="21"/>
      <c r="QS14" s="21"/>
      <c r="QT14" s="21"/>
      <c r="QU14" s="21"/>
      <c r="QV14" s="21"/>
      <c r="QW14" s="21"/>
      <c r="QX14" s="21"/>
      <c r="QY14" s="21"/>
      <c r="QZ14" s="21"/>
      <c r="RA14" s="21"/>
      <c r="RB14" s="21"/>
      <c r="RC14" s="21"/>
      <c r="RD14" s="21"/>
      <c r="RE14" s="21"/>
      <c r="RF14" s="21"/>
      <c r="RG14" s="21"/>
      <c r="RH14" s="21"/>
      <c r="RI14" s="21"/>
      <c r="RJ14" s="21"/>
      <c r="RK14" s="21"/>
      <c r="RL14" s="21"/>
      <c r="RM14" s="21"/>
      <c r="RN14" s="21"/>
      <c r="RO14" s="21"/>
      <c r="RP14" s="21"/>
      <c r="RQ14" s="21"/>
      <c r="RR14" s="21"/>
      <c r="RS14" s="21"/>
      <c r="RT14" s="21"/>
      <c r="RU14" s="21"/>
      <c r="RV14" s="21"/>
      <c r="RW14" s="21"/>
      <c r="RX14" s="21"/>
      <c r="RY14" s="21"/>
      <c r="RZ14" s="21"/>
      <c r="SA14" s="21"/>
      <c r="SB14" s="21"/>
      <c r="SC14" s="21"/>
      <c r="SD14" s="21"/>
      <c r="SE14" s="21"/>
      <c r="SF14" s="21"/>
      <c r="SG14" s="21"/>
      <c r="SH14" s="21"/>
      <c r="SI14" s="21"/>
      <c r="SJ14" s="21"/>
      <c r="SK14" s="21"/>
      <c r="SL14" s="21"/>
      <c r="SM14" s="21"/>
      <c r="SN14" s="21"/>
      <c r="SO14" s="21"/>
      <c r="SP14" s="21"/>
      <c r="SQ14" s="21"/>
      <c r="SR14" s="21"/>
      <c r="SS14" s="21"/>
      <c r="ST14" s="21"/>
      <c r="SU14" s="21"/>
      <c r="SV14" s="21"/>
      <c r="SW14" s="21"/>
      <c r="SX14" s="21"/>
      <c r="SY14" s="21"/>
      <c r="SZ14" s="21"/>
      <c r="TA14" s="21"/>
      <c r="TB14" s="21"/>
      <c r="TC14" s="21"/>
      <c r="TD14" s="21"/>
      <c r="TE14" s="21"/>
      <c r="TF14" s="21"/>
      <c r="TG14" s="21"/>
      <c r="TH14" s="21"/>
      <c r="TI14" s="21"/>
      <c r="TJ14" s="21"/>
      <c r="TK14" s="21"/>
      <c r="TL14" s="21"/>
      <c r="TM14" s="21"/>
      <c r="TN14" s="21"/>
      <c r="TO14" s="21"/>
      <c r="TP14" s="21"/>
      <c r="TQ14" s="21"/>
      <c r="TR14" s="21"/>
      <c r="TS14" s="148" t="s">
        <v>107</v>
      </c>
      <c r="TT14" s="39"/>
      <c r="TU14" s="31"/>
      <c r="TV14" s="21"/>
      <c r="TW14" s="21"/>
      <c r="TX14" s="21"/>
      <c r="TY14" s="21"/>
      <c r="TZ14" s="162" t="s">
        <v>103</v>
      </c>
      <c r="UA14" s="31"/>
      <c r="UB14" s="21"/>
      <c r="UC14" s="21"/>
      <c r="UD14" s="21"/>
      <c r="UE14" s="21"/>
      <c r="UF14" s="21"/>
      <c r="UG14" s="21"/>
      <c r="UH14" s="21"/>
      <c r="UI14" s="21"/>
      <c r="UJ14" s="21"/>
      <c r="UK14" s="21"/>
      <c r="UL14" s="21"/>
      <c r="UM14" s="21"/>
      <c r="UN14" s="21"/>
      <c r="UO14" s="21"/>
      <c r="UP14" s="21"/>
      <c r="UQ14" s="21"/>
      <c r="UR14" s="21"/>
      <c r="US14" s="21"/>
      <c r="UT14" s="21"/>
      <c r="UU14" s="21"/>
      <c r="UV14" s="21"/>
      <c r="UW14" s="21"/>
      <c r="UX14" s="21"/>
      <c r="UY14" s="21"/>
      <c r="UZ14" s="21"/>
      <c r="VA14" s="21"/>
      <c r="VB14" s="21"/>
      <c r="VD14" s="21"/>
      <c r="VE14" s="21"/>
      <c r="VF14" s="21"/>
      <c r="VG14" s="21"/>
      <c r="VH14" s="21"/>
      <c r="VI14" s="21"/>
      <c r="VJ14" s="21"/>
      <c r="VK14" s="21"/>
      <c r="VL14" s="21"/>
      <c r="VN14" s="21"/>
      <c r="VO14" s="21"/>
      <c r="VP14" s="21"/>
      <c r="VQ14" s="21"/>
      <c r="VR14" s="21"/>
      <c r="VS14" s="21"/>
      <c r="VT14" s="21"/>
      <c r="VU14" s="21"/>
      <c r="VV14" s="21"/>
      <c r="VW14" s="21"/>
      <c r="VX14" s="21"/>
      <c r="VY14" s="21"/>
      <c r="VZ14" s="21"/>
      <c r="WA14" s="21"/>
      <c r="WB14" s="21"/>
      <c r="WC14" s="21"/>
      <c r="WD14" s="21"/>
      <c r="WE14" s="21"/>
      <c r="WF14" s="21"/>
      <c r="WG14" s="21"/>
      <c r="WH14" s="150" t="s">
        <v>103</v>
      </c>
      <c r="WI14" s="31"/>
      <c r="WJ14" s="21"/>
      <c r="WK14" s="21"/>
      <c r="WL14" s="21"/>
      <c r="WM14" s="21"/>
      <c r="WN14" s="21"/>
      <c r="WO14" s="21"/>
      <c r="WP14" s="21"/>
      <c r="WQ14" s="21"/>
      <c r="WR14" s="21"/>
      <c r="WS14" s="21"/>
      <c r="WT14" s="21"/>
      <c r="WU14" s="21"/>
      <c r="WV14" s="21"/>
      <c r="WW14" s="21"/>
      <c r="WX14" s="21"/>
      <c r="WY14" s="21"/>
      <c r="WZ14" s="21"/>
      <c r="XA14" s="21"/>
      <c r="XB14" s="21"/>
      <c r="XC14" s="21"/>
      <c r="XD14" s="21"/>
      <c r="XE14" s="21"/>
      <c r="XF14" s="21"/>
      <c r="XG14" s="21"/>
      <c r="XH14" s="21"/>
      <c r="XI14" s="21"/>
      <c r="XJ14" s="21"/>
      <c r="XK14" s="21"/>
      <c r="XL14" s="21"/>
      <c r="XM14" s="21"/>
      <c r="XN14" s="21"/>
      <c r="XO14" s="21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149" t="s">
        <v>108</v>
      </c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1"/>
      <c r="YV14" s="21"/>
      <c r="YW14" s="21"/>
      <c r="YX14" s="21"/>
      <c r="YY14" s="21"/>
      <c r="YZ14" s="21"/>
      <c r="ZA14" s="21"/>
    </row>
    <row r="15">
      <c r="A15" s="171" t="s">
        <v>121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139"/>
      <c r="AD15" s="139"/>
      <c r="AE15" s="139"/>
      <c r="AF15" s="21"/>
      <c r="AG15" s="139"/>
      <c r="AH15" s="139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139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/>
      <c r="MP15" s="21"/>
      <c r="MQ15" s="21"/>
      <c r="MR15" s="21"/>
      <c r="MS15" s="21"/>
      <c r="MT15" s="21"/>
      <c r="MU15" s="21"/>
      <c r="MV15" s="21"/>
      <c r="MW15" s="21"/>
      <c r="MX15" s="21"/>
      <c r="MY15" s="21"/>
      <c r="MZ15" s="21"/>
      <c r="NA15" s="21"/>
      <c r="NB15" s="21"/>
      <c r="NC15" s="21"/>
      <c r="ND15" s="21"/>
      <c r="NE15" s="21"/>
      <c r="NF15" s="21"/>
      <c r="NG15" s="21"/>
      <c r="NH15" s="21"/>
      <c r="NI15" s="21"/>
      <c r="NJ15" s="21"/>
      <c r="NK15" s="21"/>
      <c r="NL15" s="21"/>
      <c r="NM15" s="21"/>
      <c r="NN15" s="21"/>
      <c r="NO15" s="21"/>
      <c r="NP15" s="21"/>
      <c r="NQ15" s="21"/>
      <c r="NR15" s="21"/>
      <c r="NS15" s="21"/>
      <c r="NT15" s="21"/>
      <c r="NU15" s="21"/>
      <c r="NV15" s="21"/>
      <c r="NW15" s="21"/>
      <c r="NX15" s="21"/>
      <c r="NY15" s="21"/>
      <c r="NZ15" s="21"/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PQ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21"/>
      <c r="QO15" s="21"/>
      <c r="QP15" s="21"/>
      <c r="QQ15" s="21"/>
      <c r="QR15" s="21"/>
      <c r="QS15" s="21"/>
      <c r="QT15" s="21"/>
      <c r="QU15" s="21"/>
      <c r="QV15" s="21"/>
      <c r="QW15" s="21"/>
      <c r="QX15" s="21"/>
      <c r="QY15" s="21"/>
      <c r="QZ15" s="21"/>
      <c r="RA15" s="21"/>
      <c r="RB15" s="21"/>
      <c r="RC15" s="21"/>
      <c r="RD15" s="21"/>
      <c r="RE15" s="21"/>
      <c r="RF15" s="21"/>
      <c r="RG15" s="21"/>
      <c r="RH15" s="21"/>
      <c r="RI15" s="21"/>
      <c r="RJ15" s="21"/>
      <c r="RK15" s="21"/>
      <c r="RL15" s="21"/>
      <c r="RM15" s="21"/>
      <c r="RN15" s="21"/>
      <c r="RO15" s="21"/>
      <c r="RP15" s="21"/>
      <c r="RQ15" s="21"/>
      <c r="RR15" s="21"/>
      <c r="RS15" s="21"/>
      <c r="RT15" s="21"/>
      <c r="RU15" s="21"/>
      <c r="RV15" s="21"/>
      <c r="RW15" s="21"/>
      <c r="RX15" s="21"/>
      <c r="RY15" s="21"/>
      <c r="RZ15" s="21"/>
      <c r="SA15" s="21"/>
      <c r="SB15" s="21"/>
      <c r="SC15" s="21"/>
      <c r="SD15" s="21"/>
      <c r="SE15" s="21"/>
      <c r="SF15" s="21"/>
      <c r="SG15" s="21"/>
      <c r="SH15" s="21"/>
      <c r="SI15" s="21"/>
      <c r="SJ15" s="21"/>
      <c r="SK15" s="21"/>
      <c r="SL15" s="21"/>
      <c r="SM15" s="21"/>
      <c r="SN15" s="21"/>
      <c r="SO15" s="21"/>
      <c r="SP15" s="21"/>
      <c r="SQ15" s="21"/>
      <c r="SR15" s="21"/>
      <c r="SS15" s="21"/>
      <c r="ST15" s="21"/>
      <c r="SU15" s="21"/>
      <c r="SV15" s="21"/>
      <c r="SW15" s="21"/>
      <c r="SX15" s="21"/>
      <c r="SY15" s="21"/>
      <c r="SZ15" s="21"/>
      <c r="TA15" s="21"/>
      <c r="TB15" s="21"/>
      <c r="TC15" s="21"/>
      <c r="TD15" s="21"/>
      <c r="TE15" s="21"/>
      <c r="TF15" s="21"/>
      <c r="TG15" s="21"/>
      <c r="TH15" s="21"/>
      <c r="TI15" s="21"/>
      <c r="TJ15" s="21"/>
      <c r="TK15" s="21"/>
      <c r="TL15" s="21"/>
      <c r="TM15" s="21"/>
      <c r="TN15" s="21"/>
      <c r="TO15" s="21"/>
      <c r="TP15" s="21"/>
      <c r="TQ15" s="21"/>
      <c r="TR15" s="21"/>
      <c r="TS15" s="21"/>
      <c r="TT15" s="21"/>
      <c r="TU15" s="21"/>
      <c r="TV15" s="21"/>
      <c r="TW15" s="21"/>
      <c r="TX15" s="21"/>
      <c r="TY15" s="21"/>
      <c r="TZ15" s="148" t="s">
        <v>100</v>
      </c>
      <c r="UA15" s="31"/>
      <c r="UB15" s="21"/>
      <c r="UC15" s="21"/>
      <c r="UD15" s="21"/>
      <c r="UE15" s="21"/>
      <c r="UF15" s="21"/>
      <c r="UG15" s="21"/>
      <c r="UH15" s="21"/>
      <c r="UI15" s="21"/>
      <c r="UJ15" s="21"/>
      <c r="UK15" s="21"/>
      <c r="UL15" s="21"/>
      <c r="UM15" s="21"/>
      <c r="UN15" s="21"/>
      <c r="UO15" s="21"/>
      <c r="UP15" s="21"/>
      <c r="UQ15" s="21"/>
      <c r="UR15" s="21"/>
      <c r="US15" s="21"/>
      <c r="UT15" s="21"/>
      <c r="UU15" s="21"/>
      <c r="UV15" s="21"/>
      <c r="UW15" s="21"/>
      <c r="UX15" s="21"/>
      <c r="UY15" s="21"/>
      <c r="UZ15" s="21"/>
      <c r="VA15" s="21"/>
      <c r="VB15" s="21"/>
      <c r="VC15" s="21"/>
      <c r="VD15" s="21"/>
      <c r="VE15" s="21"/>
      <c r="VF15" s="21"/>
      <c r="VG15" s="21"/>
      <c r="VH15" s="21"/>
      <c r="VI15" s="21"/>
      <c r="VJ15" s="21"/>
      <c r="VK15" s="21"/>
      <c r="VL15" s="21"/>
      <c r="VN15" s="21"/>
      <c r="VO15" s="21"/>
      <c r="VP15" s="21"/>
      <c r="VQ15" s="21"/>
      <c r="VR15" s="21"/>
      <c r="VS15" s="21"/>
      <c r="VT15" s="21"/>
      <c r="VU15" s="21"/>
      <c r="VV15" s="21"/>
      <c r="VW15" s="21"/>
      <c r="VX15" s="21"/>
      <c r="VY15" s="21"/>
      <c r="VZ15" s="21"/>
      <c r="WA15" s="21"/>
      <c r="WB15" s="21"/>
      <c r="WC15" s="21"/>
      <c r="WD15" s="21"/>
      <c r="WE15" s="21"/>
      <c r="WF15" s="21"/>
      <c r="WG15" s="21"/>
      <c r="WH15" s="21"/>
      <c r="WI15" s="21"/>
      <c r="WJ15" s="21"/>
      <c r="WK15" s="21"/>
      <c r="WL15" s="21"/>
      <c r="WM15" s="21"/>
      <c r="WN15" s="21"/>
      <c r="WO15" s="21"/>
      <c r="WP15" s="21"/>
      <c r="WQ15" s="21"/>
      <c r="WR15" s="21"/>
      <c r="WS15" s="21"/>
      <c r="WT15" s="21"/>
      <c r="WU15" s="21"/>
      <c r="WV15" s="21"/>
      <c r="WW15" s="21"/>
      <c r="WX15" s="21"/>
      <c r="WY15" s="21"/>
      <c r="WZ15" s="21"/>
      <c r="XA15" s="21"/>
      <c r="XB15" s="21"/>
      <c r="XC15" s="21"/>
      <c r="XD15" s="21"/>
      <c r="XE15" s="21"/>
      <c r="XF15" s="21"/>
      <c r="XG15" s="21"/>
      <c r="XH15" s="21"/>
      <c r="XI15" s="21"/>
      <c r="XJ15" s="21"/>
      <c r="XK15" s="21"/>
      <c r="XL15" s="21"/>
      <c r="XM15" s="21"/>
      <c r="XN15" s="21"/>
      <c r="XO15" s="21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1"/>
      <c r="YV15" s="21"/>
      <c r="YW15" s="21"/>
      <c r="YX15" s="21"/>
      <c r="YY15" s="21"/>
      <c r="YZ15" s="21"/>
      <c r="ZA15" s="21"/>
    </row>
    <row r="16">
      <c r="A16" s="172" t="s">
        <v>122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139"/>
      <c r="AD16" s="139"/>
      <c r="AE16" s="139"/>
      <c r="AF16" s="21"/>
      <c r="AG16" s="139"/>
      <c r="AH16" s="139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139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PQ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U16" s="21"/>
      <c r="TV16" s="21"/>
      <c r="TW16" s="21"/>
      <c r="TX16" s="21"/>
      <c r="TY16" s="21"/>
      <c r="TZ16" s="162" t="s">
        <v>118</v>
      </c>
      <c r="UA16" s="3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150" t="s">
        <v>117</v>
      </c>
      <c r="WI16" s="3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</row>
    <row r="17">
      <c r="A17" s="173" t="s">
        <v>123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139"/>
      <c r="AD17" s="139"/>
      <c r="AE17" s="139"/>
      <c r="AF17" s="21"/>
      <c r="AG17" s="139"/>
      <c r="AH17" s="139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139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PQ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21"/>
      <c r="QO17" s="21"/>
      <c r="QP17" s="21"/>
      <c r="QQ17" s="21"/>
      <c r="QR17" s="21"/>
      <c r="QS17" s="21"/>
      <c r="QT17" s="21"/>
      <c r="QU17" s="21"/>
      <c r="QV17" s="21"/>
      <c r="QW17" s="21"/>
      <c r="QX17" s="21"/>
      <c r="QY17" s="21"/>
      <c r="QZ17" s="21"/>
      <c r="RA17" s="21"/>
      <c r="RB17" s="21"/>
      <c r="RC17" s="21"/>
      <c r="RD17" s="21"/>
      <c r="RE17" s="21"/>
      <c r="RF17" s="21"/>
      <c r="RG17" s="21"/>
      <c r="RH17" s="21"/>
      <c r="RI17" s="21"/>
      <c r="RJ17" s="21"/>
      <c r="RK17" s="21"/>
      <c r="RL17" s="21"/>
      <c r="RM17" s="21"/>
      <c r="RN17" s="21"/>
      <c r="RO17" s="21"/>
      <c r="RP17" s="21"/>
      <c r="RQ17" s="21"/>
      <c r="RR17" s="21"/>
      <c r="RS17" s="21"/>
      <c r="RT17" s="21"/>
      <c r="RU17" s="21"/>
      <c r="RV17" s="21"/>
      <c r="RW17" s="21"/>
      <c r="RX17" s="21"/>
      <c r="RY17" s="21"/>
      <c r="RZ17" s="21"/>
      <c r="SA17" s="21"/>
      <c r="SB17" s="21"/>
      <c r="SC17" s="21"/>
      <c r="SD17" s="21"/>
      <c r="SE17" s="21"/>
      <c r="SF17" s="21"/>
      <c r="SG17" s="21"/>
      <c r="SH17" s="21"/>
      <c r="SI17" s="21"/>
      <c r="SJ17" s="21"/>
      <c r="SK17" s="21"/>
      <c r="SL17" s="21"/>
      <c r="SM17" s="21"/>
      <c r="SN17" s="21"/>
      <c r="SO17" s="21"/>
      <c r="SP17" s="21"/>
      <c r="SQ17" s="21"/>
      <c r="SR17" s="21"/>
      <c r="SS17" s="21"/>
      <c r="ST17" s="21"/>
      <c r="SU17" s="21"/>
      <c r="SV17" s="21"/>
      <c r="SW17" s="21"/>
      <c r="SX17" s="21"/>
      <c r="SY17" s="21"/>
      <c r="SZ17" s="21"/>
      <c r="TA17" s="21"/>
      <c r="TB17" s="21"/>
      <c r="TC17" s="21"/>
      <c r="TD17" s="21"/>
      <c r="TE17" s="21"/>
      <c r="TF17" s="21"/>
      <c r="TG17" s="21"/>
      <c r="TH17" s="21"/>
      <c r="TI17" s="21"/>
      <c r="TJ17" s="21"/>
      <c r="TK17" s="21"/>
      <c r="TL17" s="21"/>
      <c r="TM17" s="21"/>
      <c r="TN17" s="21"/>
      <c r="TO17" s="21"/>
      <c r="TP17" s="21"/>
      <c r="TQ17" s="21"/>
      <c r="TR17" s="21"/>
      <c r="TS17" s="21"/>
      <c r="TT17" s="21"/>
      <c r="TU17" s="21"/>
      <c r="TV17" s="21"/>
      <c r="TW17" s="21"/>
      <c r="TX17" s="21"/>
      <c r="TY17" s="21"/>
      <c r="TZ17" s="21"/>
      <c r="UA17" s="21"/>
      <c r="UB17" s="21"/>
      <c r="UE17" s="21"/>
      <c r="UF17" s="21"/>
      <c r="UG17" s="21"/>
      <c r="UH17" s="21"/>
      <c r="UI17" s="21"/>
      <c r="UJ17" s="21"/>
      <c r="UK17" s="21"/>
      <c r="UL17" s="21"/>
      <c r="UM17" s="21"/>
      <c r="UN17" s="21"/>
      <c r="UO17" s="21"/>
      <c r="UP17" s="21"/>
      <c r="UQ17" s="21"/>
      <c r="UR17" s="21"/>
      <c r="US17" s="21"/>
      <c r="UT17" s="21"/>
      <c r="UU17" s="21"/>
      <c r="UV17" s="21"/>
      <c r="UW17" s="21"/>
      <c r="UX17" s="21"/>
      <c r="UY17" s="21"/>
      <c r="UZ17" s="21"/>
      <c r="VA17" s="21"/>
      <c r="VB17" s="21"/>
      <c r="VC17" s="21"/>
      <c r="VD17" s="21"/>
      <c r="VE17" s="21"/>
      <c r="VF17" s="21"/>
      <c r="VG17" s="21"/>
      <c r="VH17" s="21"/>
      <c r="VI17" s="21"/>
      <c r="VJ17" s="21"/>
      <c r="VK17" s="21"/>
      <c r="VL17" s="21"/>
      <c r="VN17" s="21"/>
      <c r="VO17" s="21"/>
      <c r="VP17" s="21"/>
      <c r="VQ17" s="21"/>
      <c r="VR17" s="21"/>
      <c r="VS17" s="21"/>
      <c r="VT17" s="21"/>
      <c r="VU17" s="21"/>
      <c r="VV17" s="21"/>
      <c r="VW17" s="21"/>
      <c r="VX17" s="21"/>
      <c r="VY17" s="21"/>
      <c r="VZ17" s="21"/>
      <c r="WA17" s="21"/>
      <c r="WB17" s="21"/>
      <c r="WC17" s="21"/>
      <c r="WD17" s="21"/>
      <c r="WE17" s="21"/>
      <c r="WF17" s="21"/>
      <c r="WG17" s="21"/>
      <c r="WH17" s="150" t="s">
        <v>93</v>
      </c>
      <c r="WI17" s="31"/>
      <c r="WJ17" s="21"/>
      <c r="WK17" s="21"/>
      <c r="WL17" s="21"/>
      <c r="WM17" s="21"/>
      <c r="WN17" s="21"/>
      <c r="WO17" s="21"/>
      <c r="WP17" s="21"/>
      <c r="WQ17" s="21"/>
      <c r="WR17" s="21"/>
      <c r="WS17" s="21"/>
      <c r="WT17" s="21"/>
      <c r="WU17" s="21"/>
      <c r="WV17" s="21"/>
      <c r="WW17" s="21"/>
      <c r="WX17" s="21"/>
      <c r="WY17" s="21"/>
      <c r="WZ17" s="21"/>
      <c r="XA17" s="21"/>
      <c r="XB17" s="21"/>
      <c r="XC17" s="21"/>
      <c r="XD17" s="21"/>
      <c r="XE17" s="21"/>
      <c r="XF17" s="21"/>
      <c r="XG17" s="21"/>
      <c r="XH17" s="21"/>
      <c r="XI17" s="21"/>
      <c r="XJ17" s="21"/>
      <c r="XK17" s="21"/>
      <c r="XL17" s="21"/>
      <c r="XM17" s="21"/>
      <c r="XN17" s="21"/>
      <c r="XO17" s="21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T17" s="21"/>
      <c r="YU17" s="21"/>
      <c r="YV17" s="21"/>
      <c r="YW17" s="21"/>
      <c r="YX17" s="21"/>
      <c r="YY17" s="21"/>
      <c r="YZ17" s="21"/>
      <c r="ZA17" s="21"/>
    </row>
    <row r="18">
      <c r="A18" s="174" t="s">
        <v>124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139"/>
      <c r="AD18" s="139"/>
      <c r="AE18" s="139"/>
      <c r="AF18" s="21"/>
      <c r="AG18" s="139"/>
      <c r="AH18" s="139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175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175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  <c r="IY18" s="21"/>
      <c r="IZ18" s="21"/>
      <c r="JA18" s="21"/>
      <c r="JB18" s="21"/>
      <c r="JC18" s="21"/>
      <c r="JD18" s="21"/>
      <c r="JE18" s="21"/>
      <c r="JF18" s="21"/>
      <c r="JG18" s="21"/>
      <c r="JH18" s="21"/>
      <c r="JI18" s="21"/>
      <c r="JJ18" s="21"/>
      <c r="JK18" s="21"/>
      <c r="JL18" s="21"/>
      <c r="JM18" s="21"/>
      <c r="JN18" s="21"/>
      <c r="JO18" s="21"/>
      <c r="JP18" s="21"/>
      <c r="JQ18" s="21"/>
      <c r="JR18" s="21"/>
      <c r="JS18" s="21"/>
      <c r="JT18" s="21"/>
      <c r="JU18" s="21"/>
      <c r="JV18" s="21"/>
      <c r="JW18" s="21"/>
      <c r="JX18" s="21"/>
      <c r="JY18" s="21"/>
      <c r="JZ18" s="21"/>
      <c r="KA18" s="21"/>
      <c r="KB18" s="21"/>
      <c r="KC18" s="21"/>
      <c r="KD18" s="21"/>
      <c r="KE18" s="21"/>
      <c r="KF18" s="21"/>
      <c r="KG18" s="21"/>
      <c r="KH18" s="21"/>
      <c r="KI18" s="21"/>
      <c r="KJ18" s="21"/>
      <c r="KK18" s="21"/>
      <c r="KL18" s="21"/>
      <c r="KM18" s="21"/>
      <c r="KN18" s="21"/>
      <c r="KO18" s="21"/>
      <c r="KP18" s="21"/>
      <c r="KQ18" s="21"/>
      <c r="KR18" s="21"/>
      <c r="KS18" s="21"/>
      <c r="KT18" s="21"/>
      <c r="KU18" s="21"/>
      <c r="KV18" s="21"/>
      <c r="KW18" s="21"/>
      <c r="KX18" s="21"/>
      <c r="KY18" s="21"/>
      <c r="KZ18" s="21"/>
      <c r="LA18" s="21"/>
      <c r="LB18" s="21"/>
      <c r="LC18" s="21"/>
      <c r="LD18" s="21"/>
      <c r="LE18" s="21"/>
      <c r="LF18" s="21"/>
      <c r="LG18" s="21"/>
      <c r="LH18" s="21"/>
      <c r="LI18" s="21"/>
      <c r="LJ18" s="21"/>
      <c r="LK18" s="21"/>
      <c r="LL18" s="21"/>
      <c r="LM18" s="21"/>
      <c r="LN18" s="21"/>
      <c r="LO18" s="21"/>
      <c r="LP18" s="21"/>
      <c r="LQ18" s="21"/>
      <c r="LR18" s="21"/>
      <c r="LS18" s="21"/>
      <c r="LT18" s="21"/>
      <c r="LU18" s="21"/>
      <c r="LV18" s="21"/>
      <c r="LW18" s="21"/>
      <c r="LX18" s="21"/>
      <c r="LY18" s="21"/>
      <c r="LZ18" s="21"/>
      <c r="MA18" s="21"/>
      <c r="MB18" s="21"/>
      <c r="MC18" s="21"/>
      <c r="MD18" s="21"/>
      <c r="ME18" s="21"/>
      <c r="MF18" s="21"/>
      <c r="MG18" s="21"/>
      <c r="MH18" s="21"/>
      <c r="MI18" s="21"/>
      <c r="MJ18" s="21"/>
      <c r="MK18" s="21"/>
      <c r="ML18" s="21"/>
      <c r="MM18" s="21"/>
      <c r="MN18" s="21"/>
      <c r="MO18" s="21"/>
      <c r="MP18" s="21"/>
      <c r="MQ18" s="21"/>
      <c r="MR18" s="21"/>
      <c r="MS18" s="21"/>
      <c r="MT18" s="21"/>
      <c r="MU18" s="21"/>
      <c r="MV18" s="21"/>
      <c r="MW18" s="21"/>
      <c r="MX18" s="21"/>
      <c r="MY18" s="21"/>
      <c r="MZ18" s="21"/>
      <c r="NA18" s="21"/>
      <c r="NB18" s="21"/>
      <c r="NC18" s="21"/>
      <c r="ND18" s="21"/>
      <c r="NE18" s="21"/>
      <c r="NF18" s="21"/>
      <c r="NG18" s="21"/>
      <c r="NH18" s="21"/>
      <c r="NI18" s="21"/>
      <c r="NJ18" s="21"/>
      <c r="NK18" s="21"/>
      <c r="NL18" s="21"/>
      <c r="NM18" s="21"/>
      <c r="NN18" s="21"/>
      <c r="NO18" s="21"/>
      <c r="NP18" s="21"/>
      <c r="NQ18" s="21"/>
      <c r="NR18" s="21"/>
      <c r="NS18" s="21"/>
      <c r="NT18" s="21"/>
      <c r="NU18" s="21"/>
      <c r="NV18" s="21"/>
      <c r="NW18" s="21"/>
      <c r="NX18" s="21"/>
      <c r="NY18" s="21"/>
      <c r="NZ18" s="21"/>
      <c r="OA18" s="21"/>
      <c r="OB18" s="21"/>
      <c r="OC18" s="21"/>
      <c r="OD18" s="21"/>
      <c r="OE18" s="21"/>
      <c r="OF18" s="21"/>
      <c r="OG18" s="21"/>
      <c r="OH18" s="21"/>
      <c r="OI18" s="21"/>
      <c r="OJ18" s="21"/>
      <c r="OK18" s="21"/>
      <c r="OL18" s="21"/>
      <c r="OM18" s="21"/>
      <c r="ON18" s="21"/>
      <c r="OO18" s="21"/>
      <c r="OP18" s="21"/>
      <c r="PQ18" s="21"/>
      <c r="PR18" s="21"/>
      <c r="PS18" s="21"/>
      <c r="PT18" s="21"/>
      <c r="PU18" s="21"/>
      <c r="PV18" s="21"/>
      <c r="PW18" s="21"/>
      <c r="PX18" s="21"/>
      <c r="PY18" s="21"/>
      <c r="PZ18" s="21"/>
      <c r="QA18" s="21"/>
      <c r="QB18" s="21"/>
      <c r="QC18" s="21"/>
      <c r="QD18" s="21"/>
      <c r="QE18" s="21"/>
      <c r="QF18" s="21"/>
      <c r="QG18" s="21"/>
      <c r="QH18" s="21"/>
      <c r="QI18" s="21"/>
      <c r="QJ18" s="21"/>
      <c r="QK18" s="21"/>
      <c r="QL18" s="21"/>
      <c r="QM18" s="21"/>
      <c r="QN18" s="21"/>
      <c r="QO18" s="21"/>
      <c r="QP18" s="21"/>
      <c r="QQ18" s="21"/>
      <c r="QR18" s="21"/>
      <c r="QS18" s="21"/>
      <c r="QT18" s="21"/>
      <c r="QU18" s="21"/>
      <c r="QV18" s="21"/>
      <c r="QW18" s="21"/>
      <c r="QX18" s="21"/>
      <c r="QY18" s="21"/>
      <c r="QZ18" s="21"/>
      <c r="RA18" s="21"/>
      <c r="RB18" s="21"/>
      <c r="RC18" s="21"/>
      <c r="RD18" s="21"/>
      <c r="RE18" s="21"/>
      <c r="RF18" s="21"/>
      <c r="RG18" s="21"/>
      <c r="RH18" s="21"/>
      <c r="RI18" s="21"/>
      <c r="RJ18" s="21"/>
      <c r="RK18" s="21"/>
      <c r="RL18" s="21"/>
      <c r="RM18" s="21"/>
      <c r="RN18" s="21"/>
      <c r="RO18" s="21"/>
      <c r="RP18" s="21"/>
      <c r="RQ18" s="21"/>
      <c r="RR18" s="21"/>
      <c r="RS18" s="21"/>
      <c r="RT18" s="21"/>
      <c r="RU18" s="21"/>
      <c r="RV18" s="21"/>
      <c r="RW18" s="21"/>
      <c r="RX18" s="21"/>
      <c r="RY18" s="21"/>
      <c r="RZ18" s="21"/>
      <c r="SA18" s="21"/>
      <c r="SB18" s="21"/>
      <c r="SC18" s="21"/>
      <c r="SD18" s="21"/>
      <c r="SE18" s="21"/>
      <c r="SF18" s="21"/>
      <c r="SG18" s="21"/>
      <c r="SH18" s="21"/>
      <c r="SI18" s="21"/>
      <c r="SJ18" s="21"/>
      <c r="SK18" s="21"/>
      <c r="SL18" s="21"/>
      <c r="SM18" s="21"/>
      <c r="SN18" s="21"/>
      <c r="SO18" s="21"/>
      <c r="SP18" s="21"/>
      <c r="SQ18" s="21"/>
      <c r="SR18" s="21"/>
      <c r="SS18" s="21"/>
      <c r="ST18" s="21"/>
      <c r="SU18" s="21"/>
      <c r="SV18" s="21"/>
      <c r="SW18" s="21"/>
      <c r="SX18" s="21"/>
      <c r="SY18" s="21"/>
      <c r="SZ18" s="21"/>
      <c r="TA18" s="21"/>
      <c r="TB18" s="21"/>
      <c r="TC18" s="21"/>
      <c r="TD18" s="21"/>
      <c r="TE18" s="21"/>
      <c r="TF18" s="21"/>
      <c r="TG18" s="21"/>
      <c r="TH18" s="21"/>
      <c r="TI18" s="21"/>
      <c r="TJ18" s="21"/>
      <c r="TK18" s="21"/>
      <c r="TL18" s="21"/>
      <c r="TM18" s="21"/>
      <c r="TN18" s="21"/>
      <c r="TO18" s="21"/>
      <c r="TP18" s="21"/>
      <c r="TQ18" s="21"/>
      <c r="TR18" s="21"/>
      <c r="TS18" s="21"/>
      <c r="TT18" s="21"/>
      <c r="TU18" s="21"/>
      <c r="TV18" s="21"/>
      <c r="TW18" s="21"/>
      <c r="TX18" s="21"/>
      <c r="TY18" s="21"/>
      <c r="UB18" s="21"/>
      <c r="UC18" s="21"/>
      <c r="UD18" s="21"/>
      <c r="UE18" s="21"/>
      <c r="UF18" s="21"/>
      <c r="UG18" s="21"/>
      <c r="UH18" s="21"/>
      <c r="UI18" s="21"/>
      <c r="UJ18" s="21"/>
      <c r="UK18" s="21"/>
      <c r="UL18" s="21"/>
      <c r="UM18" s="21"/>
      <c r="UN18" s="21"/>
      <c r="UO18" s="21"/>
      <c r="UP18" s="21"/>
      <c r="UQ18" s="21"/>
      <c r="UR18" s="21"/>
      <c r="US18" s="21"/>
      <c r="UT18" s="21"/>
      <c r="UU18" s="21"/>
      <c r="UV18" s="21"/>
      <c r="UW18" s="21"/>
      <c r="UX18" s="21"/>
      <c r="UY18" s="21"/>
      <c r="UZ18" s="21"/>
      <c r="VA18" s="21"/>
      <c r="VB18" s="21"/>
      <c r="VC18" s="21"/>
      <c r="VD18" s="21"/>
      <c r="VE18" s="21"/>
      <c r="VF18" s="21"/>
      <c r="VG18" s="21"/>
      <c r="VH18" s="21"/>
      <c r="VI18" s="21"/>
      <c r="VJ18" s="21"/>
      <c r="VK18" s="21"/>
      <c r="VL18" s="21"/>
      <c r="VN18" s="21"/>
      <c r="VO18" s="21"/>
      <c r="VP18" s="21"/>
      <c r="VQ18" s="21"/>
      <c r="VR18" s="21"/>
      <c r="VS18" s="21"/>
      <c r="VT18" s="21"/>
      <c r="VU18" s="21"/>
      <c r="VV18" s="21"/>
      <c r="VW18" s="21"/>
      <c r="VX18" s="21"/>
      <c r="VY18" s="21"/>
      <c r="VZ18" s="21"/>
      <c r="WA18" s="21"/>
      <c r="WB18" s="21"/>
      <c r="WC18" s="21"/>
      <c r="WD18" s="21"/>
      <c r="WE18" s="21"/>
      <c r="WF18" s="21"/>
      <c r="WG18" s="21"/>
      <c r="WH18" s="21"/>
      <c r="WI18" s="21"/>
      <c r="WJ18" s="21"/>
      <c r="WK18" s="21"/>
      <c r="WL18" s="21"/>
      <c r="WM18" s="21"/>
      <c r="WN18" s="21"/>
      <c r="WO18" s="21"/>
      <c r="WP18" s="21"/>
      <c r="WQ18" s="21"/>
      <c r="WR18" s="21"/>
      <c r="WS18" s="21"/>
      <c r="WT18" s="21"/>
      <c r="WU18" s="21"/>
      <c r="WV18" s="21"/>
      <c r="WW18" s="21"/>
      <c r="WX18" s="21"/>
      <c r="WY18" s="21"/>
      <c r="WZ18" s="21"/>
      <c r="XA18" s="21"/>
      <c r="XB18" s="21"/>
      <c r="XC18" s="21"/>
      <c r="XD18" s="21"/>
      <c r="XE18" s="21"/>
      <c r="XF18" s="21"/>
      <c r="XG18" s="21"/>
      <c r="XH18" s="21"/>
      <c r="XI18" s="21"/>
      <c r="XJ18" s="21"/>
      <c r="XK18" s="21"/>
      <c r="XL18" s="21"/>
      <c r="XM18" s="21"/>
      <c r="XN18" s="21"/>
      <c r="XO18" s="21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1"/>
      <c r="YV18" s="21"/>
      <c r="YW18" s="21"/>
      <c r="YX18" s="21"/>
      <c r="YY18" s="21"/>
      <c r="YZ18" s="21"/>
      <c r="ZA18" s="21"/>
      <c r="ZB18" s="21"/>
      <c r="ZC18" s="21"/>
      <c r="ZD18" s="21"/>
      <c r="ZE18" s="21"/>
    </row>
    <row r="19">
      <c r="A19" s="176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139"/>
      <c r="AD19" s="139"/>
      <c r="AE19" s="139"/>
      <c r="AF19" s="21"/>
      <c r="AG19" s="139"/>
      <c r="AH19" s="139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177"/>
      <c r="HA19" s="177"/>
      <c r="HB19" s="177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177"/>
      <c r="IB19" s="177"/>
      <c r="IC19" s="177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/>
      <c r="IZ19" s="21"/>
      <c r="JA19" s="21"/>
      <c r="JB19" s="21"/>
      <c r="JC19" s="21"/>
      <c r="JD19" s="21"/>
      <c r="JE19" s="21"/>
      <c r="JF19" s="21"/>
      <c r="JG19" s="21"/>
      <c r="JH19" s="21"/>
      <c r="JI19" s="21"/>
      <c r="JJ19" s="21"/>
      <c r="JK19" s="21"/>
      <c r="JL19" s="21"/>
      <c r="JM19" s="21"/>
      <c r="JN19" s="21"/>
      <c r="JO19" s="21"/>
      <c r="JP19" s="21"/>
      <c r="JQ19" s="21"/>
      <c r="JR19" s="21"/>
      <c r="JS19" s="21"/>
      <c r="JT19" s="21"/>
      <c r="JU19" s="21"/>
      <c r="JV19" s="21"/>
      <c r="JW19" s="21"/>
      <c r="JX19" s="21"/>
      <c r="JY19" s="21"/>
      <c r="JZ19" s="21"/>
      <c r="KA19" s="21"/>
      <c r="KB19" s="21"/>
      <c r="KC19" s="21"/>
      <c r="KD19" s="21"/>
      <c r="KE19" s="21"/>
      <c r="KF19" s="21"/>
      <c r="KG19" s="21"/>
      <c r="KH19" s="21"/>
      <c r="KI19" s="21"/>
      <c r="KJ19" s="21"/>
      <c r="KK19" s="21"/>
      <c r="KL19" s="21"/>
      <c r="KM19" s="21"/>
      <c r="KN19" s="21"/>
      <c r="KO19" s="21"/>
      <c r="KP19" s="21"/>
      <c r="KQ19" s="21"/>
      <c r="KR19" s="21"/>
      <c r="KS19" s="21"/>
      <c r="KT19" s="21"/>
      <c r="KU19" s="21"/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/>
      <c r="LK19" s="21"/>
      <c r="LL19" s="21"/>
      <c r="LM19" s="21"/>
      <c r="LN19" s="21"/>
      <c r="LO19" s="21"/>
      <c r="LP19" s="21"/>
      <c r="LQ19" s="21"/>
      <c r="LR19" s="21"/>
      <c r="LS19" s="21"/>
      <c r="LT19" s="21"/>
      <c r="LU19" s="21"/>
      <c r="LV19" s="21"/>
      <c r="LW19" s="21"/>
      <c r="LX19" s="21"/>
      <c r="LY19" s="21"/>
      <c r="LZ19" s="21"/>
      <c r="MA19" s="21"/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/>
      <c r="MM19" s="21"/>
      <c r="MN19" s="21"/>
      <c r="MO19" s="21"/>
      <c r="MP19" s="21"/>
      <c r="MQ19" s="21"/>
      <c r="MR19" s="21"/>
      <c r="MS19" s="21"/>
      <c r="MT19" s="21"/>
      <c r="MU19" s="21"/>
      <c r="MV19" s="21"/>
      <c r="MW19" s="21"/>
      <c r="MX19" s="21"/>
      <c r="MY19" s="21"/>
      <c r="MZ19" s="21"/>
      <c r="NA19" s="21"/>
      <c r="NB19" s="21"/>
      <c r="NC19" s="21"/>
      <c r="ND19" s="21"/>
      <c r="NE19" s="21"/>
      <c r="NF19" s="21"/>
      <c r="NG19" s="21"/>
      <c r="NH19" s="21"/>
      <c r="NI19" s="21"/>
      <c r="NJ19" s="21"/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21"/>
      <c r="QO19" s="21"/>
      <c r="QP19" s="21"/>
      <c r="QQ19" s="21"/>
      <c r="QR19" s="21"/>
      <c r="QS19" s="21"/>
      <c r="QT19" s="21"/>
      <c r="QU19" s="21"/>
      <c r="QV19" s="21"/>
      <c r="QW19" s="21"/>
      <c r="QX19" s="21"/>
      <c r="QY19" s="21"/>
      <c r="QZ19" s="21"/>
      <c r="RA19" s="21"/>
      <c r="RB19" s="21"/>
      <c r="RC19" s="21"/>
      <c r="RD19" s="21"/>
      <c r="RE19" s="21"/>
      <c r="RF19" s="21"/>
      <c r="RG19" s="21"/>
      <c r="RH19" s="21"/>
      <c r="RI19" s="21"/>
      <c r="RJ19" s="21"/>
      <c r="RK19" s="21"/>
      <c r="RL19" s="21"/>
      <c r="RM19" s="21"/>
      <c r="RN19" s="21"/>
      <c r="RO19" s="21"/>
      <c r="RP19" s="21"/>
      <c r="RQ19" s="21"/>
      <c r="RR19" s="21"/>
      <c r="RS19" s="21"/>
      <c r="RT19" s="21"/>
      <c r="RU19" s="21"/>
      <c r="RV19" s="21"/>
      <c r="RW19" s="21"/>
      <c r="RX19" s="21"/>
      <c r="RY19" s="21"/>
      <c r="RZ19" s="21"/>
      <c r="SA19" s="21"/>
      <c r="SB19" s="21"/>
      <c r="SC19" s="21"/>
      <c r="SD19" s="21"/>
      <c r="SE19" s="21"/>
      <c r="SF19" s="21"/>
      <c r="SG19" s="21"/>
      <c r="SH19" s="21"/>
      <c r="SI19" s="21"/>
      <c r="SJ19" s="21"/>
      <c r="SK19" s="21"/>
      <c r="SL19" s="21"/>
      <c r="SM19" s="21"/>
      <c r="SN19" s="21"/>
      <c r="SO19" s="21"/>
      <c r="SP19" s="21"/>
      <c r="SQ19" s="21"/>
      <c r="SR19" s="21"/>
      <c r="SS19" s="21"/>
      <c r="ST19" s="21"/>
      <c r="SU19" s="21"/>
      <c r="SV19" s="21"/>
      <c r="SW19" s="21"/>
      <c r="SX19" s="21"/>
      <c r="SY19" s="21"/>
      <c r="SZ19" s="21"/>
      <c r="TA19" s="21"/>
      <c r="TB19" s="21"/>
      <c r="TC19" s="21"/>
      <c r="TD19" s="21"/>
      <c r="TE19" s="21"/>
      <c r="TF19" s="21"/>
      <c r="TG19" s="21"/>
      <c r="TH19" s="21"/>
      <c r="TI19" s="21"/>
      <c r="TJ19" s="21"/>
      <c r="TK19" s="21"/>
      <c r="TL19" s="21"/>
      <c r="TM19" s="21"/>
      <c r="TN19" s="21"/>
      <c r="TO19" s="21"/>
      <c r="TP19" s="21"/>
      <c r="TQ19" s="21"/>
      <c r="TR19" s="21"/>
      <c r="TS19" s="21"/>
      <c r="TT19" s="21"/>
      <c r="TU19" s="21"/>
      <c r="TV19" s="21"/>
      <c r="TW19" s="21"/>
      <c r="TX19" s="21"/>
      <c r="TY19" s="21"/>
      <c r="UB19" s="21"/>
      <c r="UC19" s="21"/>
      <c r="UD19" s="21"/>
      <c r="UE19" s="21"/>
      <c r="UF19" s="21"/>
      <c r="UG19" s="21"/>
      <c r="UH19" s="21"/>
      <c r="UI19" s="21"/>
      <c r="UJ19" s="21"/>
      <c r="UK19" s="21"/>
      <c r="UL19" s="21"/>
      <c r="UM19" s="21"/>
      <c r="UN19" s="21"/>
      <c r="UO19" s="21"/>
      <c r="UP19" s="21"/>
      <c r="UQ19" s="21"/>
      <c r="UR19" s="21"/>
      <c r="US19" s="21"/>
      <c r="UT19" s="21"/>
      <c r="UU19" s="21"/>
      <c r="UV19" s="21"/>
      <c r="UW19" s="21"/>
      <c r="UX19" s="21"/>
      <c r="UY19" s="21"/>
      <c r="UZ19" s="21"/>
      <c r="VA19" s="21"/>
      <c r="VB19" s="21"/>
      <c r="VC19" s="21"/>
      <c r="VD19" s="21"/>
      <c r="VE19" s="21"/>
      <c r="VF19" s="21"/>
      <c r="VG19" s="21"/>
      <c r="VH19" s="21"/>
      <c r="VI19" s="21"/>
      <c r="VJ19" s="21"/>
      <c r="VK19" s="21"/>
      <c r="VL19" s="21"/>
      <c r="VM19" s="21"/>
      <c r="VN19" s="21"/>
      <c r="VO19" s="21"/>
      <c r="VP19" s="21"/>
      <c r="VQ19" s="21"/>
      <c r="VR19" s="21"/>
      <c r="VS19" s="21"/>
      <c r="VT19" s="21"/>
      <c r="VU19" s="21"/>
      <c r="VV19" s="21"/>
      <c r="VW19" s="21"/>
      <c r="VX19" s="21"/>
      <c r="VY19" s="21"/>
      <c r="VZ19" s="21"/>
      <c r="WA19" s="21"/>
      <c r="WB19" s="21"/>
      <c r="WC19" s="21"/>
      <c r="WD19" s="21"/>
      <c r="WE19" s="21"/>
      <c r="WF19" s="21"/>
      <c r="WG19" s="21"/>
      <c r="WH19" s="21"/>
      <c r="WI19" s="21"/>
      <c r="WJ19" s="21"/>
      <c r="WK19" s="21"/>
      <c r="WL19" s="21"/>
      <c r="WM19" s="21"/>
      <c r="WN19" s="21"/>
      <c r="WO19" s="21"/>
      <c r="WP19" s="21"/>
      <c r="WQ19" s="21"/>
      <c r="WR19" s="21"/>
      <c r="WS19" s="21"/>
      <c r="WT19" s="21"/>
      <c r="WU19" s="21"/>
      <c r="WV19" s="21"/>
      <c r="WW19" s="21"/>
      <c r="WX19" s="21"/>
      <c r="WY19" s="21"/>
      <c r="WZ19" s="21"/>
      <c r="XA19" s="21"/>
      <c r="XB19" s="21"/>
      <c r="XC19" s="21"/>
      <c r="XD19" s="21"/>
      <c r="XE19" s="21"/>
      <c r="XF19" s="21"/>
      <c r="XG19" s="21"/>
      <c r="XH19" s="21"/>
      <c r="XI19" s="21"/>
      <c r="XJ19" s="21"/>
      <c r="XK19" s="21"/>
      <c r="XL19" s="21"/>
      <c r="XM19" s="21"/>
      <c r="XN19" s="21"/>
      <c r="XO19" s="21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1"/>
      <c r="YV19" s="21"/>
      <c r="YW19" s="21"/>
      <c r="YX19" s="21"/>
      <c r="YY19" s="21"/>
      <c r="YZ19" s="21"/>
      <c r="ZA19" s="21"/>
      <c r="ZB19" s="21"/>
      <c r="ZC19" s="21"/>
      <c r="ZD19" s="21"/>
      <c r="ZE19" s="21"/>
    </row>
    <row r="20">
      <c r="A20" s="178" t="s">
        <v>126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139"/>
      <c r="AD20" s="139"/>
      <c r="AE20" s="139"/>
      <c r="AF20" s="21"/>
      <c r="AG20" s="139"/>
      <c r="AH20" s="139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177"/>
      <c r="HA20" s="177"/>
      <c r="HB20" s="177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177"/>
      <c r="IB20" s="177"/>
      <c r="IC20" s="177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21"/>
      <c r="QO20" s="21"/>
      <c r="QP20" s="21"/>
      <c r="QQ20" s="21"/>
      <c r="QR20" s="21"/>
      <c r="QS20" s="21"/>
      <c r="QT20" s="21"/>
      <c r="QU20" s="21"/>
      <c r="QV20" s="21"/>
      <c r="QW20" s="21"/>
      <c r="QX20" s="21"/>
      <c r="QY20" s="21"/>
      <c r="QZ20" s="21"/>
      <c r="RA20" s="21"/>
      <c r="RB20" s="21"/>
      <c r="RC20" s="21"/>
      <c r="RD20" s="21"/>
      <c r="RE20" s="21"/>
      <c r="RF20" s="21"/>
      <c r="RG20" s="21"/>
      <c r="RH20" s="21"/>
      <c r="RI20" s="21"/>
      <c r="RJ20" s="21"/>
      <c r="RK20" s="21"/>
      <c r="RL20" s="21"/>
      <c r="RM20" s="21"/>
      <c r="RN20" s="21"/>
      <c r="RO20" s="21"/>
      <c r="RP20" s="21"/>
      <c r="RQ20" s="21"/>
      <c r="RR20" s="21"/>
      <c r="RS20" s="21"/>
      <c r="RT20" s="21"/>
      <c r="RU20" s="21"/>
      <c r="RV20" s="21"/>
      <c r="RW20" s="21"/>
      <c r="RX20" s="21"/>
      <c r="RY20" s="21"/>
      <c r="RZ20" s="21"/>
      <c r="SA20" s="21"/>
      <c r="SB20" s="21"/>
      <c r="SC20" s="21"/>
      <c r="SD20" s="21"/>
      <c r="SE20" s="21"/>
      <c r="SF20" s="21"/>
      <c r="SG20" s="21"/>
      <c r="SH20" s="21"/>
      <c r="SI20" s="21"/>
      <c r="SJ20" s="21"/>
      <c r="SK20" s="21"/>
      <c r="SL20" s="21"/>
      <c r="SM20" s="21"/>
      <c r="SN20" s="21"/>
      <c r="SO20" s="21"/>
      <c r="SP20" s="21"/>
      <c r="SQ20" s="21"/>
      <c r="SR20" s="21"/>
      <c r="SS20" s="21"/>
      <c r="ST20" s="21"/>
      <c r="SU20" s="21"/>
      <c r="SV20" s="21"/>
      <c r="SW20" s="21"/>
      <c r="SX20" s="21"/>
      <c r="SY20" s="21"/>
      <c r="SZ20" s="21"/>
      <c r="TA20" s="21"/>
      <c r="TB20" s="21"/>
      <c r="TC20" s="21"/>
      <c r="TD20" s="21"/>
      <c r="TE20" s="21"/>
      <c r="TF20" s="21"/>
      <c r="TG20" s="21"/>
      <c r="TH20" s="21"/>
      <c r="TI20" s="21"/>
      <c r="TJ20" s="21"/>
      <c r="TK20" s="21"/>
      <c r="TL20" s="21"/>
      <c r="TM20" s="21"/>
      <c r="TN20" s="21"/>
      <c r="TO20" s="21"/>
      <c r="TP20" s="21"/>
      <c r="TQ20" s="21"/>
      <c r="TR20" s="21"/>
      <c r="TS20" s="21"/>
      <c r="TT20" s="21"/>
      <c r="TU20" s="21"/>
      <c r="TV20" s="21"/>
      <c r="TW20" s="21"/>
      <c r="TX20" s="21"/>
      <c r="TY20" s="21"/>
      <c r="TZ20" s="21"/>
      <c r="UA20" s="21"/>
      <c r="UB20" s="21"/>
      <c r="UC20" s="21"/>
      <c r="UD20" s="21"/>
      <c r="UE20" s="21"/>
      <c r="UF20" s="21"/>
      <c r="UG20" s="21"/>
      <c r="UH20" s="21"/>
      <c r="UI20" s="21"/>
      <c r="UJ20" s="21"/>
      <c r="UK20" s="21"/>
      <c r="UL20" s="21"/>
      <c r="UM20" s="21"/>
      <c r="UN20" s="21"/>
      <c r="UO20" s="21"/>
      <c r="UP20" s="21"/>
      <c r="UQ20" s="21"/>
      <c r="UR20" s="21"/>
      <c r="US20" s="21"/>
      <c r="UT20" s="21"/>
      <c r="UU20" s="21"/>
      <c r="UV20" s="21"/>
      <c r="UW20" s="21"/>
      <c r="UX20" s="21"/>
      <c r="UY20" s="21"/>
      <c r="UZ20" s="21"/>
      <c r="VA20" s="21"/>
      <c r="VB20" s="21"/>
      <c r="VC20" s="21"/>
      <c r="VD20" s="21"/>
      <c r="VE20" s="21"/>
      <c r="VF20" s="21"/>
      <c r="VG20" s="21"/>
      <c r="VH20" s="21"/>
      <c r="VI20" s="21"/>
      <c r="VJ20" s="21"/>
      <c r="VK20" s="21"/>
      <c r="VL20" s="21"/>
      <c r="VM20" s="21"/>
      <c r="VN20" s="21"/>
      <c r="VO20" s="21"/>
      <c r="VP20" s="21"/>
      <c r="VQ20" s="21"/>
      <c r="VR20" s="21"/>
      <c r="VS20" s="21"/>
      <c r="VT20" s="21"/>
      <c r="VU20" s="21"/>
      <c r="VV20" s="21"/>
      <c r="VW20" s="21"/>
      <c r="VX20" s="21"/>
      <c r="VY20" s="21"/>
      <c r="VZ20" s="21"/>
      <c r="WA20" s="21"/>
      <c r="WB20" s="21"/>
      <c r="WC20" s="21"/>
      <c r="WD20" s="21"/>
      <c r="WE20" s="21"/>
      <c r="WF20" s="21"/>
      <c r="WG20" s="21"/>
      <c r="WH20" s="21"/>
      <c r="WI20" s="21"/>
      <c r="WJ20" s="21"/>
      <c r="WK20" s="21"/>
      <c r="WL20" s="21"/>
      <c r="WM20" s="21"/>
      <c r="WN20" s="21"/>
      <c r="WO20" s="21"/>
      <c r="WP20" s="21"/>
      <c r="WQ20" s="21"/>
      <c r="WR20" s="21"/>
      <c r="WS20" s="21"/>
      <c r="WT20" s="21"/>
      <c r="WU20" s="21"/>
      <c r="WV20" s="21"/>
      <c r="WW20" s="21"/>
      <c r="WX20" s="21"/>
      <c r="WY20" s="21"/>
      <c r="WZ20" s="21"/>
      <c r="XA20" s="21"/>
      <c r="XB20" s="21"/>
      <c r="XC20" s="21"/>
      <c r="XD20" s="21"/>
      <c r="XE20" s="21"/>
      <c r="XF20" s="21"/>
      <c r="XG20" s="21"/>
      <c r="XH20" s="21"/>
      <c r="XI20" s="21"/>
      <c r="XJ20" s="21"/>
      <c r="XK20" s="21"/>
      <c r="XL20" s="21"/>
      <c r="XM20" s="21"/>
      <c r="XN20" s="21"/>
      <c r="XO20" s="21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1"/>
      <c r="YV20" s="21"/>
      <c r="YW20" s="21"/>
      <c r="YX20" s="21"/>
      <c r="YY20" s="21"/>
      <c r="YZ20" s="21"/>
      <c r="ZA20" s="21"/>
      <c r="ZB20" s="21"/>
      <c r="ZC20" s="21"/>
      <c r="ZD20" s="21"/>
      <c r="ZE20" s="21"/>
    </row>
    <row r="21">
      <c r="A21" s="179" t="s">
        <v>127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139"/>
      <c r="AD21" s="139"/>
      <c r="AE21" s="139"/>
      <c r="AF21" s="21"/>
      <c r="AG21" s="139"/>
      <c r="AH21" s="139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9"/>
      <c r="CY21" s="139"/>
      <c r="CZ21" s="139"/>
      <c r="DA21" s="139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177"/>
      <c r="HA21" s="177"/>
      <c r="HB21" s="177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177"/>
      <c r="IB21" s="177"/>
      <c r="IC21" s="177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  <c r="IY21" s="21"/>
      <c r="IZ21" s="21"/>
      <c r="JA21" s="21"/>
      <c r="JB21" s="21"/>
      <c r="JC21" s="21"/>
      <c r="JD21" s="21"/>
      <c r="JE21" s="21"/>
      <c r="JF21" s="21"/>
      <c r="JG21" s="21"/>
      <c r="JH21" s="21"/>
      <c r="JI21" s="21"/>
      <c r="JJ21" s="21"/>
      <c r="JK21" s="21"/>
      <c r="JL21" s="21"/>
      <c r="JM21" s="21"/>
      <c r="JN21" s="21"/>
      <c r="JO21" s="21"/>
      <c r="JP21" s="21"/>
      <c r="JQ21" s="21"/>
      <c r="JR21" s="21"/>
      <c r="JS21" s="21"/>
      <c r="JT21" s="21"/>
      <c r="JU21" s="21"/>
      <c r="JV21" s="21"/>
      <c r="JW21" s="21"/>
      <c r="JX21" s="21"/>
      <c r="JY21" s="21"/>
      <c r="JZ21" s="21"/>
      <c r="KA21" s="21"/>
      <c r="KB21" s="21"/>
      <c r="KC21" s="21"/>
      <c r="KD21" s="21"/>
      <c r="KE21" s="21"/>
      <c r="KF21" s="21"/>
      <c r="KG21" s="21"/>
      <c r="KH21" s="21"/>
      <c r="KI21" s="21"/>
      <c r="KJ21" s="21"/>
      <c r="KK21" s="21"/>
      <c r="KL21" s="21"/>
      <c r="KM21" s="21"/>
      <c r="KN21" s="21"/>
      <c r="KO21" s="21"/>
      <c r="KP21" s="21"/>
      <c r="KQ21" s="21"/>
      <c r="KR21" s="21"/>
      <c r="KS21" s="21"/>
      <c r="KT21" s="21"/>
      <c r="KU21" s="21"/>
      <c r="KV21" s="21"/>
      <c r="KW21" s="21"/>
      <c r="KX21" s="21"/>
      <c r="KY21" s="21"/>
      <c r="KZ21" s="21"/>
      <c r="LA21" s="21"/>
      <c r="LB21" s="21"/>
      <c r="LC21" s="21"/>
      <c r="LD21" s="21"/>
      <c r="LE21" s="21"/>
      <c r="LF21" s="21"/>
      <c r="LG21" s="21"/>
      <c r="LH21" s="21"/>
      <c r="LI21" s="21"/>
      <c r="LJ21" s="21"/>
      <c r="LK21" s="21"/>
      <c r="LL21" s="21"/>
      <c r="LM21" s="21"/>
      <c r="LN21" s="21"/>
      <c r="LO21" s="21"/>
      <c r="LP21" s="21"/>
      <c r="LQ21" s="21"/>
      <c r="LR21" s="21"/>
      <c r="LS21" s="21"/>
      <c r="LT21" s="21"/>
      <c r="LU21" s="21"/>
      <c r="LV21" s="21"/>
      <c r="LW21" s="21"/>
      <c r="LX21" s="21"/>
      <c r="LY21" s="21"/>
      <c r="LZ21" s="21"/>
      <c r="MA21" s="21"/>
      <c r="MB21" s="21"/>
      <c r="MC21" s="21"/>
      <c r="MD21" s="21"/>
      <c r="ME21" s="21"/>
      <c r="MF21" s="21"/>
      <c r="MG21" s="21"/>
      <c r="MH21" s="21"/>
      <c r="MI21" s="21"/>
      <c r="MJ21" s="21"/>
      <c r="MK21" s="21"/>
      <c r="ML21" s="21"/>
      <c r="MM21" s="21"/>
      <c r="MN21" s="21"/>
      <c r="MO21" s="21"/>
      <c r="MP21" s="21"/>
      <c r="MQ21" s="21"/>
      <c r="MR21" s="21"/>
      <c r="MS21" s="21"/>
      <c r="MT21" s="21"/>
      <c r="MU21" s="21"/>
      <c r="MV21" s="21"/>
      <c r="MW21" s="21"/>
      <c r="MX21" s="21"/>
      <c r="MY21" s="21"/>
      <c r="MZ21" s="21"/>
      <c r="NA21" s="21"/>
      <c r="NB21" s="21"/>
      <c r="NC21" s="21"/>
      <c r="ND21" s="21"/>
      <c r="NE21" s="21"/>
      <c r="NF21" s="21"/>
      <c r="NG21" s="21"/>
      <c r="NH21" s="21"/>
      <c r="NI21" s="21"/>
      <c r="NJ21" s="21"/>
      <c r="NK21" s="21"/>
      <c r="NL21" s="21"/>
      <c r="NM21" s="21"/>
      <c r="NN21" s="21"/>
      <c r="NO21" s="21"/>
      <c r="NP21" s="21"/>
      <c r="NQ21" s="21"/>
      <c r="NR21" s="21"/>
      <c r="NS21" s="21"/>
      <c r="NT21" s="21"/>
      <c r="NU21" s="21"/>
      <c r="NV21" s="21"/>
      <c r="NW21" s="21"/>
      <c r="NX21" s="21"/>
      <c r="NY21" s="21"/>
      <c r="NZ21" s="21"/>
      <c r="OA21" s="21"/>
      <c r="OB21" s="21"/>
      <c r="OC21" s="21"/>
      <c r="OD21" s="21"/>
      <c r="OE21" s="21"/>
      <c r="OF21" s="21"/>
      <c r="OG21" s="21"/>
      <c r="OH21" s="21"/>
      <c r="OI21" s="21"/>
      <c r="OJ21" s="21"/>
      <c r="OK21" s="21"/>
      <c r="OL21" s="21"/>
      <c r="OM21" s="21"/>
      <c r="ON21" s="21"/>
      <c r="OO21" s="21"/>
      <c r="OP21" s="21"/>
      <c r="PQ21" s="21"/>
      <c r="PR21" s="21"/>
      <c r="PS21" s="21"/>
      <c r="PT21" s="21"/>
      <c r="PU21" s="21"/>
      <c r="PV21" s="21"/>
      <c r="PW21" s="21"/>
      <c r="PX21" s="21"/>
      <c r="PY21" s="21"/>
      <c r="PZ21" s="21"/>
      <c r="QA21" s="21"/>
      <c r="QB21" s="21"/>
      <c r="QC21" s="21"/>
      <c r="QD21" s="21"/>
      <c r="QE21" s="21"/>
      <c r="QF21" s="21"/>
      <c r="QG21" s="21"/>
      <c r="QH21" s="21"/>
      <c r="QI21" s="21"/>
      <c r="QJ21" s="21"/>
      <c r="QK21" s="21"/>
      <c r="QL21" s="21"/>
      <c r="QM21" s="21"/>
      <c r="QN21" s="21"/>
      <c r="QO21" s="21"/>
      <c r="QP21" s="21"/>
      <c r="QQ21" s="21"/>
      <c r="QR21" s="21"/>
      <c r="QS21" s="21"/>
      <c r="QT21" s="21"/>
      <c r="QU21" s="21"/>
      <c r="QV21" s="21"/>
      <c r="QW21" s="21"/>
      <c r="QX21" s="21"/>
      <c r="QY21" s="21"/>
      <c r="QZ21" s="21"/>
      <c r="RA21" s="21"/>
      <c r="RB21" s="21"/>
      <c r="RC21" s="21"/>
      <c r="RD21" s="21"/>
      <c r="RE21" s="21"/>
      <c r="RF21" s="21"/>
      <c r="RG21" s="21"/>
      <c r="RH21" s="21"/>
      <c r="RI21" s="21"/>
      <c r="RJ21" s="21"/>
      <c r="RK21" s="21"/>
      <c r="RL21" s="21"/>
      <c r="RM21" s="21"/>
      <c r="RN21" s="21"/>
      <c r="RO21" s="21"/>
      <c r="RP21" s="21"/>
      <c r="RQ21" s="21"/>
      <c r="RR21" s="21"/>
      <c r="RS21" s="21"/>
      <c r="RT21" s="21"/>
      <c r="RU21" s="21"/>
      <c r="RV21" s="21"/>
      <c r="RW21" s="21"/>
      <c r="RX21" s="21"/>
      <c r="RY21" s="21"/>
      <c r="RZ21" s="21"/>
      <c r="SA21" s="21"/>
      <c r="SB21" s="21"/>
      <c r="SC21" s="21"/>
      <c r="SD21" s="21"/>
      <c r="SE21" s="21"/>
      <c r="SF21" s="21"/>
      <c r="SG21" s="21"/>
      <c r="SH21" s="21"/>
      <c r="SI21" s="21"/>
      <c r="SJ21" s="21"/>
      <c r="SK21" s="21"/>
      <c r="SL21" s="21"/>
      <c r="SM21" s="21"/>
      <c r="SN21" s="21"/>
      <c r="SO21" s="21"/>
      <c r="SP21" s="21"/>
      <c r="SQ21" s="21"/>
      <c r="SR21" s="21"/>
      <c r="SS21" s="21"/>
      <c r="ST21" s="21"/>
      <c r="SU21" s="21"/>
      <c r="SV21" s="21"/>
      <c r="SW21" s="21"/>
      <c r="SX21" s="21"/>
      <c r="SY21" s="21"/>
      <c r="SZ21" s="21"/>
      <c r="TA21" s="21"/>
      <c r="TB21" s="21"/>
      <c r="TC21" s="21"/>
      <c r="TD21" s="21"/>
      <c r="TE21" s="21"/>
      <c r="TF21" s="21"/>
      <c r="TG21" s="21"/>
      <c r="TH21" s="21"/>
      <c r="TI21" s="21"/>
      <c r="TJ21" s="21"/>
      <c r="TK21" s="21"/>
      <c r="TL21" s="21"/>
      <c r="TM21" s="21"/>
      <c r="TN21" s="21"/>
      <c r="TO21" s="21"/>
      <c r="TP21" s="21"/>
      <c r="TQ21" s="21"/>
      <c r="TR21" s="21"/>
      <c r="TS21" s="21"/>
      <c r="TT21" s="21"/>
      <c r="TU21" s="21"/>
      <c r="TV21" s="21"/>
      <c r="TW21" s="21"/>
      <c r="TX21" s="21"/>
      <c r="TY21" s="21"/>
      <c r="TZ21" s="21"/>
      <c r="UA21" s="21"/>
      <c r="UB21" s="21"/>
      <c r="UC21" s="21"/>
      <c r="UD21" s="21"/>
      <c r="UE21" s="21"/>
      <c r="UF21" s="21"/>
      <c r="UG21" s="21"/>
      <c r="UH21" s="21"/>
      <c r="UI21" s="21"/>
      <c r="UJ21" s="21"/>
      <c r="UK21" s="21"/>
      <c r="UL21" s="21"/>
      <c r="UM21" s="21"/>
      <c r="UN21" s="21"/>
      <c r="UO21" s="21"/>
      <c r="UP21" s="21"/>
      <c r="UQ21" s="21"/>
      <c r="UR21" s="21"/>
      <c r="US21" s="21"/>
      <c r="UT21" s="21"/>
      <c r="UU21" s="21"/>
      <c r="UV21" s="21"/>
      <c r="UW21" s="21"/>
      <c r="UX21" s="21"/>
      <c r="UY21" s="21"/>
      <c r="UZ21" s="21"/>
      <c r="VA21" s="21"/>
      <c r="VB21" s="21"/>
      <c r="VC21" s="21"/>
      <c r="VD21" s="21"/>
      <c r="VE21" s="21"/>
      <c r="VF21" s="21"/>
      <c r="VG21" s="21"/>
      <c r="VH21" s="21"/>
      <c r="VI21" s="21"/>
      <c r="VJ21" s="21"/>
      <c r="VK21" s="21"/>
      <c r="VL21" s="21"/>
      <c r="VM21" s="21"/>
      <c r="VN21" s="21"/>
      <c r="VO21" s="21"/>
      <c r="VP21" s="21"/>
      <c r="VQ21" s="21"/>
      <c r="VR21" s="21"/>
      <c r="VS21" s="21"/>
      <c r="VT21" s="21"/>
      <c r="VU21" s="21"/>
      <c r="VV21" s="21"/>
      <c r="VW21" s="21"/>
      <c r="VX21" s="21"/>
      <c r="VY21" s="21"/>
      <c r="VZ21" s="21"/>
      <c r="WA21" s="21"/>
      <c r="WB21" s="21"/>
      <c r="WC21" s="21"/>
      <c r="WD21" s="21"/>
      <c r="WE21" s="21"/>
      <c r="WF21" s="21"/>
      <c r="WG21" s="21"/>
      <c r="WH21" s="21"/>
      <c r="WI21" s="21"/>
      <c r="WJ21" s="21"/>
      <c r="WK21" s="21"/>
      <c r="WL21" s="21"/>
      <c r="WM21" s="21"/>
      <c r="WN21" s="21"/>
      <c r="WO21" s="21"/>
      <c r="WP21" s="21"/>
      <c r="WQ21" s="21"/>
      <c r="WR21" s="21"/>
      <c r="WS21" s="21"/>
      <c r="WT21" s="21"/>
      <c r="WU21" s="21"/>
      <c r="WV21" s="21"/>
      <c r="WW21" s="21"/>
      <c r="WX21" s="21"/>
      <c r="WY21" s="21"/>
      <c r="WZ21" s="21"/>
      <c r="XA21" s="21"/>
      <c r="XB21" s="21"/>
      <c r="XC21" s="21"/>
      <c r="XD21" s="21"/>
      <c r="XE21" s="21"/>
      <c r="XF21" s="21"/>
      <c r="XG21" s="21"/>
      <c r="XH21" s="21"/>
      <c r="XI21" s="21"/>
      <c r="XJ21" s="21"/>
      <c r="XK21" s="21"/>
      <c r="XL21" s="21"/>
      <c r="XM21" s="21"/>
      <c r="XN21" s="21"/>
      <c r="XO21" s="21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1"/>
      <c r="YV21" s="21"/>
      <c r="YW21" s="21"/>
      <c r="YX21" s="21"/>
      <c r="YY21" s="21"/>
      <c r="YZ21" s="21"/>
      <c r="ZA21" s="21"/>
      <c r="ZB21" s="21"/>
      <c r="ZC21" s="21"/>
      <c r="ZD21" s="21"/>
      <c r="ZE21" s="21"/>
    </row>
    <row r="22">
      <c r="A22" s="180" t="s">
        <v>128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139"/>
      <c r="CY22" s="139"/>
      <c r="CZ22" s="139"/>
      <c r="DA22" s="139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175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177"/>
      <c r="HA22" s="177"/>
      <c r="HB22" s="177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177"/>
      <c r="IB22" s="177"/>
      <c r="IC22" s="177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</row>
    <row r="23">
      <c r="A23" s="181" t="s">
        <v>129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139"/>
      <c r="CY23" s="139"/>
      <c r="CZ23" s="139"/>
      <c r="DA23" s="139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177"/>
      <c r="GB23" s="177"/>
      <c r="GC23" s="177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177"/>
      <c r="HA23" s="177"/>
      <c r="HB23" s="177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177"/>
      <c r="IB23" s="177"/>
      <c r="IC23" s="177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  <c r="IY23" s="21"/>
      <c r="IZ23" s="21"/>
      <c r="JA23" s="21"/>
      <c r="JB23" s="21"/>
      <c r="JC23" s="21"/>
      <c r="JD23" s="21"/>
      <c r="JE23" s="21"/>
      <c r="JF23" s="21"/>
      <c r="JG23" s="21"/>
      <c r="JH23" s="21"/>
      <c r="JI23" s="21"/>
      <c r="JJ23" s="21"/>
      <c r="JK23" s="21"/>
      <c r="JL23" s="21"/>
      <c r="JM23" s="21"/>
      <c r="JN23" s="21"/>
      <c r="JO23" s="21"/>
      <c r="JP23" s="21"/>
      <c r="JQ23" s="21"/>
      <c r="JR23" s="21"/>
      <c r="JS23" s="21"/>
      <c r="JT23" s="21"/>
      <c r="JU23" s="21"/>
      <c r="JV23" s="21"/>
      <c r="JW23" s="21"/>
      <c r="JX23" s="21"/>
      <c r="JY23" s="21"/>
      <c r="JZ23" s="21"/>
      <c r="KA23" s="21"/>
      <c r="KB23" s="21"/>
      <c r="KC23" s="21"/>
      <c r="KD23" s="21"/>
      <c r="KE23" s="21"/>
      <c r="KF23" s="21"/>
      <c r="KG23" s="21"/>
      <c r="KH23" s="21"/>
      <c r="KI23" s="21"/>
      <c r="KJ23" s="21"/>
      <c r="KK23" s="21"/>
      <c r="KL23" s="21"/>
      <c r="KM23" s="21"/>
      <c r="KN23" s="21"/>
      <c r="KO23" s="21"/>
      <c r="KP23" s="21"/>
      <c r="KQ23" s="21"/>
      <c r="KR23" s="21"/>
      <c r="KS23" s="21"/>
      <c r="KT23" s="21"/>
      <c r="KU23" s="21"/>
      <c r="KV23" s="21"/>
      <c r="KW23" s="21"/>
      <c r="KX23" s="21"/>
      <c r="KY23" s="21"/>
      <c r="KZ23" s="21"/>
      <c r="LA23" s="21"/>
      <c r="LB23" s="21"/>
      <c r="LC23" s="21"/>
      <c r="LD23" s="21"/>
      <c r="LE23" s="21"/>
      <c r="LF23" s="21"/>
      <c r="LG23" s="21"/>
      <c r="LH23" s="21"/>
      <c r="LI23" s="21"/>
      <c r="LJ23" s="21"/>
      <c r="LK23" s="21"/>
      <c r="LL23" s="21"/>
      <c r="LM23" s="21"/>
      <c r="LN23" s="21"/>
      <c r="LO23" s="21"/>
      <c r="LP23" s="21"/>
      <c r="LQ23" s="21"/>
      <c r="LR23" s="21"/>
      <c r="LS23" s="21"/>
      <c r="LT23" s="21"/>
      <c r="LU23" s="21"/>
      <c r="LV23" s="21"/>
      <c r="LW23" s="21"/>
      <c r="LX23" s="21"/>
      <c r="LY23" s="21"/>
      <c r="LZ23" s="21"/>
      <c r="MA23" s="21"/>
      <c r="MB23" s="21"/>
      <c r="MC23" s="21"/>
      <c r="MD23" s="21"/>
      <c r="ME23" s="21"/>
      <c r="MF23" s="21"/>
      <c r="MG23" s="21"/>
      <c r="MH23" s="21"/>
      <c r="MI23" s="21"/>
      <c r="MJ23" s="21"/>
      <c r="MK23" s="21"/>
      <c r="ML23" s="21"/>
      <c r="MM23" s="21"/>
      <c r="MN23" s="21"/>
      <c r="MO23" s="21"/>
      <c r="MP23" s="21"/>
      <c r="MQ23" s="21"/>
      <c r="MR23" s="21"/>
      <c r="MS23" s="21"/>
      <c r="MT23" s="21"/>
      <c r="MU23" s="21"/>
      <c r="MV23" s="21"/>
      <c r="MW23" s="21"/>
      <c r="MX23" s="21"/>
      <c r="MY23" s="21"/>
      <c r="MZ23" s="21"/>
      <c r="NA23" s="21"/>
      <c r="NB23" s="21"/>
      <c r="NC23" s="21"/>
      <c r="ND23" s="21"/>
      <c r="NE23" s="21"/>
      <c r="NF23" s="21"/>
      <c r="NG23" s="21"/>
      <c r="NH23" s="21"/>
      <c r="NI23" s="21"/>
      <c r="NJ23" s="21"/>
      <c r="NK23" s="21"/>
      <c r="NL23" s="21"/>
      <c r="NM23" s="21"/>
      <c r="NN23" s="21"/>
      <c r="NO23" s="21"/>
      <c r="NP23" s="21"/>
      <c r="NQ23" s="21"/>
      <c r="NR23" s="21"/>
      <c r="NS23" s="21"/>
      <c r="NT23" s="21"/>
      <c r="NU23" s="21"/>
      <c r="NV23" s="21"/>
      <c r="NW23" s="21"/>
      <c r="NX23" s="21"/>
      <c r="NY23" s="21"/>
      <c r="NZ23" s="21"/>
      <c r="OA23" s="21"/>
      <c r="OB23" s="21"/>
      <c r="OC23" s="21"/>
      <c r="OD23" s="21"/>
      <c r="OE23" s="21"/>
      <c r="OF23" s="21"/>
      <c r="OG23" s="21"/>
      <c r="OH23" s="21"/>
      <c r="OI23" s="21"/>
      <c r="OJ23" s="21"/>
      <c r="OK23" s="21"/>
      <c r="OL23" s="21"/>
      <c r="OM23" s="21"/>
      <c r="ON23" s="21"/>
      <c r="OO23" s="21"/>
      <c r="OP23" s="21"/>
      <c r="PQ23" s="21"/>
      <c r="PR23" s="21"/>
      <c r="PS23" s="21"/>
      <c r="PT23" s="21"/>
      <c r="PU23" s="21"/>
      <c r="PV23" s="21"/>
      <c r="PW23" s="21"/>
      <c r="PX23" s="21"/>
      <c r="PY23" s="21"/>
      <c r="PZ23" s="21"/>
      <c r="QA23" s="21"/>
      <c r="QB23" s="21"/>
      <c r="QC23" s="21"/>
      <c r="QD23" s="21"/>
      <c r="QE23" s="21"/>
      <c r="QF23" s="21"/>
      <c r="QG23" s="21"/>
      <c r="QH23" s="21"/>
      <c r="QI23" s="21"/>
      <c r="QJ23" s="21"/>
      <c r="QK23" s="21"/>
      <c r="QL23" s="21"/>
      <c r="QM23" s="21"/>
      <c r="QN23" s="21"/>
      <c r="QO23" s="21"/>
      <c r="QP23" s="21"/>
      <c r="QQ23" s="21"/>
      <c r="QR23" s="21"/>
      <c r="QS23" s="21"/>
      <c r="QT23" s="21"/>
      <c r="QU23" s="21"/>
      <c r="QV23" s="21"/>
      <c r="QW23" s="21"/>
      <c r="QX23" s="21"/>
      <c r="QY23" s="21"/>
      <c r="QZ23" s="21"/>
      <c r="RA23" s="21"/>
      <c r="RB23" s="21"/>
      <c r="RC23" s="21"/>
      <c r="RD23" s="21"/>
      <c r="RE23" s="21"/>
      <c r="RF23" s="21"/>
      <c r="RG23" s="21"/>
      <c r="RH23" s="21"/>
      <c r="RI23" s="21"/>
      <c r="RJ23" s="21"/>
      <c r="RK23" s="21"/>
      <c r="RL23" s="21"/>
      <c r="RM23" s="21"/>
      <c r="RN23" s="21"/>
      <c r="RO23" s="21"/>
      <c r="RP23" s="21"/>
      <c r="RQ23" s="21"/>
      <c r="RR23" s="21"/>
      <c r="RS23" s="21"/>
      <c r="RT23" s="21"/>
      <c r="RU23" s="21"/>
      <c r="RV23" s="21"/>
      <c r="RW23" s="21"/>
      <c r="RX23" s="21"/>
      <c r="RY23" s="21"/>
      <c r="RZ23" s="21"/>
      <c r="SA23" s="21"/>
      <c r="SB23" s="21"/>
      <c r="SC23" s="21"/>
      <c r="SD23" s="21"/>
      <c r="SE23" s="21"/>
      <c r="SF23" s="21"/>
      <c r="SG23" s="21"/>
      <c r="SH23" s="21"/>
      <c r="SI23" s="21"/>
      <c r="SJ23" s="21"/>
      <c r="SK23" s="21"/>
      <c r="SL23" s="21"/>
      <c r="SM23" s="21"/>
      <c r="SN23" s="21"/>
      <c r="SO23" s="21"/>
      <c r="SP23" s="21"/>
      <c r="SQ23" s="21"/>
      <c r="SR23" s="21"/>
      <c r="SS23" s="21"/>
      <c r="ST23" s="21"/>
      <c r="SU23" s="21"/>
      <c r="SV23" s="21"/>
      <c r="SW23" s="21"/>
      <c r="SX23" s="21"/>
      <c r="SY23" s="21"/>
      <c r="SZ23" s="21"/>
      <c r="TA23" s="21"/>
      <c r="TB23" s="21"/>
      <c r="TC23" s="21"/>
      <c r="TD23" s="21"/>
      <c r="TE23" s="21"/>
      <c r="TF23" s="21"/>
      <c r="TG23" s="21"/>
      <c r="TH23" s="21"/>
      <c r="TI23" s="21"/>
      <c r="TJ23" s="21"/>
      <c r="TK23" s="21"/>
      <c r="TL23" s="21"/>
      <c r="TM23" s="21"/>
      <c r="TN23" s="21"/>
      <c r="TO23" s="21"/>
      <c r="TP23" s="21"/>
      <c r="TQ23" s="21"/>
      <c r="TR23" s="21"/>
      <c r="TS23" s="21"/>
      <c r="TT23" s="21"/>
      <c r="TU23" s="21"/>
      <c r="TV23" s="21"/>
      <c r="TW23" s="21"/>
      <c r="TX23" s="21"/>
      <c r="TY23" s="21"/>
      <c r="TZ23" s="21"/>
      <c r="UA23" s="21"/>
      <c r="UB23" s="21"/>
      <c r="UC23" s="21"/>
      <c r="UD23" s="21"/>
      <c r="UE23" s="21"/>
      <c r="UF23" s="21"/>
      <c r="UG23" s="21"/>
      <c r="UH23" s="21"/>
      <c r="UI23" s="21"/>
      <c r="UJ23" s="21"/>
      <c r="UK23" s="21"/>
      <c r="UL23" s="21"/>
      <c r="UM23" s="21"/>
      <c r="UN23" s="21"/>
      <c r="UO23" s="21"/>
      <c r="UP23" s="21"/>
      <c r="UQ23" s="21"/>
      <c r="UR23" s="21"/>
      <c r="US23" s="21"/>
      <c r="UT23" s="21"/>
      <c r="UU23" s="21"/>
      <c r="UV23" s="21"/>
      <c r="UW23" s="21"/>
      <c r="UX23" s="21"/>
      <c r="UY23" s="21"/>
      <c r="UZ23" s="21"/>
      <c r="VA23" s="21"/>
      <c r="VB23" s="21"/>
      <c r="VC23" s="21"/>
      <c r="VD23" s="21"/>
      <c r="VE23" s="21"/>
      <c r="VF23" s="21"/>
      <c r="VG23" s="21"/>
      <c r="VH23" s="21"/>
      <c r="VI23" s="21"/>
      <c r="VJ23" s="21"/>
      <c r="VK23" s="21"/>
      <c r="VL23" s="21"/>
      <c r="VM23" s="21"/>
      <c r="VN23" s="21"/>
      <c r="VO23" s="21"/>
      <c r="VP23" s="21"/>
      <c r="VQ23" s="21"/>
      <c r="VR23" s="21"/>
      <c r="VS23" s="21"/>
      <c r="VT23" s="21"/>
      <c r="VU23" s="21"/>
      <c r="VV23" s="21"/>
      <c r="VW23" s="21"/>
      <c r="VX23" s="21"/>
      <c r="VY23" s="21"/>
      <c r="VZ23" s="21"/>
      <c r="WA23" s="21"/>
      <c r="WB23" s="21"/>
      <c r="WC23" s="21"/>
      <c r="WD23" s="21"/>
      <c r="WE23" s="21"/>
      <c r="WF23" s="21"/>
      <c r="WG23" s="21"/>
      <c r="WH23" s="21"/>
      <c r="WI23" s="21"/>
      <c r="WJ23" s="21"/>
      <c r="WK23" s="21"/>
      <c r="WL23" s="21"/>
      <c r="WM23" s="21"/>
      <c r="WN23" s="21"/>
      <c r="WO23" s="21"/>
      <c r="WP23" s="21"/>
      <c r="WQ23" s="21"/>
      <c r="WR23" s="21"/>
      <c r="WS23" s="21"/>
      <c r="WT23" s="21"/>
      <c r="WU23" s="21"/>
      <c r="WV23" s="21"/>
      <c r="WW23" s="21"/>
      <c r="WX23" s="21"/>
      <c r="WY23" s="21"/>
      <c r="WZ23" s="21"/>
      <c r="XA23" s="21"/>
      <c r="XB23" s="21"/>
      <c r="XC23" s="21"/>
      <c r="XD23" s="21"/>
      <c r="XE23" s="21"/>
      <c r="XF23" s="21"/>
      <c r="XG23" s="21"/>
      <c r="XH23" s="21"/>
      <c r="XI23" s="21"/>
      <c r="XJ23" s="21"/>
      <c r="XK23" s="21"/>
      <c r="XL23" s="21"/>
      <c r="XM23" s="21"/>
      <c r="XN23" s="21"/>
      <c r="XO23" s="21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1"/>
      <c r="YV23" s="21"/>
      <c r="YW23" s="21"/>
      <c r="YX23" s="21"/>
      <c r="YY23" s="21"/>
      <c r="YZ23" s="21"/>
      <c r="ZA23" s="21"/>
      <c r="ZB23" s="21"/>
      <c r="ZC23" s="21"/>
      <c r="ZD23" s="21"/>
      <c r="ZE23" s="21"/>
    </row>
    <row r="24">
      <c r="A24" s="182" t="s">
        <v>130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139"/>
      <c r="AD24" s="139"/>
      <c r="AE24" s="139"/>
      <c r="AF24" s="21"/>
      <c r="AG24" s="139"/>
      <c r="AH24" s="139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139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PQ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162" t="s">
        <v>107</v>
      </c>
      <c r="UA24" s="3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150" t="s">
        <v>111</v>
      </c>
      <c r="WI24" s="3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</row>
    <row r="25" hidden="1">
      <c r="A25" s="183" t="s">
        <v>131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139"/>
      <c r="AD25" s="139"/>
      <c r="AE25" s="139"/>
      <c r="AF25" s="21"/>
      <c r="AG25" s="139"/>
      <c r="AH25" s="139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  <c r="IY25" s="21"/>
      <c r="IZ25" s="21"/>
      <c r="JA25" s="21"/>
      <c r="JB25" s="21"/>
      <c r="JC25" s="21"/>
      <c r="JD25" s="21"/>
      <c r="JE25" s="21"/>
      <c r="JF25" s="21"/>
      <c r="JG25" s="21"/>
      <c r="JH25" s="21"/>
      <c r="JI25" s="139"/>
      <c r="JJ25" s="21"/>
      <c r="JK25" s="21"/>
      <c r="JL25" s="21"/>
      <c r="JM25" s="21"/>
      <c r="JN25" s="21"/>
      <c r="JO25" s="21"/>
      <c r="JP25" s="21"/>
      <c r="JQ25" s="21"/>
      <c r="JR25" s="21"/>
      <c r="JS25" s="21"/>
      <c r="JT25" s="21"/>
      <c r="JU25" s="21"/>
      <c r="JV25" s="21"/>
      <c r="JW25" s="21"/>
      <c r="JX25" s="21"/>
      <c r="JY25" s="21"/>
      <c r="JZ25" s="21"/>
      <c r="KA25" s="21"/>
      <c r="KB25" s="21"/>
      <c r="KC25" s="21"/>
      <c r="KD25" s="21"/>
      <c r="KE25" s="21"/>
      <c r="KF25" s="21"/>
      <c r="KG25" s="21"/>
      <c r="KH25" s="21"/>
      <c r="KI25" s="21"/>
      <c r="KJ25" s="21"/>
      <c r="KK25" s="21"/>
      <c r="KL25" s="21"/>
      <c r="KM25" s="21"/>
      <c r="KN25" s="21"/>
      <c r="KO25" s="21"/>
      <c r="KP25" s="21"/>
      <c r="KQ25" s="21"/>
      <c r="KR25" s="21"/>
      <c r="KS25" s="21"/>
      <c r="KT25" s="21"/>
      <c r="KU25" s="21"/>
      <c r="KV25" s="21"/>
      <c r="KW25" s="21"/>
      <c r="KX25" s="21"/>
      <c r="KY25" s="21"/>
      <c r="KZ25" s="21"/>
      <c r="LA25" s="21"/>
      <c r="LB25" s="21"/>
      <c r="LC25" s="21"/>
      <c r="LD25" s="21"/>
      <c r="LE25" s="21"/>
      <c r="LF25" s="21"/>
      <c r="LG25" s="21"/>
      <c r="LH25" s="21"/>
      <c r="LI25" s="21"/>
      <c r="LJ25" s="21"/>
      <c r="LK25" s="21"/>
      <c r="LL25" s="21"/>
      <c r="LM25" s="21"/>
      <c r="LN25" s="21"/>
      <c r="LO25" s="21"/>
      <c r="LP25" s="21"/>
      <c r="LQ25" s="21"/>
      <c r="LR25" s="21"/>
      <c r="LS25" s="21"/>
      <c r="LT25" s="21"/>
      <c r="LU25" s="21"/>
      <c r="LV25" s="21"/>
      <c r="LW25" s="21"/>
      <c r="LX25" s="21"/>
      <c r="LY25" s="21"/>
      <c r="LZ25" s="21"/>
      <c r="MA25" s="21"/>
      <c r="MB25" s="21"/>
      <c r="MC25" s="21"/>
      <c r="MD25" s="21"/>
      <c r="ME25" s="21"/>
      <c r="MF25" s="21"/>
      <c r="MG25" s="21"/>
      <c r="MH25" s="21"/>
      <c r="MI25" s="21"/>
      <c r="MJ25" s="21"/>
      <c r="MK25" s="21"/>
      <c r="ML25" s="21"/>
      <c r="MM25" s="21"/>
      <c r="MN25" s="21"/>
      <c r="MO25" s="21"/>
      <c r="MP25" s="21"/>
      <c r="MQ25" s="21"/>
      <c r="MR25" s="21"/>
      <c r="MS25" s="21"/>
      <c r="MT25" s="21"/>
      <c r="MU25" s="21"/>
      <c r="MV25" s="21"/>
      <c r="MW25" s="21"/>
      <c r="MX25" s="21"/>
      <c r="MY25" s="21"/>
      <c r="MZ25" s="21"/>
      <c r="NA25" s="21"/>
      <c r="NB25" s="21"/>
      <c r="NC25" s="21"/>
      <c r="ND25" s="21"/>
      <c r="NE25" s="21"/>
      <c r="NF25" s="21"/>
      <c r="NG25" s="21"/>
      <c r="NH25" s="21"/>
      <c r="NI25" s="21"/>
      <c r="NJ25" s="21"/>
      <c r="NK25" s="21"/>
      <c r="NL25" s="21"/>
      <c r="NM25" s="21"/>
      <c r="NN25" s="21"/>
      <c r="NO25" s="21"/>
      <c r="NP25" s="21"/>
      <c r="NQ25" s="21"/>
      <c r="NR25" s="21"/>
      <c r="NS25" s="21"/>
      <c r="NT25" s="21"/>
      <c r="NU25" s="21"/>
      <c r="NV25" s="21"/>
      <c r="NW25" s="21"/>
      <c r="NX25" s="21"/>
      <c r="NY25" s="21"/>
      <c r="NZ25" s="21"/>
      <c r="OA25" s="21"/>
      <c r="OB25" s="21"/>
      <c r="OC25" s="21"/>
      <c r="OD25" s="21"/>
      <c r="OE25" s="21"/>
      <c r="OF25" s="21"/>
      <c r="OG25" s="21"/>
      <c r="OH25" s="21"/>
      <c r="OI25" s="21"/>
      <c r="OJ25" s="21"/>
      <c r="OK25" s="21"/>
      <c r="OL25" s="21"/>
      <c r="OM25" s="21"/>
      <c r="ON25" s="21"/>
      <c r="OO25" s="21"/>
      <c r="OP25" s="21"/>
      <c r="PQ25" s="21"/>
      <c r="PS25" s="21"/>
      <c r="PT25" s="21"/>
      <c r="PU25" s="21"/>
      <c r="PV25" s="21"/>
      <c r="PW25" s="21"/>
      <c r="PX25" s="21"/>
      <c r="PY25" s="21"/>
      <c r="PZ25" s="21"/>
      <c r="QA25" s="21"/>
      <c r="QB25" s="21"/>
      <c r="QC25" s="21"/>
      <c r="QD25" s="21"/>
      <c r="QE25" s="21"/>
      <c r="QF25" s="21"/>
      <c r="QG25" s="21"/>
      <c r="QH25" s="21"/>
      <c r="QI25" s="21"/>
      <c r="QJ25" s="21"/>
      <c r="QK25" s="21"/>
      <c r="QL25" s="21"/>
      <c r="QM25" s="21"/>
      <c r="QN25" s="21"/>
      <c r="QO25" s="21"/>
      <c r="QP25" s="21"/>
      <c r="QQ25" s="21"/>
      <c r="QR25" s="21"/>
      <c r="QS25" s="21"/>
      <c r="QT25" s="21"/>
      <c r="QU25" s="21"/>
      <c r="QV25" s="21"/>
      <c r="QW25" s="21"/>
      <c r="QX25" s="21"/>
      <c r="QY25" s="21"/>
      <c r="QZ25" s="21"/>
      <c r="RA25" s="21"/>
      <c r="RB25" s="21"/>
      <c r="RC25" s="21"/>
      <c r="RD25" s="21"/>
      <c r="RE25" s="21"/>
      <c r="RF25" s="21"/>
      <c r="RG25" s="21"/>
      <c r="RH25" s="21"/>
      <c r="RI25" s="21"/>
      <c r="RJ25" s="21"/>
      <c r="RK25" s="21"/>
      <c r="RL25" s="21"/>
      <c r="RM25" s="21"/>
      <c r="RN25" s="21"/>
      <c r="RO25" s="21"/>
      <c r="RP25" s="21"/>
      <c r="RQ25" s="21"/>
      <c r="RR25" s="21"/>
      <c r="RS25" s="21"/>
      <c r="RT25" s="21"/>
      <c r="RU25" s="21"/>
      <c r="RV25" s="21"/>
      <c r="RW25" s="21"/>
      <c r="RX25" s="21"/>
      <c r="RY25" s="21"/>
      <c r="RZ25" s="21"/>
      <c r="SA25" s="21"/>
      <c r="SB25" s="21"/>
      <c r="SC25" s="21"/>
      <c r="SD25" s="21"/>
      <c r="SE25" s="21"/>
      <c r="SF25" s="21"/>
      <c r="SG25" s="21"/>
      <c r="SH25" s="21"/>
      <c r="SI25" s="21"/>
      <c r="SJ25" s="21"/>
      <c r="SK25" s="21"/>
      <c r="SL25" s="21"/>
      <c r="SM25" s="21"/>
      <c r="SN25" s="21"/>
      <c r="SO25" s="21"/>
      <c r="SP25" s="21"/>
      <c r="SQ25" s="21"/>
      <c r="SR25" s="21"/>
      <c r="SS25" s="21"/>
      <c r="ST25" s="21"/>
      <c r="SU25" s="21"/>
      <c r="SV25" s="21"/>
      <c r="SW25" s="21"/>
      <c r="SX25" s="21"/>
      <c r="SY25" s="21"/>
      <c r="SZ25" s="21"/>
      <c r="TA25" s="21"/>
      <c r="TB25" s="21"/>
      <c r="TC25" s="21"/>
      <c r="TD25" s="21"/>
      <c r="TE25" s="21"/>
      <c r="TF25" s="21"/>
      <c r="TG25" s="21"/>
      <c r="TH25" s="21"/>
      <c r="TI25" s="21"/>
      <c r="TJ25" s="21"/>
      <c r="TK25" s="21"/>
      <c r="TL25" s="21"/>
      <c r="TM25" s="21"/>
      <c r="TN25" s="21"/>
      <c r="TO25" s="21"/>
      <c r="TP25" s="21"/>
      <c r="TQ25" s="21"/>
      <c r="TR25" s="21"/>
      <c r="TS25" s="21"/>
      <c r="TT25" s="21"/>
      <c r="TU25" s="21"/>
      <c r="TV25" s="21"/>
      <c r="TW25" s="21"/>
      <c r="TX25" s="21"/>
      <c r="TY25" s="21"/>
      <c r="TZ25" s="21"/>
      <c r="UA25" s="21"/>
      <c r="UB25" s="21"/>
      <c r="UC25" s="21"/>
      <c r="UD25" s="21"/>
      <c r="UE25" s="21"/>
      <c r="UF25" s="21"/>
      <c r="UG25" s="21"/>
      <c r="UH25" s="21"/>
      <c r="UI25" s="21"/>
      <c r="UJ25" s="21"/>
      <c r="UK25" s="21"/>
      <c r="UL25" s="21"/>
      <c r="UM25" s="21"/>
      <c r="UN25" s="21"/>
      <c r="UO25" s="21"/>
      <c r="UP25" s="21"/>
      <c r="UQ25" s="21"/>
      <c r="UR25" s="21"/>
      <c r="US25" s="21"/>
      <c r="UT25" s="21"/>
      <c r="UU25" s="21"/>
      <c r="UV25" s="21"/>
      <c r="UW25" s="21"/>
      <c r="UX25" s="21"/>
      <c r="UY25" s="21"/>
      <c r="UZ25" s="21"/>
      <c r="VA25" s="21"/>
      <c r="VB25" s="21"/>
      <c r="VC25" s="21"/>
      <c r="VD25" s="21"/>
      <c r="VE25" s="21"/>
      <c r="VF25" s="21"/>
      <c r="VG25" s="21"/>
      <c r="VH25" s="21"/>
      <c r="VI25" s="21"/>
      <c r="VJ25" s="21"/>
      <c r="VK25" s="21"/>
      <c r="VL25" s="21"/>
      <c r="VN25" s="21"/>
      <c r="VO25" s="21"/>
      <c r="VP25" s="21"/>
      <c r="VQ25" s="21"/>
      <c r="VR25" s="21"/>
      <c r="VS25" s="21"/>
      <c r="VT25" s="21"/>
      <c r="VU25" s="21"/>
      <c r="VV25" s="21"/>
      <c r="VW25" s="21"/>
      <c r="VX25" s="21"/>
      <c r="VY25" s="21"/>
      <c r="VZ25" s="21"/>
      <c r="WA25" s="21"/>
      <c r="WB25" s="21"/>
      <c r="WC25" s="21"/>
      <c r="WD25" s="21"/>
      <c r="WE25" s="21"/>
      <c r="WF25" s="21"/>
      <c r="WG25" s="21"/>
      <c r="WH25" s="150" t="s">
        <v>118</v>
      </c>
      <c r="WI25" s="31"/>
      <c r="WJ25" s="21"/>
      <c r="WK25" s="21"/>
      <c r="WL25" s="21"/>
      <c r="WM25" s="21"/>
      <c r="WN25" s="21"/>
      <c r="WO25" s="21"/>
      <c r="WP25" s="21"/>
      <c r="WQ25" s="21"/>
      <c r="WR25" s="21"/>
      <c r="WS25" s="21"/>
      <c r="WT25" s="21"/>
      <c r="WU25" s="21"/>
      <c r="WV25" s="21"/>
      <c r="WW25" s="21"/>
      <c r="WX25" s="21"/>
      <c r="WY25" s="21"/>
      <c r="WZ25" s="21"/>
      <c r="XA25" s="21"/>
      <c r="XB25" s="21"/>
      <c r="XC25" s="21"/>
      <c r="XD25" s="21"/>
      <c r="XE25" s="21"/>
      <c r="XF25" s="21"/>
      <c r="XG25" s="21"/>
      <c r="XH25" s="21"/>
      <c r="XI25" s="21"/>
      <c r="XJ25" s="21"/>
      <c r="XK25" s="21"/>
      <c r="XL25" s="21"/>
      <c r="XM25" s="21"/>
      <c r="XN25" s="21"/>
      <c r="XO25" s="21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T25" s="21"/>
      <c r="YU25" s="21"/>
      <c r="YV25" s="21"/>
      <c r="YW25" s="21"/>
      <c r="YX25" s="21"/>
      <c r="YY25" s="21"/>
      <c r="YZ25" s="21"/>
      <c r="ZA25" s="21"/>
    </row>
    <row r="26" hidden="1">
      <c r="A26" s="184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139"/>
      <c r="AD26" s="139"/>
      <c r="AE26" s="139"/>
      <c r="AF26" s="21"/>
      <c r="AG26" s="139"/>
      <c r="AH26" s="139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  <c r="IY26" s="21"/>
      <c r="IZ26" s="21"/>
      <c r="JA26" s="21"/>
      <c r="JB26" s="21"/>
      <c r="JC26" s="21"/>
      <c r="JD26" s="21"/>
      <c r="JE26" s="21"/>
      <c r="JF26" s="21"/>
      <c r="JG26" s="21"/>
      <c r="JH26" s="21"/>
      <c r="JI26" s="139"/>
      <c r="JJ26" s="139"/>
      <c r="JK26" s="139"/>
      <c r="JL26" s="139"/>
      <c r="JM26" s="139"/>
      <c r="JN26" s="21"/>
      <c r="JO26" s="21"/>
      <c r="JP26" s="21"/>
      <c r="JQ26" s="21"/>
      <c r="JR26" s="21"/>
      <c r="JS26" s="21"/>
      <c r="JT26" s="21"/>
      <c r="JU26" s="21"/>
      <c r="JV26" s="21"/>
      <c r="JW26" s="21"/>
      <c r="JX26" s="21"/>
      <c r="JY26" s="21"/>
      <c r="JZ26" s="21"/>
      <c r="KA26" s="21"/>
      <c r="KB26" s="21"/>
      <c r="KC26" s="21"/>
      <c r="KD26" s="21"/>
      <c r="KE26" s="21"/>
      <c r="KF26" s="21"/>
      <c r="KG26" s="21"/>
      <c r="KH26" s="21"/>
      <c r="KI26" s="21"/>
      <c r="KJ26" s="21"/>
      <c r="KK26" s="21"/>
      <c r="KL26" s="21"/>
      <c r="KM26" s="21"/>
      <c r="KN26" s="21"/>
      <c r="KO26" s="21"/>
      <c r="KP26" s="21"/>
      <c r="KQ26" s="21"/>
      <c r="KR26" s="21"/>
      <c r="KS26" s="21"/>
      <c r="KT26" s="21"/>
      <c r="KU26" s="21"/>
      <c r="KV26" s="21"/>
      <c r="KW26" s="21"/>
      <c r="KX26" s="21"/>
      <c r="KY26" s="21"/>
      <c r="KZ26" s="21"/>
      <c r="LA26" s="21"/>
      <c r="LB26" s="21"/>
      <c r="LC26" s="21"/>
      <c r="LD26" s="21"/>
      <c r="LE26" s="21"/>
      <c r="LF26" s="21"/>
      <c r="LG26" s="21"/>
      <c r="LH26" s="21"/>
      <c r="LI26" s="21"/>
      <c r="LJ26" s="21"/>
      <c r="LK26" s="21"/>
      <c r="LL26" s="21"/>
      <c r="LM26" s="21"/>
      <c r="LN26" s="21"/>
      <c r="LO26" s="21"/>
      <c r="LP26" s="21"/>
      <c r="LQ26" s="21"/>
      <c r="LR26" s="21"/>
      <c r="LS26" s="21"/>
      <c r="LT26" s="21"/>
      <c r="LU26" s="21"/>
      <c r="LV26" s="21"/>
      <c r="LW26" s="21"/>
      <c r="LX26" s="21"/>
      <c r="LY26" s="21"/>
      <c r="LZ26" s="21"/>
      <c r="MA26" s="21"/>
      <c r="MB26" s="21"/>
      <c r="MC26" s="21"/>
      <c r="MD26" s="21"/>
      <c r="ME26" s="21"/>
      <c r="MF26" s="21"/>
      <c r="MG26" s="21"/>
      <c r="MH26" s="21"/>
      <c r="MI26" s="21"/>
      <c r="MJ26" s="21"/>
      <c r="MK26" s="21"/>
      <c r="ML26" s="21"/>
      <c r="MM26" s="21"/>
      <c r="MN26" s="21"/>
      <c r="MO26" s="21"/>
      <c r="MP26" s="21"/>
      <c r="MQ26" s="21"/>
      <c r="MR26" s="21"/>
      <c r="MS26" s="21"/>
      <c r="MT26" s="21"/>
      <c r="MU26" s="21"/>
      <c r="MV26" s="21"/>
      <c r="MW26" s="21"/>
      <c r="MX26" s="21"/>
      <c r="MY26" s="21"/>
      <c r="MZ26" s="21"/>
      <c r="NA26" s="21"/>
      <c r="NB26" s="21"/>
      <c r="NC26" s="21"/>
      <c r="ND26" s="21"/>
      <c r="NE26" s="21"/>
      <c r="NF26" s="21"/>
      <c r="NG26" s="21"/>
      <c r="NH26" s="21"/>
      <c r="NI26" s="21"/>
      <c r="NJ26" s="21"/>
      <c r="NK26" s="21"/>
      <c r="NL26" s="21"/>
      <c r="NM26" s="21"/>
      <c r="NN26" s="21"/>
      <c r="NO26" s="21"/>
      <c r="NP26" s="21"/>
      <c r="NQ26" s="21"/>
      <c r="NR26" s="21"/>
      <c r="NS26" s="21"/>
      <c r="NT26" s="21"/>
      <c r="NU26" s="21"/>
      <c r="NV26" s="21"/>
      <c r="NW26" s="21"/>
      <c r="NX26" s="21"/>
      <c r="NY26" s="21"/>
      <c r="NZ26" s="21"/>
      <c r="OA26" s="21"/>
      <c r="OB26" s="21"/>
      <c r="OC26" s="21"/>
      <c r="OD26" s="21"/>
      <c r="OE26" s="21"/>
      <c r="OF26" s="21"/>
      <c r="OG26" s="21"/>
      <c r="OH26" s="21"/>
      <c r="OI26" s="21"/>
      <c r="OJ26" s="21"/>
      <c r="OK26" s="21"/>
      <c r="OL26" s="21"/>
      <c r="OM26" s="21"/>
      <c r="ON26" s="21"/>
      <c r="OO26" s="21"/>
      <c r="OP26" s="21"/>
      <c r="PQ26" s="21"/>
      <c r="PR26" s="21"/>
      <c r="PS26" s="21"/>
      <c r="PT26" s="21"/>
      <c r="PU26" s="21"/>
      <c r="PV26" s="21"/>
      <c r="PW26" s="21"/>
      <c r="PX26" s="21"/>
      <c r="PY26" s="21"/>
      <c r="PZ26" s="21"/>
      <c r="QA26" s="21"/>
      <c r="QB26" s="21"/>
      <c r="QC26" s="21"/>
      <c r="QD26" s="21"/>
      <c r="QE26" s="21"/>
      <c r="QF26" s="21"/>
      <c r="QG26" s="21"/>
      <c r="QH26" s="21"/>
      <c r="QI26" s="21"/>
      <c r="QJ26" s="21"/>
      <c r="QK26" s="21"/>
      <c r="QL26" s="21"/>
      <c r="QM26" s="21"/>
      <c r="QN26" s="21"/>
      <c r="QO26" s="21"/>
      <c r="QP26" s="21"/>
      <c r="QQ26" s="21"/>
      <c r="QR26" s="21"/>
      <c r="QS26" s="21"/>
      <c r="QT26" s="21"/>
      <c r="QU26" s="21"/>
      <c r="QV26" s="21"/>
      <c r="QW26" s="21"/>
      <c r="QX26" s="21"/>
      <c r="QY26" s="21"/>
      <c r="QZ26" s="21"/>
      <c r="RA26" s="21"/>
      <c r="RB26" s="21"/>
      <c r="RC26" s="21"/>
      <c r="RD26" s="21"/>
      <c r="RE26" s="21"/>
      <c r="RF26" s="21"/>
      <c r="RG26" s="21"/>
      <c r="RH26" s="21"/>
      <c r="RI26" s="21"/>
      <c r="RJ26" s="21"/>
      <c r="RK26" s="21"/>
      <c r="RL26" s="21"/>
      <c r="RM26" s="21"/>
      <c r="RN26" s="21"/>
      <c r="RO26" s="21"/>
      <c r="RP26" s="21"/>
      <c r="RQ26" s="21"/>
      <c r="RR26" s="21"/>
      <c r="RS26" s="21"/>
      <c r="RT26" s="21"/>
      <c r="RU26" s="21"/>
      <c r="RV26" s="21"/>
      <c r="RW26" s="21"/>
      <c r="RX26" s="21"/>
      <c r="RY26" s="21"/>
      <c r="RZ26" s="21"/>
      <c r="SA26" s="21"/>
      <c r="SB26" s="21"/>
      <c r="SC26" s="21"/>
      <c r="SD26" s="21"/>
      <c r="SE26" s="21"/>
      <c r="SF26" s="21"/>
      <c r="SG26" s="21"/>
      <c r="SH26" s="21"/>
      <c r="SI26" s="21"/>
      <c r="SJ26" s="21"/>
      <c r="SK26" s="21"/>
      <c r="SL26" s="21"/>
      <c r="SM26" s="21"/>
      <c r="SN26" s="21"/>
      <c r="SO26" s="21"/>
      <c r="SP26" s="21"/>
      <c r="SQ26" s="21"/>
      <c r="SR26" s="21"/>
      <c r="SS26" s="21"/>
      <c r="ST26" s="21"/>
      <c r="SU26" s="21"/>
      <c r="SV26" s="21"/>
      <c r="SW26" s="21"/>
      <c r="SX26" s="21"/>
      <c r="SY26" s="21"/>
      <c r="SZ26" s="21"/>
      <c r="TA26" s="21"/>
      <c r="TB26" s="21"/>
      <c r="TC26" s="21"/>
      <c r="TD26" s="21"/>
      <c r="TE26" s="21"/>
      <c r="TF26" s="21"/>
      <c r="TG26" s="21"/>
      <c r="TH26" s="21"/>
      <c r="TI26" s="21"/>
      <c r="TJ26" s="21"/>
      <c r="TK26" s="21"/>
      <c r="TL26" s="21"/>
      <c r="TM26" s="21"/>
      <c r="TN26" s="21"/>
      <c r="TO26" s="21"/>
      <c r="TP26" s="21"/>
      <c r="TQ26" s="21"/>
      <c r="TR26" s="21"/>
      <c r="TS26" s="21"/>
      <c r="TT26" s="21"/>
      <c r="TU26" s="21"/>
      <c r="TV26" s="21"/>
      <c r="TW26" s="21"/>
      <c r="TX26" s="21"/>
      <c r="TY26" s="21"/>
      <c r="UB26" s="21"/>
      <c r="UC26" s="21"/>
      <c r="UD26" s="21"/>
      <c r="UE26" s="21"/>
      <c r="UF26" s="21"/>
      <c r="UG26" s="21"/>
      <c r="UH26" s="21"/>
      <c r="UI26" s="21"/>
      <c r="UJ26" s="21"/>
      <c r="UK26" s="21"/>
      <c r="UL26" s="21"/>
      <c r="UM26" s="21"/>
      <c r="UN26" s="21"/>
      <c r="UO26" s="21"/>
      <c r="UP26" s="21"/>
      <c r="UQ26" s="21"/>
      <c r="UR26" s="21"/>
      <c r="US26" s="21"/>
      <c r="UT26" s="21"/>
      <c r="UU26" s="21"/>
      <c r="UV26" s="21"/>
      <c r="UW26" s="21"/>
      <c r="UX26" s="21"/>
      <c r="UY26" s="21"/>
      <c r="UZ26" s="21"/>
      <c r="VA26" s="21"/>
      <c r="VB26" s="21"/>
      <c r="VC26" s="21"/>
      <c r="VD26" s="21"/>
      <c r="VE26" s="21"/>
      <c r="VF26" s="21"/>
      <c r="VG26" s="21"/>
      <c r="VH26" s="21"/>
      <c r="VI26" s="21"/>
      <c r="VJ26" s="21"/>
      <c r="VK26" s="21"/>
      <c r="VL26" s="21"/>
      <c r="VN26" s="21"/>
      <c r="VO26" s="21"/>
      <c r="VP26" s="21"/>
      <c r="VQ26" s="21"/>
      <c r="VR26" s="21"/>
      <c r="VS26" s="21"/>
      <c r="VT26" s="21"/>
      <c r="VU26" s="21"/>
      <c r="VV26" s="21"/>
      <c r="VW26" s="21"/>
      <c r="VX26" s="21"/>
      <c r="VY26" s="21"/>
      <c r="VZ26" s="21"/>
      <c r="WA26" s="21"/>
      <c r="WB26" s="21"/>
      <c r="WC26" s="21"/>
      <c r="WD26" s="21"/>
      <c r="WE26" s="21"/>
      <c r="WF26" s="21"/>
      <c r="WG26" s="21"/>
      <c r="WH26" s="21"/>
      <c r="WI26" s="21"/>
      <c r="WJ26" s="21"/>
      <c r="WK26" s="21"/>
      <c r="WL26" s="21"/>
      <c r="WM26" s="21"/>
      <c r="WN26" s="21"/>
      <c r="WO26" s="21"/>
      <c r="WP26" s="21"/>
      <c r="WQ26" s="21"/>
      <c r="WR26" s="21"/>
      <c r="WS26" s="21"/>
      <c r="WT26" s="21"/>
      <c r="WU26" s="21"/>
      <c r="WV26" s="21"/>
      <c r="WW26" s="21"/>
      <c r="WX26" s="21"/>
      <c r="WY26" s="21"/>
      <c r="WZ26" s="21"/>
      <c r="XA26" s="21"/>
      <c r="XB26" s="21"/>
      <c r="XC26" s="21"/>
      <c r="XD26" s="21"/>
      <c r="XE26" s="21"/>
      <c r="XF26" s="21"/>
      <c r="XG26" s="21"/>
      <c r="XH26" s="21"/>
      <c r="XI26" s="21"/>
      <c r="XJ26" s="21"/>
      <c r="XK26" s="21"/>
      <c r="XL26" s="21"/>
      <c r="XM26" s="21"/>
      <c r="XN26" s="21"/>
      <c r="XO26" s="21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1"/>
      <c r="YV26" s="21"/>
      <c r="YW26" s="21"/>
      <c r="YX26" s="21"/>
      <c r="YY26" s="21"/>
      <c r="YZ26" s="21"/>
      <c r="ZA26" s="21"/>
      <c r="ZB26" s="21"/>
      <c r="ZC26" s="21"/>
      <c r="ZD26" s="21"/>
      <c r="ZE26" s="21"/>
    </row>
    <row r="27" hidden="1">
      <c r="A27" s="179" t="s">
        <v>132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9"/>
      <c r="CY27" s="139"/>
      <c r="CZ27" s="139"/>
      <c r="DA27" s="139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177"/>
      <c r="GB27" s="177"/>
      <c r="GC27" s="177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177"/>
      <c r="HA27" s="177"/>
      <c r="HB27" s="177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177"/>
      <c r="IB27" s="177"/>
      <c r="IC27" s="177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  <c r="IW27" s="21"/>
      <c r="IX27" s="21"/>
      <c r="IY27" s="21"/>
      <c r="IZ27" s="21"/>
      <c r="JA27" s="21"/>
      <c r="JB27" s="21"/>
      <c r="JC27" s="21"/>
      <c r="JD27" s="21"/>
      <c r="JE27" s="21"/>
      <c r="JF27" s="21"/>
      <c r="JG27" s="21"/>
      <c r="JH27" s="21"/>
      <c r="JI27" s="21"/>
      <c r="JJ27" s="21"/>
      <c r="JK27" s="21"/>
      <c r="JL27" s="21"/>
      <c r="JM27" s="21"/>
      <c r="JN27" s="21"/>
      <c r="JO27" s="21"/>
      <c r="JP27" s="21"/>
      <c r="JQ27" s="21"/>
      <c r="JR27" s="21"/>
      <c r="JS27" s="21"/>
      <c r="JT27" s="21"/>
      <c r="JU27" s="21"/>
      <c r="JV27" s="21"/>
      <c r="JW27" s="21"/>
      <c r="JX27" s="21"/>
      <c r="JY27" s="21"/>
      <c r="JZ27" s="21"/>
      <c r="KA27" s="21"/>
      <c r="KB27" s="21"/>
      <c r="KC27" s="21"/>
      <c r="KD27" s="21"/>
      <c r="KE27" s="21"/>
      <c r="KF27" s="21"/>
      <c r="KG27" s="21"/>
      <c r="KH27" s="21"/>
      <c r="KI27" s="21"/>
      <c r="KJ27" s="21"/>
      <c r="KK27" s="21"/>
      <c r="KL27" s="21"/>
      <c r="KM27" s="21"/>
      <c r="KN27" s="21"/>
      <c r="KO27" s="21"/>
      <c r="KP27" s="21"/>
      <c r="KQ27" s="21"/>
      <c r="KR27" s="21"/>
      <c r="KS27" s="21"/>
      <c r="KT27" s="21"/>
      <c r="KU27" s="21"/>
      <c r="KV27" s="21"/>
      <c r="KW27" s="21"/>
      <c r="KX27" s="21"/>
      <c r="KY27" s="21"/>
      <c r="KZ27" s="21"/>
      <c r="LA27" s="21"/>
      <c r="LB27" s="21"/>
      <c r="LC27" s="21"/>
      <c r="LD27" s="21"/>
      <c r="LE27" s="21"/>
      <c r="LF27" s="21"/>
      <c r="LG27" s="21"/>
      <c r="LH27" s="21"/>
      <c r="LI27" s="21"/>
      <c r="LJ27" s="21"/>
      <c r="LK27" s="21"/>
      <c r="LL27" s="21"/>
      <c r="LM27" s="21"/>
      <c r="LN27" s="21"/>
      <c r="LO27" s="21"/>
      <c r="LP27" s="21"/>
      <c r="LQ27" s="21"/>
      <c r="LR27" s="21"/>
      <c r="LS27" s="21"/>
      <c r="LT27" s="21"/>
      <c r="LU27" s="21"/>
      <c r="LV27" s="21"/>
      <c r="LW27" s="21"/>
      <c r="LX27" s="21"/>
      <c r="LY27" s="21"/>
      <c r="LZ27" s="21"/>
      <c r="MA27" s="21"/>
      <c r="MB27" s="21"/>
      <c r="MC27" s="21"/>
      <c r="MD27" s="21"/>
      <c r="ME27" s="21"/>
      <c r="MF27" s="21"/>
      <c r="MG27" s="21"/>
      <c r="MH27" s="21"/>
      <c r="MI27" s="21"/>
      <c r="MJ27" s="21"/>
      <c r="MK27" s="21"/>
      <c r="ML27" s="21"/>
      <c r="MM27" s="21"/>
      <c r="MN27" s="21"/>
      <c r="MO27" s="21"/>
      <c r="MP27" s="21"/>
      <c r="MQ27" s="21"/>
      <c r="MR27" s="21"/>
      <c r="MS27" s="21"/>
      <c r="MT27" s="21"/>
      <c r="MU27" s="21"/>
      <c r="MV27" s="21"/>
      <c r="MW27" s="21"/>
      <c r="MX27" s="21"/>
      <c r="MY27" s="21"/>
      <c r="MZ27" s="21"/>
      <c r="NA27" s="21"/>
      <c r="NB27" s="21"/>
      <c r="NC27" s="21"/>
      <c r="ND27" s="21"/>
      <c r="NE27" s="21"/>
      <c r="NF27" s="21"/>
      <c r="NG27" s="21"/>
      <c r="NH27" s="21"/>
      <c r="NI27" s="21"/>
      <c r="NJ27" s="21"/>
      <c r="NK27" s="21"/>
      <c r="NL27" s="21"/>
      <c r="NM27" s="21"/>
      <c r="NN27" s="21"/>
      <c r="NO27" s="21"/>
      <c r="NP27" s="21"/>
      <c r="NQ27" s="21"/>
      <c r="NR27" s="21"/>
      <c r="NS27" s="21"/>
      <c r="NT27" s="21"/>
      <c r="NU27" s="21"/>
      <c r="NV27" s="21"/>
      <c r="NW27" s="21"/>
      <c r="NX27" s="21"/>
      <c r="NY27" s="21"/>
      <c r="NZ27" s="21"/>
      <c r="OA27" s="21"/>
      <c r="OB27" s="21"/>
      <c r="OC27" s="21"/>
      <c r="OD27" s="21"/>
      <c r="OE27" s="21"/>
      <c r="OF27" s="21"/>
      <c r="OG27" s="21"/>
      <c r="OH27" s="21"/>
      <c r="OI27" s="21"/>
      <c r="OJ27" s="21"/>
      <c r="OK27" s="21"/>
      <c r="OL27" s="21"/>
      <c r="OM27" s="21"/>
      <c r="ON27" s="21"/>
      <c r="OO27" s="21"/>
      <c r="OP27" s="21"/>
      <c r="PQ27" s="21"/>
      <c r="PR27" s="21"/>
      <c r="PS27" s="21"/>
      <c r="PT27" s="21"/>
      <c r="PU27" s="21"/>
      <c r="PV27" s="21"/>
      <c r="PW27" s="21"/>
      <c r="PX27" s="21"/>
      <c r="PY27" s="21"/>
      <c r="PZ27" s="21"/>
      <c r="QA27" s="21"/>
      <c r="QB27" s="21"/>
      <c r="QC27" s="21"/>
      <c r="QD27" s="21"/>
      <c r="QE27" s="21"/>
      <c r="QF27" s="21"/>
      <c r="QG27" s="21"/>
      <c r="QH27" s="21"/>
      <c r="QI27" s="21"/>
      <c r="QJ27" s="21"/>
      <c r="QK27" s="21"/>
      <c r="QL27" s="21"/>
      <c r="QM27" s="21"/>
      <c r="QN27" s="21"/>
      <c r="QO27" s="21"/>
      <c r="QP27" s="21"/>
      <c r="QQ27" s="21"/>
      <c r="QR27" s="21"/>
      <c r="QS27" s="21"/>
      <c r="QT27" s="21"/>
      <c r="QU27" s="21"/>
      <c r="QV27" s="21"/>
      <c r="QW27" s="21"/>
      <c r="QX27" s="21"/>
      <c r="QY27" s="21"/>
      <c r="QZ27" s="21"/>
      <c r="RA27" s="21"/>
      <c r="RB27" s="21"/>
      <c r="RC27" s="21"/>
      <c r="RD27" s="21"/>
      <c r="RE27" s="21"/>
      <c r="RF27" s="21"/>
      <c r="RG27" s="21"/>
      <c r="RH27" s="21"/>
      <c r="RI27" s="21"/>
      <c r="RJ27" s="21"/>
      <c r="RK27" s="21"/>
      <c r="RL27" s="21"/>
      <c r="RM27" s="21"/>
      <c r="RN27" s="21"/>
      <c r="RO27" s="21"/>
      <c r="RP27" s="21"/>
      <c r="RQ27" s="21"/>
      <c r="RR27" s="21"/>
      <c r="RS27" s="21"/>
      <c r="RT27" s="21"/>
      <c r="RU27" s="21"/>
      <c r="RV27" s="21"/>
      <c r="RW27" s="21"/>
      <c r="RX27" s="21"/>
      <c r="RY27" s="21"/>
      <c r="RZ27" s="21"/>
      <c r="SA27" s="21"/>
      <c r="SB27" s="21"/>
      <c r="SC27" s="21"/>
      <c r="SD27" s="21"/>
      <c r="SE27" s="21"/>
      <c r="SF27" s="21"/>
      <c r="SG27" s="21"/>
      <c r="SH27" s="21"/>
      <c r="SI27" s="21"/>
      <c r="SJ27" s="21"/>
      <c r="SK27" s="21"/>
      <c r="SL27" s="21"/>
      <c r="SM27" s="21"/>
      <c r="SN27" s="21"/>
      <c r="SO27" s="21"/>
      <c r="SP27" s="21"/>
      <c r="SQ27" s="21"/>
      <c r="SR27" s="21"/>
      <c r="SS27" s="21"/>
      <c r="ST27" s="21"/>
      <c r="SU27" s="21"/>
      <c r="SV27" s="21"/>
      <c r="SW27" s="21"/>
      <c r="SX27" s="21"/>
      <c r="SY27" s="21"/>
      <c r="SZ27" s="21"/>
      <c r="TA27" s="21"/>
      <c r="TB27" s="21"/>
      <c r="TC27" s="21"/>
      <c r="TD27" s="21"/>
      <c r="TE27" s="21"/>
      <c r="TF27" s="21"/>
      <c r="TG27" s="21"/>
      <c r="TH27" s="21"/>
      <c r="TI27" s="21"/>
      <c r="TJ27" s="21"/>
      <c r="TK27" s="21"/>
      <c r="TL27" s="21"/>
      <c r="TM27" s="21"/>
      <c r="TN27" s="21"/>
      <c r="TO27" s="21"/>
      <c r="TP27" s="21"/>
      <c r="TQ27" s="21"/>
      <c r="TR27" s="21"/>
      <c r="TS27" s="21"/>
      <c r="TT27" s="21"/>
      <c r="TU27" s="21"/>
      <c r="TV27" s="21"/>
      <c r="TW27" s="21"/>
      <c r="TX27" s="21"/>
      <c r="TY27" s="21"/>
      <c r="TZ27" s="21"/>
      <c r="UA27" s="21"/>
      <c r="UB27" s="21"/>
      <c r="UC27" s="21"/>
      <c r="UD27" s="21"/>
      <c r="UE27" s="21"/>
      <c r="UF27" s="21"/>
      <c r="UG27" s="21"/>
      <c r="UH27" s="21"/>
      <c r="UI27" s="21"/>
      <c r="UJ27" s="21"/>
      <c r="UK27" s="21"/>
      <c r="UL27" s="21"/>
      <c r="UM27" s="21"/>
      <c r="UN27" s="21"/>
      <c r="UO27" s="21"/>
      <c r="UP27" s="21"/>
      <c r="UQ27" s="21"/>
      <c r="UR27" s="21"/>
      <c r="US27" s="21"/>
      <c r="UT27" s="21"/>
      <c r="UU27" s="21"/>
      <c r="UV27" s="21"/>
      <c r="UW27" s="21"/>
      <c r="UX27" s="21"/>
      <c r="UY27" s="21"/>
      <c r="UZ27" s="21"/>
      <c r="VA27" s="21"/>
      <c r="VB27" s="21"/>
      <c r="VC27" s="21"/>
      <c r="VD27" s="21"/>
      <c r="VE27" s="21"/>
      <c r="VF27" s="21"/>
      <c r="VG27" s="21"/>
      <c r="VH27" s="21"/>
      <c r="VI27" s="21"/>
      <c r="VJ27" s="21"/>
      <c r="VK27" s="21"/>
      <c r="VL27" s="21"/>
      <c r="VM27" s="21"/>
      <c r="VN27" s="21"/>
      <c r="VO27" s="21"/>
      <c r="VP27" s="21"/>
      <c r="VQ27" s="21"/>
      <c r="VR27" s="21"/>
      <c r="VS27" s="21"/>
      <c r="VT27" s="21"/>
      <c r="VU27" s="21"/>
      <c r="VV27" s="21"/>
      <c r="VW27" s="21"/>
      <c r="VX27" s="21"/>
      <c r="VY27" s="21"/>
      <c r="VZ27" s="21"/>
      <c r="WA27" s="21"/>
      <c r="WB27" s="21"/>
      <c r="WC27" s="21"/>
      <c r="WD27" s="21"/>
      <c r="WE27" s="21"/>
      <c r="WF27" s="21"/>
      <c r="WG27" s="21"/>
      <c r="WH27" s="21"/>
      <c r="WI27" s="21"/>
      <c r="WJ27" s="21"/>
      <c r="WK27" s="21"/>
      <c r="WL27" s="21"/>
      <c r="WM27" s="21"/>
      <c r="WN27" s="21"/>
      <c r="WO27" s="21"/>
      <c r="WP27" s="21"/>
      <c r="WQ27" s="21"/>
      <c r="WR27" s="21"/>
      <c r="WS27" s="21"/>
      <c r="WT27" s="21"/>
      <c r="WU27" s="21"/>
      <c r="WV27" s="21"/>
      <c r="WW27" s="21"/>
      <c r="WX27" s="21"/>
      <c r="WY27" s="21"/>
      <c r="WZ27" s="21"/>
      <c r="XA27" s="21"/>
      <c r="XB27" s="21"/>
      <c r="XC27" s="21"/>
      <c r="XD27" s="21"/>
      <c r="XE27" s="21"/>
      <c r="XF27" s="21"/>
      <c r="XG27" s="21"/>
      <c r="XH27" s="21"/>
      <c r="XI27" s="21"/>
      <c r="XJ27" s="21"/>
      <c r="XK27" s="21"/>
      <c r="XL27" s="21"/>
      <c r="XM27" s="21"/>
      <c r="XN27" s="21"/>
      <c r="XO27" s="21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1"/>
      <c r="YV27" s="21"/>
      <c r="YW27" s="21"/>
      <c r="YX27" s="21"/>
      <c r="YY27" s="21"/>
      <c r="YZ27" s="21"/>
      <c r="ZA27" s="21"/>
      <c r="ZB27" s="21"/>
      <c r="ZC27" s="21"/>
      <c r="ZD27" s="21"/>
      <c r="ZE27" s="21"/>
    </row>
    <row r="28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139"/>
      <c r="DA28" s="139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177"/>
      <c r="GB28" s="177"/>
      <c r="GC28" s="177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177"/>
      <c r="HA28" s="177"/>
      <c r="HB28" s="177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177"/>
      <c r="IB28" s="177"/>
      <c r="IC28" s="177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  <c r="SN28" s="21"/>
      <c r="SO28" s="21"/>
      <c r="SP28" s="21"/>
      <c r="SQ28" s="21"/>
      <c r="SR28" s="21"/>
      <c r="SS28" s="21"/>
      <c r="ST28" s="21"/>
      <c r="SU28" s="21"/>
      <c r="SV28" s="21"/>
      <c r="SW28" s="21"/>
      <c r="SX28" s="21"/>
      <c r="SY28" s="21"/>
      <c r="SZ28" s="21"/>
      <c r="TA28" s="21"/>
      <c r="TB28" s="21"/>
      <c r="TC28" s="21"/>
      <c r="TD28" s="21"/>
      <c r="TE28" s="21"/>
      <c r="TF28" s="21"/>
      <c r="TG28" s="21"/>
      <c r="TH28" s="21"/>
      <c r="TI28" s="21"/>
      <c r="TJ28" s="21"/>
      <c r="TK28" s="21"/>
      <c r="TL28" s="21"/>
      <c r="TM28" s="21"/>
      <c r="TN28" s="21"/>
      <c r="TO28" s="21"/>
      <c r="TP28" s="21"/>
      <c r="TQ28" s="21"/>
      <c r="TR28" s="21"/>
      <c r="TS28" s="21"/>
      <c r="TT28" s="21"/>
      <c r="TU28" s="21"/>
      <c r="TV28" s="21"/>
      <c r="TW28" s="21"/>
      <c r="TX28" s="21"/>
      <c r="TY28" s="21"/>
      <c r="TZ28" s="21"/>
      <c r="UA28" s="21"/>
      <c r="UB28" s="21"/>
      <c r="UC28" s="21"/>
      <c r="UD28" s="21"/>
      <c r="UE28" s="21"/>
      <c r="UF28" s="21"/>
      <c r="UG28" s="21"/>
      <c r="UH28" s="21"/>
      <c r="UI28" s="21"/>
      <c r="UJ28" s="21"/>
      <c r="UK28" s="21"/>
      <c r="UL28" s="21"/>
      <c r="UM28" s="21"/>
      <c r="UN28" s="21"/>
      <c r="UO28" s="21"/>
      <c r="UP28" s="21"/>
      <c r="UQ28" s="21"/>
      <c r="UR28" s="21"/>
      <c r="US28" s="21"/>
      <c r="UT28" s="21"/>
      <c r="UU28" s="21"/>
      <c r="UV28" s="21"/>
      <c r="UW28" s="21"/>
      <c r="UX28" s="21"/>
      <c r="UY28" s="21"/>
      <c r="UZ28" s="21"/>
      <c r="VA28" s="21"/>
      <c r="VB28" s="21"/>
      <c r="VC28" s="21"/>
      <c r="VD28" s="21"/>
      <c r="VE28" s="21"/>
      <c r="VF28" s="21"/>
      <c r="VG28" s="21"/>
      <c r="VH28" s="21"/>
      <c r="VI28" s="21"/>
      <c r="VJ28" s="21"/>
      <c r="VK28" s="21"/>
      <c r="VL28" s="21"/>
      <c r="VM28" s="21"/>
      <c r="VN28" s="21"/>
      <c r="VO28" s="21"/>
      <c r="VP28" s="21"/>
      <c r="VQ28" s="21"/>
      <c r="VR28" s="21"/>
      <c r="VS28" s="21"/>
      <c r="VT28" s="21"/>
      <c r="VU28" s="21"/>
      <c r="VV28" s="21"/>
      <c r="VW28" s="21"/>
      <c r="VX28" s="21"/>
      <c r="VY28" s="21"/>
      <c r="VZ28" s="21"/>
      <c r="WA28" s="21"/>
      <c r="WB28" s="21"/>
      <c r="WC28" s="21"/>
      <c r="WD28" s="21"/>
      <c r="WE28" s="21"/>
      <c r="WF28" s="21"/>
      <c r="WG28" s="21"/>
      <c r="WH28" s="21"/>
      <c r="WI28" s="21"/>
      <c r="WJ28" s="21"/>
      <c r="WK28" s="21"/>
      <c r="WL28" s="21"/>
      <c r="WM28" s="21"/>
      <c r="WN28" s="21"/>
      <c r="WO28" s="21"/>
      <c r="WP28" s="21"/>
      <c r="WQ28" s="21"/>
      <c r="WR28" s="21"/>
      <c r="WS28" s="21"/>
      <c r="WT28" s="21"/>
      <c r="WU28" s="21"/>
      <c r="WV28" s="21"/>
      <c r="WW28" s="21"/>
      <c r="WX28" s="21"/>
      <c r="WY28" s="21"/>
      <c r="WZ28" s="21"/>
      <c r="XA28" s="21"/>
      <c r="XB28" s="21"/>
      <c r="XC28" s="21"/>
      <c r="XD28" s="21"/>
      <c r="XE28" s="21"/>
      <c r="XF28" s="21"/>
      <c r="XG28" s="21"/>
      <c r="XH28" s="21"/>
      <c r="XI28" s="21"/>
      <c r="XJ28" s="21"/>
      <c r="XK28" s="21"/>
      <c r="XL28" s="21"/>
      <c r="XM28" s="21"/>
      <c r="XN28" s="21"/>
      <c r="XO28" s="21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1"/>
      <c r="YV28" s="21"/>
      <c r="YW28" s="21"/>
      <c r="YX28" s="21"/>
      <c r="YY28" s="21"/>
      <c r="YZ28" s="21"/>
      <c r="ZA28" s="21"/>
      <c r="ZB28" s="21"/>
      <c r="ZC28" s="21"/>
      <c r="ZD28" s="21"/>
      <c r="ZE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139"/>
      <c r="DA29" s="139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177"/>
      <c r="GB29" s="177"/>
      <c r="GC29" s="177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177"/>
      <c r="HA29" s="177"/>
      <c r="HB29" s="177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177"/>
      <c r="IB29" s="177"/>
      <c r="IC29" s="177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</row>
    <row r="30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177"/>
      <c r="GB30" s="177"/>
      <c r="GC30" s="177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177"/>
      <c r="HA30" s="177"/>
      <c r="HB30" s="177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177"/>
      <c r="IB30" s="177"/>
      <c r="IC30" s="177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177"/>
      <c r="GB31" s="177"/>
      <c r="GC31" s="177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177"/>
      <c r="HA31" s="177"/>
      <c r="HB31" s="177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177"/>
      <c r="IB31" s="177"/>
      <c r="IC31" s="177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  <c r="IY31" s="21"/>
      <c r="IZ31" s="21"/>
      <c r="JA31" s="21"/>
      <c r="JB31" s="21"/>
      <c r="JC31" s="21"/>
      <c r="JD31" s="21"/>
      <c r="JE31" s="21"/>
      <c r="JF31" s="21"/>
      <c r="JG31" s="21"/>
      <c r="JH31" s="21"/>
      <c r="JI31" s="21"/>
      <c r="JJ31" s="21"/>
      <c r="JK31" s="21"/>
      <c r="JL31" s="21"/>
      <c r="JM31" s="21"/>
      <c r="JN31" s="21"/>
      <c r="JO31" s="21"/>
      <c r="JP31" s="21"/>
      <c r="JQ31" s="21"/>
      <c r="JR31" s="21"/>
      <c r="JS31" s="21"/>
      <c r="JT31" s="21"/>
      <c r="JU31" s="21"/>
      <c r="JV31" s="21"/>
      <c r="JW31" s="21"/>
      <c r="JX31" s="21"/>
      <c r="JY31" s="21"/>
      <c r="JZ31" s="21"/>
      <c r="KA31" s="21"/>
      <c r="KB31" s="21"/>
      <c r="KC31" s="139" t="s">
        <v>133</v>
      </c>
      <c r="KD31" s="21"/>
      <c r="KE31" s="21"/>
      <c r="KF31" s="21"/>
      <c r="KG31" s="21"/>
      <c r="KH31" s="21"/>
      <c r="KI31" s="21"/>
      <c r="KJ31" s="21"/>
      <c r="KK31" s="21"/>
      <c r="KL31" s="21"/>
      <c r="KM31" s="21"/>
      <c r="KN31" s="21"/>
      <c r="KO31" s="21"/>
      <c r="KP31" s="21"/>
      <c r="KQ31" s="21"/>
      <c r="KR31" s="21"/>
      <c r="KS31" s="21"/>
      <c r="KT31" s="21"/>
      <c r="KU31" s="21"/>
      <c r="KV31" s="21"/>
      <c r="KW31" s="21"/>
      <c r="KX31" s="21"/>
      <c r="KY31" s="21"/>
      <c r="KZ31" s="21"/>
      <c r="LA31" s="21"/>
      <c r="LB31" s="21"/>
      <c r="LC31" s="21"/>
      <c r="LD31" s="21"/>
      <c r="LE31" s="21"/>
      <c r="LF31" s="21"/>
      <c r="LG31" s="21"/>
      <c r="LH31" s="21"/>
      <c r="LI31" s="21"/>
      <c r="LJ31" s="21"/>
      <c r="LK31" s="21"/>
      <c r="LL31" s="21"/>
      <c r="LM31" s="21"/>
      <c r="LN31" s="21"/>
      <c r="LO31" s="21"/>
      <c r="LP31" s="21"/>
      <c r="LQ31" s="21"/>
      <c r="LR31" s="21"/>
      <c r="LS31" s="21"/>
      <c r="LT31" s="21"/>
      <c r="LU31" s="21"/>
      <c r="LV31" s="21"/>
      <c r="LW31" s="21"/>
      <c r="LX31" s="21"/>
      <c r="LY31" s="21"/>
      <c r="LZ31" s="21"/>
      <c r="MA31" s="21"/>
      <c r="MB31" s="21"/>
      <c r="MC31" s="21"/>
      <c r="MD31" s="21"/>
      <c r="ME31" s="21"/>
      <c r="MF31" s="21"/>
      <c r="MG31" s="21"/>
      <c r="MH31" s="21"/>
      <c r="MI31" s="21"/>
      <c r="MJ31" s="21"/>
      <c r="MK31" s="21"/>
      <c r="ML31" s="21"/>
      <c r="MM31" s="21"/>
      <c r="MN31" s="21"/>
      <c r="MO31" s="21"/>
      <c r="MP31" s="21"/>
      <c r="MQ31" s="21"/>
      <c r="MR31" s="21"/>
      <c r="MS31" s="21"/>
      <c r="MT31" s="21"/>
      <c r="MU31" s="21"/>
      <c r="MV31" s="21"/>
      <c r="MW31" s="21"/>
      <c r="MX31" s="21"/>
      <c r="MY31" s="21"/>
      <c r="MZ31" s="21"/>
      <c r="NA31" s="21"/>
      <c r="NB31" s="21"/>
      <c r="NC31" s="21"/>
      <c r="ND31" s="21"/>
      <c r="NE31" s="21"/>
      <c r="NF31" s="21"/>
      <c r="NG31" s="21"/>
      <c r="NH31" s="21"/>
      <c r="NI31" s="21"/>
      <c r="NJ31" s="21"/>
      <c r="NK31" s="21"/>
      <c r="NL31" s="21"/>
      <c r="NM31" s="21"/>
      <c r="NN31" s="21"/>
      <c r="NO31" s="21"/>
      <c r="NP31" s="21"/>
      <c r="NQ31" s="21"/>
      <c r="NR31" s="21"/>
      <c r="NS31" s="21"/>
      <c r="NT31" s="21"/>
      <c r="NU31" s="21"/>
      <c r="NV31" s="21"/>
      <c r="NW31" s="21"/>
      <c r="NX31" s="21"/>
      <c r="NY31" s="21"/>
      <c r="NZ31" s="21"/>
      <c r="OA31" s="21"/>
      <c r="OB31" s="21"/>
      <c r="OC31" s="21"/>
      <c r="OD31" s="21"/>
      <c r="OE31" s="21"/>
      <c r="OF31" s="21"/>
      <c r="OG31" s="21"/>
      <c r="OH31" s="21"/>
      <c r="OI31" s="21"/>
      <c r="OJ31" s="21"/>
      <c r="OK31" s="21"/>
      <c r="OL31" s="21"/>
      <c r="OM31" s="21"/>
      <c r="ON31" s="21"/>
      <c r="OO31" s="21"/>
      <c r="OP31" s="21"/>
      <c r="OQ31" s="21"/>
      <c r="PQ31" s="21"/>
      <c r="PR31" s="21"/>
      <c r="PS31" s="21"/>
      <c r="PT31" s="21"/>
      <c r="PU31" s="21"/>
      <c r="PV31" s="21"/>
      <c r="PW31" s="21"/>
      <c r="PX31" s="21"/>
      <c r="PY31" s="21"/>
      <c r="PZ31" s="21"/>
      <c r="QA31" s="21"/>
      <c r="QB31" s="21"/>
      <c r="QC31" s="21"/>
      <c r="QD31" s="21"/>
      <c r="QE31" s="21"/>
      <c r="QF31" s="21"/>
      <c r="QG31" s="21"/>
      <c r="QH31" s="21"/>
      <c r="QI31" s="21"/>
      <c r="QJ31" s="21"/>
      <c r="QK31" s="21"/>
      <c r="QL31" s="21"/>
      <c r="QM31" s="21"/>
      <c r="QN31" s="21"/>
      <c r="QO31" s="21"/>
      <c r="QP31" s="21"/>
      <c r="QQ31" s="21"/>
      <c r="QR31" s="21"/>
      <c r="QS31" s="21"/>
      <c r="QT31" s="21"/>
      <c r="QU31" s="21"/>
      <c r="QV31" s="21"/>
      <c r="QW31" s="21"/>
      <c r="QX31" s="21"/>
      <c r="QY31" s="21"/>
      <c r="QZ31" s="21"/>
      <c r="RA31" s="21"/>
      <c r="RB31" s="21"/>
      <c r="RC31" s="21"/>
      <c r="RD31" s="21"/>
      <c r="RE31" s="21"/>
      <c r="RF31" s="21"/>
      <c r="RG31" s="21"/>
      <c r="RH31" s="21"/>
      <c r="RI31" s="21"/>
      <c r="RJ31" s="21"/>
      <c r="RK31" s="21"/>
      <c r="RL31" s="21"/>
      <c r="RM31" s="21"/>
      <c r="RN31" s="21"/>
      <c r="RO31" s="21"/>
      <c r="RP31" s="21"/>
      <c r="RQ31" s="21"/>
      <c r="RR31" s="21"/>
      <c r="RS31" s="21"/>
      <c r="RT31" s="21"/>
      <c r="RU31" s="21"/>
      <c r="RV31" s="21"/>
      <c r="RW31" s="21"/>
      <c r="RX31" s="21"/>
      <c r="RY31" s="21"/>
      <c r="RZ31" s="21"/>
      <c r="SA31" s="21"/>
      <c r="SB31" s="21"/>
      <c r="SC31" s="21"/>
      <c r="SD31" s="21"/>
      <c r="SE31" s="21"/>
      <c r="SF31" s="21"/>
      <c r="SG31" s="21"/>
      <c r="SH31" s="21"/>
      <c r="SI31" s="21"/>
      <c r="SJ31" s="21"/>
      <c r="SK31" s="21"/>
      <c r="SL31" s="21"/>
      <c r="SM31" s="21"/>
      <c r="SN31" s="21"/>
      <c r="SO31" s="21"/>
      <c r="SP31" s="21"/>
      <c r="SQ31" s="21"/>
      <c r="SR31" s="21"/>
      <c r="SS31" s="21"/>
      <c r="ST31" s="21"/>
      <c r="SU31" s="21"/>
      <c r="SV31" s="21"/>
      <c r="SW31" s="21"/>
      <c r="SX31" s="21"/>
      <c r="SY31" s="21"/>
      <c r="SZ31" s="21"/>
      <c r="TA31" s="21"/>
      <c r="TB31" s="21"/>
      <c r="TC31" s="21"/>
      <c r="TD31" s="21"/>
      <c r="TE31" s="21"/>
      <c r="TF31" s="21"/>
      <c r="TG31" s="21"/>
      <c r="TH31" s="21"/>
      <c r="TI31" s="21"/>
      <c r="TJ31" s="21"/>
      <c r="TK31" s="21"/>
      <c r="TL31" s="21"/>
      <c r="TM31" s="21"/>
      <c r="TN31" s="21"/>
      <c r="TO31" s="21"/>
      <c r="TP31" s="21"/>
      <c r="TQ31" s="21"/>
      <c r="TR31" s="21"/>
      <c r="TS31" s="21"/>
      <c r="TT31" s="21"/>
      <c r="TU31" s="21"/>
      <c r="TV31" s="21"/>
      <c r="TW31" s="21"/>
      <c r="TX31" s="21"/>
      <c r="TY31" s="21"/>
      <c r="TZ31" s="21"/>
      <c r="UA31" s="21"/>
      <c r="UB31" s="21"/>
      <c r="UC31" s="21"/>
      <c r="UD31" s="21"/>
      <c r="UE31" s="21"/>
      <c r="UF31" s="21"/>
      <c r="UG31" s="21"/>
      <c r="UH31" s="21"/>
      <c r="UI31" s="21"/>
      <c r="UJ31" s="21"/>
      <c r="UK31" s="21"/>
      <c r="UL31" s="21"/>
      <c r="UM31" s="21"/>
      <c r="UN31" s="21"/>
      <c r="UO31" s="21"/>
      <c r="UP31" s="21"/>
      <c r="UQ31" s="21"/>
      <c r="UR31" s="21"/>
      <c r="US31" s="21"/>
      <c r="UT31" s="21"/>
      <c r="UU31" s="21"/>
      <c r="UV31" s="21"/>
      <c r="UW31" s="21"/>
      <c r="UX31" s="21"/>
      <c r="UY31" s="21"/>
      <c r="UZ31" s="21"/>
      <c r="VA31" s="21"/>
      <c r="VB31" s="21"/>
      <c r="VC31" s="21"/>
      <c r="VD31" s="21"/>
      <c r="VE31" s="21"/>
      <c r="VF31" s="21"/>
      <c r="VG31" s="21"/>
      <c r="VH31" s="21"/>
      <c r="VI31" s="21"/>
      <c r="VJ31" s="21"/>
      <c r="VK31" s="21"/>
      <c r="VL31" s="21"/>
      <c r="VM31" s="21"/>
      <c r="VN31" s="21"/>
      <c r="VO31" s="21"/>
      <c r="VP31" s="21"/>
      <c r="VQ31" s="21"/>
      <c r="VR31" s="21"/>
      <c r="VS31" s="21"/>
      <c r="VT31" s="21"/>
      <c r="VU31" s="21"/>
      <c r="VV31" s="21"/>
      <c r="VW31" s="21"/>
      <c r="VX31" s="21"/>
      <c r="VY31" s="21"/>
      <c r="VZ31" s="21"/>
      <c r="WA31" s="21"/>
      <c r="WB31" s="21"/>
      <c r="WC31" s="21"/>
      <c r="WD31" s="21"/>
      <c r="WE31" s="21"/>
      <c r="WF31" s="21"/>
      <c r="WG31" s="21"/>
      <c r="WH31" s="21"/>
      <c r="WI31" s="21"/>
      <c r="WJ31" s="21"/>
      <c r="WK31" s="21"/>
      <c r="WL31" s="21"/>
      <c r="WM31" s="21"/>
      <c r="WN31" s="21"/>
      <c r="WO31" s="21"/>
      <c r="WP31" s="21"/>
      <c r="WQ31" s="21"/>
      <c r="WR31" s="21"/>
      <c r="WS31" s="21"/>
      <c r="WT31" s="21"/>
      <c r="WU31" s="21"/>
      <c r="WV31" s="21"/>
      <c r="WW31" s="21"/>
      <c r="WX31" s="21"/>
      <c r="WY31" s="21"/>
      <c r="WZ31" s="21"/>
      <c r="XA31" s="21"/>
      <c r="XB31" s="21"/>
      <c r="XC31" s="21"/>
      <c r="XD31" s="21"/>
      <c r="XE31" s="21"/>
      <c r="XF31" s="21"/>
      <c r="XG31" s="21"/>
      <c r="XH31" s="21"/>
      <c r="XI31" s="21"/>
      <c r="XJ31" s="21"/>
      <c r="XK31" s="21"/>
      <c r="XL31" s="21"/>
      <c r="XM31" s="21"/>
      <c r="XN31" s="21"/>
      <c r="XO31" s="21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1"/>
      <c r="YV31" s="21"/>
      <c r="YW31" s="21"/>
      <c r="YX31" s="21"/>
      <c r="YY31" s="21"/>
      <c r="YZ31" s="21"/>
      <c r="ZA31" s="21"/>
      <c r="ZB31" s="21"/>
      <c r="ZC31" s="21"/>
      <c r="ZD31" s="21"/>
      <c r="ZE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185"/>
      <c r="GB32" s="177"/>
      <c r="GC32" s="177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177"/>
      <c r="HA32" s="185"/>
      <c r="HB32" s="177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177"/>
      <c r="IB32" s="185"/>
      <c r="IC32" s="177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  <c r="IY32" s="21"/>
      <c r="IZ32" s="21"/>
      <c r="JA32" s="21"/>
      <c r="JB32" s="21"/>
      <c r="JC32" s="21"/>
      <c r="JD32" s="21"/>
      <c r="JE32" s="21"/>
      <c r="JF32" s="21"/>
      <c r="JG32" s="21"/>
      <c r="JH32" s="21"/>
      <c r="JI32" s="21"/>
      <c r="JJ32" s="21"/>
      <c r="JK32" s="21"/>
      <c r="JL32" s="21"/>
      <c r="JM32" s="21"/>
      <c r="JN32" s="21"/>
      <c r="JO32" s="21"/>
      <c r="JP32" s="21"/>
      <c r="JQ32" s="21"/>
      <c r="JR32" s="21"/>
      <c r="JS32" s="21"/>
      <c r="JT32" s="21"/>
      <c r="JU32" s="21"/>
      <c r="JV32" s="21"/>
      <c r="JW32" s="21"/>
      <c r="JX32" s="21"/>
      <c r="JY32" s="21"/>
      <c r="JZ32" s="21"/>
      <c r="KA32" s="21"/>
      <c r="KB32" s="21"/>
      <c r="KC32" s="139"/>
      <c r="KD32" s="21"/>
      <c r="KE32" s="21"/>
      <c r="KF32" s="21"/>
      <c r="KG32" s="21"/>
      <c r="KH32" s="21"/>
      <c r="KI32" s="21"/>
      <c r="KJ32" s="21"/>
      <c r="KK32" s="21"/>
      <c r="KL32" s="21"/>
      <c r="KM32" s="21"/>
      <c r="KN32" s="21"/>
      <c r="KO32" s="21"/>
      <c r="KP32" s="21"/>
      <c r="KQ32" s="21"/>
      <c r="KR32" s="21"/>
      <c r="KS32" s="21"/>
      <c r="KT32" s="21"/>
      <c r="KU32" s="21"/>
      <c r="KV32" s="21"/>
      <c r="KW32" s="21"/>
      <c r="KX32" s="21"/>
      <c r="KY32" s="21"/>
      <c r="KZ32" s="21"/>
      <c r="LA32" s="21"/>
      <c r="LB32" s="21"/>
      <c r="LC32" s="21"/>
      <c r="LD32" s="21"/>
      <c r="LE32" s="21"/>
      <c r="LF32" s="21"/>
      <c r="LG32" s="21"/>
      <c r="LH32" s="21"/>
      <c r="LI32" s="21"/>
      <c r="LJ32" s="21"/>
      <c r="LK32" s="21"/>
      <c r="LL32" s="21"/>
      <c r="LM32" s="21"/>
      <c r="LN32" s="21"/>
      <c r="LO32" s="21"/>
      <c r="LP32" s="21"/>
      <c r="LQ32" s="21"/>
      <c r="LR32" s="21"/>
      <c r="LS32" s="21"/>
      <c r="LT32" s="21"/>
      <c r="LU32" s="21"/>
      <c r="LV32" s="21"/>
      <c r="LW32" s="21"/>
      <c r="LX32" s="21"/>
      <c r="LY32" s="21"/>
      <c r="LZ32" s="21"/>
      <c r="MA32" s="21"/>
      <c r="MB32" s="21"/>
      <c r="MC32" s="21"/>
      <c r="MD32" s="21"/>
      <c r="ME32" s="21"/>
      <c r="MF32" s="21"/>
      <c r="MG32" s="21"/>
      <c r="MH32" s="21"/>
      <c r="MI32" s="21"/>
      <c r="MJ32" s="21"/>
      <c r="MK32" s="21"/>
      <c r="ML32" s="21"/>
      <c r="MM32" s="21"/>
      <c r="MN32" s="21"/>
      <c r="MO32" s="21"/>
      <c r="MP32" s="21"/>
      <c r="MQ32" s="21"/>
      <c r="MR32" s="21"/>
      <c r="MS32" s="21"/>
      <c r="MT32" s="21"/>
      <c r="MU32" s="21"/>
      <c r="MV32" s="21"/>
      <c r="MW32" s="21"/>
      <c r="MX32" s="21"/>
      <c r="MY32" s="21"/>
      <c r="MZ32" s="21"/>
      <c r="NA32" s="21"/>
      <c r="NB32" s="21"/>
      <c r="NC32" s="21"/>
      <c r="ND32" s="21"/>
      <c r="NE32" s="21"/>
      <c r="NF32" s="21"/>
      <c r="NG32" s="21"/>
      <c r="NH32" s="21"/>
      <c r="NI32" s="21"/>
      <c r="NJ32" s="21"/>
      <c r="NK32" s="21"/>
      <c r="NL32" s="21"/>
      <c r="NM32" s="21"/>
      <c r="NN32" s="21"/>
      <c r="NO32" s="21"/>
      <c r="NP32" s="21"/>
      <c r="NQ32" s="21"/>
      <c r="NR32" s="21"/>
      <c r="NS32" s="21"/>
      <c r="NT32" s="21"/>
      <c r="NU32" s="21"/>
      <c r="NV32" s="21"/>
      <c r="NW32" s="21"/>
      <c r="NX32" s="21"/>
      <c r="NY32" s="21"/>
      <c r="NZ32" s="21"/>
      <c r="OA32" s="21"/>
      <c r="OB32" s="21"/>
      <c r="OC32" s="21"/>
      <c r="OD32" s="21"/>
      <c r="OE32" s="21"/>
      <c r="OF32" s="21"/>
      <c r="OG32" s="21"/>
      <c r="OH32" s="21"/>
      <c r="OI32" s="21"/>
      <c r="OJ32" s="21"/>
      <c r="OK32" s="21"/>
      <c r="OL32" s="21"/>
      <c r="OM32" s="21"/>
      <c r="ON32" s="21"/>
      <c r="OO32" s="21"/>
      <c r="OP32" s="21"/>
      <c r="OQ32" s="21"/>
      <c r="PQ32" s="21"/>
      <c r="PR32" s="21"/>
      <c r="PS32" s="21"/>
      <c r="PT32" s="21"/>
      <c r="PU32" s="21"/>
      <c r="PV32" s="21"/>
      <c r="PW32" s="21"/>
      <c r="PX32" s="21"/>
      <c r="PY32" s="21"/>
      <c r="PZ32" s="21"/>
      <c r="QA32" s="21"/>
      <c r="QB32" s="21"/>
      <c r="QC32" s="21"/>
      <c r="QD32" s="21"/>
      <c r="QE32" s="21"/>
      <c r="QF32" s="21"/>
      <c r="QG32" s="21"/>
      <c r="QH32" s="21"/>
      <c r="QI32" s="21"/>
      <c r="QJ32" s="21"/>
      <c r="QK32" s="21"/>
      <c r="QL32" s="21"/>
      <c r="QM32" s="21"/>
      <c r="QN32" s="21"/>
      <c r="QO32" s="21"/>
      <c r="QP32" s="21"/>
      <c r="QQ32" s="21"/>
      <c r="QR32" s="21"/>
      <c r="QS32" s="21"/>
      <c r="QT32" s="21"/>
      <c r="QU32" s="21"/>
      <c r="QV32" s="21"/>
      <c r="QW32" s="21"/>
      <c r="QX32" s="21"/>
      <c r="QY32" s="21"/>
      <c r="QZ32" s="21"/>
      <c r="RA32" s="21"/>
      <c r="RB32" s="21"/>
      <c r="RC32" s="21"/>
      <c r="RD32" s="21"/>
      <c r="RE32" s="21"/>
      <c r="RF32" s="21"/>
      <c r="RG32" s="21"/>
      <c r="RH32" s="21"/>
      <c r="RI32" s="21"/>
      <c r="RJ32" s="21"/>
      <c r="RK32" s="21"/>
      <c r="RL32" s="21"/>
      <c r="RM32" s="21"/>
      <c r="RN32" s="21"/>
      <c r="RO32" s="21"/>
      <c r="RP32" s="21"/>
      <c r="RQ32" s="21"/>
      <c r="RR32" s="21"/>
      <c r="RS32" s="21"/>
      <c r="RT32" s="21"/>
      <c r="RU32" s="21"/>
      <c r="RV32" s="21"/>
      <c r="RW32" s="21"/>
      <c r="RX32" s="21"/>
      <c r="RY32" s="21"/>
      <c r="RZ32" s="21"/>
      <c r="SA32" s="21"/>
      <c r="SB32" s="21"/>
      <c r="SC32" s="21"/>
      <c r="SD32" s="21"/>
      <c r="SE32" s="21"/>
      <c r="SF32" s="21"/>
      <c r="SG32" s="21"/>
      <c r="SH32" s="21"/>
      <c r="SI32" s="21"/>
      <c r="SJ32" s="21"/>
      <c r="SK32" s="21"/>
      <c r="SL32" s="21"/>
      <c r="SM32" s="21"/>
      <c r="SN32" s="21"/>
      <c r="SO32" s="21"/>
      <c r="SP32" s="21"/>
      <c r="SQ32" s="21"/>
      <c r="SR32" s="21"/>
      <c r="SS32" s="21"/>
      <c r="ST32" s="21"/>
      <c r="SU32" s="21"/>
      <c r="SV32" s="21"/>
      <c r="SW32" s="21"/>
      <c r="SX32" s="21"/>
      <c r="SY32" s="21"/>
      <c r="SZ32" s="21"/>
      <c r="TA32" s="21"/>
      <c r="TB32" s="21"/>
      <c r="TC32" s="21"/>
      <c r="TD32" s="21"/>
      <c r="TE32" s="21"/>
      <c r="TF32" s="21"/>
      <c r="TG32" s="21"/>
      <c r="TH32" s="21"/>
      <c r="TI32" s="21"/>
      <c r="TJ32" s="21"/>
      <c r="TK32" s="21"/>
      <c r="TL32" s="21"/>
      <c r="TM32" s="21"/>
      <c r="TN32" s="21"/>
      <c r="TO32" s="21"/>
      <c r="TP32" s="21"/>
      <c r="TQ32" s="21"/>
      <c r="TR32" s="21"/>
      <c r="TS32" s="21"/>
      <c r="TT32" s="21"/>
      <c r="TU32" s="21"/>
      <c r="TV32" s="21"/>
      <c r="TW32" s="21"/>
      <c r="TX32" s="21"/>
      <c r="TY32" s="21"/>
      <c r="TZ32" s="21"/>
      <c r="UA32" s="21"/>
      <c r="UB32" s="21"/>
      <c r="UC32" s="21"/>
      <c r="UD32" s="21"/>
      <c r="UE32" s="21"/>
      <c r="UF32" s="21"/>
      <c r="UG32" s="21"/>
      <c r="UH32" s="21"/>
      <c r="UI32" s="21"/>
      <c r="UJ32" s="21"/>
      <c r="UK32" s="21"/>
      <c r="UL32" s="21"/>
      <c r="UM32" s="21"/>
      <c r="UN32" s="21"/>
      <c r="UO32" s="21"/>
      <c r="UP32" s="21"/>
      <c r="UQ32" s="21"/>
      <c r="UR32" s="21"/>
      <c r="US32" s="21"/>
      <c r="UT32" s="21"/>
      <c r="UU32" s="21"/>
      <c r="UV32" s="21"/>
      <c r="UW32" s="21"/>
      <c r="UX32" s="21"/>
      <c r="UY32" s="21"/>
      <c r="UZ32" s="21"/>
      <c r="VA32" s="21"/>
      <c r="VB32" s="21"/>
      <c r="VC32" s="21"/>
      <c r="VD32" s="21"/>
      <c r="VE32" s="21"/>
      <c r="VF32" s="21"/>
      <c r="VG32" s="21"/>
      <c r="VH32" s="21"/>
      <c r="VI32" s="21"/>
      <c r="VJ32" s="21"/>
      <c r="VK32" s="21"/>
      <c r="VL32" s="21"/>
      <c r="VM32" s="21"/>
      <c r="VN32" s="21"/>
      <c r="VO32" s="21"/>
      <c r="VP32" s="21"/>
      <c r="VQ32" s="21"/>
      <c r="VR32" s="21"/>
      <c r="VS32" s="21"/>
      <c r="VT32" s="21"/>
      <c r="VU32" s="21"/>
      <c r="VV32" s="21"/>
      <c r="VW32" s="21"/>
      <c r="VX32" s="21"/>
      <c r="VY32" s="21"/>
      <c r="VZ32" s="21"/>
      <c r="WA32" s="21"/>
      <c r="WB32" s="21"/>
      <c r="WC32" s="21"/>
      <c r="WD32" s="21"/>
      <c r="WE32" s="21"/>
      <c r="WF32" s="21"/>
      <c r="WG32" s="21"/>
      <c r="WH32" s="21"/>
      <c r="WI32" s="21"/>
      <c r="WJ32" s="21"/>
      <c r="WK32" s="21"/>
      <c r="WL32" s="21"/>
      <c r="WM32" s="21"/>
      <c r="WN32" s="21"/>
      <c r="WO32" s="21"/>
      <c r="WP32" s="21"/>
      <c r="WQ32" s="21"/>
      <c r="WR32" s="21"/>
      <c r="WS32" s="21"/>
      <c r="WT32" s="21"/>
      <c r="WU32" s="21"/>
      <c r="WV32" s="21"/>
      <c r="WW32" s="21"/>
      <c r="WX32" s="21"/>
      <c r="WY32" s="21"/>
      <c r="WZ32" s="21"/>
      <c r="XA32" s="21"/>
      <c r="XB32" s="21"/>
      <c r="XC32" s="21"/>
      <c r="XD32" s="21"/>
      <c r="XE32" s="21"/>
      <c r="XF32" s="21"/>
      <c r="XG32" s="21"/>
      <c r="XH32" s="21"/>
      <c r="XI32" s="21"/>
      <c r="XJ32" s="21"/>
      <c r="XK32" s="21"/>
      <c r="XL32" s="21"/>
      <c r="XM32" s="21"/>
      <c r="XN32" s="21"/>
      <c r="XO32" s="21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1"/>
      <c r="YV32" s="21"/>
      <c r="YW32" s="21"/>
      <c r="YX32" s="21"/>
      <c r="YY32" s="21"/>
      <c r="YZ32" s="21"/>
      <c r="ZA32" s="21"/>
      <c r="ZB32" s="21"/>
      <c r="ZC32" s="21"/>
      <c r="ZD32" s="21"/>
      <c r="ZE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  <c r="IY33" s="21"/>
      <c r="IZ33" s="21"/>
      <c r="JA33" s="21"/>
      <c r="JB33" s="21"/>
      <c r="JC33" s="21"/>
      <c r="JD33" s="21"/>
      <c r="JE33" s="21"/>
      <c r="JF33" s="21"/>
      <c r="JG33" s="21"/>
      <c r="JH33" s="21"/>
      <c r="JI33" s="21"/>
      <c r="JJ33" s="21"/>
      <c r="JK33" s="21"/>
      <c r="JL33" s="21"/>
      <c r="JM33" s="21"/>
      <c r="JN33" s="21"/>
      <c r="JO33" s="21"/>
      <c r="JP33" s="21"/>
      <c r="JQ33" s="21"/>
      <c r="JR33" s="21"/>
      <c r="JS33" s="21"/>
      <c r="JT33" s="21"/>
      <c r="JU33" s="21"/>
      <c r="JV33" s="21"/>
      <c r="JW33" s="21"/>
      <c r="JX33" s="21"/>
      <c r="JY33" s="21"/>
      <c r="JZ33" s="21"/>
      <c r="KA33" s="21"/>
      <c r="KB33" s="21"/>
      <c r="KC33" s="139"/>
      <c r="KD33" s="21"/>
      <c r="KE33" s="21"/>
      <c r="KF33" s="21"/>
      <c r="KG33" s="21"/>
      <c r="KH33" s="21"/>
      <c r="KI33" s="21"/>
      <c r="KJ33" s="21"/>
      <c r="KK33" s="21"/>
      <c r="KL33" s="21"/>
      <c r="KM33" s="21"/>
      <c r="KN33" s="21"/>
      <c r="KO33" s="21"/>
      <c r="KP33" s="21"/>
      <c r="KQ33" s="21"/>
      <c r="KR33" s="21"/>
      <c r="KS33" s="21"/>
      <c r="KT33" s="21"/>
      <c r="KU33" s="21"/>
      <c r="KV33" s="21"/>
      <c r="KW33" s="21"/>
      <c r="KX33" s="21"/>
      <c r="KY33" s="21"/>
      <c r="KZ33" s="21"/>
      <c r="LA33" s="21"/>
      <c r="LB33" s="21"/>
      <c r="LC33" s="21"/>
      <c r="LD33" s="21"/>
      <c r="LE33" s="21"/>
      <c r="LF33" s="21"/>
      <c r="LG33" s="21"/>
      <c r="LH33" s="21"/>
      <c r="LI33" s="21"/>
      <c r="LJ33" s="21"/>
      <c r="LK33" s="21"/>
      <c r="LL33" s="21"/>
      <c r="LM33" s="21"/>
      <c r="LN33" s="21"/>
      <c r="LO33" s="21"/>
      <c r="LP33" s="21"/>
      <c r="LQ33" s="21"/>
      <c r="LR33" s="21"/>
      <c r="LS33" s="21"/>
      <c r="LT33" s="21"/>
      <c r="LU33" s="21"/>
      <c r="LV33" s="21"/>
      <c r="LW33" s="21"/>
      <c r="LX33" s="21"/>
      <c r="LY33" s="21"/>
      <c r="LZ33" s="21"/>
      <c r="MA33" s="21"/>
      <c r="MB33" s="21"/>
      <c r="MC33" s="21"/>
      <c r="MD33" s="21"/>
      <c r="ME33" s="21"/>
      <c r="MF33" s="21"/>
      <c r="MG33" s="21"/>
      <c r="MH33" s="21"/>
      <c r="MI33" s="21"/>
      <c r="MJ33" s="21"/>
      <c r="MK33" s="21"/>
      <c r="ML33" s="21"/>
      <c r="MM33" s="21"/>
      <c r="MN33" s="21"/>
      <c r="MO33" s="21"/>
      <c r="MP33" s="21"/>
      <c r="MQ33" s="21"/>
      <c r="MR33" s="21"/>
      <c r="MS33" s="21"/>
      <c r="MT33" s="21"/>
      <c r="MU33" s="21"/>
      <c r="MV33" s="21"/>
      <c r="MW33" s="21"/>
      <c r="MX33" s="21"/>
      <c r="MY33" s="21"/>
      <c r="MZ33" s="21"/>
      <c r="NA33" s="21"/>
      <c r="NB33" s="21"/>
      <c r="NC33" s="21"/>
      <c r="ND33" s="21"/>
      <c r="NE33" s="21"/>
      <c r="NF33" s="21"/>
      <c r="NG33" s="21"/>
      <c r="NH33" s="21"/>
      <c r="NI33" s="21"/>
      <c r="NJ33" s="21"/>
      <c r="NK33" s="21"/>
      <c r="NL33" s="21"/>
      <c r="NM33" s="21"/>
      <c r="NN33" s="21"/>
      <c r="NO33" s="21"/>
      <c r="NP33" s="21"/>
      <c r="NQ33" s="21"/>
      <c r="NR33" s="21"/>
      <c r="NS33" s="21"/>
      <c r="NT33" s="21"/>
      <c r="NU33" s="21"/>
      <c r="NV33" s="21"/>
      <c r="NW33" s="21"/>
      <c r="NX33" s="21"/>
      <c r="NY33" s="21"/>
      <c r="NZ33" s="21"/>
      <c r="OA33" s="21"/>
      <c r="OB33" s="21"/>
      <c r="OC33" s="21"/>
      <c r="OD33" s="21"/>
      <c r="OE33" s="21"/>
      <c r="OF33" s="21"/>
      <c r="OG33" s="21"/>
      <c r="OH33" s="21"/>
      <c r="OI33" s="21"/>
      <c r="OJ33" s="21"/>
      <c r="OK33" s="21"/>
      <c r="OL33" s="21"/>
      <c r="OM33" s="21"/>
      <c r="ON33" s="21"/>
      <c r="OO33" s="21"/>
      <c r="OP33" s="21"/>
      <c r="OQ33" s="21"/>
      <c r="PQ33" s="21"/>
      <c r="PR33" s="21"/>
      <c r="PS33" s="21"/>
      <c r="PT33" s="21"/>
      <c r="PU33" s="21"/>
      <c r="PV33" s="21"/>
      <c r="PW33" s="21"/>
      <c r="PX33" s="21"/>
      <c r="PY33" s="21"/>
      <c r="PZ33" s="21"/>
      <c r="QA33" s="21"/>
      <c r="QB33" s="21"/>
      <c r="QC33" s="21"/>
      <c r="QD33" s="21"/>
      <c r="QE33" s="21"/>
      <c r="QF33" s="21"/>
      <c r="QG33" s="21"/>
      <c r="QH33" s="21"/>
      <c r="QI33" s="21"/>
      <c r="QJ33" s="21"/>
      <c r="QK33" s="21"/>
      <c r="QL33" s="21"/>
      <c r="QM33" s="21"/>
      <c r="QN33" s="21"/>
      <c r="QO33" s="21"/>
      <c r="QP33" s="21"/>
      <c r="QQ33" s="21"/>
      <c r="QR33" s="21"/>
      <c r="QS33" s="21"/>
      <c r="QT33" s="21"/>
      <c r="QU33" s="21"/>
      <c r="QV33" s="21"/>
      <c r="QW33" s="21"/>
      <c r="QX33" s="21"/>
      <c r="QY33" s="21"/>
      <c r="QZ33" s="21"/>
      <c r="RA33" s="21"/>
      <c r="RB33" s="21"/>
      <c r="RC33" s="21"/>
      <c r="RD33" s="21"/>
      <c r="RE33" s="21"/>
      <c r="RF33" s="21"/>
      <c r="RG33" s="21"/>
      <c r="RH33" s="21"/>
      <c r="RI33" s="21"/>
      <c r="RJ33" s="21"/>
      <c r="RK33" s="21"/>
      <c r="RL33" s="21"/>
      <c r="RM33" s="21"/>
      <c r="RN33" s="21"/>
      <c r="RO33" s="21"/>
      <c r="RP33" s="21"/>
      <c r="RQ33" s="21"/>
      <c r="RR33" s="21"/>
      <c r="RS33" s="21"/>
      <c r="RT33" s="21"/>
      <c r="RU33" s="21"/>
      <c r="RV33" s="21"/>
      <c r="RW33" s="21"/>
      <c r="RX33" s="21"/>
      <c r="RY33" s="21"/>
      <c r="RZ33" s="21"/>
      <c r="SA33" s="21"/>
      <c r="SB33" s="21"/>
      <c r="SC33" s="21"/>
      <c r="SD33" s="21"/>
      <c r="SE33" s="21"/>
      <c r="SF33" s="21"/>
      <c r="SG33" s="21"/>
      <c r="SH33" s="21"/>
      <c r="SI33" s="21"/>
      <c r="SJ33" s="21"/>
      <c r="SK33" s="21"/>
      <c r="SL33" s="21"/>
      <c r="SM33" s="21"/>
      <c r="SN33" s="21"/>
      <c r="SO33" s="21"/>
      <c r="SP33" s="21"/>
      <c r="SQ33" s="21"/>
      <c r="SR33" s="21"/>
      <c r="SS33" s="21"/>
      <c r="ST33" s="21"/>
      <c r="SU33" s="21"/>
      <c r="SV33" s="21"/>
      <c r="SW33" s="21"/>
      <c r="SX33" s="21"/>
      <c r="SY33" s="21"/>
      <c r="SZ33" s="21"/>
      <c r="TA33" s="21"/>
      <c r="TB33" s="21"/>
      <c r="TC33" s="21"/>
      <c r="TD33" s="21"/>
      <c r="TE33" s="21"/>
      <c r="TF33" s="21"/>
      <c r="TG33" s="21"/>
      <c r="TH33" s="21"/>
      <c r="TI33" s="21"/>
      <c r="TJ33" s="21"/>
      <c r="TK33" s="21"/>
      <c r="TL33" s="21"/>
      <c r="TM33" s="21"/>
      <c r="TN33" s="21"/>
      <c r="TO33" s="21"/>
      <c r="TP33" s="21"/>
      <c r="TQ33" s="21"/>
      <c r="TR33" s="21"/>
      <c r="TS33" s="21"/>
      <c r="TT33" s="21"/>
      <c r="TU33" s="21"/>
      <c r="TV33" s="21"/>
      <c r="TW33" s="21"/>
      <c r="TX33" s="21"/>
      <c r="TY33" s="21"/>
      <c r="TZ33" s="21"/>
      <c r="UA33" s="21"/>
      <c r="UB33" s="21"/>
      <c r="UC33" s="21"/>
      <c r="UD33" s="21"/>
      <c r="UE33" s="21"/>
      <c r="UF33" s="21"/>
      <c r="UG33" s="21"/>
      <c r="UH33" s="21"/>
      <c r="UI33" s="21"/>
      <c r="UJ33" s="21"/>
      <c r="UK33" s="21"/>
      <c r="UL33" s="21"/>
      <c r="UM33" s="21"/>
      <c r="UN33" s="21"/>
      <c r="UO33" s="21"/>
      <c r="UP33" s="21"/>
      <c r="UQ33" s="21"/>
      <c r="UR33" s="21"/>
      <c r="US33" s="21"/>
      <c r="UT33" s="21"/>
      <c r="UU33" s="21"/>
      <c r="UV33" s="21"/>
      <c r="UW33" s="21"/>
      <c r="UX33" s="21"/>
      <c r="UY33" s="21"/>
      <c r="UZ33" s="21"/>
      <c r="VA33" s="21"/>
      <c r="VB33" s="21"/>
      <c r="VC33" s="21"/>
      <c r="VD33" s="21"/>
      <c r="VE33" s="21"/>
      <c r="VF33" s="21"/>
      <c r="VG33" s="21"/>
      <c r="VH33" s="21"/>
      <c r="VI33" s="21"/>
      <c r="VJ33" s="21"/>
      <c r="VK33" s="21"/>
      <c r="VL33" s="21"/>
      <c r="VM33" s="21"/>
      <c r="VN33" s="21"/>
      <c r="VO33" s="21"/>
      <c r="VP33" s="21"/>
      <c r="VQ33" s="21"/>
      <c r="VR33" s="21"/>
      <c r="VS33" s="21"/>
      <c r="VT33" s="21"/>
      <c r="VU33" s="21"/>
      <c r="VV33" s="21"/>
      <c r="VW33" s="21"/>
      <c r="VX33" s="21"/>
      <c r="VY33" s="21"/>
      <c r="VZ33" s="21"/>
      <c r="WA33" s="21"/>
      <c r="WB33" s="21"/>
      <c r="WC33" s="21"/>
      <c r="WD33" s="21"/>
      <c r="WE33" s="21"/>
      <c r="WF33" s="21"/>
      <c r="WG33" s="21"/>
      <c r="WH33" s="21"/>
      <c r="WI33" s="21"/>
      <c r="WJ33" s="21"/>
      <c r="WK33" s="21"/>
      <c r="WL33" s="21"/>
      <c r="WM33" s="21"/>
      <c r="WN33" s="21"/>
      <c r="WO33" s="21"/>
      <c r="WP33" s="21"/>
      <c r="WQ33" s="21"/>
      <c r="WR33" s="21"/>
      <c r="WS33" s="21"/>
      <c r="WT33" s="21"/>
      <c r="WU33" s="21"/>
      <c r="WV33" s="21"/>
      <c r="WW33" s="21"/>
      <c r="WX33" s="21"/>
      <c r="WY33" s="21"/>
      <c r="WZ33" s="21"/>
      <c r="XA33" s="21"/>
      <c r="XB33" s="21"/>
      <c r="XC33" s="21"/>
      <c r="XD33" s="21"/>
      <c r="XE33" s="21"/>
      <c r="XF33" s="21"/>
      <c r="XG33" s="21"/>
      <c r="XH33" s="21"/>
      <c r="XI33" s="21"/>
      <c r="XJ33" s="21"/>
      <c r="XK33" s="21"/>
      <c r="XL33" s="21"/>
      <c r="XM33" s="21"/>
      <c r="XN33" s="21"/>
      <c r="XO33" s="21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1"/>
      <c r="YV33" s="21"/>
      <c r="YW33" s="21"/>
      <c r="YX33" s="21"/>
      <c r="YY33" s="21"/>
      <c r="YZ33" s="21"/>
      <c r="ZA33" s="21"/>
    </row>
  </sheetData>
  <mergeCells count="301">
    <mergeCell ref="SM4:SO4"/>
    <mergeCell ref="SQ4:SS4"/>
    <mergeCell ref="SU4:SW4"/>
    <mergeCell ref="SX4:SY4"/>
    <mergeCell ref="TB4:TC4"/>
    <mergeCell ref="TD4:TF4"/>
    <mergeCell ref="TH4:TK4"/>
    <mergeCell ref="TL4:TM4"/>
    <mergeCell ref="TO4:TR4"/>
    <mergeCell ref="TS4:TU4"/>
    <mergeCell ref="TV4:UD4"/>
    <mergeCell ref="UG4:UI4"/>
    <mergeCell ref="UK4:UL4"/>
    <mergeCell ref="UN4:UP4"/>
    <mergeCell ref="UC5:UF5"/>
    <mergeCell ref="VB5:VC5"/>
    <mergeCell ref="VI5:VJ5"/>
    <mergeCell ref="VW5:VX5"/>
    <mergeCell ref="WG5:WI5"/>
    <mergeCell ref="XJ5:XO5"/>
    <mergeCell ref="XP5:XS5"/>
    <mergeCell ref="AAC5:AAD5"/>
    <mergeCell ref="AAE5:AAG5"/>
    <mergeCell ref="AAH5:AAI5"/>
    <mergeCell ref="AAK5:AAL5"/>
    <mergeCell ref="AAM5:AAN5"/>
    <mergeCell ref="YK5:YM5"/>
    <mergeCell ref="ZO5:ZP5"/>
    <mergeCell ref="ZQ5:ZR5"/>
    <mergeCell ref="ZS5:ZT5"/>
    <mergeCell ref="ZV5:ZW5"/>
    <mergeCell ref="ZY5:ZZ5"/>
    <mergeCell ref="AAA5:AAB5"/>
    <mergeCell ref="HP4:HQ4"/>
    <mergeCell ref="HT4:HU4"/>
    <mergeCell ref="HW4:HX4"/>
    <mergeCell ref="IA4:IB4"/>
    <mergeCell ref="ID4:IE4"/>
    <mergeCell ref="IH4:II4"/>
    <mergeCell ref="IJ4:IR4"/>
    <mergeCell ref="IV4:IW4"/>
    <mergeCell ref="IY4:IZ4"/>
    <mergeCell ref="JC4:JD4"/>
    <mergeCell ref="JF4:JG4"/>
    <mergeCell ref="JJ4:JK4"/>
    <mergeCell ref="JM4:JN4"/>
    <mergeCell ref="JQ4:JR4"/>
    <mergeCell ref="JT4:JU4"/>
    <mergeCell ref="JX4:JY4"/>
    <mergeCell ref="KA4:KB4"/>
    <mergeCell ref="KE4:KF4"/>
    <mergeCell ref="KH4:KI4"/>
    <mergeCell ref="OO4:OW4"/>
    <mergeCell ref="PA4:PB4"/>
    <mergeCell ref="PD4:PE4"/>
    <mergeCell ref="PH4:PJ4"/>
    <mergeCell ref="PK4:PM4"/>
    <mergeCell ref="PO4:PQ4"/>
    <mergeCell ref="PR4:PT4"/>
    <mergeCell ref="PV4:PW4"/>
    <mergeCell ref="PX4:QG4"/>
    <mergeCell ref="QJ4:QK4"/>
    <mergeCell ref="QM4:QN4"/>
    <mergeCell ref="QP4:QS4"/>
    <mergeCell ref="QT4:QU4"/>
    <mergeCell ref="QW4:QZ4"/>
    <mergeCell ref="RA4:RB4"/>
    <mergeCell ref="RD4:RF4"/>
    <mergeCell ref="RG4:RO4"/>
    <mergeCell ref="RS4:RT4"/>
    <mergeCell ref="RV4:RW4"/>
    <mergeCell ref="RZ4:SA4"/>
    <mergeCell ref="SC4:SD4"/>
    <mergeCell ref="SG4:SI4"/>
    <mergeCell ref="SJ4:SK4"/>
    <mergeCell ref="XJ4:XK4"/>
    <mergeCell ref="XT4:XU4"/>
    <mergeCell ref="XW4:XY4"/>
    <mergeCell ref="YA4:YB4"/>
    <mergeCell ref="YD4:YJ4"/>
    <mergeCell ref="YO4:YP4"/>
    <mergeCell ref="ZM4:ZQ4"/>
    <mergeCell ref="AJT4:AJU4"/>
    <mergeCell ref="AJW4:AJX4"/>
    <mergeCell ref="AKA4:AKB4"/>
    <mergeCell ref="AKD4:AKE4"/>
    <mergeCell ref="AKH4:AKI4"/>
    <mergeCell ref="AKJ4:AKR4"/>
    <mergeCell ref="AKV4:AKX4"/>
    <mergeCell ref="AKH5:AKI5"/>
    <mergeCell ref="ALX4:ALY4"/>
    <mergeCell ref="AMA4:AMB4"/>
    <mergeCell ref="AME4:AMF4"/>
    <mergeCell ref="AML4:AMM4"/>
    <mergeCell ref="ANB4:ANQ4"/>
    <mergeCell ref="AMH4:AMI4"/>
    <mergeCell ref="AID4:AIE4"/>
    <mergeCell ref="AHQ6:AIS6"/>
    <mergeCell ref="AIF4:AIP4"/>
    <mergeCell ref="AIR4:AIT4"/>
    <mergeCell ref="AGQ7:AGR7"/>
    <mergeCell ref="AGU7:AGV7"/>
    <mergeCell ref="AIU4:AIV4"/>
    <mergeCell ref="AIY4:AIZ4"/>
    <mergeCell ref="AJB4:AJC4"/>
    <mergeCell ref="AJF4:AJG4"/>
    <mergeCell ref="AJI4:AJJ4"/>
    <mergeCell ref="AJP4:AJQ4"/>
    <mergeCell ref="AJM5:AJN5"/>
    <mergeCell ref="AKY4:AKZ4"/>
    <mergeCell ref="ALC4:ALD4"/>
    <mergeCell ref="ALF4:ALG4"/>
    <mergeCell ref="ALM4:ALN4"/>
    <mergeCell ref="ALT4:ALU4"/>
    <mergeCell ref="ALQ4:ALR4"/>
    <mergeCell ref="ALJ4:ALK4"/>
    <mergeCell ref="ALJ5:ALK5"/>
    <mergeCell ref="ZR4:ZU4"/>
    <mergeCell ref="ZV4:ZY4"/>
    <mergeCell ref="ZZ4:AAA4"/>
    <mergeCell ref="AAB4:AAE4"/>
    <mergeCell ref="AAF4:AAG4"/>
    <mergeCell ref="AAH4:AAI4"/>
    <mergeCell ref="AAJ4:AAK4"/>
    <mergeCell ref="AAL4:AAM4"/>
    <mergeCell ref="AAN4:AAP4"/>
    <mergeCell ref="ABA4:ABR4"/>
    <mergeCell ref="ABX4:ABZ4"/>
    <mergeCell ref="ACF4:ACH4"/>
    <mergeCell ref="ACI4:ACJ4"/>
    <mergeCell ref="ACL4:ACN4"/>
    <mergeCell ref="ACO4:ACX4"/>
    <mergeCell ref="ADA4:ADB4"/>
    <mergeCell ref="ADD4:ADE4"/>
    <mergeCell ref="ADH4:ADJ4"/>
    <mergeCell ref="ADK4:ADL4"/>
    <mergeCell ref="ADN4:ADP4"/>
    <mergeCell ref="ADR4:ADS4"/>
    <mergeCell ref="ADV4:ADW4"/>
    <mergeCell ref="ADX4:AEF4"/>
    <mergeCell ref="AEJ4:AEK4"/>
    <mergeCell ref="AEM4:AEN4"/>
    <mergeCell ref="AEQ4:AES4"/>
    <mergeCell ref="AET4:AEU4"/>
    <mergeCell ref="AEW4:AEY4"/>
    <mergeCell ref="AFA4:AFB4"/>
    <mergeCell ref="AFE4:AFF4"/>
    <mergeCell ref="AFG4:AFO4"/>
    <mergeCell ref="AFS4:AFT4"/>
    <mergeCell ref="AFV4:AFW4"/>
    <mergeCell ref="AFZ4:AGB4"/>
    <mergeCell ref="AGC4:AGD4"/>
    <mergeCell ref="AHE4:AHF4"/>
    <mergeCell ref="AHI4:AHJ4"/>
    <mergeCell ref="AHL4:AHM4"/>
    <mergeCell ref="AHP4:AHR4"/>
    <mergeCell ref="AHT4:AHU4"/>
    <mergeCell ref="AHW4:AHX4"/>
    <mergeCell ref="AHZ4:AIA4"/>
    <mergeCell ref="AGU4:AGV4"/>
    <mergeCell ref="AGU5:AGV5"/>
    <mergeCell ref="AGG4:AGH4"/>
    <mergeCell ref="AGJ4:AGK4"/>
    <mergeCell ref="AGN4:AGO4"/>
    <mergeCell ref="AGQ4:AGR4"/>
    <mergeCell ref="AGX4:AGY4"/>
    <mergeCell ref="AHC4:AHD4"/>
    <mergeCell ref="AGQ5:AGR5"/>
    <mergeCell ref="BR4:BS4"/>
    <mergeCell ref="BR7:BS7"/>
    <mergeCell ref="A25:A26"/>
    <mergeCell ref="CM7:CN7"/>
    <mergeCell ref="DA7:DB7"/>
    <mergeCell ref="DV7:DW7"/>
    <mergeCell ref="EJ7:EK7"/>
    <mergeCell ref="BD8:BE8"/>
    <mergeCell ref="BR8:BS8"/>
    <mergeCell ref="CM8:CN8"/>
    <mergeCell ref="DA8:DB8"/>
    <mergeCell ref="DV8:DW8"/>
    <mergeCell ref="EJ8:EK8"/>
    <mergeCell ref="BD9:BE9"/>
    <mergeCell ref="BR9:BS9"/>
    <mergeCell ref="CM9:CN9"/>
    <mergeCell ref="DA9:DB9"/>
    <mergeCell ref="DV9:DW9"/>
    <mergeCell ref="EJ9:EK9"/>
    <mergeCell ref="BD10:BE10"/>
    <mergeCell ref="BR10:BS10"/>
    <mergeCell ref="CM10:CN10"/>
    <mergeCell ref="DA10:DB10"/>
    <mergeCell ref="DV10:DW10"/>
    <mergeCell ref="EJ10:EK10"/>
    <mergeCell ref="BA4:BC4"/>
    <mergeCell ref="BD4:BE4"/>
    <mergeCell ref="BG4:BI4"/>
    <mergeCell ref="BK4:BL4"/>
    <mergeCell ref="BO4:BQ4"/>
    <mergeCell ref="BV4:BW4"/>
    <mergeCell ref="BD7:BE7"/>
    <mergeCell ref="A1:A3"/>
    <mergeCell ref="Q4:S4"/>
    <mergeCell ref="Y4:AA4"/>
    <mergeCell ref="AE4:AG4"/>
    <mergeCell ref="AI4:AJ4"/>
    <mergeCell ref="AM4:AN4"/>
    <mergeCell ref="AO4:AW4"/>
    <mergeCell ref="BX4:CF4"/>
    <mergeCell ref="CJ4:CL4"/>
    <mergeCell ref="CM4:CN4"/>
    <mergeCell ref="CQ4:CS4"/>
    <mergeCell ref="CT4:CU4"/>
    <mergeCell ref="CX4:CZ4"/>
    <mergeCell ref="DA4:DB4"/>
    <mergeCell ref="DE4:DF4"/>
    <mergeCell ref="DG4:DO4"/>
    <mergeCell ref="DS4:DU4"/>
    <mergeCell ref="DV4:DW4"/>
    <mergeCell ref="DY4:EA4"/>
    <mergeCell ref="EC4:ED4"/>
    <mergeCell ref="EG4:EI4"/>
    <mergeCell ref="EJ4:EK4"/>
    <mergeCell ref="EN4:EO4"/>
    <mergeCell ref="EQ4:ER4"/>
    <mergeCell ref="EU4:EW4"/>
    <mergeCell ref="EZ4:FA4"/>
    <mergeCell ref="FB4:FC4"/>
    <mergeCell ref="FF4:FG4"/>
    <mergeCell ref="EU5:EV5"/>
    <mergeCell ref="FH4:FK4"/>
    <mergeCell ref="FL4:FM4"/>
    <mergeCell ref="FP4:FQ4"/>
    <mergeCell ref="FS4:FT4"/>
    <mergeCell ref="FW4:FX4"/>
    <mergeCell ref="FZ4:GA4"/>
    <mergeCell ref="GC4:GF4"/>
    <mergeCell ref="HM5:HN5"/>
    <mergeCell ref="IH5:II5"/>
    <mergeCell ref="JJ5:JK5"/>
    <mergeCell ref="GH4:GI4"/>
    <mergeCell ref="GK4:GL4"/>
    <mergeCell ref="GN4:GO4"/>
    <mergeCell ref="GR4:GZ4"/>
    <mergeCell ref="HB4:HC4"/>
    <mergeCell ref="HF4:HG4"/>
    <mergeCell ref="HI4:HJ4"/>
    <mergeCell ref="WH14:WI14"/>
    <mergeCell ref="WH16:WI16"/>
    <mergeCell ref="WH17:WI17"/>
    <mergeCell ref="WH25:WI25"/>
    <mergeCell ref="WH24:WI24"/>
    <mergeCell ref="WH7:WI7"/>
    <mergeCell ref="WH8:WI8"/>
    <mergeCell ref="WH9:WI9"/>
    <mergeCell ref="WH10:WI10"/>
    <mergeCell ref="WH11:WI11"/>
    <mergeCell ref="WH12:WI12"/>
    <mergeCell ref="WH13:WI13"/>
    <mergeCell ref="WD4:WE4"/>
    <mergeCell ref="WH4:WI4"/>
    <mergeCell ref="WJ4:WS4"/>
    <mergeCell ref="WV4:WX4"/>
    <mergeCell ref="WY4:WZ4"/>
    <mergeCell ref="XB4:XE4"/>
    <mergeCell ref="XF4:XG4"/>
    <mergeCell ref="UR4:US4"/>
    <mergeCell ref="UU4:UW4"/>
    <mergeCell ref="UY4:VC4"/>
    <mergeCell ref="VF4:VI4"/>
    <mergeCell ref="VM4:VR4"/>
    <mergeCell ref="VT4:VX4"/>
    <mergeCell ref="VZ4:WC4"/>
    <mergeCell ref="XQ7:XR7"/>
    <mergeCell ref="XQ8:XR8"/>
    <mergeCell ref="XQ9:XR9"/>
    <mergeCell ref="XQ10:XR10"/>
    <mergeCell ref="VJ6:VK6"/>
    <mergeCell ref="TD7:TF7"/>
    <mergeCell ref="TS7:TU7"/>
    <mergeCell ref="XJ7:XK7"/>
    <mergeCell ref="TD8:TF8"/>
    <mergeCell ref="UC8:UD8"/>
    <mergeCell ref="XJ8:XK8"/>
    <mergeCell ref="TZ10:UA10"/>
    <mergeCell ref="TZ11:UA11"/>
    <mergeCell ref="TZ16:UA16"/>
    <mergeCell ref="TZ24:UA24"/>
    <mergeCell ref="TZ15:UA15"/>
    <mergeCell ref="TS12:TU12"/>
    <mergeCell ref="TZ12:UA12"/>
    <mergeCell ref="TS13:TU13"/>
    <mergeCell ref="TZ13:UA13"/>
    <mergeCell ref="TS14:TU14"/>
    <mergeCell ref="TZ14:UA14"/>
    <mergeCell ref="TS8:TU8"/>
    <mergeCell ref="TZ8:UA8"/>
    <mergeCell ref="TS9:TU9"/>
    <mergeCell ref="TZ9:UA9"/>
    <mergeCell ref="UC9:UD9"/>
    <mergeCell ref="TS10:TU10"/>
    <mergeCell ref="TS11:TU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8.29"/>
    <col customWidth="1" min="3" max="3" width="3.71"/>
    <col customWidth="1" min="4" max="41" width="6.57"/>
    <col customWidth="1" min="42" max="42" width="3.71"/>
    <col customWidth="1" min="43" max="69" width="7.29"/>
  </cols>
  <sheetData>
    <row r="1" ht="7.5" customHeight="1">
      <c r="A1" s="186"/>
      <c r="B1" s="187"/>
      <c r="C1" s="188"/>
      <c r="D1" s="189"/>
      <c r="E1" s="189"/>
      <c r="F1" s="189"/>
      <c r="G1" s="189"/>
      <c r="H1" s="189"/>
      <c r="I1" s="189"/>
      <c r="J1" s="189"/>
      <c r="K1" s="189"/>
      <c r="L1" s="189"/>
      <c r="M1" s="186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90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</row>
    <row r="2">
      <c r="A2" s="192"/>
      <c r="B2" s="193"/>
      <c r="C2" s="194"/>
      <c r="D2" s="195" t="str">
        <f>HYPERLINK("https://twitter.com/BenCrellin","Created by @BenCrellin in partnership with Fantasy Football Hub")</f>
        <v>Created by @BenCrellin in partnership with Fantasy Football Hub</v>
      </c>
      <c r="E2" s="39"/>
      <c r="F2" s="39"/>
      <c r="G2" s="39"/>
      <c r="H2" s="39"/>
      <c r="I2" s="39"/>
      <c r="J2" s="39"/>
      <c r="K2" s="39"/>
      <c r="L2" s="31"/>
      <c r="M2" s="196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7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</row>
    <row r="3">
      <c r="A3" s="199"/>
      <c r="B3" s="200" t="s">
        <v>134</v>
      </c>
      <c r="C3" s="201"/>
      <c r="D3" s="202">
        <v>1.0</v>
      </c>
      <c r="E3" s="202">
        <v>2.0</v>
      </c>
      <c r="F3" s="202">
        <v>3.0</v>
      </c>
      <c r="G3" s="202">
        <v>4.0</v>
      </c>
      <c r="H3" s="202">
        <v>5.0</v>
      </c>
      <c r="I3" s="202">
        <v>6.0</v>
      </c>
      <c r="J3" s="202">
        <v>7.0</v>
      </c>
      <c r="K3" s="202">
        <v>8.0</v>
      </c>
      <c r="L3" s="202">
        <v>9.0</v>
      </c>
      <c r="M3" s="202">
        <v>10.0</v>
      </c>
      <c r="N3" s="202">
        <v>11.0</v>
      </c>
      <c r="O3" s="202">
        <v>12.0</v>
      </c>
      <c r="P3" s="202">
        <v>13.0</v>
      </c>
      <c r="Q3" s="202">
        <v>14.0</v>
      </c>
      <c r="R3" s="202">
        <v>15.0</v>
      </c>
      <c r="S3" s="202">
        <v>16.0</v>
      </c>
      <c r="T3" s="202">
        <v>17.0</v>
      </c>
      <c r="U3" s="202">
        <v>18.0</v>
      </c>
      <c r="V3" s="202">
        <v>19.0</v>
      </c>
      <c r="W3" s="202">
        <v>20.0</v>
      </c>
      <c r="X3" s="202">
        <v>21.0</v>
      </c>
      <c r="Y3" s="202">
        <v>22.0</v>
      </c>
      <c r="Z3" s="202">
        <v>23.0</v>
      </c>
      <c r="AA3" s="202">
        <v>24.0</v>
      </c>
      <c r="AB3" s="202">
        <v>25.0</v>
      </c>
      <c r="AC3" s="202">
        <v>26.0</v>
      </c>
      <c r="AD3" s="202">
        <v>27.0</v>
      </c>
      <c r="AE3" s="202">
        <v>28.0</v>
      </c>
      <c r="AF3" s="202">
        <v>29.0</v>
      </c>
      <c r="AG3" s="202">
        <v>30.0</v>
      </c>
      <c r="AH3" s="202">
        <v>31.0</v>
      </c>
      <c r="AI3" s="202">
        <v>32.0</v>
      </c>
      <c r="AJ3" s="202">
        <v>33.0</v>
      </c>
      <c r="AK3" s="202">
        <v>34.0</v>
      </c>
      <c r="AL3" s="202">
        <v>35.0</v>
      </c>
      <c r="AM3" s="202">
        <v>36.0</v>
      </c>
      <c r="AN3" s="202">
        <v>37.0</v>
      </c>
      <c r="AO3" s="202">
        <v>38.0</v>
      </c>
      <c r="AP3" s="203"/>
      <c r="AQ3" s="204"/>
      <c r="AR3" s="204"/>
      <c r="AS3" s="204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</row>
    <row r="4">
      <c r="A4" s="199"/>
      <c r="B4" s="205" t="s">
        <v>96</v>
      </c>
      <c r="C4" s="206" t="s">
        <v>135</v>
      </c>
      <c r="D4" s="207" t="s">
        <v>136</v>
      </c>
      <c r="E4" s="208" t="s">
        <v>95</v>
      </c>
      <c r="F4" s="207" t="s">
        <v>137</v>
      </c>
      <c r="G4" s="208" t="s">
        <v>138</v>
      </c>
      <c r="H4" s="207" t="s">
        <v>139</v>
      </c>
      <c r="I4" s="208" t="s">
        <v>98</v>
      </c>
      <c r="J4" s="207" t="s">
        <v>140</v>
      </c>
      <c r="K4" s="208" t="s">
        <v>112</v>
      </c>
      <c r="L4" s="208" t="s">
        <v>99</v>
      </c>
      <c r="M4" s="207" t="s">
        <v>141</v>
      </c>
      <c r="N4" s="208" t="s">
        <v>142</v>
      </c>
      <c r="O4" s="207" t="s">
        <v>143</v>
      </c>
      <c r="P4" s="208" t="s">
        <v>109</v>
      </c>
      <c r="Q4" s="207" t="s">
        <v>144</v>
      </c>
      <c r="R4" s="207" t="s">
        <v>145</v>
      </c>
      <c r="S4" s="208" t="s">
        <v>111</v>
      </c>
      <c r="T4" s="208" t="s">
        <v>107</v>
      </c>
      <c r="U4" s="207" t="s">
        <v>146</v>
      </c>
      <c r="V4" s="207" t="s">
        <v>147</v>
      </c>
      <c r="W4" s="208" t="s">
        <v>93</v>
      </c>
      <c r="X4" s="208" t="s">
        <v>94</v>
      </c>
      <c r="Y4" s="207" t="s">
        <v>148</v>
      </c>
      <c r="Z4" s="208" t="s">
        <v>101</v>
      </c>
      <c r="AA4" s="207" t="s">
        <v>149</v>
      </c>
      <c r="AB4" s="207" t="s">
        <v>150</v>
      </c>
      <c r="AC4" s="208" t="s">
        <v>151</v>
      </c>
      <c r="AD4" s="208" t="s">
        <v>97</v>
      </c>
      <c r="AE4" s="207" t="s">
        <v>152</v>
      </c>
      <c r="AF4" s="208" t="s">
        <v>108</v>
      </c>
      <c r="AG4" s="207" t="s">
        <v>153</v>
      </c>
      <c r="AH4" s="207" t="s">
        <v>154</v>
      </c>
      <c r="AI4" s="208" t="s">
        <v>155</v>
      </c>
      <c r="AJ4" s="207" t="s">
        <v>156</v>
      </c>
      <c r="AK4" s="208" t="s">
        <v>103</v>
      </c>
      <c r="AL4" s="207" t="s">
        <v>157</v>
      </c>
      <c r="AM4" s="208" t="s">
        <v>110</v>
      </c>
      <c r="AN4" s="207" t="s">
        <v>158</v>
      </c>
      <c r="AO4" s="208" t="s">
        <v>100</v>
      </c>
      <c r="AP4" s="209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</row>
    <row r="5">
      <c r="A5" s="199"/>
      <c r="B5" s="210" t="s">
        <v>99</v>
      </c>
      <c r="C5" s="206" t="s">
        <v>135</v>
      </c>
      <c r="D5" s="207" t="s">
        <v>152</v>
      </c>
      <c r="E5" s="208" t="s">
        <v>109</v>
      </c>
      <c r="F5" s="208" t="s">
        <v>151</v>
      </c>
      <c r="G5" s="207" t="s">
        <v>150</v>
      </c>
      <c r="H5" s="208" t="s">
        <v>100</v>
      </c>
      <c r="I5" s="207" t="s">
        <v>144</v>
      </c>
      <c r="J5" s="207" t="s">
        <v>148</v>
      </c>
      <c r="K5" s="208" t="s">
        <v>93</v>
      </c>
      <c r="L5" s="207" t="s">
        <v>159</v>
      </c>
      <c r="M5" s="208" t="s">
        <v>107</v>
      </c>
      <c r="N5" s="207" t="s">
        <v>156</v>
      </c>
      <c r="O5" s="208" t="s">
        <v>155</v>
      </c>
      <c r="P5" s="207" t="s">
        <v>154</v>
      </c>
      <c r="Q5" s="208" t="s">
        <v>94</v>
      </c>
      <c r="R5" s="208" t="s">
        <v>108</v>
      </c>
      <c r="S5" s="207" t="s">
        <v>143</v>
      </c>
      <c r="T5" s="207" t="s">
        <v>147</v>
      </c>
      <c r="U5" s="208" t="s">
        <v>101</v>
      </c>
      <c r="V5" s="208" t="s">
        <v>95</v>
      </c>
      <c r="W5" s="207" t="s">
        <v>146</v>
      </c>
      <c r="X5" s="207" t="s">
        <v>136</v>
      </c>
      <c r="Y5" s="208" t="s">
        <v>103</v>
      </c>
      <c r="Z5" s="207" t="s">
        <v>145</v>
      </c>
      <c r="AA5" s="208" t="s">
        <v>110</v>
      </c>
      <c r="AB5" s="207" t="s">
        <v>158</v>
      </c>
      <c r="AC5" s="208" t="s">
        <v>142</v>
      </c>
      <c r="AD5" s="207" t="s">
        <v>140</v>
      </c>
      <c r="AE5" s="208" t="s">
        <v>111</v>
      </c>
      <c r="AF5" s="207" t="s">
        <v>157</v>
      </c>
      <c r="AG5" s="208" t="s">
        <v>96</v>
      </c>
      <c r="AH5" s="207" t="s">
        <v>149</v>
      </c>
      <c r="AI5" s="208" t="s">
        <v>98</v>
      </c>
      <c r="AJ5" s="208" t="s">
        <v>97</v>
      </c>
      <c r="AK5" s="207" t="s">
        <v>141</v>
      </c>
      <c r="AL5" s="208" t="s">
        <v>138</v>
      </c>
      <c r="AM5" s="207" t="s">
        <v>139</v>
      </c>
      <c r="AN5" s="208" t="s">
        <v>112</v>
      </c>
      <c r="AO5" s="207" t="s">
        <v>137</v>
      </c>
      <c r="AP5" s="209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</row>
    <row r="6">
      <c r="A6" s="199"/>
      <c r="B6" s="210" t="s">
        <v>151</v>
      </c>
      <c r="C6" s="206" t="s">
        <v>135</v>
      </c>
      <c r="D6" s="208" t="s">
        <v>96</v>
      </c>
      <c r="E6" s="207" t="s">
        <v>154</v>
      </c>
      <c r="F6" s="207" t="s">
        <v>153</v>
      </c>
      <c r="G6" s="208" t="s">
        <v>155</v>
      </c>
      <c r="H6" s="207" t="s">
        <v>149</v>
      </c>
      <c r="I6" s="208" t="s">
        <v>97</v>
      </c>
      <c r="J6" s="207" t="s">
        <v>157</v>
      </c>
      <c r="K6" s="208" t="s">
        <v>95</v>
      </c>
      <c r="L6" s="208" t="s">
        <v>108</v>
      </c>
      <c r="M6" s="207" t="s">
        <v>139</v>
      </c>
      <c r="N6" s="208" t="s">
        <v>138</v>
      </c>
      <c r="O6" s="207" t="s">
        <v>158</v>
      </c>
      <c r="P6" s="208" t="s">
        <v>100</v>
      </c>
      <c r="Q6" s="207" t="s">
        <v>148</v>
      </c>
      <c r="R6" s="207" t="s">
        <v>146</v>
      </c>
      <c r="S6" s="208" t="s">
        <v>142</v>
      </c>
      <c r="T6" s="208" t="s">
        <v>103</v>
      </c>
      <c r="U6" s="207" t="s">
        <v>156</v>
      </c>
      <c r="V6" s="207" t="s">
        <v>140</v>
      </c>
      <c r="W6" s="208" t="s">
        <v>94</v>
      </c>
      <c r="X6" s="208" t="s">
        <v>99</v>
      </c>
      <c r="Y6" s="207" t="s">
        <v>143</v>
      </c>
      <c r="Z6" s="208" t="s">
        <v>93</v>
      </c>
      <c r="AA6" s="207" t="s">
        <v>137</v>
      </c>
      <c r="AB6" s="208" t="s">
        <v>112</v>
      </c>
      <c r="AC6" s="207" t="s">
        <v>159</v>
      </c>
      <c r="AD6" s="208" t="s">
        <v>109</v>
      </c>
      <c r="AE6" s="207" t="s">
        <v>147</v>
      </c>
      <c r="AF6" s="208" t="s">
        <v>101</v>
      </c>
      <c r="AG6" s="207" t="s">
        <v>141</v>
      </c>
      <c r="AH6" s="207" t="s">
        <v>150</v>
      </c>
      <c r="AI6" s="208" t="s">
        <v>107</v>
      </c>
      <c r="AJ6" s="207" t="s">
        <v>152</v>
      </c>
      <c r="AK6" s="208" t="s">
        <v>98</v>
      </c>
      <c r="AL6" s="207" t="s">
        <v>144</v>
      </c>
      <c r="AM6" s="208" t="s">
        <v>111</v>
      </c>
      <c r="AN6" s="207" t="s">
        <v>145</v>
      </c>
      <c r="AO6" s="208" t="s">
        <v>110</v>
      </c>
      <c r="AP6" s="209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</row>
    <row r="7">
      <c r="A7" s="199"/>
      <c r="B7" s="210" t="s">
        <v>155</v>
      </c>
      <c r="C7" s="206" t="s">
        <v>135</v>
      </c>
      <c r="D7" s="207" t="s">
        <v>139</v>
      </c>
      <c r="E7" s="208" t="s">
        <v>142</v>
      </c>
      <c r="F7" s="208" t="s">
        <v>100</v>
      </c>
      <c r="G7" s="207" t="s">
        <v>136</v>
      </c>
      <c r="H7" s="208" t="s">
        <v>108</v>
      </c>
      <c r="I7" s="207" t="s">
        <v>154</v>
      </c>
      <c r="J7" s="208" t="s">
        <v>96</v>
      </c>
      <c r="K7" s="207" t="s">
        <v>147</v>
      </c>
      <c r="L7" s="208" t="s">
        <v>94</v>
      </c>
      <c r="M7" s="207" t="s">
        <v>143</v>
      </c>
      <c r="N7" s="208" t="s">
        <v>109</v>
      </c>
      <c r="O7" s="207" t="s">
        <v>153</v>
      </c>
      <c r="P7" s="208" t="s">
        <v>110</v>
      </c>
      <c r="Q7" s="207" t="s">
        <v>157</v>
      </c>
      <c r="R7" s="207" t="s">
        <v>156</v>
      </c>
      <c r="S7" s="208" t="s">
        <v>98</v>
      </c>
      <c r="T7" s="208" t="s">
        <v>93</v>
      </c>
      <c r="U7" s="207" t="s">
        <v>144</v>
      </c>
      <c r="V7" s="208" t="s">
        <v>151</v>
      </c>
      <c r="W7" s="207" t="s">
        <v>150</v>
      </c>
      <c r="X7" s="207" t="s">
        <v>145</v>
      </c>
      <c r="Y7" s="208" t="s">
        <v>112</v>
      </c>
      <c r="Z7" s="207" t="s">
        <v>141</v>
      </c>
      <c r="AA7" s="208" t="s">
        <v>95</v>
      </c>
      <c r="AB7" s="207" t="s">
        <v>152</v>
      </c>
      <c r="AC7" s="208" t="s">
        <v>101</v>
      </c>
      <c r="AD7" s="208" t="s">
        <v>99</v>
      </c>
      <c r="AE7" s="207" t="s">
        <v>158</v>
      </c>
      <c r="AF7" s="208" t="s">
        <v>97</v>
      </c>
      <c r="AG7" s="207" t="s">
        <v>137</v>
      </c>
      <c r="AH7" s="208" t="s">
        <v>138</v>
      </c>
      <c r="AI7" s="207" t="s">
        <v>159</v>
      </c>
      <c r="AJ7" s="207" t="s">
        <v>148</v>
      </c>
      <c r="AK7" s="208" t="s">
        <v>111</v>
      </c>
      <c r="AL7" s="207" t="s">
        <v>149</v>
      </c>
      <c r="AM7" s="208" t="s">
        <v>103</v>
      </c>
      <c r="AN7" s="207" t="s">
        <v>146</v>
      </c>
      <c r="AO7" s="208" t="s">
        <v>107</v>
      </c>
      <c r="AP7" s="209"/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</row>
    <row r="8">
      <c r="A8" s="199"/>
      <c r="B8" s="210" t="s">
        <v>101</v>
      </c>
      <c r="C8" s="206" t="s">
        <v>135</v>
      </c>
      <c r="D8" s="208" t="s">
        <v>155</v>
      </c>
      <c r="E8" s="207" t="s">
        <v>143</v>
      </c>
      <c r="F8" s="208" t="s">
        <v>110</v>
      </c>
      <c r="G8" s="207" t="s">
        <v>145</v>
      </c>
      <c r="H8" s="208" t="s">
        <v>96</v>
      </c>
      <c r="I8" s="207" t="s">
        <v>141</v>
      </c>
      <c r="J8" s="208" t="s">
        <v>138</v>
      </c>
      <c r="K8" s="207" t="s">
        <v>137</v>
      </c>
      <c r="L8" s="207" t="s">
        <v>156</v>
      </c>
      <c r="M8" s="208" t="s">
        <v>151</v>
      </c>
      <c r="N8" s="207" t="s">
        <v>150</v>
      </c>
      <c r="O8" s="208" t="s">
        <v>112</v>
      </c>
      <c r="P8" s="208" t="s">
        <v>98</v>
      </c>
      <c r="Q8" s="207" t="s">
        <v>149</v>
      </c>
      <c r="R8" s="207" t="s">
        <v>158</v>
      </c>
      <c r="S8" s="208" t="s">
        <v>107</v>
      </c>
      <c r="T8" s="208" t="s">
        <v>142</v>
      </c>
      <c r="U8" s="207" t="s">
        <v>153</v>
      </c>
      <c r="V8" s="208" t="s">
        <v>100</v>
      </c>
      <c r="W8" s="207" t="s">
        <v>144</v>
      </c>
      <c r="X8" s="207" t="s">
        <v>146</v>
      </c>
      <c r="Y8" s="208" t="s">
        <v>108</v>
      </c>
      <c r="Z8" s="207" t="s">
        <v>159</v>
      </c>
      <c r="AA8" s="208" t="s">
        <v>103</v>
      </c>
      <c r="AB8" s="208" t="s">
        <v>97</v>
      </c>
      <c r="AC8" s="207" t="s">
        <v>140</v>
      </c>
      <c r="AD8" s="207" t="s">
        <v>154</v>
      </c>
      <c r="AE8" s="208" t="s">
        <v>95</v>
      </c>
      <c r="AF8" s="207" t="s">
        <v>136</v>
      </c>
      <c r="AG8" s="208" t="s">
        <v>111</v>
      </c>
      <c r="AH8" s="208" t="s">
        <v>94</v>
      </c>
      <c r="AI8" s="207" t="s">
        <v>147</v>
      </c>
      <c r="AJ8" s="207" t="s">
        <v>157</v>
      </c>
      <c r="AK8" s="208" t="s">
        <v>93</v>
      </c>
      <c r="AL8" s="207" t="s">
        <v>152</v>
      </c>
      <c r="AM8" s="208" t="s">
        <v>99</v>
      </c>
      <c r="AN8" s="207" t="s">
        <v>148</v>
      </c>
      <c r="AO8" s="208" t="s">
        <v>109</v>
      </c>
      <c r="AP8" s="209"/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</row>
    <row r="9">
      <c r="A9" s="199"/>
      <c r="B9" s="210" t="s">
        <v>95</v>
      </c>
      <c r="C9" s="206" t="s">
        <v>135</v>
      </c>
      <c r="D9" s="208" t="s">
        <v>112</v>
      </c>
      <c r="E9" s="207" t="s">
        <v>159</v>
      </c>
      <c r="F9" s="207" t="s">
        <v>143</v>
      </c>
      <c r="G9" s="208" t="s">
        <v>99</v>
      </c>
      <c r="H9" s="207" t="s">
        <v>148</v>
      </c>
      <c r="I9" s="208" t="s">
        <v>94</v>
      </c>
      <c r="J9" s="208" t="s">
        <v>111</v>
      </c>
      <c r="K9" s="207" t="s">
        <v>136</v>
      </c>
      <c r="L9" s="208" t="s">
        <v>138</v>
      </c>
      <c r="M9" s="207" t="s">
        <v>158</v>
      </c>
      <c r="N9" s="208" t="s">
        <v>101</v>
      </c>
      <c r="O9" s="207" t="s">
        <v>141</v>
      </c>
      <c r="P9" s="208" t="s">
        <v>103</v>
      </c>
      <c r="Q9" s="207" t="s">
        <v>152</v>
      </c>
      <c r="R9" s="207" t="s">
        <v>157</v>
      </c>
      <c r="S9" s="208" t="s">
        <v>110</v>
      </c>
      <c r="T9" s="208" t="s">
        <v>100</v>
      </c>
      <c r="U9" s="207" t="s">
        <v>149</v>
      </c>
      <c r="V9" s="207" t="s">
        <v>153</v>
      </c>
      <c r="W9" s="208" t="s">
        <v>155</v>
      </c>
      <c r="X9" s="208" t="s">
        <v>97</v>
      </c>
      <c r="Y9" s="207" t="s">
        <v>137</v>
      </c>
      <c r="Z9" s="208" t="s">
        <v>98</v>
      </c>
      <c r="AA9" s="207" t="s">
        <v>140</v>
      </c>
      <c r="AB9" s="208" t="s">
        <v>96</v>
      </c>
      <c r="AC9" s="207" t="s">
        <v>154</v>
      </c>
      <c r="AD9" s="208" t="s">
        <v>108</v>
      </c>
      <c r="AE9" s="207" t="s">
        <v>139</v>
      </c>
      <c r="AF9" s="208" t="s">
        <v>109</v>
      </c>
      <c r="AG9" s="207" t="s">
        <v>147</v>
      </c>
      <c r="AH9" s="208" t="s">
        <v>151</v>
      </c>
      <c r="AI9" s="207" t="s">
        <v>156</v>
      </c>
      <c r="AJ9" s="207" t="s">
        <v>146</v>
      </c>
      <c r="AK9" s="208" t="s">
        <v>107</v>
      </c>
      <c r="AL9" s="207" t="s">
        <v>145</v>
      </c>
      <c r="AM9" s="208" t="s">
        <v>93</v>
      </c>
      <c r="AN9" s="207" t="s">
        <v>144</v>
      </c>
      <c r="AO9" s="208" t="s">
        <v>142</v>
      </c>
      <c r="AP9" s="209"/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</row>
    <row r="10">
      <c r="A10" s="199"/>
      <c r="B10" s="210" t="s">
        <v>112</v>
      </c>
      <c r="C10" s="206" t="s">
        <v>135</v>
      </c>
      <c r="D10" s="207" t="s">
        <v>150</v>
      </c>
      <c r="E10" s="208" t="s">
        <v>151</v>
      </c>
      <c r="F10" s="207" t="s">
        <v>157</v>
      </c>
      <c r="G10" s="208" t="s">
        <v>98</v>
      </c>
      <c r="H10" s="207" t="s">
        <v>143</v>
      </c>
      <c r="I10" s="208" t="s">
        <v>155</v>
      </c>
      <c r="J10" s="208" t="s">
        <v>108</v>
      </c>
      <c r="K10" s="207" t="s">
        <v>159</v>
      </c>
      <c r="L10" s="208" t="s">
        <v>109</v>
      </c>
      <c r="M10" s="207" t="s">
        <v>137</v>
      </c>
      <c r="N10" s="208" t="s">
        <v>93</v>
      </c>
      <c r="O10" s="207" t="s">
        <v>139</v>
      </c>
      <c r="P10" s="208" t="s">
        <v>99</v>
      </c>
      <c r="Q10" s="207" t="s">
        <v>146</v>
      </c>
      <c r="R10" s="207" t="s">
        <v>144</v>
      </c>
      <c r="S10" s="208" t="s">
        <v>100</v>
      </c>
      <c r="T10" s="208" t="s">
        <v>111</v>
      </c>
      <c r="U10" s="207" t="s">
        <v>152</v>
      </c>
      <c r="V10" s="207" t="s">
        <v>148</v>
      </c>
      <c r="W10" s="208" t="s">
        <v>138</v>
      </c>
      <c r="X10" s="208" t="s">
        <v>107</v>
      </c>
      <c r="Y10" s="207" t="s">
        <v>140</v>
      </c>
      <c r="Z10" s="208" t="s">
        <v>97</v>
      </c>
      <c r="AA10" s="207" t="s">
        <v>147</v>
      </c>
      <c r="AB10" s="207" t="s">
        <v>136</v>
      </c>
      <c r="AC10" s="208" t="s">
        <v>95</v>
      </c>
      <c r="AD10" s="208" t="s">
        <v>101</v>
      </c>
      <c r="AE10" s="207" t="s">
        <v>149</v>
      </c>
      <c r="AF10" s="208" t="s">
        <v>94</v>
      </c>
      <c r="AG10" s="207" t="s">
        <v>158</v>
      </c>
      <c r="AH10" s="208" t="s">
        <v>96</v>
      </c>
      <c r="AI10" s="207" t="s">
        <v>141</v>
      </c>
      <c r="AJ10" s="207" t="s">
        <v>145</v>
      </c>
      <c r="AK10" s="208" t="s">
        <v>110</v>
      </c>
      <c r="AL10" s="207" t="s">
        <v>156</v>
      </c>
      <c r="AM10" s="208" t="s">
        <v>142</v>
      </c>
      <c r="AN10" s="207" t="s">
        <v>153</v>
      </c>
      <c r="AO10" s="208" t="s">
        <v>103</v>
      </c>
      <c r="AP10" s="209"/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</row>
    <row r="11">
      <c r="A11" s="199"/>
      <c r="B11" s="210" t="s">
        <v>100</v>
      </c>
      <c r="C11" s="206" t="s">
        <v>135</v>
      </c>
      <c r="D11" s="208" t="s">
        <v>111</v>
      </c>
      <c r="E11" s="207" t="s">
        <v>146</v>
      </c>
      <c r="F11" s="207" t="s">
        <v>140</v>
      </c>
      <c r="G11" s="208" t="s">
        <v>101</v>
      </c>
      <c r="H11" s="207" t="s">
        <v>153</v>
      </c>
      <c r="I11" s="208" t="s">
        <v>138</v>
      </c>
      <c r="J11" s="207" t="s">
        <v>144</v>
      </c>
      <c r="K11" s="208" t="s">
        <v>107</v>
      </c>
      <c r="L11" s="208" t="s">
        <v>142</v>
      </c>
      <c r="M11" s="207" t="s">
        <v>149</v>
      </c>
      <c r="N11" s="208" t="s">
        <v>98</v>
      </c>
      <c r="O11" s="207" t="s">
        <v>137</v>
      </c>
      <c r="P11" s="207" t="s">
        <v>136</v>
      </c>
      <c r="Q11" s="208" t="s">
        <v>97</v>
      </c>
      <c r="R11" s="208" t="s">
        <v>96</v>
      </c>
      <c r="S11" s="207" t="s">
        <v>154</v>
      </c>
      <c r="T11" s="207" t="s">
        <v>150</v>
      </c>
      <c r="U11" s="208" t="s">
        <v>108</v>
      </c>
      <c r="V11" s="207" t="s">
        <v>139</v>
      </c>
      <c r="W11" s="208" t="s">
        <v>109</v>
      </c>
      <c r="X11" s="208" t="s">
        <v>155</v>
      </c>
      <c r="Y11" s="207" t="s">
        <v>147</v>
      </c>
      <c r="Z11" s="208" t="s">
        <v>99</v>
      </c>
      <c r="AA11" s="207" t="s">
        <v>158</v>
      </c>
      <c r="AB11" s="208" t="s">
        <v>110</v>
      </c>
      <c r="AC11" s="207" t="s">
        <v>156</v>
      </c>
      <c r="AD11" s="208" t="s">
        <v>94</v>
      </c>
      <c r="AE11" s="207" t="s">
        <v>148</v>
      </c>
      <c r="AF11" s="208" t="s">
        <v>93</v>
      </c>
      <c r="AG11" s="207" t="s">
        <v>152</v>
      </c>
      <c r="AH11" s="207" t="s">
        <v>157</v>
      </c>
      <c r="AI11" s="208" t="s">
        <v>103</v>
      </c>
      <c r="AJ11" s="208" t="s">
        <v>112</v>
      </c>
      <c r="AK11" s="207" t="s">
        <v>143</v>
      </c>
      <c r="AL11" s="208" t="s">
        <v>95</v>
      </c>
      <c r="AM11" s="207" t="s">
        <v>141</v>
      </c>
      <c r="AN11" s="208" t="s">
        <v>151</v>
      </c>
      <c r="AO11" s="207" t="s">
        <v>159</v>
      </c>
      <c r="AP11" s="209"/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</row>
    <row r="12">
      <c r="A12" s="199"/>
      <c r="B12" s="210" t="s">
        <v>110</v>
      </c>
      <c r="C12" s="206" t="s">
        <v>135</v>
      </c>
      <c r="D12" s="207" t="s">
        <v>144</v>
      </c>
      <c r="E12" s="208" t="s">
        <v>100</v>
      </c>
      <c r="F12" s="207" t="s">
        <v>139</v>
      </c>
      <c r="G12" s="208" t="s">
        <v>97</v>
      </c>
      <c r="H12" s="207" t="s">
        <v>158</v>
      </c>
      <c r="I12" s="208" t="s">
        <v>107</v>
      </c>
      <c r="J12" s="208" t="s">
        <v>142</v>
      </c>
      <c r="K12" s="207" t="s">
        <v>156</v>
      </c>
      <c r="L12" s="208" t="s">
        <v>93</v>
      </c>
      <c r="M12" s="207" t="s">
        <v>147</v>
      </c>
      <c r="N12" s="208" t="s">
        <v>108</v>
      </c>
      <c r="O12" s="207" t="s">
        <v>148</v>
      </c>
      <c r="P12" s="207" t="s">
        <v>140</v>
      </c>
      <c r="Q12" s="208" t="s">
        <v>112</v>
      </c>
      <c r="R12" s="208" t="s">
        <v>151</v>
      </c>
      <c r="S12" s="207" t="s">
        <v>150</v>
      </c>
      <c r="T12" s="207" t="s">
        <v>137</v>
      </c>
      <c r="U12" s="208" t="s">
        <v>96</v>
      </c>
      <c r="V12" s="207" t="s">
        <v>143</v>
      </c>
      <c r="W12" s="208" t="s">
        <v>99</v>
      </c>
      <c r="X12" s="208" t="s">
        <v>101</v>
      </c>
      <c r="Y12" s="207" t="s">
        <v>157</v>
      </c>
      <c r="Z12" s="208" t="s">
        <v>109</v>
      </c>
      <c r="AA12" s="207" t="s">
        <v>153</v>
      </c>
      <c r="AB12" s="207" t="s">
        <v>145</v>
      </c>
      <c r="AC12" s="208" t="s">
        <v>103</v>
      </c>
      <c r="AD12" s="208" t="s">
        <v>98</v>
      </c>
      <c r="AE12" s="207" t="s">
        <v>141</v>
      </c>
      <c r="AF12" s="208" t="s">
        <v>138</v>
      </c>
      <c r="AG12" s="207" t="s">
        <v>149</v>
      </c>
      <c r="AH12" s="208" t="s">
        <v>111</v>
      </c>
      <c r="AI12" s="207" t="s">
        <v>152</v>
      </c>
      <c r="AJ12" s="208" t="s">
        <v>95</v>
      </c>
      <c r="AK12" s="207" t="s">
        <v>154</v>
      </c>
      <c r="AL12" s="208" t="s">
        <v>94</v>
      </c>
      <c r="AM12" s="207" t="s">
        <v>159</v>
      </c>
      <c r="AN12" s="208" t="s">
        <v>155</v>
      </c>
      <c r="AO12" s="207" t="s">
        <v>136</v>
      </c>
      <c r="AP12" s="209"/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</row>
    <row r="13">
      <c r="A13" s="199"/>
      <c r="B13" s="210" t="s">
        <v>108</v>
      </c>
      <c r="C13" s="206" t="s">
        <v>135</v>
      </c>
      <c r="D13" s="208" t="s">
        <v>93</v>
      </c>
      <c r="E13" s="207" t="s">
        <v>157</v>
      </c>
      <c r="F13" s="207" t="s">
        <v>147</v>
      </c>
      <c r="G13" s="208" t="s">
        <v>94</v>
      </c>
      <c r="H13" s="207" t="s">
        <v>140</v>
      </c>
      <c r="I13" s="208" t="s">
        <v>101</v>
      </c>
      <c r="J13" s="207" t="s">
        <v>154</v>
      </c>
      <c r="K13" s="208" t="s">
        <v>103</v>
      </c>
      <c r="L13" s="207" t="s">
        <v>136</v>
      </c>
      <c r="M13" s="208" t="s">
        <v>96</v>
      </c>
      <c r="N13" s="207" t="s">
        <v>146</v>
      </c>
      <c r="O13" s="208" t="s">
        <v>95</v>
      </c>
      <c r="P13" s="208" t="s">
        <v>142</v>
      </c>
      <c r="Q13" s="207" t="s">
        <v>156</v>
      </c>
      <c r="R13" s="207" t="s">
        <v>153</v>
      </c>
      <c r="S13" s="208" t="s">
        <v>109</v>
      </c>
      <c r="T13" s="208" t="s">
        <v>98</v>
      </c>
      <c r="U13" s="207" t="s">
        <v>145</v>
      </c>
      <c r="V13" s="207" t="s">
        <v>137</v>
      </c>
      <c r="W13" s="208" t="s">
        <v>97</v>
      </c>
      <c r="X13" s="208" t="s">
        <v>138</v>
      </c>
      <c r="Y13" s="207" t="s">
        <v>139</v>
      </c>
      <c r="Z13" s="208" t="s">
        <v>155</v>
      </c>
      <c r="AA13" s="207" t="s">
        <v>143</v>
      </c>
      <c r="AB13" s="208" t="s">
        <v>107</v>
      </c>
      <c r="AC13" s="207" t="s">
        <v>149</v>
      </c>
      <c r="AD13" s="207" t="s">
        <v>150</v>
      </c>
      <c r="AE13" s="208" t="s">
        <v>110</v>
      </c>
      <c r="AF13" s="207" t="s">
        <v>159</v>
      </c>
      <c r="AG13" s="208" t="s">
        <v>151</v>
      </c>
      <c r="AH13" s="207" t="s">
        <v>144</v>
      </c>
      <c r="AI13" s="208" t="s">
        <v>112</v>
      </c>
      <c r="AJ13" s="207" t="s">
        <v>158</v>
      </c>
      <c r="AK13" s="208" t="s">
        <v>99</v>
      </c>
      <c r="AL13" s="207" t="s">
        <v>148</v>
      </c>
      <c r="AM13" s="208" t="s">
        <v>100</v>
      </c>
      <c r="AN13" s="207" t="s">
        <v>152</v>
      </c>
      <c r="AO13" s="208" t="s">
        <v>111</v>
      </c>
      <c r="AP13" s="209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</row>
    <row r="14">
      <c r="A14" s="199"/>
      <c r="B14" s="210" t="s">
        <v>97</v>
      </c>
      <c r="C14" s="206" t="s">
        <v>135</v>
      </c>
      <c r="D14" s="207" t="s">
        <v>147</v>
      </c>
      <c r="E14" s="208" t="s">
        <v>101</v>
      </c>
      <c r="F14" s="208" t="s">
        <v>95</v>
      </c>
      <c r="G14" s="207" t="s">
        <v>146</v>
      </c>
      <c r="H14" s="208" t="s">
        <v>112</v>
      </c>
      <c r="I14" s="207" t="s">
        <v>136</v>
      </c>
      <c r="J14" s="208" t="s">
        <v>94</v>
      </c>
      <c r="K14" s="207" t="s">
        <v>152</v>
      </c>
      <c r="L14" s="207" t="s">
        <v>144</v>
      </c>
      <c r="M14" s="208" t="s">
        <v>155</v>
      </c>
      <c r="N14" s="207" t="s">
        <v>157</v>
      </c>
      <c r="O14" s="208" t="s">
        <v>96</v>
      </c>
      <c r="P14" s="208" t="s">
        <v>111</v>
      </c>
      <c r="Q14" s="207" t="s">
        <v>145</v>
      </c>
      <c r="R14" s="207" t="s">
        <v>149</v>
      </c>
      <c r="S14" s="208" t="s">
        <v>99</v>
      </c>
      <c r="T14" s="208" t="s">
        <v>109</v>
      </c>
      <c r="U14" s="207" t="s">
        <v>148</v>
      </c>
      <c r="V14" s="208" t="s">
        <v>110</v>
      </c>
      <c r="W14" s="207" t="s">
        <v>141</v>
      </c>
      <c r="X14" s="207" t="s">
        <v>150</v>
      </c>
      <c r="Y14" s="208" t="s">
        <v>151</v>
      </c>
      <c r="Z14" s="207" t="s">
        <v>154</v>
      </c>
      <c r="AA14" s="208" t="s">
        <v>108</v>
      </c>
      <c r="AB14" s="207" t="s">
        <v>139</v>
      </c>
      <c r="AC14" s="208" t="s">
        <v>138</v>
      </c>
      <c r="AD14" s="207" t="s">
        <v>159</v>
      </c>
      <c r="AE14" s="208" t="s">
        <v>107</v>
      </c>
      <c r="AF14" s="207" t="s">
        <v>140</v>
      </c>
      <c r="AG14" s="208" t="s">
        <v>103</v>
      </c>
      <c r="AH14" s="208" t="s">
        <v>142</v>
      </c>
      <c r="AI14" s="207" t="s">
        <v>137</v>
      </c>
      <c r="AJ14" s="207" t="s">
        <v>153</v>
      </c>
      <c r="AK14" s="208" t="s">
        <v>100</v>
      </c>
      <c r="AL14" s="207" t="s">
        <v>158</v>
      </c>
      <c r="AM14" s="208" t="s">
        <v>98</v>
      </c>
      <c r="AN14" s="207" t="s">
        <v>156</v>
      </c>
      <c r="AO14" s="208" t="s">
        <v>93</v>
      </c>
      <c r="AP14" s="209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</row>
    <row r="15">
      <c r="A15" s="199"/>
      <c r="B15" s="210" t="s">
        <v>94</v>
      </c>
      <c r="C15" s="206" t="s">
        <v>135</v>
      </c>
      <c r="D15" s="207" t="s">
        <v>148</v>
      </c>
      <c r="E15" s="208" t="s">
        <v>138</v>
      </c>
      <c r="F15" s="208" t="s">
        <v>96</v>
      </c>
      <c r="G15" s="207" t="s">
        <v>141</v>
      </c>
      <c r="H15" s="208" t="s">
        <v>111</v>
      </c>
      <c r="I15" s="207" t="s">
        <v>150</v>
      </c>
      <c r="J15" s="207" t="s">
        <v>143</v>
      </c>
      <c r="K15" s="208" t="s">
        <v>101</v>
      </c>
      <c r="L15" s="207" t="s">
        <v>140</v>
      </c>
      <c r="M15" s="208" t="s">
        <v>112</v>
      </c>
      <c r="N15" s="207" t="s">
        <v>144</v>
      </c>
      <c r="O15" s="208" t="s">
        <v>100</v>
      </c>
      <c r="P15" s="208" t="s">
        <v>107</v>
      </c>
      <c r="Q15" s="207" t="s">
        <v>153</v>
      </c>
      <c r="R15" s="207" t="s">
        <v>152</v>
      </c>
      <c r="S15" s="208" t="s">
        <v>93</v>
      </c>
      <c r="T15" s="208" t="s">
        <v>110</v>
      </c>
      <c r="U15" s="207" t="s">
        <v>158</v>
      </c>
      <c r="V15" s="208" t="s">
        <v>108</v>
      </c>
      <c r="W15" s="207" t="s">
        <v>136</v>
      </c>
      <c r="X15" s="207" t="s">
        <v>159</v>
      </c>
      <c r="Y15" s="208" t="s">
        <v>95</v>
      </c>
      <c r="Z15" s="207" t="s">
        <v>156</v>
      </c>
      <c r="AA15" s="208" t="s">
        <v>151</v>
      </c>
      <c r="AB15" s="207" t="s">
        <v>147</v>
      </c>
      <c r="AC15" s="208" t="s">
        <v>98</v>
      </c>
      <c r="AD15" s="207" t="s">
        <v>145</v>
      </c>
      <c r="AE15" s="208" t="s">
        <v>103</v>
      </c>
      <c r="AF15" s="207" t="s">
        <v>154</v>
      </c>
      <c r="AG15" s="208" t="s">
        <v>155</v>
      </c>
      <c r="AH15" s="207" t="s">
        <v>139</v>
      </c>
      <c r="AI15" s="208" t="s">
        <v>97</v>
      </c>
      <c r="AJ15" s="207" t="s">
        <v>149</v>
      </c>
      <c r="AK15" s="208" t="s">
        <v>142</v>
      </c>
      <c r="AL15" s="207" t="s">
        <v>146</v>
      </c>
      <c r="AM15" s="208" t="s">
        <v>109</v>
      </c>
      <c r="AN15" s="207" t="s">
        <v>157</v>
      </c>
      <c r="AO15" s="208" t="s">
        <v>99</v>
      </c>
      <c r="AP15" s="209"/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</row>
    <row r="16">
      <c r="A16" s="199"/>
      <c r="B16" s="210" t="s">
        <v>103</v>
      </c>
      <c r="C16" s="206" t="s">
        <v>135</v>
      </c>
      <c r="D16" s="208" t="s">
        <v>110</v>
      </c>
      <c r="E16" s="207" t="s">
        <v>156</v>
      </c>
      <c r="F16" s="207" t="s">
        <v>149</v>
      </c>
      <c r="G16" s="208" t="s">
        <v>109</v>
      </c>
      <c r="H16" s="207" t="s">
        <v>157</v>
      </c>
      <c r="I16" s="208" t="s">
        <v>99</v>
      </c>
      <c r="J16" s="208" t="s">
        <v>100</v>
      </c>
      <c r="K16" s="207" t="s">
        <v>141</v>
      </c>
      <c r="L16" s="208" t="s">
        <v>97</v>
      </c>
      <c r="M16" s="207" t="s">
        <v>148</v>
      </c>
      <c r="N16" s="208" t="s">
        <v>94</v>
      </c>
      <c r="O16" s="207" t="s">
        <v>152</v>
      </c>
      <c r="P16" s="207" t="s">
        <v>150</v>
      </c>
      <c r="Q16" s="208" t="s">
        <v>96</v>
      </c>
      <c r="R16" s="208" t="s">
        <v>112</v>
      </c>
      <c r="S16" s="207" t="s">
        <v>147</v>
      </c>
      <c r="T16" s="207" t="s">
        <v>136</v>
      </c>
      <c r="U16" s="208" t="s">
        <v>155</v>
      </c>
      <c r="V16" s="207" t="s">
        <v>158</v>
      </c>
      <c r="W16" s="208" t="s">
        <v>101</v>
      </c>
      <c r="X16" s="208" t="s">
        <v>93</v>
      </c>
      <c r="Y16" s="207" t="s">
        <v>153</v>
      </c>
      <c r="Z16" s="208" t="s">
        <v>107</v>
      </c>
      <c r="AA16" s="207" t="s">
        <v>139</v>
      </c>
      <c r="AB16" s="208" t="s">
        <v>111</v>
      </c>
      <c r="AC16" s="207" t="s">
        <v>146</v>
      </c>
      <c r="AD16" s="208" t="s">
        <v>142</v>
      </c>
      <c r="AE16" s="207" t="s">
        <v>137</v>
      </c>
      <c r="AF16" s="208" t="s">
        <v>98</v>
      </c>
      <c r="AG16" s="207" t="s">
        <v>143</v>
      </c>
      <c r="AH16" s="208" t="s">
        <v>108</v>
      </c>
      <c r="AI16" s="207" t="s">
        <v>145</v>
      </c>
      <c r="AJ16" s="208" t="s">
        <v>138</v>
      </c>
      <c r="AK16" s="207" t="s">
        <v>159</v>
      </c>
      <c r="AL16" s="208" t="s">
        <v>151</v>
      </c>
      <c r="AM16" s="207" t="s">
        <v>140</v>
      </c>
      <c r="AN16" s="208" t="s">
        <v>95</v>
      </c>
      <c r="AO16" s="207" t="s">
        <v>154</v>
      </c>
      <c r="AP16" s="209"/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</row>
    <row r="17">
      <c r="A17" s="199"/>
      <c r="B17" s="210" t="s">
        <v>109</v>
      </c>
      <c r="C17" s="206" t="s">
        <v>135</v>
      </c>
      <c r="D17" s="208" t="s">
        <v>107</v>
      </c>
      <c r="E17" s="207" t="s">
        <v>153</v>
      </c>
      <c r="F17" s="208" t="s">
        <v>111</v>
      </c>
      <c r="G17" s="207" t="s">
        <v>144</v>
      </c>
      <c r="H17" s="208" t="s">
        <v>110</v>
      </c>
      <c r="I17" s="207" t="s">
        <v>152</v>
      </c>
      <c r="J17" s="207" t="s">
        <v>149</v>
      </c>
      <c r="K17" s="208" t="s">
        <v>98</v>
      </c>
      <c r="L17" s="207" t="s">
        <v>154</v>
      </c>
      <c r="M17" s="208" t="s">
        <v>95</v>
      </c>
      <c r="N17" s="207" t="s">
        <v>140</v>
      </c>
      <c r="O17" s="208" t="s">
        <v>151</v>
      </c>
      <c r="P17" s="207" t="s">
        <v>159</v>
      </c>
      <c r="Q17" s="208" t="s">
        <v>138</v>
      </c>
      <c r="R17" s="208" t="s">
        <v>101</v>
      </c>
      <c r="S17" s="207" t="s">
        <v>141</v>
      </c>
      <c r="T17" s="207" t="s">
        <v>143</v>
      </c>
      <c r="U17" s="208" t="s">
        <v>94</v>
      </c>
      <c r="V17" s="208" t="s">
        <v>103</v>
      </c>
      <c r="W17" s="207" t="s">
        <v>145</v>
      </c>
      <c r="X17" s="207" t="s">
        <v>156</v>
      </c>
      <c r="Y17" s="208" t="s">
        <v>142</v>
      </c>
      <c r="Z17" s="207" t="s">
        <v>146</v>
      </c>
      <c r="AA17" s="208" t="s">
        <v>100</v>
      </c>
      <c r="AB17" s="208" t="s">
        <v>99</v>
      </c>
      <c r="AC17" s="207" t="s">
        <v>157</v>
      </c>
      <c r="AD17" s="207" t="s">
        <v>136</v>
      </c>
      <c r="AE17" s="208" t="s">
        <v>155</v>
      </c>
      <c r="AF17" s="207" t="s">
        <v>150</v>
      </c>
      <c r="AG17" s="208" t="s">
        <v>112</v>
      </c>
      <c r="AH17" s="207" t="s">
        <v>148</v>
      </c>
      <c r="AI17" s="208" t="s">
        <v>93</v>
      </c>
      <c r="AJ17" s="208" t="s">
        <v>108</v>
      </c>
      <c r="AK17" s="207" t="s">
        <v>147</v>
      </c>
      <c r="AL17" s="208" t="s">
        <v>97</v>
      </c>
      <c r="AM17" s="207" t="s">
        <v>137</v>
      </c>
      <c r="AN17" s="208" t="s">
        <v>96</v>
      </c>
      <c r="AO17" s="207" t="s">
        <v>139</v>
      </c>
      <c r="AP17" s="209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</row>
    <row r="18">
      <c r="A18" s="199"/>
      <c r="B18" s="210" t="s">
        <v>138</v>
      </c>
      <c r="C18" s="206" t="s">
        <v>135</v>
      </c>
      <c r="D18" s="208" t="s">
        <v>97</v>
      </c>
      <c r="E18" s="207" t="s">
        <v>137</v>
      </c>
      <c r="F18" s="208" t="s">
        <v>108</v>
      </c>
      <c r="G18" s="207" t="s">
        <v>159</v>
      </c>
      <c r="H18" s="208" t="s">
        <v>142</v>
      </c>
      <c r="I18" s="207" t="s">
        <v>145</v>
      </c>
      <c r="J18" s="207" t="s">
        <v>139</v>
      </c>
      <c r="K18" s="208" t="s">
        <v>155</v>
      </c>
      <c r="L18" s="207" t="s">
        <v>150</v>
      </c>
      <c r="M18" s="208" t="s">
        <v>110</v>
      </c>
      <c r="N18" s="207" t="s">
        <v>136</v>
      </c>
      <c r="O18" s="208" t="s">
        <v>111</v>
      </c>
      <c r="P18" s="208" t="s">
        <v>93</v>
      </c>
      <c r="Q18" s="207" t="s">
        <v>158</v>
      </c>
      <c r="R18" s="207" t="s">
        <v>148</v>
      </c>
      <c r="S18" s="208" t="s">
        <v>103</v>
      </c>
      <c r="T18" s="208" t="s">
        <v>99</v>
      </c>
      <c r="U18" s="207" t="s">
        <v>157</v>
      </c>
      <c r="V18" s="208" t="s">
        <v>96</v>
      </c>
      <c r="W18" s="207" t="s">
        <v>154</v>
      </c>
      <c r="X18" s="207" t="s">
        <v>141</v>
      </c>
      <c r="Y18" s="208" t="s">
        <v>100</v>
      </c>
      <c r="Z18" s="207" t="s">
        <v>152</v>
      </c>
      <c r="AA18" s="208" t="s">
        <v>112</v>
      </c>
      <c r="AB18" s="208" t="s">
        <v>94</v>
      </c>
      <c r="AC18" s="207" t="s">
        <v>143</v>
      </c>
      <c r="AD18" s="207" t="s">
        <v>156</v>
      </c>
      <c r="AE18" s="208" t="s">
        <v>151</v>
      </c>
      <c r="AF18" s="207" t="s">
        <v>146</v>
      </c>
      <c r="AG18" s="208" t="s">
        <v>95</v>
      </c>
      <c r="AH18" s="207" t="s">
        <v>140</v>
      </c>
      <c r="AI18" s="208" t="s">
        <v>101</v>
      </c>
      <c r="AJ18" s="207" t="s">
        <v>144</v>
      </c>
      <c r="AK18" s="208" t="s">
        <v>109</v>
      </c>
      <c r="AL18" s="207" t="s">
        <v>153</v>
      </c>
      <c r="AM18" s="208" t="s">
        <v>107</v>
      </c>
      <c r="AN18" s="207" t="s">
        <v>149</v>
      </c>
      <c r="AO18" s="208" t="s">
        <v>98</v>
      </c>
      <c r="AP18" s="209"/>
      <c r="AQ18" s="198"/>
      <c r="AR18" s="198"/>
      <c r="AS18" s="198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</row>
    <row r="19">
      <c r="A19" s="199"/>
      <c r="B19" s="210" t="s">
        <v>111</v>
      </c>
      <c r="C19" s="206" t="s">
        <v>135</v>
      </c>
      <c r="D19" s="207" t="s">
        <v>145</v>
      </c>
      <c r="E19" s="208" t="s">
        <v>103</v>
      </c>
      <c r="F19" s="207" t="s">
        <v>158</v>
      </c>
      <c r="G19" s="208" t="s">
        <v>107</v>
      </c>
      <c r="H19" s="207" t="s">
        <v>137</v>
      </c>
      <c r="I19" s="208" t="s">
        <v>93</v>
      </c>
      <c r="J19" s="207" t="s">
        <v>150</v>
      </c>
      <c r="K19" s="208" t="s">
        <v>110</v>
      </c>
      <c r="L19" s="208" t="s">
        <v>101</v>
      </c>
      <c r="M19" s="207" t="s">
        <v>152</v>
      </c>
      <c r="N19" s="208" t="s">
        <v>99</v>
      </c>
      <c r="O19" s="207" t="s">
        <v>147</v>
      </c>
      <c r="P19" s="207" t="s">
        <v>143</v>
      </c>
      <c r="Q19" s="208" t="s">
        <v>108</v>
      </c>
      <c r="R19" s="208" t="s">
        <v>155</v>
      </c>
      <c r="S19" s="207" t="s">
        <v>159</v>
      </c>
      <c r="T19" s="207" t="s">
        <v>154</v>
      </c>
      <c r="U19" s="208" t="s">
        <v>151</v>
      </c>
      <c r="V19" s="207" t="s">
        <v>157</v>
      </c>
      <c r="W19" s="208" t="s">
        <v>98</v>
      </c>
      <c r="X19" s="208" t="s">
        <v>109</v>
      </c>
      <c r="Y19" s="207" t="s">
        <v>149</v>
      </c>
      <c r="Z19" s="208" t="s">
        <v>94</v>
      </c>
      <c r="AA19" s="207" t="s">
        <v>148</v>
      </c>
      <c r="AB19" s="207" t="s">
        <v>144</v>
      </c>
      <c r="AC19" s="208" t="s">
        <v>100</v>
      </c>
      <c r="AD19" s="208" t="s">
        <v>138</v>
      </c>
      <c r="AE19" s="207" t="s">
        <v>153</v>
      </c>
      <c r="AF19" s="208" t="s">
        <v>142</v>
      </c>
      <c r="AG19" s="207" t="s">
        <v>139</v>
      </c>
      <c r="AH19" s="207" t="s">
        <v>146</v>
      </c>
      <c r="AI19" s="208" t="s">
        <v>95</v>
      </c>
      <c r="AJ19" s="208" t="s">
        <v>96</v>
      </c>
      <c r="AK19" s="207" t="s">
        <v>140</v>
      </c>
      <c r="AL19" s="208" t="s">
        <v>112</v>
      </c>
      <c r="AM19" s="207" t="s">
        <v>136</v>
      </c>
      <c r="AN19" s="208" t="s">
        <v>97</v>
      </c>
      <c r="AO19" s="207" t="s">
        <v>141</v>
      </c>
      <c r="AP19" s="209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</row>
    <row r="20">
      <c r="A20" s="199"/>
      <c r="B20" s="210" t="s">
        <v>98</v>
      </c>
      <c r="C20" s="206" t="s">
        <v>135</v>
      </c>
      <c r="D20" s="208" t="s">
        <v>94</v>
      </c>
      <c r="E20" s="207" t="s">
        <v>149</v>
      </c>
      <c r="F20" s="208" t="s">
        <v>142</v>
      </c>
      <c r="G20" s="207" t="s">
        <v>154</v>
      </c>
      <c r="H20" s="208" t="s">
        <v>95</v>
      </c>
      <c r="I20" s="207" t="s">
        <v>159</v>
      </c>
      <c r="J20" s="208" t="s">
        <v>99</v>
      </c>
      <c r="K20" s="207" t="s">
        <v>158</v>
      </c>
      <c r="L20" s="207" t="s">
        <v>157</v>
      </c>
      <c r="M20" s="208" t="s">
        <v>103</v>
      </c>
      <c r="N20" s="207" t="s">
        <v>145</v>
      </c>
      <c r="O20" s="208" t="s">
        <v>110</v>
      </c>
      <c r="P20" s="207" t="s">
        <v>139</v>
      </c>
      <c r="Q20" s="208" t="s">
        <v>151</v>
      </c>
      <c r="R20" s="208" t="s">
        <v>138</v>
      </c>
      <c r="S20" s="207" t="s">
        <v>140</v>
      </c>
      <c r="T20" s="207" t="s">
        <v>141</v>
      </c>
      <c r="U20" s="208" t="s">
        <v>97</v>
      </c>
      <c r="V20" s="208" t="s">
        <v>112</v>
      </c>
      <c r="W20" s="207" t="s">
        <v>156</v>
      </c>
      <c r="X20" s="207" t="s">
        <v>152</v>
      </c>
      <c r="Y20" s="208" t="s">
        <v>96</v>
      </c>
      <c r="Z20" s="207" t="s">
        <v>150</v>
      </c>
      <c r="AA20" s="208" t="s">
        <v>111</v>
      </c>
      <c r="AB20" s="208" t="s">
        <v>93</v>
      </c>
      <c r="AC20" s="207" t="s">
        <v>137</v>
      </c>
      <c r="AD20" s="207" t="s">
        <v>146</v>
      </c>
      <c r="AE20" s="208" t="s">
        <v>100</v>
      </c>
      <c r="AF20" s="207" t="s">
        <v>144</v>
      </c>
      <c r="AG20" s="208" t="s">
        <v>107</v>
      </c>
      <c r="AH20" s="208" t="s">
        <v>109</v>
      </c>
      <c r="AI20" s="207" t="s">
        <v>153</v>
      </c>
      <c r="AJ20" s="208" t="s">
        <v>155</v>
      </c>
      <c r="AK20" s="207" t="s">
        <v>136</v>
      </c>
      <c r="AL20" s="208" t="s">
        <v>108</v>
      </c>
      <c r="AM20" s="207" t="s">
        <v>143</v>
      </c>
      <c r="AN20" s="208" t="s">
        <v>101</v>
      </c>
      <c r="AO20" s="207" t="s">
        <v>147</v>
      </c>
      <c r="AP20" s="209"/>
      <c r="AQ20" s="198"/>
      <c r="AR20" s="198"/>
      <c r="AS20" s="198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198"/>
      <c r="BQ20" s="198"/>
    </row>
    <row r="21">
      <c r="A21" s="199"/>
      <c r="B21" s="210" t="s">
        <v>142</v>
      </c>
      <c r="C21" s="206" t="s">
        <v>135</v>
      </c>
      <c r="D21" s="208" t="s">
        <v>99</v>
      </c>
      <c r="E21" s="207" t="s">
        <v>140</v>
      </c>
      <c r="F21" s="207" t="s">
        <v>148</v>
      </c>
      <c r="G21" s="208" t="s">
        <v>93</v>
      </c>
      <c r="H21" s="207" t="s">
        <v>147</v>
      </c>
      <c r="I21" s="208" t="s">
        <v>109</v>
      </c>
      <c r="J21" s="207" t="s">
        <v>146</v>
      </c>
      <c r="K21" s="208" t="s">
        <v>97</v>
      </c>
      <c r="L21" s="207" t="s">
        <v>145</v>
      </c>
      <c r="M21" s="208" t="s">
        <v>111</v>
      </c>
      <c r="N21" s="207" t="s">
        <v>159</v>
      </c>
      <c r="O21" s="208" t="s">
        <v>103</v>
      </c>
      <c r="P21" s="207" t="s">
        <v>141</v>
      </c>
      <c r="Q21" s="208" t="s">
        <v>95</v>
      </c>
      <c r="R21" s="208" t="s">
        <v>94</v>
      </c>
      <c r="S21" s="207" t="s">
        <v>136</v>
      </c>
      <c r="T21" s="207" t="s">
        <v>139</v>
      </c>
      <c r="U21" s="208" t="s">
        <v>112</v>
      </c>
      <c r="V21" s="207" t="s">
        <v>149</v>
      </c>
      <c r="W21" s="208" t="s">
        <v>107</v>
      </c>
      <c r="X21" s="208" t="s">
        <v>98</v>
      </c>
      <c r="Y21" s="207" t="s">
        <v>158</v>
      </c>
      <c r="Z21" s="208" t="s">
        <v>138</v>
      </c>
      <c r="AA21" s="207" t="s">
        <v>157</v>
      </c>
      <c r="AB21" s="208" t="s">
        <v>155</v>
      </c>
      <c r="AC21" s="207" t="s">
        <v>153</v>
      </c>
      <c r="AD21" s="207" t="s">
        <v>144</v>
      </c>
      <c r="AE21" s="208" t="s">
        <v>96</v>
      </c>
      <c r="AF21" s="207" t="s">
        <v>156</v>
      </c>
      <c r="AG21" s="208" t="s">
        <v>100</v>
      </c>
      <c r="AH21" s="207" t="s">
        <v>143</v>
      </c>
      <c r="AI21" s="208" t="s">
        <v>110</v>
      </c>
      <c r="AJ21" s="208" t="s">
        <v>151</v>
      </c>
      <c r="AK21" s="207" t="s">
        <v>137</v>
      </c>
      <c r="AL21" s="208" t="s">
        <v>101</v>
      </c>
      <c r="AM21" s="207" t="s">
        <v>154</v>
      </c>
      <c r="AN21" s="208" t="s">
        <v>108</v>
      </c>
      <c r="AO21" s="207" t="s">
        <v>150</v>
      </c>
      <c r="AP21" s="209"/>
      <c r="AQ21" s="198"/>
      <c r="AR21" s="198"/>
      <c r="AS21" s="198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</row>
    <row r="22">
      <c r="A22" s="199"/>
      <c r="B22" s="210" t="s">
        <v>107</v>
      </c>
      <c r="C22" s="206" t="s">
        <v>135</v>
      </c>
      <c r="D22" s="207" t="s">
        <v>158</v>
      </c>
      <c r="E22" s="208" t="s">
        <v>108</v>
      </c>
      <c r="F22" s="208" t="s">
        <v>112</v>
      </c>
      <c r="G22" s="207" t="s">
        <v>156</v>
      </c>
      <c r="H22" s="208" t="s">
        <v>103</v>
      </c>
      <c r="I22" s="207" t="s">
        <v>146</v>
      </c>
      <c r="J22" s="208" t="s">
        <v>151</v>
      </c>
      <c r="K22" s="207" t="s">
        <v>145</v>
      </c>
      <c r="L22" s="208" t="s">
        <v>98</v>
      </c>
      <c r="M22" s="207" t="s">
        <v>153</v>
      </c>
      <c r="N22" s="208" t="s">
        <v>97</v>
      </c>
      <c r="O22" s="207" t="s">
        <v>149</v>
      </c>
      <c r="P22" s="207" t="s">
        <v>137</v>
      </c>
      <c r="Q22" s="208" t="s">
        <v>155</v>
      </c>
      <c r="R22" s="208" t="s">
        <v>95</v>
      </c>
      <c r="S22" s="207" t="s">
        <v>139</v>
      </c>
      <c r="T22" s="207" t="s">
        <v>159</v>
      </c>
      <c r="U22" s="208" t="s">
        <v>138</v>
      </c>
      <c r="V22" s="208" t="s">
        <v>111</v>
      </c>
      <c r="W22" s="207" t="s">
        <v>152</v>
      </c>
      <c r="X22" s="207" t="s">
        <v>154</v>
      </c>
      <c r="Y22" s="208" t="s">
        <v>110</v>
      </c>
      <c r="Z22" s="207" t="s">
        <v>144</v>
      </c>
      <c r="AA22" s="208" t="s">
        <v>142</v>
      </c>
      <c r="AB22" s="207" t="s">
        <v>141</v>
      </c>
      <c r="AC22" s="208" t="s">
        <v>109</v>
      </c>
      <c r="AD22" s="208" t="s">
        <v>93</v>
      </c>
      <c r="AE22" s="207" t="s">
        <v>143</v>
      </c>
      <c r="AF22" s="208" t="s">
        <v>99</v>
      </c>
      <c r="AG22" s="207" t="s">
        <v>148</v>
      </c>
      <c r="AH22" s="208" t="s">
        <v>100</v>
      </c>
      <c r="AI22" s="207" t="s">
        <v>136</v>
      </c>
      <c r="AJ22" s="208" t="s">
        <v>101</v>
      </c>
      <c r="AK22" s="207" t="s">
        <v>150</v>
      </c>
      <c r="AL22" s="208" t="s">
        <v>96</v>
      </c>
      <c r="AM22" s="207" t="s">
        <v>147</v>
      </c>
      <c r="AN22" s="208" t="s">
        <v>94</v>
      </c>
      <c r="AO22" s="207" t="s">
        <v>140</v>
      </c>
      <c r="AP22" s="209"/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</row>
    <row r="23">
      <c r="A23" s="199"/>
      <c r="B23" s="211" t="s">
        <v>93</v>
      </c>
      <c r="C23" s="206" t="s">
        <v>135</v>
      </c>
      <c r="D23" s="207" t="s">
        <v>141</v>
      </c>
      <c r="E23" s="208" t="s">
        <v>98</v>
      </c>
      <c r="F23" s="208" t="s">
        <v>103</v>
      </c>
      <c r="G23" s="207" t="s">
        <v>152</v>
      </c>
      <c r="H23" s="208" t="s">
        <v>151</v>
      </c>
      <c r="I23" s="207" t="s">
        <v>156</v>
      </c>
      <c r="J23" s="208" t="s">
        <v>109</v>
      </c>
      <c r="K23" s="207" t="s">
        <v>153</v>
      </c>
      <c r="L23" s="207" t="s">
        <v>146</v>
      </c>
      <c r="M23" s="208" t="s">
        <v>100</v>
      </c>
      <c r="N23" s="207" t="s">
        <v>154</v>
      </c>
      <c r="O23" s="208" t="s">
        <v>107</v>
      </c>
      <c r="P23" s="207" t="s">
        <v>147</v>
      </c>
      <c r="Q23" s="208" t="s">
        <v>101</v>
      </c>
      <c r="R23" s="208" t="s">
        <v>97</v>
      </c>
      <c r="S23" s="207" t="s">
        <v>137</v>
      </c>
      <c r="T23" s="207" t="s">
        <v>140</v>
      </c>
      <c r="U23" s="208" t="s">
        <v>95</v>
      </c>
      <c r="V23" s="208" t="s">
        <v>142</v>
      </c>
      <c r="W23" s="207" t="s">
        <v>159</v>
      </c>
      <c r="X23" s="207" t="s">
        <v>144</v>
      </c>
      <c r="Y23" s="208" t="s">
        <v>111</v>
      </c>
      <c r="Z23" s="207" t="s">
        <v>136</v>
      </c>
      <c r="AA23" s="208" t="s">
        <v>96</v>
      </c>
      <c r="AB23" s="207" t="s">
        <v>148</v>
      </c>
      <c r="AC23" s="208" t="s">
        <v>108</v>
      </c>
      <c r="AD23" s="207" t="s">
        <v>157</v>
      </c>
      <c r="AE23" s="208" t="s">
        <v>112</v>
      </c>
      <c r="AF23" s="207" t="s">
        <v>145</v>
      </c>
      <c r="AG23" s="208" t="s">
        <v>110</v>
      </c>
      <c r="AH23" s="208" t="s">
        <v>99</v>
      </c>
      <c r="AI23" s="207" t="s">
        <v>158</v>
      </c>
      <c r="AJ23" s="208" t="s">
        <v>94</v>
      </c>
      <c r="AK23" s="207" t="s">
        <v>139</v>
      </c>
      <c r="AL23" s="208" t="s">
        <v>155</v>
      </c>
      <c r="AM23" s="207" t="s">
        <v>150</v>
      </c>
      <c r="AN23" s="208" t="s">
        <v>138</v>
      </c>
      <c r="AO23" s="207" t="s">
        <v>143</v>
      </c>
      <c r="AP23" s="209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</row>
    <row r="24">
      <c r="A24" s="212"/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4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</row>
  </sheetData>
  <mergeCells count="1">
    <mergeCell ref="D2:L2"/>
  </mergeCells>
  <conditionalFormatting sqref="D4:AO23">
    <cfRule type="expression" dxfId="0" priority="1">
      <formula>exact(D4,upper(D4))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hidden="1" min="2" max="4" width="3.71"/>
    <col customWidth="1" min="5" max="5" width="8.29"/>
    <col customWidth="1" min="6" max="6" width="3.71"/>
    <col customWidth="1" min="7" max="44" width="6.57"/>
    <col customWidth="1" min="45" max="45" width="3.71"/>
    <col customWidth="1" min="46" max="82" width="7.29"/>
  </cols>
  <sheetData>
    <row r="1">
      <c r="A1" s="186"/>
      <c r="B1" s="187"/>
      <c r="C1" s="187"/>
      <c r="D1" s="187"/>
      <c r="E1" s="187"/>
      <c r="F1" s="188"/>
      <c r="G1" s="189"/>
      <c r="H1" s="189"/>
      <c r="I1" s="189"/>
      <c r="J1" s="189"/>
      <c r="K1" s="189"/>
      <c r="L1" s="189"/>
      <c r="M1" s="189"/>
      <c r="N1" s="189"/>
      <c r="O1" s="189"/>
      <c r="P1" s="186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90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</row>
    <row r="2">
      <c r="A2" s="192"/>
      <c r="B2" s="193"/>
      <c r="C2" s="193"/>
      <c r="D2" s="193"/>
      <c r="E2" s="193"/>
      <c r="F2" s="194"/>
      <c r="G2" s="195" t="str">
        <f>HYPERLINK("https://twitter.com/BenCrellin","Created by @BenCrellin in partnership with Fantasy Football Hub")</f>
        <v>Created by @BenCrellin in partnership with Fantasy Football Hub</v>
      </c>
      <c r="H2" s="39"/>
      <c r="I2" s="39"/>
      <c r="J2" s="39"/>
      <c r="K2" s="39"/>
      <c r="L2" s="39"/>
      <c r="M2" s="39"/>
      <c r="N2" s="39"/>
      <c r="O2" s="31"/>
      <c r="P2" s="196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7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</row>
    <row r="3">
      <c r="A3" s="199"/>
      <c r="B3" s="199"/>
      <c r="C3" s="199"/>
      <c r="D3" s="199"/>
      <c r="E3" s="215" t="s">
        <v>134</v>
      </c>
      <c r="F3" s="31"/>
      <c r="G3" s="216">
        <v>1.0</v>
      </c>
      <c r="H3" s="216">
        <v>2.0</v>
      </c>
      <c r="I3" s="216">
        <v>3.0</v>
      </c>
      <c r="J3" s="216">
        <v>4.0</v>
      </c>
      <c r="K3" s="216">
        <v>5.0</v>
      </c>
      <c r="L3" s="216">
        <v>6.0</v>
      </c>
      <c r="M3" s="216">
        <v>7.0</v>
      </c>
      <c r="N3" s="216">
        <v>8.0</v>
      </c>
      <c r="O3" s="216">
        <v>9.0</v>
      </c>
      <c r="P3" s="216">
        <v>10.0</v>
      </c>
      <c r="Q3" s="216">
        <v>11.0</v>
      </c>
      <c r="R3" s="216">
        <v>12.0</v>
      </c>
      <c r="S3" s="216">
        <v>13.0</v>
      </c>
      <c r="T3" s="216">
        <v>14.0</v>
      </c>
      <c r="U3" s="216">
        <v>15.0</v>
      </c>
      <c r="V3" s="216">
        <v>16.0</v>
      </c>
      <c r="W3" s="216">
        <v>17.0</v>
      </c>
      <c r="X3" s="216">
        <v>18.0</v>
      </c>
      <c r="Y3" s="216">
        <v>19.0</v>
      </c>
      <c r="Z3" s="216">
        <v>20.0</v>
      </c>
      <c r="AA3" s="216">
        <v>21.0</v>
      </c>
      <c r="AB3" s="216">
        <v>22.0</v>
      </c>
      <c r="AC3" s="216">
        <v>23.0</v>
      </c>
      <c r="AD3" s="216">
        <v>24.0</v>
      </c>
      <c r="AE3" s="216">
        <v>25.0</v>
      </c>
      <c r="AF3" s="216">
        <v>26.0</v>
      </c>
      <c r="AG3" s="216">
        <v>27.0</v>
      </c>
      <c r="AH3" s="216">
        <v>28.0</v>
      </c>
      <c r="AI3" s="216">
        <v>29.0</v>
      </c>
      <c r="AJ3" s="216">
        <v>30.0</v>
      </c>
      <c r="AK3" s="216">
        <v>31.0</v>
      </c>
      <c r="AL3" s="216">
        <v>32.0</v>
      </c>
      <c r="AM3" s="216">
        <v>33.0</v>
      </c>
      <c r="AN3" s="216">
        <v>34.0</v>
      </c>
      <c r="AO3" s="216">
        <v>35.0</v>
      </c>
      <c r="AP3" s="216">
        <v>36.0</v>
      </c>
      <c r="AQ3" s="216">
        <v>37.0</v>
      </c>
      <c r="AR3" s="216">
        <v>38.0</v>
      </c>
      <c r="AS3" s="203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</row>
    <row r="4">
      <c r="A4" s="217"/>
      <c r="B4" s="218">
        <f t="shared" ref="B4:B23" si="1">C4+D4</f>
        <v>7</v>
      </c>
      <c r="C4" s="218">
        <f>VLOOKUP($E4,'Team Ratings'!$C$3:$F$22,2)</f>
        <v>3</v>
      </c>
      <c r="D4" s="218">
        <f>VLOOKUP($E4,'Team Ratings'!$C$3:$F$22,4)</f>
        <v>4</v>
      </c>
      <c r="E4" s="219" t="s">
        <v>96</v>
      </c>
      <c r="F4" s="220" t="str">
        <f>'HA Schedule'!C4</f>
        <v>vs</v>
      </c>
      <c r="G4" s="221" t="str">
        <f>'HA Schedule'!D4</f>
        <v>bre</v>
      </c>
      <c r="H4" s="221" t="str">
        <f>'HA Schedule'!E4</f>
        <v>CHE</v>
      </c>
      <c r="I4" s="221" t="str">
        <f>'HA Schedule'!F4</f>
        <v>mci</v>
      </c>
      <c r="J4" s="221" t="str">
        <f>'HA Schedule'!G4</f>
        <v>NOR</v>
      </c>
      <c r="K4" s="221" t="str">
        <f>'HA Schedule'!H4</f>
        <v>bur</v>
      </c>
      <c r="L4" s="221" t="str">
        <f>'HA Schedule'!I4</f>
        <v>TOT</v>
      </c>
      <c r="M4" s="221" t="str">
        <f>'HA Schedule'!J4</f>
        <v>bha</v>
      </c>
      <c r="N4" s="221" t="str">
        <f>'HA Schedule'!K4</f>
        <v>CRY</v>
      </c>
      <c r="O4" s="221" t="str">
        <f>'HA Schedule'!L4</f>
        <v>AVL</v>
      </c>
      <c r="P4" s="221" t="str">
        <f>'HA Schedule'!M4</f>
        <v>lei</v>
      </c>
      <c r="Q4" s="221" t="str">
        <f>'HA Schedule'!N4</f>
        <v>WAT</v>
      </c>
      <c r="R4" s="221" t="str">
        <f>'HA Schedule'!O4</f>
        <v>liv</v>
      </c>
      <c r="S4" s="221" t="str">
        <f>'HA Schedule'!P4</f>
        <v>NEW</v>
      </c>
      <c r="T4" s="221" t="str">
        <f>'HA Schedule'!Q4</f>
        <v>mun</v>
      </c>
      <c r="U4" s="221" t="str">
        <f>'HA Schedule'!R4</f>
        <v>eve</v>
      </c>
      <c r="V4" s="221" t="str">
        <f>'HA Schedule'!S4</f>
        <v>SOU</v>
      </c>
      <c r="W4" s="221" t="str">
        <f>'HA Schedule'!T4</f>
        <v>WHU</v>
      </c>
      <c r="X4" s="221" t="str">
        <f>'HA Schedule'!U4</f>
        <v>lee</v>
      </c>
      <c r="Y4" s="221" t="str">
        <f>'HA Schedule'!V4</f>
        <v>nor</v>
      </c>
      <c r="Z4" s="221" t="str">
        <f>'HA Schedule'!W4</f>
        <v>WOL</v>
      </c>
      <c r="AA4" s="221" t="str">
        <f>'HA Schedule'!X4</f>
        <v>MCI</v>
      </c>
      <c r="AB4" s="221" t="str">
        <f>'HA Schedule'!Y4</f>
        <v>tot</v>
      </c>
      <c r="AC4" s="221" t="str">
        <f>'HA Schedule'!Z4</f>
        <v>BUR</v>
      </c>
      <c r="AD4" s="221" t="str">
        <f>'HA Schedule'!AA4</f>
        <v>wol</v>
      </c>
      <c r="AE4" s="221" t="str">
        <f>'HA Schedule'!AB4</f>
        <v>che</v>
      </c>
      <c r="AF4" s="221" t="str">
        <f>'HA Schedule'!AC4</f>
        <v>BRE</v>
      </c>
      <c r="AG4" s="221" t="str">
        <f>'HA Schedule'!AD4</f>
        <v>LIV</v>
      </c>
      <c r="AH4" s="221" t="str">
        <f>'HA Schedule'!AE4</f>
        <v>wat</v>
      </c>
      <c r="AI4" s="221" t="str">
        <f>'HA Schedule'!AF4</f>
        <v>LEI</v>
      </c>
      <c r="AJ4" s="221" t="str">
        <f>'HA Schedule'!AG4</f>
        <v>avl</v>
      </c>
      <c r="AK4" s="221" t="str">
        <f>'HA Schedule'!AH4</f>
        <v>cry</v>
      </c>
      <c r="AL4" s="221" t="str">
        <f>'HA Schedule'!AI4</f>
        <v>BHA</v>
      </c>
      <c r="AM4" s="221" t="str">
        <f>'HA Schedule'!AJ4</f>
        <v>sou</v>
      </c>
      <c r="AN4" s="221" t="str">
        <f>'HA Schedule'!AK4</f>
        <v>MUN</v>
      </c>
      <c r="AO4" s="221" t="str">
        <f>'HA Schedule'!AL4</f>
        <v>whu</v>
      </c>
      <c r="AP4" s="221" t="str">
        <f>'HA Schedule'!AM4</f>
        <v>LEE</v>
      </c>
      <c r="AQ4" s="221" t="str">
        <f>'HA Schedule'!AN4</f>
        <v>new</v>
      </c>
      <c r="AR4" s="221" t="str">
        <f>'HA Schedule'!AO4</f>
        <v>EVE</v>
      </c>
      <c r="AS4" s="209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</row>
    <row r="5">
      <c r="A5" s="217"/>
      <c r="B5" s="218">
        <f t="shared" si="1"/>
        <v>10</v>
      </c>
      <c r="C5" s="218">
        <f>VLOOKUP($E5,'Team Ratings'!$C$3:$F$22,2)</f>
        <v>5</v>
      </c>
      <c r="D5" s="218">
        <f>VLOOKUP($E5,'Team Ratings'!$C$3:$F$22,4)</f>
        <v>5</v>
      </c>
      <c r="E5" s="222" t="s">
        <v>99</v>
      </c>
      <c r="F5" s="220" t="str">
        <f>'HA Schedule'!C5</f>
        <v>vs</v>
      </c>
      <c r="G5" s="221" t="str">
        <f>'HA Schedule'!D5</f>
        <v>wat</v>
      </c>
      <c r="H5" s="221" t="str">
        <f>'HA Schedule'!E5</f>
        <v>NEW</v>
      </c>
      <c r="I5" s="221" t="str">
        <f>'HA Schedule'!F5</f>
        <v>BRE</v>
      </c>
      <c r="J5" s="221" t="str">
        <f>'HA Schedule'!G5</f>
        <v>che</v>
      </c>
      <c r="K5" s="221" t="str">
        <f>'HA Schedule'!H5</f>
        <v>EVE</v>
      </c>
      <c r="L5" s="221" t="str">
        <f>'HA Schedule'!I5</f>
        <v>mun</v>
      </c>
      <c r="M5" s="221" t="str">
        <f>'HA Schedule'!J5</f>
        <v>tot</v>
      </c>
      <c r="N5" s="221" t="str">
        <f>'HA Schedule'!K5</f>
        <v>WOL</v>
      </c>
      <c r="O5" s="221" t="str">
        <f>'HA Schedule'!L5</f>
        <v>ars</v>
      </c>
      <c r="P5" s="221" t="str">
        <f>'HA Schedule'!M5</f>
        <v>WHU</v>
      </c>
      <c r="Q5" s="221" t="str">
        <f>'HA Schedule'!N5</f>
        <v>sou</v>
      </c>
      <c r="R5" s="221" t="str">
        <f>'HA Schedule'!O5</f>
        <v>BHA</v>
      </c>
      <c r="S5" s="221" t="str">
        <f>'HA Schedule'!P5</f>
        <v>cry</v>
      </c>
      <c r="T5" s="221" t="str">
        <f>'HA Schedule'!Q5</f>
        <v>MCI</v>
      </c>
      <c r="U5" s="221" t="str">
        <f>'HA Schedule'!R5</f>
        <v>LEI</v>
      </c>
      <c r="V5" s="221" t="str">
        <f>'HA Schedule'!S5</f>
        <v>liv</v>
      </c>
      <c r="W5" s="221" t="str">
        <f>'HA Schedule'!T5</f>
        <v>nor</v>
      </c>
      <c r="X5" s="221" t="str">
        <f>'HA Schedule'!U5</f>
        <v>BUR</v>
      </c>
      <c r="Y5" s="221" t="str">
        <f>'HA Schedule'!V5</f>
        <v>CHE</v>
      </c>
      <c r="Z5" s="221" t="str">
        <f>'HA Schedule'!W5</f>
        <v>lee</v>
      </c>
      <c r="AA5" s="221" t="str">
        <f>'HA Schedule'!X5</f>
        <v>bre</v>
      </c>
      <c r="AB5" s="221" t="str">
        <f>'HA Schedule'!Y5</f>
        <v>MUN</v>
      </c>
      <c r="AC5" s="221" t="str">
        <f>'HA Schedule'!Z5</f>
        <v>eve</v>
      </c>
      <c r="AD5" s="221" t="str">
        <f>'HA Schedule'!AA5</f>
        <v>LEE</v>
      </c>
      <c r="AE5" s="221" t="str">
        <f>'HA Schedule'!AB5</f>
        <v>new</v>
      </c>
      <c r="AF5" s="221" t="str">
        <f>'HA Schedule'!AC5</f>
        <v>WAT</v>
      </c>
      <c r="AG5" s="221" t="str">
        <f>'HA Schedule'!AD5</f>
        <v>bha</v>
      </c>
      <c r="AH5" s="221" t="str">
        <f>'HA Schedule'!AE5</f>
        <v>SOU</v>
      </c>
      <c r="AI5" s="221" t="str">
        <f>'HA Schedule'!AF5</f>
        <v>whu</v>
      </c>
      <c r="AJ5" s="221" t="str">
        <f>'HA Schedule'!AG5</f>
        <v>ARS</v>
      </c>
      <c r="AK5" s="221" t="str">
        <f>'HA Schedule'!AH5</f>
        <v>wol</v>
      </c>
      <c r="AL5" s="221" t="str">
        <f>'HA Schedule'!AI5</f>
        <v>TOT</v>
      </c>
      <c r="AM5" s="221" t="str">
        <f>'HA Schedule'!AJ5</f>
        <v>LIV</v>
      </c>
      <c r="AN5" s="221" t="str">
        <f>'HA Schedule'!AK5</f>
        <v>lei</v>
      </c>
      <c r="AO5" s="221" t="str">
        <f>'HA Schedule'!AL5</f>
        <v>NOR</v>
      </c>
      <c r="AP5" s="221" t="str">
        <f>'HA Schedule'!AM5</f>
        <v>bur</v>
      </c>
      <c r="AQ5" s="221" t="str">
        <f>'HA Schedule'!AN5</f>
        <v>CRY</v>
      </c>
      <c r="AR5" s="221" t="str">
        <f>'HA Schedule'!AO5</f>
        <v>mci</v>
      </c>
      <c r="AS5" s="209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</row>
    <row r="6">
      <c r="A6" s="217"/>
      <c r="B6" s="218">
        <f t="shared" si="1"/>
        <v>10</v>
      </c>
      <c r="C6" s="218">
        <f>VLOOKUP($E6,'Team Ratings'!$C$3:$F$22,2)</f>
        <v>5</v>
      </c>
      <c r="D6" s="218">
        <f>VLOOKUP($E6,'Team Ratings'!$C$3:$F$22,4)</f>
        <v>5</v>
      </c>
      <c r="E6" s="222" t="s">
        <v>151</v>
      </c>
      <c r="F6" s="220" t="str">
        <f>'HA Schedule'!C6</f>
        <v>vs</v>
      </c>
      <c r="G6" s="221" t="str">
        <f>'HA Schedule'!D6</f>
        <v>ARS</v>
      </c>
      <c r="H6" s="221" t="str">
        <f>'HA Schedule'!E6</f>
        <v>cry</v>
      </c>
      <c r="I6" s="221" t="str">
        <f>'HA Schedule'!F6</f>
        <v>avl</v>
      </c>
      <c r="J6" s="221" t="str">
        <f>'HA Schedule'!G6</f>
        <v>BHA</v>
      </c>
      <c r="K6" s="221" t="str">
        <f>'HA Schedule'!H6</f>
        <v>wol</v>
      </c>
      <c r="L6" s="221" t="str">
        <f>'HA Schedule'!I6</f>
        <v>LIV</v>
      </c>
      <c r="M6" s="221" t="str">
        <f>'HA Schedule'!J6</f>
        <v>whu</v>
      </c>
      <c r="N6" s="221" t="str">
        <f>'HA Schedule'!K6</f>
        <v>CHE</v>
      </c>
      <c r="O6" s="221" t="str">
        <f>'HA Schedule'!L6</f>
        <v>LEI</v>
      </c>
      <c r="P6" s="221" t="str">
        <f>'HA Schedule'!M6</f>
        <v>bur</v>
      </c>
      <c r="Q6" s="221" t="str">
        <f>'HA Schedule'!N6</f>
        <v>NOR</v>
      </c>
      <c r="R6" s="221" t="str">
        <f>'HA Schedule'!O6</f>
        <v>new</v>
      </c>
      <c r="S6" s="221" t="str">
        <f>'HA Schedule'!P6</f>
        <v>EVE</v>
      </c>
      <c r="T6" s="221" t="str">
        <f>'HA Schedule'!Q6</f>
        <v>tot</v>
      </c>
      <c r="U6" s="221" t="str">
        <f>'HA Schedule'!R6</f>
        <v>lee</v>
      </c>
      <c r="V6" s="221" t="str">
        <f>'HA Schedule'!S6</f>
        <v>WAT</v>
      </c>
      <c r="W6" s="221" t="str">
        <f>'HA Schedule'!T6</f>
        <v>MUN</v>
      </c>
      <c r="X6" s="221" t="str">
        <f>'HA Schedule'!U6</f>
        <v>sou</v>
      </c>
      <c r="Y6" s="221" t="str">
        <f>'HA Schedule'!V6</f>
        <v>bha</v>
      </c>
      <c r="Z6" s="221" t="str">
        <f>'HA Schedule'!W6</f>
        <v>MCI</v>
      </c>
      <c r="AA6" s="221" t="str">
        <f>'HA Schedule'!X6</f>
        <v>AVL</v>
      </c>
      <c r="AB6" s="221" t="str">
        <f>'HA Schedule'!Y6</f>
        <v>liv</v>
      </c>
      <c r="AC6" s="221" t="str">
        <f>'HA Schedule'!Z6</f>
        <v>WOL</v>
      </c>
      <c r="AD6" s="221" t="str">
        <f>'HA Schedule'!AA6</f>
        <v>mci</v>
      </c>
      <c r="AE6" s="221" t="str">
        <f>'HA Schedule'!AB6</f>
        <v>CRY</v>
      </c>
      <c r="AF6" s="221" t="str">
        <f>'HA Schedule'!AC6</f>
        <v>ars</v>
      </c>
      <c r="AG6" s="221" t="str">
        <f>'HA Schedule'!AD6</f>
        <v>NEW</v>
      </c>
      <c r="AH6" s="221" t="str">
        <f>'HA Schedule'!AE6</f>
        <v>nor</v>
      </c>
      <c r="AI6" s="221" t="str">
        <f>'HA Schedule'!AF6</f>
        <v>BUR</v>
      </c>
      <c r="AJ6" s="221" t="str">
        <f>'HA Schedule'!AG6</f>
        <v>lei</v>
      </c>
      <c r="AK6" s="221" t="str">
        <f>'HA Schedule'!AH6</f>
        <v>che</v>
      </c>
      <c r="AL6" s="221" t="str">
        <f>'HA Schedule'!AI6</f>
        <v>WHU</v>
      </c>
      <c r="AM6" s="221" t="str">
        <f>'HA Schedule'!AJ6</f>
        <v>wat</v>
      </c>
      <c r="AN6" s="221" t="str">
        <f>'HA Schedule'!AK6</f>
        <v>TOT</v>
      </c>
      <c r="AO6" s="221" t="str">
        <f>'HA Schedule'!AL6</f>
        <v>mun</v>
      </c>
      <c r="AP6" s="221" t="str">
        <f>'HA Schedule'!AM6</f>
        <v>SOU</v>
      </c>
      <c r="AQ6" s="221" t="str">
        <f>'HA Schedule'!AN6</f>
        <v>eve</v>
      </c>
      <c r="AR6" s="221" t="str">
        <f>'HA Schedule'!AO6</f>
        <v>LEE</v>
      </c>
      <c r="AS6" s="209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</row>
    <row r="7">
      <c r="A7" s="217"/>
      <c r="B7" s="218">
        <f t="shared" si="1"/>
        <v>10</v>
      </c>
      <c r="C7" s="218">
        <f>VLOOKUP($E7,'Team Ratings'!$C$3:$F$22,2)</f>
        <v>5</v>
      </c>
      <c r="D7" s="218">
        <f>VLOOKUP($E7,'Team Ratings'!$C$3:$F$22,4)</f>
        <v>5</v>
      </c>
      <c r="E7" s="222" t="s">
        <v>155</v>
      </c>
      <c r="F7" s="220" t="str">
        <f>'HA Schedule'!C7</f>
        <v>vs</v>
      </c>
      <c r="G7" s="221" t="str">
        <f>'HA Schedule'!D7</f>
        <v>bur</v>
      </c>
      <c r="H7" s="221" t="str">
        <f>'HA Schedule'!E7</f>
        <v>WAT</v>
      </c>
      <c r="I7" s="221" t="str">
        <f>'HA Schedule'!F7</f>
        <v>EVE</v>
      </c>
      <c r="J7" s="221" t="str">
        <f>'HA Schedule'!G7</f>
        <v>bre</v>
      </c>
      <c r="K7" s="221" t="str">
        <f>'HA Schedule'!H7</f>
        <v>LEI</v>
      </c>
      <c r="L7" s="221" t="str">
        <f>'HA Schedule'!I7</f>
        <v>cry</v>
      </c>
      <c r="M7" s="221" t="str">
        <f>'HA Schedule'!J7</f>
        <v>ARS</v>
      </c>
      <c r="N7" s="221" t="str">
        <f>'HA Schedule'!K7</f>
        <v>nor</v>
      </c>
      <c r="O7" s="221" t="str">
        <f>'HA Schedule'!L7</f>
        <v>MCI</v>
      </c>
      <c r="P7" s="221" t="str">
        <f>'HA Schedule'!M7</f>
        <v>liv</v>
      </c>
      <c r="Q7" s="221" t="str">
        <f>'HA Schedule'!N7</f>
        <v>NEW</v>
      </c>
      <c r="R7" s="221" t="str">
        <f>'HA Schedule'!O7</f>
        <v>avl</v>
      </c>
      <c r="S7" s="221" t="str">
        <f>'HA Schedule'!P7</f>
        <v>LEE</v>
      </c>
      <c r="T7" s="221" t="str">
        <f>'HA Schedule'!Q7</f>
        <v>whu</v>
      </c>
      <c r="U7" s="221" t="str">
        <f>'HA Schedule'!R7</f>
        <v>sou</v>
      </c>
      <c r="V7" s="221" t="str">
        <f>'HA Schedule'!S7</f>
        <v>TOT</v>
      </c>
      <c r="W7" s="221" t="str">
        <f>'HA Schedule'!T7</f>
        <v>WOL</v>
      </c>
      <c r="X7" s="221" t="str">
        <f>'HA Schedule'!U7</f>
        <v>mun</v>
      </c>
      <c r="Y7" s="221" t="str">
        <f>'HA Schedule'!V7</f>
        <v>BRE</v>
      </c>
      <c r="Z7" s="221" t="str">
        <f>'HA Schedule'!W7</f>
        <v>che</v>
      </c>
      <c r="AA7" s="221" t="str">
        <f>'HA Schedule'!X7</f>
        <v>eve</v>
      </c>
      <c r="AB7" s="221" t="str">
        <f>'HA Schedule'!Y7</f>
        <v>CRY</v>
      </c>
      <c r="AC7" s="221" t="str">
        <f>'HA Schedule'!Z7</f>
        <v>lei</v>
      </c>
      <c r="AD7" s="221" t="str">
        <f>'HA Schedule'!AA7</f>
        <v>CHE</v>
      </c>
      <c r="AE7" s="221" t="str">
        <f>'HA Schedule'!AB7</f>
        <v>wat</v>
      </c>
      <c r="AF7" s="221" t="str">
        <f>'HA Schedule'!AC7</f>
        <v>BUR</v>
      </c>
      <c r="AG7" s="221" t="str">
        <f>'HA Schedule'!AD7</f>
        <v>AVL</v>
      </c>
      <c r="AH7" s="221" t="str">
        <f>'HA Schedule'!AE7</f>
        <v>new</v>
      </c>
      <c r="AI7" s="221" t="str">
        <f>'HA Schedule'!AF7</f>
        <v>LIV</v>
      </c>
      <c r="AJ7" s="221" t="str">
        <f>'HA Schedule'!AG7</f>
        <v>mci</v>
      </c>
      <c r="AK7" s="221" t="str">
        <f>'HA Schedule'!AH7</f>
        <v>NOR</v>
      </c>
      <c r="AL7" s="221" t="str">
        <f>'HA Schedule'!AI7</f>
        <v>ars</v>
      </c>
      <c r="AM7" s="221" t="str">
        <f>'HA Schedule'!AJ7</f>
        <v>tot</v>
      </c>
      <c r="AN7" s="221" t="str">
        <f>'HA Schedule'!AK7</f>
        <v>SOU</v>
      </c>
      <c r="AO7" s="221" t="str">
        <f>'HA Schedule'!AL7</f>
        <v>wol</v>
      </c>
      <c r="AP7" s="221" t="str">
        <f>'HA Schedule'!AM7</f>
        <v>MUN</v>
      </c>
      <c r="AQ7" s="221" t="str">
        <f>'HA Schedule'!AN7</f>
        <v>lee</v>
      </c>
      <c r="AR7" s="221" t="str">
        <f>'HA Schedule'!AO7</f>
        <v>WHU</v>
      </c>
      <c r="AS7" s="209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</row>
    <row r="8">
      <c r="A8" s="217"/>
      <c r="B8" s="218">
        <f t="shared" si="1"/>
        <v>12</v>
      </c>
      <c r="C8" s="218">
        <f>VLOOKUP($E8,'Team Ratings'!$C$3:$F$22,2)</f>
        <v>5</v>
      </c>
      <c r="D8" s="218">
        <f>VLOOKUP($E8,'Team Ratings'!$C$3:$F$22,4)</f>
        <v>7</v>
      </c>
      <c r="E8" s="222" t="s">
        <v>101</v>
      </c>
      <c r="F8" s="220" t="str">
        <f>'HA Schedule'!C8</f>
        <v>vs</v>
      </c>
      <c r="G8" s="221" t="str">
        <f>'HA Schedule'!D8</f>
        <v>BHA</v>
      </c>
      <c r="H8" s="221" t="str">
        <f>'HA Schedule'!E8</f>
        <v>liv</v>
      </c>
      <c r="I8" s="221" t="str">
        <f>'HA Schedule'!F8</f>
        <v>LEE</v>
      </c>
      <c r="J8" s="221" t="str">
        <f>'HA Schedule'!G8</f>
        <v>eve</v>
      </c>
      <c r="K8" s="221" t="str">
        <f>'HA Schedule'!H8</f>
        <v>ARS</v>
      </c>
      <c r="L8" s="221" t="str">
        <f>'HA Schedule'!I8</f>
        <v>lei</v>
      </c>
      <c r="M8" s="221" t="str">
        <f>'HA Schedule'!J8</f>
        <v>NOR</v>
      </c>
      <c r="N8" s="221" t="str">
        <f>'HA Schedule'!K8</f>
        <v>mci</v>
      </c>
      <c r="O8" s="221" t="str">
        <f>'HA Schedule'!L8</f>
        <v>sou</v>
      </c>
      <c r="P8" s="221" t="str">
        <f>'HA Schedule'!M8</f>
        <v>BRE</v>
      </c>
      <c r="Q8" s="221" t="str">
        <f>'HA Schedule'!N8</f>
        <v>che</v>
      </c>
      <c r="R8" s="221" t="str">
        <f>'HA Schedule'!O8</f>
        <v>CRY</v>
      </c>
      <c r="S8" s="221" t="str">
        <f>'HA Schedule'!P8</f>
        <v>TOT</v>
      </c>
      <c r="T8" s="221" t="str">
        <f>'HA Schedule'!Q8</f>
        <v>wol</v>
      </c>
      <c r="U8" s="221" t="str">
        <f>'HA Schedule'!R8</f>
        <v>new</v>
      </c>
      <c r="V8" s="221" t="str">
        <f>'HA Schedule'!S8</f>
        <v>WHU</v>
      </c>
      <c r="W8" s="221" t="str">
        <f>'HA Schedule'!T8</f>
        <v>WAT</v>
      </c>
      <c r="X8" s="221" t="str">
        <f>'HA Schedule'!U8</f>
        <v>avl</v>
      </c>
      <c r="Y8" s="221" t="str">
        <f>'HA Schedule'!V8</f>
        <v>EVE</v>
      </c>
      <c r="Z8" s="221" t="str">
        <f>'HA Schedule'!W8</f>
        <v>mun</v>
      </c>
      <c r="AA8" s="221" t="str">
        <f>'HA Schedule'!X8</f>
        <v>lee</v>
      </c>
      <c r="AB8" s="221" t="str">
        <f>'HA Schedule'!Y8</f>
        <v>LEI</v>
      </c>
      <c r="AC8" s="221" t="str">
        <f>'HA Schedule'!Z8</f>
        <v>ars</v>
      </c>
      <c r="AD8" s="221" t="str">
        <f>'HA Schedule'!AA8</f>
        <v>MUN</v>
      </c>
      <c r="AE8" s="221" t="str">
        <f>'HA Schedule'!AB8</f>
        <v>LIV</v>
      </c>
      <c r="AF8" s="221" t="str">
        <f>'HA Schedule'!AC8</f>
        <v>bha</v>
      </c>
      <c r="AG8" s="221" t="str">
        <f>'HA Schedule'!AD8</f>
        <v>cry</v>
      </c>
      <c r="AH8" s="221" t="str">
        <f>'HA Schedule'!AE8</f>
        <v>CHE</v>
      </c>
      <c r="AI8" s="221" t="str">
        <f>'HA Schedule'!AF8</f>
        <v>bre</v>
      </c>
      <c r="AJ8" s="221" t="str">
        <f>'HA Schedule'!AG8</f>
        <v>SOU</v>
      </c>
      <c r="AK8" s="221" t="str">
        <f>'HA Schedule'!AH8</f>
        <v>MCI</v>
      </c>
      <c r="AL8" s="221" t="str">
        <f>'HA Schedule'!AI8</f>
        <v>nor</v>
      </c>
      <c r="AM8" s="221" t="str">
        <f>'HA Schedule'!AJ8</f>
        <v>whu</v>
      </c>
      <c r="AN8" s="221" t="str">
        <f>'HA Schedule'!AK8</f>
        <v>WOL</v>
      </c>
      <c r="AO8" s="221" t="str">
        <f>'HA Schedule'!AL8</f>
        <v>wat</v>
      </c>
      <c r="AP8" s="221" t="str">
        <f>'HA Schedule'!AM8</f>
        <v>AVL</v>
      </c>
      <c r="AQ8" s="221" t="str">
        <f>'HA Schedule'!AN8</f>
        <v>tot</v>
      </c>
      <c r="AR8" s="221" t="str">
        <f>'HA Schedule'!AO8</f>
        <v>NEW</v>
      </c>
      <c r="AS8" s="209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</row>
    <row r="9">
      <c r="A9" s="217"/>
      <c r="B9" s="218">
        <f t="shared" si="1"/>
        <v>3</v>
      </c>
      <c r="C9" s="218">
        <f>VLOOKUP($E9,'Team Ratings'!$C$3:$F$22,2)</f>
        <v>1</v>
      </c>
      <c r="D9" s="218">
        <f>VLOOKUP($E9,'Team Ratings'!$C$3:$F$22,4)</f>
        <v>2</v>
      </c>
      <c r="E9" s="222" t="s">
        <v>95</v>
      </c>
      <c r="F9" s="220" t="str">
        <f>'HA Schedule'!C9</f>
        <v>vs</v>
      </c>
      <c r="G9" s="221" t="str">
        <f>'HA Schedule'!D9</f>
        <v>CRY</v>
      </c>
      <c r="H9" s="221" t="str">
        <f>'HA Schedule'!E9</f>
        <v>ars</v>
      </c>
      <c r="I9" s="221" t="str">
        <f>'HA Schedule'!F9</f>
        <v>liv</v>
      </c>
      <c r="J9" s="221" t="str">
        <f>'HA Schedule'!G9</f>
        <v>AVL</v>
      </c>
      <c r="K9" s="221" t="str">
        <f>'HA Schedule'!H9</f>
        <v>tot</v>
      </c>
      <c r="L9" s="221" t="str">
        <f>'HA Schedule'!I9</f>
        <v>MCI</v>
      </c>
      <c r="M9" s="221" t="str">
        <f>'HA Schedule'!J9</f>
        <v>SOU</v>
      </c>
      <c r="N9" s="221" t="str">
        <f>'HA Schedule'!K9</f>
        <v>bre</v>
      </c>
      <c r="O9" s="221" t="str">
        <f>'HA Schedule'!L9</f>
        <v>NOR</v>
      </c>
      <c r="P9" s="221" t="str">
        <f>'HA Schedule'!M9</f>
        <v>new</v>
      </c>
      <c r="Q9" s="221" t="str">
        <f>'HA Schedule'!N9</f>
        <v>BUR</v>
      </c>
      <c r="R9" s="221" t="str">
        <f>'HA Schedule'!O9</f>
        <v>lei</v>
      </c>
      <c r="S9" s="221" t="str">
        <f>'HA Schedule'!P9</f>
        <v>MUN</v>
      </c>
      <c r="T9" s="221" t="str">
        <f>'HA Schedule'!Q9</f>
        <v>wat</v>
      </c>
      <c r="U9" s="221" t="str">
        <f>'HA Schedule'!R9</f>
        <v>whu</v>
      </c>
      <c r="V9" s="221" t="str">
        <f>'HA Schedule'!S9</f>
        <v>LEE</v>
      </c>
      <c r="W9" s="221" t="str">
        <f>'HA Schedule'!T9</f>
        <v>EVE</v>
      </c>
      <c r="X9" s="221" t="str">
        <f>'HA Schedule'!U9</f>
        <v>wol</v>
      </c>
      <c r="Y9" s="221" t="str">
        <f>'HA Schedule'!V9</f>
        <v>avl</v>
      </c>
      <c r="Z9" s="221" t="str">
        <f>'HA Schedule'!W9</f>
        <v>BHA</v>
      </c>
      <c r="AA9" s="221" t="str">
        <f>'HA Schedule'!X9</f>
        <v>LIV</v>
      </c>
      <c r="AB9" s="221" t="str">
        <f>'HA Schedule'!Y9</f>
        <v>mci</v>
      </c>
      <c r="AC9" s="221" t="str">
        <f>'HA Schedule'!Z9</f>
        <v>TOT</v>
      </c>
      <c r="AD9" s="221" t="str">
        <f>'HA Schedule'!AA9</f>
        <v>bha</v>
      </c>
      <c r="AE9" s="221" t="str">
        <f>'HA Schedule'!AB9</f>
        <v>ARS</v>
      </c>
      <c r="AF9" s="221" t="str">
        <f>'HA Schedule'!AC9</f>
        <v>cry</v>
      </c>
      <c r="AG9" s="221" t="str">
        <f>'HA Schedule'!AD9</f>
        <v>LEI</v>
      </c>
      <c r="AH9" s="221" t="str">
        <f>'HA Schedule'!AE9</f>
        <v>bur</v>
      </c>
      <c r="AI9" s="221" t="str">
        <f>'HA Schedule'!AF9</f>
        <v>NEW</v>
      </c>
      <c r="AJ9" s="221" t="str">
        <f>'HA Schedule'!AG9</f>
        <v>nor</v>
      </c>
      <c r="AK9" s="221" t="str">
        <f>'HA Schedule'!AH9</f>
        <v>BRE</v>
      </c>
      <c r="AL9" s="221" t="str">
        <f>'HA Schedule'!AI9</f>
        <v>sou</v>
      </c>
      <c r="AM9" s="221" t="str">
        <f>'HA Schedule'!AJ9</f>
        <v>lee</v>
      </c>
      <c r="AN9" s="221" t="str">
        <f>'HA Schedule'!AK9</f>
        <v>WHU</v>
      </c>
      <c r="AO9" s="221" t="str">
        <f>'HA Schedule'!AL9</f>
        <v>eve</v>
      </c>
      <c r="AP9" s="221" t="str">
        <f>'HA Schedule'!AM9</f>
        <v>WOL</v>
      </c>
      <c r="AQ9" s="221" t="str">
        <f>'HA Schedule'!AN9</f>
        <v>mun</v>
      </c>
      <c r="AR9" s="221" t="str">
        <f>'HA Schedule'!AO9</f>
        <v>WAT</v>
      </c>
      <c r="AS9" s="209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  <c r="BX9" s="198"/>
      <c r="BY9" s="198"/>
      <c r="BZ9" s="198"/>
      <c r="CA9" s="198"/>
      <c r="CB9" s="198"/>
      <c r="CC9" s="198"/>
      <c r="CD9" s="198"/>
    </row>
    <row r="10">
      <c r="A10" s="217"/>
      <c r="B10" s="218">
        <f t="shared" si="1"/>
        <v>12</v>
      </c>
      <c r="C10" s="218">
        <f>VLOOKUP($E10,'Team Ratings'!$C$3:$F$22,2)</f>
        <v>6</v>
      </c>
      <c r="D10" s="218">
        <f>VLOOKUP($E10,'Team Ratings'!$C$3:$F$22,4)</f>
        <v>6</v>
      </c>
      <c r="E10" s="222" t="s">
        <v>112</v>
      </c>
      <c r="F10" s="220" t="str">
        <f>'HA Schedule'!C10</f>
        <v>vs</v>
      </c>
      <c r="G10" s="221" t="str">
        <f>'HA Schedule'!D10</f>
        <v>che</v>
      </c>
      <c r="H10" s="221" t="str">
        <f>'HA Schedule'!E10</f>
        <v>BRE</v>
      </c>
      <c r="I10" s="221" t="str">
        <f>'HA Schedule'!F10</f>
        <v>whu</v>
      </c>
      <c r="J10" s="221" t="str">
        <f>'HA Schedule'!G10</f>
        <v>TOT</v>
      </c>
      <c r="K10" s="221" t="str">
        <f>'HA Schedule'!H10</f>
        <v>liv</v>
      </c>
      <c r="L10" s="221" t="str">
        <f>'HA Schedule'!I10</f>
        <v>BHA</v>
      </c>
      <c r="M10" s="221" t="str">
        <f>'HA Schedule'!J10</f>
        <v>LEI</v>
      </c>
      <c r="N10" s="221" t="str">
        <f>'HA Schedule'!K10</f>
        <v>ars</v>
      </c>
      <c r="O10" s="221" t="str">
        <f>'HA Schedule'!L10</f>
        <v>NEW</v>
      </c>
      <c r="P10" s="221" t="str">
        <f>'HA Schedule'!M10</f>
        <v>mci</v>
      </c>
      <c r="Q10" s="221" t="str">
        <f>'HA Schedule'!N10</f>
        <v>WOL</v>
      </c>
      <c r="R10" s="221" t="str">
        <f>'HA Schedule'!O10</f>
        <v>bur</v>
      </c>
      <c r="S10" s="221" t="str">
        <f>'HA Schedule'!P10</f>
        <v>AVL</v>
      </c>
      <c r="T10" s="221" t="str">
        <f>'HA Schedule'!Q10</f>
        <v>lee</v>
      </c>
      <c r="U10" s="221" t="str">
        <f>'HA Schedule'!R10</f>
        <v>mun</v>
      </c>
      <c r="V10" s="221" t="str">
        <f>'HA Schedule'!S10</f>
        <v>EVE</v>
      </c>
      <c r="W10" s="221" t="str">
        <f>'HA Schedule'!T10</f>
        <v>SOU</v>
      </c>
      <c r="X10" s="221" t="str">
        <f>'HA Schedule'!U10</f>
        <v>wat</v>
      </c>
      <c r="Y10" s="221" t="str">
        <f>'HA Schedule'!V10</f>
        <v>tot</v>
      </c>
      <c r="Z10" s="221" t="str">
        <f>'HA Schedule'!W10</f>
        <v>NOR</v>
      </c>
      <c r="AA10" s="221" t="str">
        <f>'HA Schedule'!X10</f>
        <v>WHU</v>
      </c>
      <c r="AB10" s="221" t="str">
        <f>'HA Schedule'!Y10</f>
        <v>bha</v>
      </c>
      <c r="AC10" s="221" t="str">
        <f>'HA Schedule'!Z10</f>
        <v>LIV</v>
      </c>
      <c r="AD10" s="221" t="str">
        <f>'HA Schedule'!AA10</f>
        <v>nor</v>
      </c>
      <c r="AE10" s="221" t="str">
        <f>'HA Schedule'!AB10</f>
        <v>bre</v>
      </c>
      <c r="AF10" s="221" t="str">
        <f>'HA Schedule'!AC10</f>
        <v>CHE</v>
      </c>
      <c r="AG10" s="221" t="str">
        <f>'HA Schedule'!AD10</f>
        <v>BUR</v>
      </c>
      <c r="AH10" s="221" t="str">
        <f>'HA Schedule'!AE10</f>
        <v>wol</v>
      </c>
      <c r="AI10" s="221" t="str">
        <f>'HA Schedule'!AF10</f>
        <v>MCI</v>
      </c>
      <c r="AJ10" s="221" t="str">
        <f>'HA Schedule'!AG10</f>
        <v>new</v>
      </c>
      <c r="AK10" s="221" t="str">
        <f>'HA Schedule'!AH10</f>
        <v>ARS</v>
      </c>
      <c r="AL10" s="221" t="str">
        <f>'HA Schedule'!AI10</f>
        <v>lei</v>
      </c>
      <c r="AM10" s="221" t="str">
        <f>'HA Schedule'!AJ10</f>
        <v>eve</v>
      </c>
      <c r="AN10" s="221" t="str">
        <f>'HA Schedule'!AK10</f>
        <v>LEE</v>
      </c>
      <c r="AO10" s="221" t="str">
        <f>'HA Schedule'!AL10</f>
        <v>sou</v>
      </c>
      <c r="AP10" s="221" t="str">
        <f>'HA Schedule'!AM10</f>
        <v>WAT</v>
      </c>
      <c r="AQ10" s="221" t="str">
        <f>'HA Schedule'!AN10</f>
        <v>avl</v>
      </c>
      <c r="AR10" s="221" t="str">
        <f>'HA Schedule'!AO10</f>
        <v>MUN</v>
      </c>
      <c r="AS10" s="209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</row>
    <row r="11">
      <c r="A11" s="217"/>
      <c r="B11" s="218">
        <f t="shared" si="1"/>
        <v>9</v>
      </c>
      <c r="C11" s="218">
        <f>VLOOKUP($E11,'Team Ratings'!$C$3:$F$22,2)</f>
        <v>4</v>
      </c>
      <c r="D11" s="218">
        <f>VLOOKUP($E11,'Team Ratings'!$C$3:$F$22,4)</f>
        <v>5</v>
      </c>
      <c r="E11" s="222" t="s">
        <v>100</v>
      </c>
      <c r="F11" s="220" t="str">
        <f>'HA Schedule'!C11</f>
        <v>vs</v>
      </c>
      <c r="G11" s="221" t="str">
        <f>'HA Schedule'!D11</f>
        <v>SOU</v>
      </c>
      <c r="H11" s="221" t="str">
        <f>'HA Schedule'!E11</f>
        <v>lee</v>
      </c>
      <c r="I11" s="221" t="str">
        <f>'HA Schedule'!F11</f>
        <v>bha</v>
      </c>
      <c r="J11" s="221" t="str">
        <f>'HA Schedule'!G11</f>
        <v>BUR</v>
      </c>
      <c r="K11" s="221" t="str">
        <f>'HA Schedule'!H11</f>
        <v>avl</v>
      </c>
      <c r="L11" s="221" t="str">
        <f>'HA Schedule'!I11</f>
        <v>NOR</v>
      </c>
      <c r="M11" s="221" t="str">
        <f>'HA Schedule'!J11</f>
        <v>mun</v>
      </c>
      <c r="N11" s="221" t="str">
        <f>'HA Schedule'!K11</f>
        <v>WHU</v>
      </c>
      <c r="O11" s="221" t="str">
        <f>'HA Schedule'!L11</f>
        <v>WAT</v>
      </c>
      <c r="P11" s="221" t="str">
        <f>'HA Schedule'!M11</f>
        <v>wol</v>
      </c>
      <c r="Q11" s="221" t="str">
        <f>'HA Schedule'!N11</f>
        <v>TOT</v>
      </c>
      <c r="R11" s="221" t="str">
        <f>'HA Schedule'!O11</f>
        <v>mci</v>
      </c>
      <c r="S11" s="221" t="str">
        <f>'HA Schedule'!P11</f>
        <v>bre</v>
      </c>
      <c r="T11" s="221" t="str">
        <f>'HA Schedule'!Q11</f>
        <v>LIV</v>
      </c>
      <c r="U11" s="221" t="str">
        <f>'HA Schedule'!R11</f>
        <v>ARS</v>
      </c>
      <c r="V11" s="221" t="str">
        <f>'HA Schedule'!S11</f>
        <v>cry</v>
      </c>
      <c r="W11" s="221" t="str">
        <f>'HA Schedule'!T11</f>
        <v>che</v>
      </c>
      <c r="X11" s="221" t="str">
        <f>'HA Schedule'!U11</f>
        <v>LEI</v>
      </c>
      <c r="Y11" s="221" t="str">
        <f>'HA Schedule'!V11</f>
        <v>bur</v>
      </c>
      <c r="Z11" s="221" t="str">
        <f>'HA Schedule'!W11</f>
        <v>NEW</v>
      </c>
      <c r="AA11" s="221" t="str">
        <f>'HA Schedule'!X11</f>
        <v>BHA</v>
      </c>
      <c r="AB11" s="221" t="str">
        <f>'HA Schedule'!Y11</f>
        <v>nor</v>
      </c>
      <c r="AC11" s="221" t="str">
        <f>'HA Schedule'!Z11</f>
        <v>AVL</v>
      </c>
      <c r="AD11" s="221" t="str">
        <f>'HA Schedule'!AA11</f>
        <v>new</v>
      </c>
      <c r="AE11" s="221" t="str">
        <f>'HA Schedule'!AB11</f>
        <v>LEE</v>
      </c>
      <c r="AF11" s="221" t="str">
        <f>'HA Schedule'!AC11</f>
        <v>sou</v>
      </c>
      <c r="AG11" s="221" t="str">
        <f>'HA Schedule'!AD11</f>
        <v>MCI</v>
      </c>
      <c r="AH11" s="221" t="str">
        <f>'HA Schedule'!AE11</f>
        <v>tot</v>
      </c>
      <c r="AI11" s="221" t="str">
        <f>'HA Schedule'!AF11</f>
        <v>WOL</v>
      </c>
      <c r="AJ11" s="221" t="str">
        <f>'HA Schedule'!AG11</f>
        <v>wat</v>
      </c>
      <c r="AK11" s="221" t="str">
        <f>'HA Schedule'!AH11</f>
        <v>whu</v>
      </c>
      <c r="AL11" s="221" t="str">
        <f>'HA Schedule'!AI11</f>
        <v>MUN</v>
      </c>
      <c r="AM11" s="221" t="str">
        <f>'HA Schedule'!AJ11</f>
        <v>CRY</v>
      </c>
      <c r="AN11" s="221" t="str">
        <f>'HA Schedule'!AK11</f>
        <v>liv</v>
      </c>
      <c r="AO11" s="221" t="str">
        <f>'HA Schedule'!AL11</f>
        <v>CHE</v>
      </c>
      <c r="AP11" s="221" t="str">
        <f>'HA Schedule'!AM11</f>
        <v>lei</v>
      </c>
      <c r="AQ11" s="221" t="str">
        <f>'HA Schedule'!AN11</f>
        <v>BRE</v>
      </c>
      <c r="AR11" s="221" t="str">
        <f>'HA Schedule'!AO11</f>
        <v>ars</v>
      </c>
      <c r="AS11" s="209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</row>
    <row r="12">
      <c r="A12" s="217"/>
      <c r="B12" s="218">
        <f t="shared" si="1"/>
        <v>9</v>
      </c>
      <c r="C12" s="218">
        <f>VLOOKUP($E12,'Team Ratings'!$C$3:$F$22,2)</f>
        <v>4</v>
      </c>
      <c r="D12" s="218">
        <f>VLOOKUP($E12,'Team Ratings'!$C$3:$F$22,4)</f>
        <v>5</v>
      </c>
      <c r="E12" s="222" t="s">
        <v>110</v>
      </c>
      <c r="F12" s="220" t="str">
        <f>'HA Schedule'!C12</f>
        <v>vs</v>
      </c>
      <c r="G12" s="221" t="str">
        <f>'HA Schedule'!D12</f>
        <v>mun</v>
      </c>
      <c r="H12" s="221" t="str">
        <f>'HA Schedule'!E12</f>
        <v>EVE</v>
      </c>
      <c r="I12" s="221" t="str">
        <f>'HA Schedule'!F12</f>
        <v>bur</v>
      </c>
      <c r="J12" s="221" t="str">
        <f>'HA Schedule'!G12</f>
        <v>LIV</v>
      </c>
      <c r="K12" s="221" t="str">
        <f>'HA Schedule'!H12</f>
        <v>new</v>
      </c>
      <c r="L12" s="221" t="str">
        <f>'HA Schedule'!I12</f>
        <v>WHU</v>
      </c>
      <c r="M12" s="221" t="str">
        <f>'HA Schedule'!J12</f>
        <v>WAT</v>
      </c>
      <c r="N12" s="221" t="str">
        <f>'HA Schedule'!K12</f>
        <v>sou</v>
      </c>
      <c r="O12" s="221" t="str">
        <f>'HA Schedule'!L12</f>
        <v>WOL</v>
      </c>
      <c r="P12" s="221" t="str">
        <f>'HA Schedule'!M12</f>
        <v>nor</v>
      </c>
      <c r="Q12" s="221" t="str">
        <f>'HA Schedule'!N12</f>
        <v>LEI</v>
      </c>
      <c r="R12" s="221" t="str">
        <f>'HA Schedule'!O12</f>
        <v>tot</v>
      </c>
      <c r="S12" s="221" t="str">
        <f>'HA Schedule'!P12</f>
        <v>bha</v>
      </c>
      <c r="T12" s="221" t="str">
        <f>'HA Schedule'!Q12</f>
        <v>CRY</v>
      </c>
      <c r="U12" s="221" t="str">
        <f>'HA Schedule'!R12</f>
        <v>BRE</v>
      </c>
      <c r="V12" s="221" t="str">
        <f>'HA Schedule'!S12</f>
        <v>che</v>
      </c>
      <c r="W12" s="221" t="str">
        <f>'HA Schedule'!T12</f>
        <v>mci</v>
      </c>
      <c r="X12" s="221" t="str">
        <f>'HA Schedule'!U12</f>
        <v>ARS</v>
      </c>
      <c r="Y12" s="221" t="str">
        <f>'HA Schedule'!V12</f>
        <v>liv</v>
      </c>
      <c r="Z12" s="221" t="str">
        <f>'HA Schedule'!W12</f>
        <v>AVL</v>
      </c>
      <c r="AA12" s="221" t="str">
        <f>'HA Schedule'!X12</f>
        <v>BUR</v>
      </c>
      <c r="AB12" s="221" t="str">
        <f>'HA Schedule'!Y12</f>
        <v>whu</v>
      </c>
      <c r="AC12" s="221" t="str">
        <f>'HA Schedule'!Z12</f>
        <v>NEW</v>
      </c>
      <c r="AD12" s="221" t="str">
        <f>'HA Schedule'!AA12</f>
        <v>avl</v>
      </c>
      <c r="AE12" s="221" t="str">
        <f>'HA Schedule'!AB12</f>
        <v>eve</v>
      </c>
      <c r="AF12" s="221" t="str">
        <f>'HA Schedule'!AC12</f>
        <v>MUN</v>
      </c>
      <c r="AG12" s="221" t="str">
        <f>'HA Schedule'!AD12</f>
        <v>TOT</v>
      </c>
      <c r="AH12" s="221" t="str">
        <f>'HA Schedule'!AE12</f>
        <v>lei</v>
      </c>
      <c r="AI12" s="221" t="str">
        <f>'HA Schedule'!AF12</f>
        <v>NOR</v>
      </c>
      <c r="AJ12" s="221" t="str">
        <f>'HA Schedule'!AG12</f>
        <v>wol</v>
      </c>
      <c r="AK12" s="221" t="str">
        <f>'HA Schedule'!AH12</f>
        <v>SOU</v>
      </c>
      <c r="AL12" s="221" t="str">
        <f>'HA Schedule'!AI12</f>
        <v>wat</v>
      </c>
      <c r="AM12" s="221" t="str">
        <f>'HA Schedule'!AJ12</f>
        <v>CHE</v>
      </c>
      <c r="AN12" s="221" t="str">
        <f>'HA Schedule'!AK12</f>
        <v>cry</v>
      </c>
      <c r="AO12" s="221" t="str">
        <f>'HA Schedule'!AL12</f>
        <v>MCI</v>
      </c>
      <c r="AP12" s="221" t="str">
        <f>'HA Schedule'!AM12</f>
        <v>ars</v>
      </c>
      <c r="AQ12" s="221" t="str">
        <f>'HA Schedule'!AN12</f>
        <v>BHA</v>
      </c>
      <c r="AR12" s="221" t="str">
        <f>'HA Schedule'!AO12</f>
        <v>bre</v>
      </c>
      <c r="AS12" s="209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8"/>
      <c r="BU12" s="198"/>
      <c r="BV12" s="198"/>
      <c r="BW12" s="198"/>
      <c r="BX12" s="198"/>
      <c r="BY12" s="198"/>
      <c r="BZ12" s="198"/>
      <c r="CA12" s="198"/>
      <c r="CB12" s="198"/>
      <c r="CC12" s="198"/>
      <c r="CD12" s="198"/>
    </row>
    <row r="13">
      <c r="A13" s="217"/>
      <c r="B13" s="218">
        <f t="shared" si="1"/>
        <v>6</v>
      </c>
      <c r="C13" s="218">
        <f>VLOOKUP($E13,'Team Ratings'!$C$3:$F$22,2)</f>
        <v>3</v>
      </c>
      <c r="D13" s="218">
        <f>VLOOKUP($E13,'Team Ratings'!$C$3:$F$22,4)</f>
        <v>3</v>
      </c>
      <c r="E13" s="222" t="s">
        <v>108</v>
      </c>
      <c r="F13" s="220" t="str">
        <f>'HA Schedule'!C13</f>
        <v>vs</v>
      </c>
      <c r="G13" s="221" t="str">
        <f>'HA Schedule'!D13</f>
        <v>WOL</v>
      </c>
      <c r="H13" s="221" t="str">
        <f>'HA Schedule'!E13</f>
        <v>whu</v>
      </c>
      <c r="I13" s="221" t="str">
        <f>'HA Schedule'!F13</f>
        <v>nor</v>
      </c>
      <c r="J13" s="221" t="str">
        <f>'HA Schedule'!G13</f>
        <v>MCI</v>
      </c>
      <c r="K13" s="221" t="str">
        <f>'HA Schedule'!H13</f>
        <v>bha</v>
      </c>
      <c r="L13" s="221" t="str">
        <f>'HA Schedule'!I13</f>
        <v>BUR</v>
      </c>
      <c r="M13" s="221" t="str">
        <f>'HA Schedule'!J13</f>
        <v>cry</v>
      </c>
      <c r="N13" s="221" t="str">
        <f>'HA Schedule'!K13</f>
        <v>MUN</v>
      </c>
      <c r="O13" s="221" t="str">
        <f>'HA Schedule'!L13</f>
        <v>bre</v>
      </c>
      <c r="P13" s="221" t="str">
        <f>'HA Schedule'!M13</f>
        <v>ARS</v>
      </c>
      <c r="Q13" s="221" t="str">
        <f>'HA Schedule'!N13</f>
        <v>lee</v>
      </c>
      <c r="R13" s="221" t="str">
        <f>'HA Schedule'!O13</f>
        <v>CHE</v>
      </c>
      <c r="S13" s="221" t="str">
        <f>'HA Schedule'!P13</f>
        <v>WAT</v>
      </c>
      <c r="T13" s="221" t="str">
        <f>'HA Schedule'!Q13</f>
        <v>sou</v>
      </c>
      <c r="U13" s="221" t="str">
        <f>'HA Schedule'!R13</f>
        <v>avl</v>
      </c>
      <c r="V13" s="221" t="str">
        <f>'HA Schedule'!S13</f>
        <v>NEW</v>
      </c>
      <c r="W13" s="221" t="str">
        <f>'HA Schedule'!T13</f>
        <v>TOT</v>
      </c>
      <c r="X13" s="221" t="str">
        <f>'HA Schedule'!U13</f>
        <v>eve</v>
      </c>
      <c r="Y13" s="221" t="str">
        <f>'HA Schedule'!V13</f>
        <v>mci</v>
      </c>
      <c r="Z13" s="221" t="str">
        <f>'HA Schedule'!W13</f>
        <v>LIV</v>
      </c>
      <c r="AA13" s="221" t="str">
        <f>'HA Schedule'!X13</f>
        <v>NOR</v>
      </c>
      <c r="AB13" s="221" t="str">
        <f>'HA Schedule'!Y13</f>
        <v>bur</v>
      </c>
      <c r="AC13" s="221" t="str">
        <f>'HA Schedule'!Z13</f>
        <v>BHA</v>
      </c>
      <c r="AD13" s="221" t="str">
        <f>'HA Schedule'!AA13</f>
        <v>liv</v>
      </c>
      <c r="AE13" s="221" t="str">
        <f>'HA Schedule'!AB13</f>
        <v>WHU</v>
      </c>
      <c r="AF13" s="221" t="str">
        <f>'HA Schedule'!AC13</f>
        <v>wol</v>
      </c>
      <c r="AG13" s="221" t="str">
        <f>'HA Schedule'!AD13</f>
        <v>che</v>
      </c>
      <c r="AH13" s="221" t="str">
        <f>'HA Schedule'!AE13</f>
        <v>LEE</v>
      </c>
      <c r="AI13" s="221" t="str">
        <f>'HA Schedule'!AF13</f>
        <v>ars</v>
      </c>
      <c r="AJ13" s="221" t="str">
        <f>'HA Schedule'!AG13</f>
        <v>BRE</v>
      </c>
      <c r="AK13" s="221" t="str">
        <f>'HA Schedule'!AH13</f>
        <v>mun</v>
      </c>
      <c r="AL13" s="221" t="str">
        <f>'HA Schedule'!AI13</f>
        <v>CRY</v>
      </c>
      <c r="AM13" s="221" t="str">
        <f>'HA Schedule'!AJ13</f>
        <v>new</v>
      </c>
      <c r="AN13" s="221" t="str">
        <f>'HA Schedule'!AK13</f>
        <v>AVL</v>
      </c>
      <c r="AO13" s="221" t="str">
        <f>'HA Schedule'!AL13</f>
        <v>tot</v>
      </c>
      <c r="AP13" s="221" t="str">
        <f>'HA Schedule'!AM13</f>
        <v>EVE</v>
      </c>
      <c r="AQ13" s="221" t="str">
        <f>'HA Schedule'!AN13</f>
        <v>wat</v>
      </c>
      <c r="AR13" s="221" t="str">
        <f>'HA Schedule'!AO13</f>
        <v>SOU</v>
      </c>
      <c r="AS13" s="209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</row>
    <row r="14">
      <c r="A14" s="217"/>
      <c r="B14" s="218">
        <f t="shared" si="1"/>
        <v>3</v>
      </c>
      <c r="C14" s="218">
        <f>VLOOKUP($E14,'Team Ratings'!$C$3:$F$22,2)</f>
        <v>1</v>
      </c>
      <c r="D14" s="218">
        <f>VLOOKUP($E14,'Team Ratings'!$C$3:$F$22,4)</f>
        <v>2</v>
      </c>
      <c r="E14" s="222" t="s">
        <v>97</v>
      </c>
      <c r="F14" s="220" t="str">
        <f>'HA Schedule'!C14</f>
        <v>vs</v>
      </c>
      <c r="G14" s="221" t="str">
        <f>'HA Schedule'!D14</f>
        <v>nor</v>
      </c>
      <c r="H14" s="221" t="str">
        <f>'HA Schedule'!E14</f>
        <v>BUR</v>
      </c>
      <c r="I14" s="221" t="str">
        <f>'HA Schedule'!F14</f>
        <v>CHE</v>
      </c>
      <c r="J14" s="221" t="str">
        <f>'HA Schedule'!G14</f>
        <v>lee</v>
      </c>
      <c r="K14" s="221" t="str">
        <f>'HA Schedule'!H14</f>
        <v>CRY</v>
      </c>
      <c r="L14" s="221" t="str">
        <f>'HA Schedule'!I14</f>
        <v>bre</v>
      </c>
      <c r="M14" s="221" t="str">
        <f>'HA Schedule'!J14</f>
        <v>MCI</v>
      </c>
      <c r="N14" s="221" t="str">
        <f>'HA Schedule'!K14</f>
        <v>wat</v>
      </c>
      <c r="O14" s="221" t="str">
        <f>'HA Schedule'!L14</f>
        <v>mun</v>
      </c>
      <c r="P14" s="221" t="str">
        <f>'HA Schedule'!M14</f>
        <v>BHA</v>
      </c>
      <c r="Q14" s="221" t="str">
        <f>'HA Schedule'!N14</f>
        <v>whu</v>
      </c>
      <c r="R14" s="221" t="str">
        <f>'HA Schedule'!O14</f>
        <v>ARS</v>
      </c>
      <c r="S14" s="221" t="str">
        <f>'HA Schedule'!P14</f>
        <v>SOU</v>
      </c>
      <c r="T14" s="221" t="str">
        <f>'HA Schedule'!Q14</f>
        <v>eve</v>
      </c>
      <c r="U14" s="221" t="str">
        <f>'HA Schedule'!R14</f>
        <v>wol</v>
      </c>
      <c r="V14" s="221" t="str">
        <f>'HA Schedule'!S14</f>
        <v>AVL</v>
      </c>
      <c r="W14" s="221" t="str">
        <f>'HA Schedule'!T14</f>
        <v>NEW</v>
      </c>
      <c r="X14" s="221" t="str">
        <f>'HA Schedule'!U14</f>
        <v>tot</v>
      </c>
      <c r="Y14" s="221" t="str">
        <f>'HA Schedule'!V14</f>
        <v>LEE</v>
      </c>
      <c r="Z14" s="221" t="str">
        <f>'HA Schedule'!W14</f>
        <v>lei</v>
      </c>
      <c r="AA14" s="221" t="str">
        <f>'HA Schedule'!X14</f>
        <v>che</v>
      </c>
      <c r="AB14" s="221" t="str">
        <f>'HA Schedule'!Y14</f>
        <v>BRE</v>
      </c>
      <c r="AC14" s="221" t="str">
        <f>'HA Schedule'!Z14</f>
        <v>cry</v>
      </c>
      <c r="AD14" s="221" t="str">
        <f>'HA Schedule'!AA14</f>
        <v>LEI</v>
      </c>
      <c r="AE14" s="221" t="str">
        <f>'HA Schedule'!AB14</f>
        <v>bur</v>
      </c>
      <c r="AF14" s="221" t="str">
        <f>'HA Schedule'!AC14</f>
        <v>NOR</v>
      </c>
      <c r="AG14" s="221" t="str">
        <f>'HA Schedule'!AD14</f>
        <v>ars</v>
      </c>
      <c r="AH14" s="221" t="str">
        <f>'HA Schedule'!AE14</f>
        <v>WHU</v>
      </c>
      <c r="AI14" s="221" t="str">
        <f>'HA Schedule'!AF14</f>
        <v>bha</v>
      </c>
      <c r="AJ14" s="221" t="str">
        <f>'HA Schedule'!AG14</f>
        <v>MUN</v>
      </c>
      <c r="AK14" s="221" t="str">
        <f>'HA Schedule'!AH14</f>
        <v>WAT</v>
      </c>
      <c r="AL14" s="221" t="str">
        <f>'HA Schedule'!AI14</f>
        <v>mci</v>
      </c>
      <c r="AM14" s="221" t="str">
        <f>'HA Schedule'!AJ14</f>
        <v>avl</v>
      </c>
      <c r="AN14" s="221" t="str">
        <f>'HA Schedule'!AK14</f>
        <v>EVE</v>
      </c>
      <c r="AO14" s="221" t="str">
        <f>'HA Schedule'!AL14</f>
        <v>new</v>
      </c>
      <c r="AP14" s="221" t="str">
        <f>'HA Schedule'!AM14</f>
        <v>TOT</v>
      </c>
      <c r="AQ14" s="221" t="str">
        <f>'HA Schedule'!AN14</f>
        <v>sou</v>
      </c>
      <c r="AR14" s="221" t="str">
        <f>'HA Schedule'!AO14</f>
        <v>WOL</v>
      </c>
      <c r="AS14" s="209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  <c r="BX14" s="198"/>
      <c r="BY14" s="198"/>
      <c r="BZ14" s="198"/>
      <c r="CA14" s="198"/>
      <c r="CB14" s="198"/>
      <c r="CC14" s="198"/>
      <c r="CD14" s="198"/>
    </row>
    <row r="15">
      <c r="A15" s="217"/>
      <c r="B15" s="218">
        <f t="shared" si="1"/>
        <v>2</v>
      </c>
      <c r="C15" s="218">
        <f>VLOOKUP($E15,'Team Ratings'!$C$3:$F$22,2)</f>
        <v>1</v>
      </c>
      <c r="D15" s="218">
        <f>VLOOKUP($E15,'Team Ratings'!$C$3:$F$22,4)</f>
        <v>1</v>
      </c>
      <c r="E15" s="222" t="s">
        <v>94</v>
      </c>
      <c r="F15" s="220" t="str">
        <f>'HA Schedule'!C15</f>
        <v>vs</v>
      </c>
      <c r="G15" s="221" t="str">
        <f>'HA Schedule'!D15</f>
        <v>tot</v>
      </c>
      <c r="H15" s="221" t="str">
        <f>'HA Schedule'!E15</f>
        <v>NOR</v>
      </c>
      <c r="I15" s="221" t="str">
        <f>'HA Schedule'!F15</f>
        <v>ARS</v>
      </c>
      <c r="J15" s="221" t="str">
        <f>'HA Schedule'!G15</f>
        <v>lei</v>
      </c>
      <c r="K15" s="221" t="str">
        <f>'HA Schedule'!H15</f>
        <v>SOU</v>
      </c>
      <c r="L15" s="221" t="str">
        <f>'HA Schedule'!I15</f>
        <v>che</v>
      </c>
      <c r="M15" s="221" t="str">
        <f>'HA Schedule'!J15</f>
        <v>liv</v>
      </c>
      <c r="N15" s="221" t="str">
        <f>'HA Schedule'!K15</f>
        <v>BUR</v>
      </c>
      <c r="O15" s="221" t="str">
        <f>'HA Schedule'!L15</f>
        <v>bha</v>
      </c>
      <c r="P15" s="221" t="str">
        <f>'HA Schedule'!M15</f>
        <v>CRY</v>
      </c>
      <c r="Q15" s="221" t="str">
        <f>'HA Schedule'!N15</f>
        <v>mun</v>
      </c>
      <c r="R15" s="221" t="str">
        <f>'HA Schedule'!O15</f>
        <v>EVE</v>
      </c>
      <c r="S15" s="221" t="str">
        <f>'HA Schedule'!P15</f>
        <v>WHU</v>
      </c>
      <c r="T15" s="221" t="str">
        <f>'HA Schedule'!Q15</f>
        <v>avl</v>
      </c>
      <c r="U15" s="221" t="str">
        <f>'HA Schedule'!R15</f>
        <v>wat</v>
      </c>
      <c r="V15" s="221" t="str">
        <f>'HA Schedule'!S15</f>
        <v>WOL</v>
      </c>
      <c r="W15" s="221" t="str">
        <f>'HA Schedule'!T15</f>
        <v>LEE</v>
      </c>
      <c r="X15" s="221" t="str">
        <f>'HA Schedule'!U15</f>
        <v>new</v>
      </c>
      <c r="Y15" s="221" t="str">
        <f>'HA Schedule'!V15</f>
        <v>LEI</v>
      </c>
      <c r="Z15" s="221" t="str">
        <f>'HA Schedule'!W15</f>
        <v>bre</v>
      </c>
      <c r="AA15" s="221" t="str">
        <f>'HA Schedule'!X15</f>
        <v>ars</v>
      </c>
      <c r="AB15" s="221" t="str">
        <f>'HA Schedule'!Y15</f>
        <v>CHE</v>
      </c>
      <c r="AC15" s="221" t="str">
        <f>'HA Schedule'!Z15</f>
        <v>sou</v>
      </c>
      <c r="AD15" s="221" t="str">
        <f>'HA Schedule'!AA15</f>
        <v>BRE</v>
      </c>
      <c r="AE15" s="221" t="str">
        <f>'HA Schedule'!AB15</f>
        <v>nor</v>
      </c>
      <c r="AF15" s="221" t="str">
        <f>'HA Schedule'!AC15</f>
        <v>TOT</v>
      </c>
      <c r="AG15" s="221" t="str">
        <f>'HA Schedule'!AD15</f>
        <v>eve</v>
      </c>
      <c r="AH15" s="221" t="str">
        <f>'HA Schedule'!AE15</f>
        <v>MUN</v>
      </c>
      <c r="AI15" s="221" t="str">
        <f>'HA Schedule'!AF15</f>
        <v>cry</v>
      </c>
      <c r="AJ15" s="221" t="str">
        <f>'HA Schedule'!AG15</f>
        <v>BHA</v>
      </c>
      <c r="AK15" s="221" t="str">
        <f>'HA Schedule'!AH15</f>
        <v>bur</v>
      </c>
      <c r="AL15" s="221" t="str">
        <f>'HA Schedule'!AI15</f>
        <v>LIV</v>
      </c>
      <c r="AM15" s="221" t="str">
        <f>'HA Schedule'!AJ15</f>
        <v>wol</v>
      </c>
      <c r="AN15" s="221" t="str">
        <f>'HA Schedule'!AK15</f>
        <v>WAT</v>
      </c>
      <c r="AO15" s="221" t="str">
        <f>'HA Schedule'!AL15</f>
        <v>lee</v>
      </c>
      <c r="AP15" s="221" t="str">
        <f>'HA Schedule'!AM15</f>
        <v>NEW</v>
      </c>
      <c r="AQ15" s="221" t="str">
        <f>'HA Schedule'!AN15</f>
        <v>whu</v>
      </c>
      <c r="AR15" s="221" t="str">
        <f>'HA Schedule'!AO15</f>
        <v>AVL</v>
      </c>
      <c r="AS15" s="209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</row>
    <row r="16">
      <c r="A16" s="217"/>
      <c r="B16" s="218">
        <f t="shared" si="1"/>
        <v>5</v>
      </c>
      <c r="C16" s="218">
        <f>VLOOKUP($E16,'Team Ratings'!$C$3:$F$22,2)</f>
        <v>2</v>
      </c>
      <c r="D16" s="218">
        <f>VLOOKUP($E16,'Team Ratings'!$C$3:$F$22,4)</f>
        <v>3</v>
      </c>
      <c r="E16" s="222" t="s">
        <v>103</v>
      </c>
      <c r="F16" s="220" t="str">
        <f>'HA Schedule'!C16</f>
        <v>vs</v>
      </c>
      <c r="G16" s="221" t="str">
        <f>'HA Schedule'!D16</f>
        <v>LEE</v>
      </c>
      <c r="H16" s="221" t="str">
        <f>'HA Schedule'!E16</f>
        <v>sou</v>
      </c>
      <c r="I16" s="221" t="str">
        <f>'HA Schedule'!F16</f>
        <v>wol</v>
      </c>
      <c r="J16" s="221" t="str">
        <f>'HA Schedule'!G16</f>
        <v>NEW</v>
      </c>
      <c r="K16" s="221" t="str">
        <f>'HA Schedule'!H16</f>
        <v>whu</v>
      </c>
      <c r="L16" s="221" t="str">
        <f>'HA Schedule'!I16</f>
        <v>AVL</v>
      </c>
      <c r="M16" s="221" t="str">
        <f>'HA Schedule'!J16</f>
        <v>EVE</v>
      </c>
      <c r="N16" s="221" t="str">
        <f>'HA Schedule'!K16</f>
        <v>lei</v>
      </c>
      <c r="O16" s="221" t="str">
        <f>'HA Schedule'!L16</f>
        <v>LIV</v>
      </c>
      <c r="P16" s="221" t="str">
        <f>'HA Schedule'!M16</f>
        <v>tot</v>
      </c>
      <c r="Q16" s="221" t="str">
        <f>'HA Schedule'!N16</f>
        <v>MCI</v>
      </c>
      <c r="R16" s="221" t="str">
        <f>'HA Schedule'!O16</f>
        <v>wat</v>
      </c>
      <c r="S16" s="221" t="str">
        <f>'HA Schedule'!P16</f>
        <v>che</v>
      </c>
      <c r="T16" s="221" t="str">
        <f>'HA Schedule'!Q16</f>
        <v>ARS</v>
      </c>
      <c r="U16" s="221" t="str">
        <f>'HA Schedule'!R16</f>
        <v>CRY</v>
      </c>
      <c r="V16" s="221" t="str">
        <f>'HA Schedule'!S16</f>
        <v>nor</v>
      </c>
      <c r="W16" s="221" t="str">
        <f>'HA Schedule'!T16</f>
        <v>bre</v>
      </c>
      <c r="X16" s="221" t="str">
        <f>'HA Schedule'!U16</f>
        <v>BHA</v>
      </c>
      <c r="Y16" s="221" t="str">
        <f>'HA Schedule'!V16</f>
        <v>new</v>
      </c>
      <c r="Z16" s="221" t="str">
        <f>'HA Schedule'!W16</f>
        <v>BUR</v>
      </c>
      <c r="AA16" s="221" t="str">
        <f>'HA Schedule'!X16</f>
        <v>WOL</v>
      </c>
      <c r="AB16" s="221" t="str">
        <f>'HA Schedule'!Y16</f>
        <v>avl</v>
      </c>
      <c r="AC16" s="221" t="str">
        <f>'HA Schedule'!Z16</f>
        <v>WHU</v>
      </c>
      <c r="AD16" s="221" t="str">
        <f>'HA Schedule'!AA16</f>
        <v>bur</v>
      </c>
      <c r="AE16" s="221" t="str">
        <f>'HA Schedule'!AB16</f>
        <v>SOU</v>
      </c>
      <c r="AF16" s="221" t="str">
        <f>'HA Schedule'!AC16</f>
        <v>lee</v>
      </c>
      <c r="AG16" s="221" t="str">
        <f>'HA Schedule'!AD16</f>
        <v>WAT</v>
      </c>
      <c r="AH16" s="221" t="str">
        <f>'HA Schedule'!AE16</f>
        <v>mci</v>
      </c>
      <c r="AI16" s="221" t="str">
        <f>'HA Schedule'!AF16</f>
        <v>TOT</v>
      </c>
      <c r="AJ16" s="221" t="str">
        <f>'HA Schedule'!AG16</f>
        <v>liv</v>
      </c>
      <c r="AK16" s="221" t="str">
        <f>'HA Schedule'!AH16</f>
        <v>LEI</v>
      </c>
      <c r="AL16" s="221" t="str">
        <f>'HA Schedule'!AI16</f>
        <v>eve</v>
      </c>
      <c r="AM16" s="221" t="str">
        <f>'HA Schedule'!AJ16</f>
        <v>NOR</v>
      </c>
      <c r="AN16" s="221" t="str">
        <f>'HA Schedule'!AK16</f>
        <v>ars</v>
      </c>
      <c r="AO16" s="221" t="str">
        <f>'HA Schedule'!AL16</f>
        <v>BRE</v>
      </c>
      <c r="AP16" s="221" t="str">
        <f>'HA Schedule'!AM16</f>
        <v>bha</v>
      </c>
      <c r="AQ16" s="221" t="str">
        <f>'HA Schedule'!AN16</f>
        <v>CHE</v>
      </c>
      <c r="AR16" s="221" t="str">
        <f>'HA Schedule'!AO16</f>
        <v>cry</v>
      </c>
      <c r="AS16" s="209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  <c r="BX16" s="198"/>
      <c r="BY16" s="198"/>
      <c r="BZ16" s="198"/>
      <c r="CA16" s="198"/>
      <c r="CB16" s="198"/>
      <c r="CC16" s="198"/>
      <c r="CD16" s="198"/>
    </row>
    <row r="17">
      <c r="A17" s="217"/>
      <c r="B17" s="218">
        <f t="shared" si="1"/>
        <v>12</v>
      </c>
      <c r="C17" s="218">
        <f>VLOOKUP($E17,'Team Ratings'!$C$3:$F$22,2)</f>
        <v>5</v>
      </c>
      <c r="D17" s="218">
        <f>VLOOKUP($E17,'Team Ratings'!$C$3:$F$22,4)</f>
        <v>7</v>
      </c>
      <c r="E17" s="222" t="s">
        <v>109</v>
      </c>
      <c r="F17" s="220" t="str">
        <f>'HA Schedule'!C17</f>
        <v>vs</v>
      </c>
      <c r="G17" s="221" t="str">
        <f>'HA Schedule'!D17</f>
        <v>WHU</v>
      </c>
      <c r="H17" s="221" t="str">
        <f>'HA Schedule'!E17</f>
        <v>avl</v>
      </c>
      <c r="I17" s="221" t="str">
        <f>'HA Schedule'!F17</f>
        <v>SOU</v>
      </c>
      <c r="J17" s="221" t="str">
        <f>'HA Schedule'!G17</f>
        <v>mun</v>
      </c>
      <c r="K17" s="221" t="str">
        <f>'HA Schedule'!H17</f>
        <v>LEE</v>
      </c>
      <c r="L17" s="221" t="str">
        <f>'HA Schedule'!I17</f>
        <v>wat</v>
      </c>
      <c r="M17" s="221" t="str">
        <f>'HA Schedule'!J17</f>
        <v>wol</v>
      </c>
      <c r="N17" s="221" t="str">
        <f>'HA Schedule'!K17</f>
        <v>TOT</v>
      </c>
      <c r="O17" s="221" t="str">
        <f>'HA Schedule'!L17</f>
        <v>cry</v>
      </c>
      <c r="P17" s="221" t="str">
        <f>'HA Schedule'!M17</f>
        <v>CHE</v>
      </c>
      <c r="Q17" s="221" t="str">
        <f>'HA Schedule'!N17</f>
        <v>bha</v>
      </c>
      <c r="R17" s="221" t="str">
        <f>'HA Schedule'!O17</f>
        <v>BRE</v>
      </c>
      <c r="S17" s="221" t="str">
        <f>'HA Schedule'!P17</f>
        <v>ars</v>
      </c>
      <c r="T17" s="221" t="str">
        <f>'HA Schedule'!Q17</f>
        <v>NOR</v>
      </c>
      <c r="U17" s="221" t="str">
        <f>'HA Schedule'!R17</f>
        <v>BUR</v>
      </c>
      <c r="V17" s="221" t="str">
        <f>'HA Schedule'!S17</f>
        <v>lei</v>
      </c>
      <c r="W17" s="221" t="str">
        <f>'HA Schedule'!T17</f>
        <v>liv</v>
      </c>
      <c r="X17" s="221" t="str">
        <f>'HA Schedule'!U17</f>
        <v>MCI</v>
      </c>
      <c r="Y17" s="221" t="str">
        <f>'HA Schedule'!V17</f>
        <v>MUN</v>
      </c>
      <c r="Z17" s="221" t="str">
        <f>'HA Schedule'!W17</f>
        <v>eve</v>
      </c>
      <c r="AA17" s="221" t="str">
        <f>'HA Schedule'!X17</f>
        <v>sou</v>
      </c>
      <c r="AB17" s="221" t="str">
        <f>'HA Schedule'!Y17</f>
        <v>WAT</v>
      </c>
      <c r="AC17" s="221" t="str">
        <f>'HA Schedule'!Z17</f>
        <v>lee</v>
      </c>
      <c r="AD17" s="221" t="str">
        <f>'HA Schedule'!AA17</f>
        <v>EVE</v>
      </c>
      <c r="AE17" s="221" t="str">
        <f>'HA Schedule'!AB17</f>
        <v>AVL</v>
      </c>
      <c r="AF17" s="221" t="str">
        <f>'HA Schedule'!AC17</f>
        <v>whu</v>
      </c>
      <c r="AG17" s="221" t="str">
        <f>'HA Schedule'!AD17</f>
        <v>bre</v>
      </c>
      <c r="AH17" s="221" t="str">
        <f>'HA Schedule'!AE17</f>
        <v>BHA</v>
      </c>
      <c r="AI17" s="221" t="str">
        <f>'HA Schedule'!AF17</f>
        <v>che</v>
      </c>
      <c r="AJ17" s="221" t="str">
        <f>'HA Schedule'!AG17</f>
        <v>CRY</v>
      </c>
      <c r="AK17" s="221" t="str">
        <f>'HA Schedule'!AH17</f>
        <v>tot</v>
      </c>
      <c r="AL17" s="221" t="str">
        <f>'HA Schedule'!AI17</f>
        <v>WOL</v>
      </c>
      <c r="AM17" s="221" t="str">
        <f>'HA Schedule'!AJ17</f>
        <v>LEI</v>
      </c>
      <c r="AN17" s="221" t="str">
        <f>'HA Schedule'!AK17</f>
        <v>nor</v>
      </c>
      <c r="AO17" s="221" t="str">
        <f>'HA Schedule'!AL17</f>
        <v>LIV</v>
      </c>
      <c r="AP17" s="221" t="str">
        <f>'HA Schedule'!AM17</f>
        <v>mci</v>
      </c>
      <c r="AQ17" s="221" t="str">
        <f>'HA Schedule'!AN17</f>
        <v>ARS</v>
      </c>
      <c r="AR17" s="221" t="str">
        <f>'HA Schedule'!AO17</f>
        <v>bur</v>
      </c>
      <c r="AS17" s="209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  <c r="BX17" s="198"/>
      <c r="BY17" s="198"/>
      <c r="BZ17" s="198"/>
      <c r="CA17" s="198"/>
      <c r="CB17" s="198"/>
      <c r="CC17" s="198"/>
      <c r="CD17" s="198"/>
    </row>
    <row r="18">
      <c r="A18" s="217"/>
      <c r="B18" s="218">
        <f t="shared" si="1"/>
        <v>14</v>
      </c>
      <c r="C18" s="218">
        <f>VLOOKUP($E18,'Team Ratings'!$C$3:$F$22,2)</f>
        <v>7</v>
      </c>
      <c r="D18" s="218">
        <f>VLOOKUP($E18,'Team Ratings'!$C$3:$F$22,4)</f>
        <v>7</v>
      </c>
      <c r="E18" s="222" t="s">
        <v>138</v>
      </c>
      <c r="F18" s="220" t="str">
        <f>'HA Schedule'!C18</f>
        <v>vs</v>
      </c>
      <c r="G18" s="221" t="str">
        <f>'HA Schedule'!D18</f>
        <v>LIV</v>
      </c>
      <c r="H18" s="221" t="str">
        <f>'HA Schedule'!E18</f>
        <v>mci</v>
      </c>
      <c r="I18" s="221" t="str">
        <f>'HA Schedule'!F18</f>
        <v>LEI</v>
      </c>
      <c r="J18" s="221" t="str">
        <f>'HA Schedule'!G18</f>
        <v>ars</v>
      </c>
      <c r="K18" s="221" t="str">
        <f>'HA Schedule'!H18</f>
        <v>WAT</v>
      </c>
      <c r="L18" s="221" t="str">
        <f>'HA Schedule'!I18</f>
        <v>eve</v>
      </c>
      <c r="M18" s="221" t="str">
        <f>'HA Schedule'!J18</f>
        <v>bur</v>
      </c>
      <c r="N18" s="221" t="str">
        <f>'HA Schedule'!K18</f>
        <v>BHA</v>
      </c>
      <c r="O18" s="221" t="str">
        <f>'HA Schedule'!L18</f>
        <v>che</v>
      </c>
      <c r="P18" s="221" t="str">
        <f>'HA Schedule'!M18</f>
        <v>LEE</v>
      </c>
      <c r="Q18" s="221" t="str">
        <f>'HA Schedule'!N18</f>
        <v>bre</v>
      </c>
      <c r="R18" s="221" t="str">
        <f>'HA Schedule'!O18</f>
        <v>SOU</v>
      </c>
      <c r="S18" s="221" t="str">
        <f>'HA Schedule'!P18</f>
        <v>WOL</v>
      </c>
      <c r="T18" s="221" t="str">
        <f>'HA Schedule'!Q18</f>
        <v>new</v>
      </c>
      <c r="U18" s="221" t="str">
        <f>'HA Schedule'!R18</f>
        <v>tot</v>
      </c>
      <c r="V18" s="221" t="str">
        <f>'HA Schedule'!S18</f>
        <v>MUN</v>
      </c>
      <c r="W18" s="221" t="str">
        <f>'HA Schedule'!T18</f>
        <v>AVL</v>
      </c>
      <c r="X18" s="221" t="str">
        <f>'HA Schedule'!U18</f>
        <v>whu</v>
      </c>
      <c r="Y18" s="221" t="str">
        <f>'HA Schedule'!V18</f>
        <v>ARS</v>
      </c>
      <c r="Z18" s="221" t="str">
        <f>'HA Schedule'!W18</f>
        <v>cry</v>
      </c>
      <c r="AA18" s="221" t="str">
        <f>'HA Schedule'!X18</f>
        <v>lei</v>
      </c>
      <c r="AB18" s="221" t="str">
        <f>'HA Schedule'!Y18</f>
        <v>EVE</v>
      </c>
      <c r="AC18" s="221" t="str">
        <f>'HA Schedule'!Z18</f>
        <v>wat</v>
      </c>
      <c r="AD18" s="221" t="str">
        <f>'HA Schedule'!AA18</f>
        <v>CRY</v>
      </c>
      <c r="AE18" s="221" t="str">
        <f>'HA Schedule'!AB18</f>
        <v>MCI</v>
      </c>
      <c r="AF18" s="221" t="str">
        <f>'HA Schedule'!AC18</f>
        <v>liv</v>
      </c>
      <c r="AG18" s="221" t="str">
        <f>'HA Schedule'!AD18</f>
        <v>sou</v>
      </c>
      <c r="AH18" s="221" t="str">
        <f>'HA Schedule'!AE18</f>
        <v>BRE</v>
      </c>
      <c r="AI18" s="221" t="str">
        <f>'HA Schedule'!AF18</f>
        <v>lee</v>
      </c>
      <c r="AJ18" s="221" t="str">
        <f>'HA Schedule'!AG18</f>
        <v>CHE</v>
      </c>
      <c r="AK18" s="221" t="str">
        <f>'HA Schedule'!AH18</f>
        <v>bha</v>
      </c>
      <c r="AL18" s="221" t="str">
        <f>'HA Schedule'!AI18</f>
        <v>BUR</v>
      </c>
      <c r="AM18" s="221" t="str">
        <f>'HA Schedule'!AJ18</f>
        <v>mun</v>
      </c>
      <c r="AN18" s="221" t="str">
        <f>'HA Schedule'!AK18</f>
        <v>NEW</v>
      </c>
      <c r="AO18" s="221" t="str">
        <f>'HA Schedule'!AL18</f>
        <v>avl</v>
      </c>
      <c r="AP18" s="221" t="str">
        <f>'HA Schedule'!AM18</f>
        <v>WHU</v>
      </c>
      <c r="AQ18" s="221" t="str">
        <f>'HA Schedule'!AN18</f>
        <v>wol</v>
      </c>
      <c r="AR18" s="221" t="str">
        <f>'HA Schedule'!AO18</f>
        <v>TOT</v>
      </c>
      <c r="AS18" s="209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</row>
    <row r="19">
      <c r="A19" s="217"/>
      <c r="B19" s="218">
        <f t="shared" si="1"/>
        <v>11</v>
      </c>
      <c r="C19" s="218">
        <f>VLOOKUP($E19,'Team Ratings'!$C$3:$F$22,2)</f>
        <v>6</v>
      </c>
      <c r="D19" s="218">
        <f>VLOOKUP($E19,'Team Ratings'!$C$3:$F$22,4)</f>
        <v>5</v>
      </c>
      <c r="E19" s="222" t="s">
        <v>111</v>
      </c>
      <c r="F19" s="220" t="str">
        <f>'HA Schedule'!C19</f>
        <v>vs</v>
      </c>
      <c r="G19" s="221" t="str">
        <f>'HA Schedule'!D19</f>
        <v>eve</v>
      </c>
      <c r="H19" s="221" t="str">
        <f>'HA Schedule'!E19</f>
        <v>MUN</v>
      </c>
      <c r="I19" s="221" t="str">
        <f>'HA Schedule'!F19</f>
        <v>new</v>
      </c>
      <c r="J19" s="221" t="str">
        <f>'HA Schedule'!G19</f>
        <v>WHU</v>
      </c>
      <c r="K19" s="221" t="str">
        <f>'HA Schedule'!H19</f>
        <v>mci</v>
      </c>
      <c r="L19" s="221" t="str">
        <f>'HA Schedule'!I19</f>
        <v>WOL</v>
      </c>
      <c r="M19" s="221" t="str">
        <f>'HA Schedule'!J19</f>
        <v>che</v>
      </c>
      <c r="N19" s="221" t="str">
        <f>'HA Schedule'!K19</f>
        <v>LEE</v>
      </c>
      <c r="O19" s="221" t="str">
        <f>'HA Schedule'!L19</f>
        <v>BUR</v>
      </c>
      <c r="P19" s="221" t="str">
        <f>'HA Schedule'!M19</f>
        <v>wat</v>
      </c>
      <c r="Q19" s="221" t="str">
        <f>'HA Schedule'!N19</f>
        <v>AVL</v>
      </c>
      <c r="R19" s="221" t="str">
        <f>'HA Schedule'!O19</f>
        <v>nor</v>
      </c>
      <c r="S19" s="221" t="str">
        <f>'HA Schedule'!P19</f>
        <v>liv</v>
      </c>
      <c r="T19" s="221" t="str">
        <f>'HA Schedule'!Q19</f>
        <v>LEI</v>
      </c>
      <c r="U19" s="221" t="str">
        <f>'HA Schedule'!R19</f>
        <v>BHA</v>
      </c>
      <c r="V19" s="221" t="str">
        <f>'HA Schedule'!S19</f>
        <v>ars</v>
      </c>
      <c r="W19" s="221" t="str">
        <f>'HA Schedule'!T19</f>
        <v>cry</v>
      </c>
      <c r="X19" s="221" t="str">
        <f>'HA Schedule'!U19</f>
        <v>BRE</v>
      </c>
      <c r="Y19" s="221" t="str">
        <f>'HA Schedule'!V19</f>
        <v>whu</v>
      </c>
      <c r="Z19" s="221" t="str">
        <f>'HA Schedule'!W19</f>
        <v>TOT</v>
      </c>
      <c r="AA19" s="221" t="str">
        <f>'HA Schedule'!X19</f>
        <v>NEW</v>
      </c>
      <c r="AB19" s="221" t="str">
        <f>'HA Schedule'!Y19</f>
        <v>wol</v>
      </c>
      <c r="AC19" s="221" t="str">
        <f>'HA Schedule'!Z19</f>
        <v>MCI</v>
      </c>
      <c r="AD19" s="221" t="str">
        <f>'HA Schedule'!AA19</f>
        <v>tot</v>
      </c>
      <c r="AE19" s="221" t="str">
        <f>'HA Schedule'!AB19</f>
        <v>mun</v>
      </c>
      <c r="AF19" s="221" t="str">
        <f>'HA Schedule'!AC19</f>
        <v>EVE</v>
      </c>
      <c r="AG19" s="221" t="str">
        <f>'HA Schedule'!AD19</f>
        <v>NOR</v>
      </c>
      <c r="AH19" s="221" t="str">
        <f>'HA Schedule'!AE19</f>
        <v>avl</v>
      </c>
      <c r="AI19" s="221" t="str">
        <f>'HA Schedule'!AF19</f>
        <v>WAT</v>
      </c>
      <c r="AJ19" s="221" t="str">
        <f>'HA Schedule'!AG19</f>
        <v>bur</v>
      </c>
      <c r="AK19" s="221" t="str">
        <f>'HA Schedule'!AH19</f>
        <v>lee</v>
      </c>
      <c r="AL19" s="221" t="str">
        <f>'HA Schedule'!AI19</f>
        <v>CHE</v>
      </c>
      <c r="AM19" s="221" t="str">
        <f>'HA Schedule'!AJ19</f>
        <v>ARS</v>
      </c>
      <c r="AN19" s="221" t="str">
        <f>'HA Schedule'!AK19</f>
        <v>bha</v>
      </c>
      <c r="AO19" s="221" t="str">
        <f>'HA Schedule'!AL19</f>
        <v>CRY</v>
      </c>
      <c r="AP19" s="221" t="str">
        <f>'HA Schedule'!AM19</f>
        <v>bre</v>
      </c>
      <c r="AQ19" s="221" t="str">
        <f>'HA Schedule'!AN19</f>
        <v>LIV</v>
      </c>
      <c r="AR19" s="221" t="str">
        <f>'HA Schedule'!AO19</f>
        <v>lei</v>
      </c>
      <c r="AS19" s="209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</row>
    <row r="20">
      <c r="A20" s="217"/>
      <c r="B20" s="218">
        <f t="shared" si="1"/>
        <v>7</v>
      </c>
      <c r="C20" s="218">
        <f>VLOOKUP($E20,'Team Ratings'!$C$3:$F$22,2)</f>
        <v>3</v>
      </c>
      <c r="D20" s="218">
        <f>VLOOKUP($E20,'Team Ratings'!$C$3:$F$22,4)</f>
        <v>4</v>
      </c>
      <c r="E20" s="222" t="s">
        <v>98</v>
      </c>
      <c r="F20" s="220" t="str">
        <f>'HA Schedule'!C20</f>
        <v>vs</v>
      </c>
      <c r="G20" s="221" t="str">
        <f>'HA Schedule'!D20</f>
        <v>MCI</v>
      </c>
      <c r="H20" s="221" t="str">
        <f>'HA Schedule'!E20</f>
        <v>wol</v>
      </c>
      <c r="I20" s="221" t="str">
        <f>'HA Schedule'!F20</f>
        <v>WAT</v>
      </c>
      <c r="J20" s="221" t="str">
        <f>'HA Schedule'!G20</f>
        <v>cry</v>
      </c>
      <c r="K20" s="221" t="str">
        <f>'HA Schedule'!H20</f>
        <v>CHE</v>
      </c>
      <c r="L20" s="221" t="str">
        <f>'HA Schedule'!I20</f>
        <v>ars</v>
      </c>
      <c r="M20" s="221" t="str">
        <f>'HA Schedule'!J20</f>
        <v>AVL</v>
      </c>
      <c r="N20" s="221" t="str">
        <f>'HA Schedule'!K20</f>
        <v>new</v>
      </c>
      <c r="O20" s="221" t="str">
        <f>'HA Schedule'!L20</f>
        <v>whu</v>
      </c>
      <c r="P20" s="221" t="str">
        <f>'HA Schedule'!M20</f>
        <v>MUN</v>
      </c>
      <c r="Q20" s="221" t="str">
        <f>'HA Schedule'!N20</f>
        <v>eve</v>
      </c>
      <c r="R20" s="221" t="str">
        <f>'HA Schedule'!O20</f>
        <v>LEE</v>
      </c>
      <c r="S20" s="221" t="str">
        <f>'HA Schedule'!P20</f>
        <v>bur</v>
      </c>
      <c r="T20" s="221" t="str">
        <f>'HA Schedule'!Q20</f>
        <v>BRE</v>
      </c>
      <c r="U20" s="221" t="str">
        <f>'HA Schedule'!R20</f>
        <v>NOR</v>
      </c>
      <c r="V20" s="221" t="str">
        <f>'HA Schedule'!S20</f>
        <v>bha</v>
      </c>
      <c r="W20" s="221" t="str">
        <f>'HA Schedule'!T20</f>
        <v>lei</v>
      </c>
      <c r="X20" s="221" t="str">
        <f>'HA Schedule'!U20</f>
        <v>LIV</v>
      </c>
      <c r="Y20" s="221" t="str">
        <f>'HA Schedule'!V20</f>
        <v>CRY</v>
      </c>
      <c r="Z20" s="221" t="str">
        <f>'HA Schedule'!W20</f>
        <v>sou</v>
      </c>
      <c r="AA20" s="221" t="str">
        <f>'HA Schedule'!X20</f>
        <v>wat</v>
      </c>
      <c r="AB20" s="221" t="str">
        <f>'HA Schedule'!Y20</f>
        <v>ARS</v>
      </c>
      <c r="AC20" s="221" t="str">
        <f>'HA Schedule'!Z20</f>
        <v>che</v>
      </c>
      <c r="AD20" s="221" t="str">
        <f>'HA Schedule'!AA20</f>
        <v>SOU</v>
      </c>
      <c r="AE20" s="221" t="str">
        <f>'HA Schedule'!AB20</f>
        <v>WOL</v>
      </c>
      <c r="AF20" s="221" t="str">
        <f>'HA Schedule'!AC20</f>
        <v>mci</v>
      </c>
      <c r="AG20" s="221" t="str">
        <f>'HA Schedule'!AD20</f>
        <v>lee</v>
      </c>
      <c r="AH20" s="221" t="str">
        <f>'HA Schedule'!AE20</f>
        <v>EVE</v>
      </c>
      <c r="AI20" s="221" t="str">
        <f>'HA Schedule'!AF20</f>
        <v>mun</v>
      </c>
      <c r="AJ20" s="221" t="str">
        <f>'HA Schedule'!AG20</f>
        <v>WHU</v>
      </c>
      <c r="AK20" s="221" t="str">
        <f>'HA Schedule'!AH20</f>
        <v>NEW</v>
      </c>
      <c r="AL20" s="221" t="str">
        <f>'HA Schedule'!AI20</f>
        <v>avl</v>
      </c>
      <c r="AM20" s="221" t="str">
        <f>'HA Schedule'!AJ20</f>
        <v>BHA</v>
      </c>
      <c r="AN20" s="221" t="str">
        <f>'HA Schedule'!AK20</f>
        <v>bre</v>
      </c>
      <c r="AO20" s="221" t="str">
        <f>'HA Schedule'!AL20</f>
        <v>LEI</v>
      </c>
      <c r="AP20" s="221" t="str">
        <f>'HA Schedule'!AM20</f>
        <v>liv</v>
      </c>
      <c r="AQ20" s="221" t="str">
        <f>'HA Schedule'!AN20</f>
        <v>BUR</v>
      </c>
      <c r="AR20" s="221" t="str">
        <f>'HA Schedule'!AO20</f>
        <v>nor</v>
      </c>
      <c r="AS20" s="209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198"/>
      <c r="BQ20" s="198"/>
      <c r="BR20" s="198"/>
      <c r="BS20" s="198"/>
      <c r="BT20" s="198"/>
      <c r="BU20" s="198"/>
      <c r="BV20" s="198"/>
      <c r="BW20" s="198"/>
      <c r="BX20" s="198"/>
      <c r="BY20" s="198"/>
      <c r="BZ20" s="198"/>
      <c r="CA20" s="198"/>
      <c r="CB20" s="198"/>
      <c r="CC20" s="198"/>
      <c r="CD20" s="198"/>
    </row>
    <row r="21">
      <c r="A21" s="217"/>
      <c r="B21" s="218">
        <f t="shared" si="1"/>
        <v>14</v>
      </c>
      <c r="C21" s="218">
        <f>VLOOKUP($E21,'Team Ratings'!$C$3:$F$22,2)</f>
        <v>7</v>
      </c>
      <c r="D21" s="218">
        <f>VLOOKUP($E21,'Team Ratings'!$C$3:$F$22,4)</f>
        <v>7</v>
      </c>
      <c r="E21" s="222" t="s">
        <v>142</v>
      </c>
      <c r="F21" s="220" t="str">
        <f>'HA Schedule'!C21</f>
        <v>vs</v>
      </c>
      <c r="G21" s="221" t="str">
        <f>'HA Schedule'!D21</f>
        <v>AVL</v>
      </c>
      <c r="H21" s="221" t="str">
        <f>'HA Schedule'!E21</f>
        <v>bha</v>
      </c>
      <c r="I21" s="221" t="str">
        <f>'HA Schedule'!F21</f>
        <v>tot</v>
      </c>
      <c r="J21" s="221" t="str">
        <f>'HA Schedule'!G21</f>
        <v>WOL</v>
      </c>
      <c r="K21" s="221" t="str">
        <f>'HA Schedule'!H21</f>
        <v>nor</v>
      </c>
      <c r="L21" s="221" t="str">
        <f>'HA Schedule'!I21</f>
        <v>NEW</v>
      </c>
      <c r="M21" s="221" t="str">
        <f>'HA Schedule'!J21</f>
        <v>lee</v>
      </c>
      <c r="N21" s="221" t="str">
        <f>'HA Schedule'!K21</f>
        <v>LIV</v>
      </c>
      <c r="O21" s="221" t="str">
        <f>'HA Schedule'!L21</f>
        <v>eve</v>
      </c>
      <c r="P21" s="221" t="str">
        <f>'HA Schedule'!M21</f>
        <v>SOU</v>
      </c>
      <c r="Q21" s="221" t="str">
        <f>'HA Schedule'!N21</f>
        <v>ars</v>
      </c>
      <c r="R21" s="221" t="str">
        <f>'HA Schedule'!O21</f>
        <v>MUN</v>
      </c>
      <c r="S21" s="221" t="str">
        <f>'HA Schedule'!P21</f>
        <v>lei</v>
      </c>
      <c r="T21" s="221" t="str">
        <f>'HA Schedule'!Q21</f>
        <v>CHE</v>
      </c>
      <c r="U21" s="221" t="str">
        <f>'HA Schedule'!R21</f>
        <v>MCI</v>
      </c>
      <c r="V21" s="221" t="str">
        <f>'HA Schedule'!S21</f>
        <v>bre</v>
      </c>
      <c r="W21" s="221" t="str">
        <f>'HA Schedule'!T21</f>
        <v>bur</v>
      </c>
      <c r="X21" s="221" t="str">
        <f>'HA Schedule'!U21</f>
        <v>CRY</v>
      </c>
      <c r="Y21" s="221" t="str">
        <f>'HA Schedule'!V21</f>
        <v>wol</v>
      </c>
      <c r="Z21" s="221" t="str">
        <f>'HA Schedule'!W21</f>
        <v>WHU</v>
      </c>
      <c r="AA21" s="221" t="str">
        <f>'HA Schedule'!X21</f>
        <v>TOT</v>
      </c>
      <c r="AB21" s="221" t="str">
        <f>'HA Schedule'!Y21</f>
        <v>new</v>
      </c>
      <c r="AC21" s="221" t="str">
        <f>'HA Schedule'!Z21</f>
        <v>NOR</v>
      </c>
      <c r="AD21" s="221" t="str">
        <f>'HA Schedule'!AA21</f>
        <v>whu</v>
      </c>
      <c r="AE21" s="221" t="str">
        <f>'HA Schedule'!AB21</f>
        <v>BHA</v>
      </c>
      <c r="AF21" s="221" t="str">
        <f>'HA Schedule'!AC21</f>
        <v>avl</v>
      </c>
      <c r="AG21" s="221" t="str">
        <f>'HA Schedule'!AD21</f>
        <v>mun</v>
      </c>
      <c r="AH21" s="221" t="str">
        <f>'HA Schedule'!AE21</f>
        <v>ARS</v>
      </c>
      <c r="AI21" s="221" t="str">
        <f>'HA Schedule'!AF21</f>
        <v>sou</v>
      </c>
      <c r="AJ21" s="221" t="str">
        <f>'HA Schedule'!AG21</f>
        <v>EVE</v>
      </c>
      <c r="AK21" s="221" t="str">
        <f>'HA Schedule'!AH21</f>
        <v>liv</v>
      </c>
      <c r="AL21" s="221" t="str">
        <f>'HA Schedule'!AI21</f>
        <v>LEE</v>
      </c>
      <c r="AM21" s="221" t="str">
        <f>'HA Schedule'!AJ21</f>
        <v>BRE</v>
      </c>
      <c r="AN21" s="221" t="str">
        <f>'HA Schedule'!AK21</f>
        <v>mci</v>
      </c>
      <c r="AO21" s="221" t="str">
        <f>'HA Schedule'!AL21</f>
        <v>BUR</v>
      </c>
      <c r="AP21" s="221" t="str">
        <f>'HA Schedule'!AM21</f>
        <v>cry</v>
      </c>
      <c r="AQ21" s="221" t="str">
        <f>'HA Schedule'!AN21</f>
        <v>LEI</v>
      </c>
      <c r="AR21" s="221" t="str">
        <f>'HA Schedule'!AO21</f>
        <v>che</v>
      </c>
      <c r="AS21" s="209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  <c r="BR21" s="198"/>
      <c r="BS21" s="198"/>
      <c r="BT21" s="198"/>
      <c r="BU21" s="198"/>
      <c r="BV21" s="198"/>
      <c r="BW21" s="198"/>
      <c r="BX21" s="198"/>
      <c r="BY21" s="198"/>
      <c r="BZ21" s="198"/>
      <c r="CA21" s="198"/>
      <c r="CB21" s="198"/>
      <c r="CC21" s="198"/>
      <c r="CD21" s="198"/>
    </row>
    <row r="22">
      <c r="A22" s="217"/>
      <c r="B22" s="218">
        <f t="shared" si="1"/>
        <v>9</v>
      </c>
      <c r="C22" s="218">
        <f>VLOOKUP($E22,'Team Ratings'!$C$3:$F$22,2)</f>
        <v>4</v>
      </c>
      <c r="D22" s="218">
        <f>VLOOKUP($E22,'Team Ratings'!$C$3:$F$22,4)</f>
        <v>5</v>
      </c>
      <c r="E22" s="222" t="s">
        <v>107</v>
      </c>
      <c r="F22" s="220" t="str">
        <f>'HA Schedule'!C22</f>
        <v>vs</v>
      </c>
      <c r="G22" s="221" t="str">
        <f>'HA Schedule'!D22</f>
        <v>new</v>
      </c>
      <c r="H22" s="221" t="str">
        <f>'HA Schedule'!E22</f>
        <v>LEI</v>
      </c>
      <c r="I22" s="221" t="str">
        <f>'HA Schedule'!F22</f>
        <v>CRY</v>
      </c>
      <c r="J22" s="221" t="str">
        <f>'HA Schedule'!G22</f>
        <v>sou</v>
      </c>
      <c r="K22" s="221" t="str">
        <f>'HA Schedule'!H22</f>
        <v>MUN</v>
      </c>
      <c r="L22" s="221" t="str">
        <f>'HA Schedule'!I22</f>
        <v>lee</v>
      </c>
      <c r="M22" s="221" t="str">
        <f>'HA Schedule'!J22</f>
        <v>BRE</v>
      </c>
      <c r="N22" s="221" t="str">
        <f>'HA Schedule'!K22</f>
        <v>eve</v>
      </c>
      <c r="O22" s="221" t="str">
        <f>'HA Schedule'!L22</f>
        <v>TOT</v>
      </c>
      <c r="P22" s="221" t="str">
        <f>'HA Schedule'!M22</f>
        <v>avl</v>
      </c>
      <c r="Q22" s="221" t="str">
        <f>'HA Schedule'!N22</f>
        <v>LIV</v>
      </c>
      <c r="R22" s="221" t="str">
        <f>'HA Schedule'!O22</f>
        <v>wol</v>
      </c>
      <c r="S22" s="221" t="str">
        <f>'HA Schedule'!P22</f>
        <v>mci</v>
      </c>
      <c r="T22" s="221" t="str">
        <f>'HA Schedule'!Q22</f>
        <v>BHA</v>
      </c>
      <c r="U22" s="221" t="str">
        <f>'HA Schedule'!R22</f>
        <v>CHE</v>
      </c>
      <c r="V22" s="221" t="str">
        <f>'HA Schedule'!S22</f>
        <v>bur</v>
      </c>
      <c r="W22" s="221" t="str">
        <f>'HA Schedule'!T22</f>
        <v>ars</v>
      </c>
      <c r="X22" s="221" t="str">
        <f>'HA Schedule'!U22</f>
        <v>NOR</v>
      </c>
      <c r="Y22" s="221" t="str">
        <f>'HA Schedule'!V22</f>
        <v>SOU</v>
      </c>
      <c r="Z22" s="221" t="str">
        <f>'HA Schedule'!W22</f>
        <v>wat</v>
      </c>
      <c r="AA22" s="221" t="str">
        <f>'HA Schedule'!X22</f>
        <v>cry</v>
      </c>
      <c r="AB22" s="221" t="str">
        <f>'HA Schedule'!Y22</f>
        <v>LEE</v>
      </c>
      <c r="AC22" s="221" t="str">
        <f>'HA Schedule'!Z22</f>
        <v>mun</v>
      </c>
      <c r="AD22" s="221" t="str">
        <f>'HA Schedule'!AA22</f>
        <v>WAT</v>
      </c>
      <c r="AE22" s="221" t="str">
        <f>'HA Schedule'!AB22</f>
        <v>lei</v>
      </c>
      <c r="AF22" s="221" t="str">
        <f>'HA Schedule'!AC22</f>
        <v>NEW</v>
      </c>
      <c r="AG22" s="221" t="str">
        <f>'HA Schedule'!AD22</f>
        <v>WOL</v>
      </c>
      <c r="AH22" s="221" t="str">
        <f>'HA Schedule'!AE22</f>
        <v>liv</v>
      </c>
      <c r="AI22" s="221" t="str">
        <f>'HA Schedule'!AF22</f>
        <v>AVL</v>
      </c>
      <c r="AJ22" s="221" t="str">
        <f>'HA Schedule'!AG22</f>
        <v>tot</v>
      </c>
      <c r="AK22" s="221" t="str">
        <f>'HA Schedule'!AH22</f>
        <v>EVE</v>
      </c>
      <c r="AL22" s="221" t="str">
        <f>'HA Schedule'!AI22</f>
        <v>bre</v>
      </c>
      <c r="AM22" s="221" t="str">
        <f>'HA Schedule'!AJ22</f>
        <v>BUR</v>
      </c>
      <c r="AN22" s="221" t="str">
        <f>'HA Schedule'!AK22</f>
        <v>che</v>
      </c>
      <c r="AO22" s="221" t="str">
        <f>'HA Schedule'!AL22</f>
        <v>ARS</v>
      </c>
      <c r="AP22" s="221" t="str">
        <f>'HA Schedule'!AM22</f>
        <v>nor</v>
      </c>
      <c r="AQ22" s="221" t="str">
        <f>'HA Schedule'!AN22</f>
        <v>MCI</v>
      </c>
      <c r="AR22" s="221" t="str">
        <f>'HA Schedule'!AO22</f>
        <v>bha</v>
      </c>
      <c r="AS22" s="209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8"/>
      <c r="BT22" s="198"/>
      <c r="BU22" s="198"/>
      <c r="BV22" s="198"/>
      <c r="BW22" s="198"/>
      <c r="BX22" s="198"/>
      <c r="BY22" s="198"/>
      <c r="BZ22" s="198"/>
      <c r="CA22" s="198"/>
      <c r="CB22" s="198"/>
      <c r="CC22" s="198"/>
      <c r="CD22" s="198"/>
    </row>
    <row r="23">
      <c r="A23" s="217"/>
      <c r="B23" s="218">
        <f t="shared" si="1"/>
        <v>11</v>
      </c>
      <c r="C23" s="218">
        <f>VLOOKUP($E23,'Team Ratings'!$C$3:$F$22,2)</f>
        <v>5</v>
      </c>
      <c r="D23" s="218">
        <f>VLOOKUP($E23,'Team Ratings'!$C$3:$F$22,4)</f>
        <v>6</v>
      </c>
      <c r="E23" s="223" t="s">
        <v>93</v>
      </c>
      <c r="F23" s="220" t="str">
        <f>'HA Schedule'!C23</f>
        <v>vs</v>
      </c>
      <c r="G23" s="221" t="str">
        <f>'HA Schedule'!D23</f>
        <v>lei</v>
      </c>
      <c r="H23" s="221" t="str">
        <f>'HA Schedule'!E23</f>
        <v>TOT</v>
      </c>
      <c r="I23" s="221" t="str">
        <f>'HA Schedule'!F23</f>
        <v>MUN</v>
      </c>
      <c r="J23" s="221" t="str">
        <f>'HA Schedule'!G23</f>
        <v>wat</v>
      </c>
      <c r="K23" s="221" t="str">
        <f>'HA Schedule'!H23</f>
        <v>BRE</v>
      </c>
      <c r="L23" s="221" t="str">
        <f>'HA Schedule'!I23</f>
        <v>sou</v>
      </c>
      <c r="M23" s="221" t="str">
        <f>'HA Schedule'!J23</f>
        <v>NEW</v>
      </c>
      <c r="N23" s="221" t="str">
        <f>'HA Schedule'!K23</f>
        <v>avl</v>
      </c>
      <c r="O23" s="221" t="str">
        <f>'HA Schedule'!L23</f>
        <v>lee</v>
      </c>
      <c r="P23" s="221" t="str">
        <f>'HA Schedule'!M23</f>
        <v>EVE</v>
      </c>
      <c r="Q23" s="221" t="str">
        <f>'HA Schedule'!N23</f>
        <v>cry</v>
      </c>
      <c r="R23" s="221" t="str">
        <f>'HA Schedule'!O23</f>
        <v>WHU</v>
      </c>
      <c r="S23" s="221" t="str">
        <f>'HA Schedule'!P23</f>
        <v>nor</v>
      </c>
      <c r="T23" s="221" t="str">
        <f>'HA Schedule'!Q23</f>
        <v>BUR</v>
      </c>
      <c r="U23" s="221" t="str">
        <f>'HA Schedule'!R23</f>
        <v>LIV</v>
      </c>
      <c r="V23" s="221" t="str">
        <f>'HA Schedule'!S23</f>
        <v>mci</v>
      </c>
      <c r="W23" s="221" t="str">
        <f>'HA Schedule'!T23</f>
        <v>bha</v>
      </c>
      <c r="X23" s="221" t="str">
        <f>'HA Schedule'!U23</f>
        <v>CHE</v>
      </c>
      <c r="Y23" s="221" t="str">
        <f>'HA Schedule'!V23</f>
        <v>WAT</v>
      </c>
      <c r="Z23" s="221" t="str">
        <f>'HA Schedule'!W23</f>
        <v>ars</v>
      </c>
      <c r="AA23" s="221" t="str">
        <f>'HA Schedule'!X23</f>
        <v>mun</v>
      </c>
      <c r="AB23" s="221" t="str">
        <f>'HA Schedule'!Y23</f>
        <v>SOU</v>
      </c>
      <c r="AC23" s="221" t="str">
        <f>'HA Schedule'!Z23</f>
        <v>bre</v>
      </c>
      <c r="AD23" s="221" t="str">
        <f>'HA Schedule'!AA23</f>
        <v>ARS</v>
      </c>
      <c r="AE23" s="221" t="str">
        <f>'HA Schedule'!AB23</f>
        <v>tot</v>
      </c>
      <c r="AF23" s="221" t="str">
        <f>'HA Schedule'!AC23</f>
        <v>LEI</v>
      </c>
      <c r="AG23" s="221" t="str">
        <f>'HA Schedule'!AD23</f>
        <v>whu</v>
      </c>
      <c r="AH23" s="221" t="str">
        <f>'HA Schedule'!AE23</f>
        <v>CRY</v>
      </c>
      <c r="AI23" s="221" t="str">
        <f>'HA Schedule'!AF23</f>
        <v>eve</v>
      </c>
      <c r="AJ23" s="221" t="str">
        <f>'HA Schedule'!AG23</f>
        <v>LEE</v>
      </c>
      <c r="AK23" s="221" t="str">
        <f>'HA Schedule'!AH23</f>
        <v>AVL</v>
      </c>
      <c r="AL23" s="221" t="str">
        <f>'HA Schedule'!AI23</f>
        <v>new</v>
      </c>
      <c r="AM23" s="221" t="str">
        <f>'HA Schedule'!AJ23</f>
        <v>MCI</v>
      </c>
      <c r="AN23" s="221" t="str">
        <f>'HA Schedule'!AK23</f>
        <v>bur</v>
      </c>
      <c r="AO23" s="221" t="str">
        <f>'HA Schedule'!AL23</f>
        <v>BHA</v>
      </c>
      <c r="AP23" s="221" t="str">
        <f>'HA Schedule'!AM23</f>
        <v>che</v>
      </c>
      <c r="AQ23" s="221" t="str">
        <f>'HA Schedule'!AN23</f>
        <v>NOR</v>
      </c>
      <c r="AR23" s="221" t="str">
        <f>'HA Schedule'!AO23</f>
        <v>liv</v>
      </c>
      <c r="AS23" s="209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198"/>
      <c r="BS23" s="198"/>
      <c r="BT23" s="198"/>
      <c r="BU23" s="198"/>
      <c r="BV23" s="198"/>
      <c r="BW23" s="198"/>
      <c r="BX23" s="198"/>
      <c r="BY23" s="198"/>
      <c r="BZ23" s="198"/>
      <c r="CA23" s="198"/>
      <c r="CB23" s="198"/>
      <c r="CC23" s="198"/>
      <c r="CD23" s="198"/>
    </row>
    <row r="24" hidden="1">
      <c r="A24" s="199"/>
      <c r="B24" s="224"/>
      <c r="C24" s="225"/>
      <c r="D24" s="22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7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198"/>
      <c r="BS24" s="198"/>
      <c r="BT24" s="198"/>
      <c r="BU24" s="198"/>
      <c r="BV24" s="198"/>
      <c r="BW24" s="198"/>
      <c r="BX24" s="198"/>
      <c r="BY24" s="198"/>
      <c r="BZ24" s="198"/>
      <c r="CA24" s="198"/>
      <c r="CB24" s="198"/>
      <c r="CC24" s="198"/>
      <c r="CD24" s="198"/>
    </row>
    <row r="25" hidden="1">
      <c r="A25" s="199"/>
      <c r="B25" s="199"/>
      <c r="C25" s="218"/>
      <c r="D25" s="218"/>
      <c r="E25" s="215" t="s">
        <v>134</v>
      </c>
      <c r="F25" s="31"/>
      <c r="G25" s="216">
        <v>1.0</v>
      </c>
      <c r="H25" s="216">
        <v>2.0</v>
      </c>
      <c r="I25" s="216">
        <v>3.0</v>
      </c>
      <c r="J25" s="216">
        <v>4.0</v>
      </c>
      <c r="K25" s="216">
        <v>5.0</v>
      </c>
      <c r="L25" s="216">
        <v>6.0</v>
      </c>
      <c r="M25" s="216">
        <v>7.0</v>
      </c>
      <c r="N25" s="216">
        <v>8.0</v>
      </c>
      <c r="O25" s="216">
        <v>9.0</v>
      </c>
      <c r="P25" s="216">
        <v>10.0</v>
      </c>
      <c r="Q25" s="216">
        <v>11.0</v>
      </c>
      <c r="R25" s="216">
        <v>12.0</v>
      </c>
      <c r="S25" s="216">
        <v>13.0</v>
      </c>
      <c r="T25" s="216">
        <v>14.0</v>
      </c>
      <c r="U25" s="216">
        <v>15.0</v>
      </c>
      <c r="V25" s="216">
        <v>16.0</v>
      </c>
      <c r="W25" s="216">
        <v>17.0</v>
      </c>
      <c r="X25" s="216">
        <v>18.0</v>
      </c>
      <c r="Y25" s="216">
        <v>19.0</v>
      </c>
      <c r="Z25" s="216">
        <v>20.0</v>
      </c>
      <c r="AA25" s="216">
        <v>21.0</v>
      </c>
      <c r="AB25" s="216">
        <v>22.0</v>
      </c>
      <c r="AC25" s="216">
        <v>23.0</v>
      </c>
      <c r="AD25" s="216">
        <v>24.0</v>
      </c>
      <c r="AE25" s="216">
        <v>25.0</v>
      </c>
      <c r="AF25" s="216">
        <v>26.0</v>
      </c>
      <c r="AG25" s="216">
        <v>27.0</v>
      </c>
      <c r="AH25" s="216">
        <v>28.0</v>
      </c>
      <c r="AI25" s="216">
        <v>29.0</v>
      </c>
      <c r="AJ25" s="216">
        <v>30.0</v>
      </c>
      <c r="AK25" s="216">
        <v>31.0</v>
      </c>
      <c r="AL25" s="216">
        <v>32.0</v>
      </c>
      <c r="AM25" s="216">
        <v>33.0</v>
      </c>
      <c r="AN25" s="216">
        <v>34.0</v>
      </c>
      <c r="AO25" s="216">
        <v>35.0</v>
      </c>
      <c r="AP25" s="216">
        <v>36.0</v>
      </c>
      <c r="AQ25" s="216">
        <v>37.0</v>
      </c>
      <c r="AR25" s="216">
        <v>38.0</v>
      </c>
      <c r="AS25" s="203"/>
      <c r="AT25" s="204"/>
      <c r="AU25" s="204"/>
      <c r="AV25" s="204"/>
      <c r="AW25" s="204"/>
      <c r="AX25" s="204"/>
      <c r="AY25" s="204"/>
      <c r="AZ25" s="204"/>
      <c r="BA25" s="204"/>
      <c r="BB25" s="204"/>
      <c r="BC25" s="204"/>
      <c r="BD25" s="204"/>
      <c r="BE25" s="204"/>
      <c r="BF25" s="204"/>
      <c r="BG25" s="204"/>
      <c r="BH25" s="204"/>
      <c r="BI25" s="204"/>
      <c r="BJ25" s="204"/>
      <c r="BK25" s="204"/>
      <c r="BL25" s="204"/>
      <c r="BM25" s="204"/>
      <c r="BN25" s="204"/>
      <c r="BO25" s="204"/>
      <c r="BP25" s="204"/>
      <c r="BQ25" s="204"/>
      <c r="BR25" s="204"/>
      <c r="BS25" s="204"/>
      <c r="BT25" s="204"/>
      <c r="BU25" s="204"/>
      <c r="BV25" s="204"/>
      <c r="BW25" s="204"/>
      <c r="BX25" s="204"/>
      <c r="BY25" s="204"/>
      <c r="BZ25" s="204"/>
      <c r="CA25" s="204"/>
      <c r="CB25" s="204"/>
      <c r="CC25" s="204"/>
      <c r="CD25" s="204"/>
    </row>
    <row r="26" hidden="1">
      <c r="A26" s="199"/>
      <c r="B26" s="199"/>
      <c r="C26" s="228"/>
      <c r="D26" s="228"/>
      <c r="E26" s="229" t="str">
        <f t="shared" ref="E26:E27" si="2">E4</f>
        <v>ARS</v>
      </c>
      <c r="F26" s="220" t="s">
        <v>135</v>
      </c>
      <c r="G26" s="221">
        <f>if(G4="",0,if(isnumber(find("+",G4)),8,if(EXACT(G4,upper(G4)),VLOOKUP(G4,'Team Ratings'!$E$3:$F$22,2,FALSE),if(EXACT(G4,lower(G4)),VLOOKUP(G4,'Team Ratings'!$B$3:$D$22,3,FALSE)))))</f>
        <v>7</v>
      </c>
      <c r="H26" s="221">
        <f>if(H4="",10,if(isnumber(find("+",H4)),-10,if(EXACT(H4,upper(H4)),VLOOKUP(H4,'Team Ratings'!$E$3:$F$22,2,FALSE),if(EXACT(H4,lower(H4)),VLOOKUP(H4,'Team Ratings'!$B$3:$D$22,3,FALSE)))))</f>
        <v>2</v>
      </c>
      <c r="I26" s="221">
        <f>if(I4="",10,if(isnumber(find("+",I4)),-10,if(EXACT(I4,upper(I4)),VLOOKUP(I4,'Team Ratings'!$E$3:$F$22,2,FALSE),if(EXACT(I4,lower(I4)),VLOOKUP(I4,'Team Ratings'!$B$3:$D$22,3,FALSE)))))</f>
        <v>1</v>
      </c>
      <c r="J26" s="221">
        <f>if(J4="",10,if(isnumber(find("+",J4)),-10,if(EXACT(J4,upper(J4)),VLOOKUP(J4,'Team Ratings'!$E$3:$F$22,2,FALSE),if(EXACT(J4,lower(J4)),VLOOKUP(J4,'Team Ratings'!$B$3:$D$22,3,FALSE)))))</f>
        <v>7</v>
      </c>
      <c r="K26" s="221">
        <f>if(K4="",10,if(isnumber(find("+",K4)),-10,if(EXACT(K4,upper(K4)),VLOOKUP(K4,'Team Ratings'!$E$3:$F$22,2,FALSE),if(EXACT(K4,lower(K4)),VLOOKUP(K4,'Team Ratings'!$B$3:$D$22,3,FALSE)))))</f>
        <v>5</v>
      </c>
      <c r="L26" s="221">
        <f>if(L4="",10,if(isnumber(find("+",L4)),-10,if(EXACT(L4,upper(L4)),VLOOKUP(L4,'Team Ratings'!$E$3:$F$22,2,FALSE),if(EXACT(L4,lower(L4)),VLOOKUP(L4,'Team Ratings'!$B$3:$D$22,3,FALSE)))))</f>
        <v>4</v>
      </c>
      <c r="M26" s="221">
        <f>if(M4="",10,if(isnumber(find("+",M4)),-10,if(EXACT(M4,upper(M4)),VLOOKUP(M4,'Team Ratings'!$E$3:$F$22,2,FALSE),if(EXACT(M4,lower(M4)),VLOOKUP(M4,'Team Ratings'!$B$3:$D$22,3,FALSE)))))</f>
        <v>5</v>
      </c>
      <c r="N26" s="221">
        <f>if(N4="",10,if(isnumber(find("+",N4)),-10,if(EXACT(N4,upper(N4)),VLOOKUP(N4,'Team Ratings'!$E$3:$F$22,2,FALSE),if(EXACT(N4,lower(N4)),VLOOKUP(N4,'Team Ratings'!$B$3:$D$22,3,FALSE)))))</f>
        <v>6</v>
      </c>
      <c r="O26" s="221">
        <f>if(O4="",10,if(isnumber(find("+",O4)),-10,if(EXACT(O4,upper(O4)),VLOOKUP(O4,'Team Ratings'!$E$3:$F$22,2,FALSE),if(EXACT(O4,lower(O4)),VLOOKUP(O4,'Team Ratings'!$B$3:$D$22,3,FALSE)))))</f>
        <v>5</v>
      </c>
      <c r="P26" s="221">
        <f>if(P4="",10,if(isnumber(find("+",P4)),-10,if(EXACT(P4,upper(P4)),VLOOKUP(P4,'Team Ratings'!$E$3:$F$22,2,FALSE),if(EXACT(P4,lower(P4)),VLOOKUP(P4,'Team Ratings'!$B$3:$D$22,3,FALSE)))))</f>
        <v>3</v>
      </c>
      <c r="Q26" s="221">
        <f>if(Q4="",10,if(isnumber(find("+",Q4)),-10,if(EXACT(Q4,upper(Q4)),VLOOKUP(Q4,'Team Ratings'!$E$3:$F$22,2,FALSE),if(EXACT(Q4,lower(Q4)),VLOOKUP(Q4,'Team Ratings'!$B$3:$D$22,3,FALSE)))))</f>
        <v>7</v>
      </c>
      <c r="R26" s="221">
        <f>if(R4="",10,if(isnumber(find("+",R4)),-10,if(EXACT(R4,upper(R4)),VLOOKUP(R4,'Team Ratings'!$E$3:$F$22,2,FALSE),if(EXACT(R4,lower(R4)),VLOOKUP(R4,'Team Ratings'!$B$3:$D$22,3,FALSE)))))</f>
        <v>1</v>
      </c>
      <c r="S26" s="221">
        <f>if(S4="",10,if(isnumber(find("+",S4)),-10,if(EXACT(S4,upper(S4)),VLOOKUP(S4,'Team Ratings'!$E$3:$F$22,2,FALSE),if(EXACT(S4,lower(S4)),VLOOKUP(S4,'Team Ratings'!$B$3:$D$22,3,FALSE)))))</f>
        <v>7</v>
      </c>
      <c r="T26" s="221">
        <f>if(T4="",10,if(isnumber(find("+",T4)),-10,if(EXACT(T4,upper(T4)),VLOOKUP(T4,'Team Ratings'!$E$3:$F$22,2,FALSE),if(EXACT(T4,lower(T4)),VLOOKUP(T4,'Team Ratings'!$B$3:$D$22,3,FALSE)))))</f>
        <v>2</v>
      </c>
      <c r="U26" s="221">
        <f>if(U4="",10,if(isnumber(find("+",U4)),-10,if(EXACT(U4,upper(U4)),VLOOKUP(U4,'Team Ratings'!$E$3:$F$22,2,FALSE),if(EXACT(U4,lower(U4)),VLOOKUP(U4,'Team Ratings'!$B$3:$D$22,3,FALSE)))))</f>
        <v>4</v>
      </c>
      <c r="V26" s="221">
        <f>if(V4="",10,if(isnumber(find("+",V4)),-10,if(EXACT(V4,upper(V4)),VLOOKUP(V4,'Team Ratings'!$E$3:$F$22,2,FALSE),if(EXACT(V4,lower(V4)),VLOOKUP(V4,'Team Ratings'!$B$3:$D$22,3,FALSE)))))</f>
        <v>5</v>
      </c>
      <c r="W26" s="221">
        <f>if(W4="",10,if(isnumber(find("+",W4)),-10,if(EXACT(W4,upper(W4)),VLOOKUP(W4,'Team Ratings'!$E$3:$F$22,2,FALSE),if(EXACT(W4,lower(W4)),VLOOKUP(W4,'Team Ratings'!$B$3:$D$22,3,FALSE)))))</f>
        <v>5</v>
      </c>
      <c r="X26" s="221">
        <f>if(X4="",10,if(isnumber(find("+",X4)),-10,if(EXACT(X4,upper(X4)),VLOOKUP(X4,'Team Ratings'!$E$3:$F$22,2,FALSE),if(EXACT(X4,lower(X4)),VLOOKUP(X4,'Team Ratings'!$B$3:$D$22,3,FALSE)))))</f>
        <v>4</v>
      </c>
      <c r="Y26" s="221">
        <f>if(Y4="",10,if(isnumber(find("+",Y4)),-10,if(EXACT(Y4,upper(Y4)),VLOOKUP(Y4,'Team Ratings'!$E$3:$F$22,2,FALSE),if(EXACT(Y4,lower(Y4)),VLOOKUP(Y4,'Team Ratings'!$B$3:$D$22,3,FALSE)))))</f>
        <v>7</v>
      </c>
      <c r="Z26" s="221">
        <f>if(Z4="",10,if(isnumber(find("+",Z4)),-10,if(EXACT(Z4,upper(Z4)),VLOOKUP(Z4,'Team Ratings'!$E$3:$F$22,2,FALSE),if(EXACT(Z4,lower(Z4)),VLOOKUP(Z4,'Team Ratings'!$B$3:$D$22,3,FALSE)))))</f>
        <v>6</v>
      </c>
      <c r="AA26" s="221">
        <f>if(AA4="",10,if(isnumber(find("+",AA4)),-10,if(EXACT(AA4,upper(AA4)),VLOOKUP(AA4,'Team Ratings'!$E$3:$F$22,2,FALSE),if(EXACT(AA4,lower(AA4)),VLOOKUP(AA4,'Team Ratings'!$B$3:$D$22,3,FALSE)))))</f>
        <v>1</v>
      </c>
      <c r="AB26" s="221">
        <f>if(AB4="",10,if(isnumber(find("+",AB4)),-10,if(EXACT(AB4,upper(AB4)),VLOOKUP(AB4,'Team Ratings'!$E$3:$F$22,2,FALSE),if(EXACT(AB4,lower(AB4)),VLOOKUP(AB4,'Team Ratings'!$B$3:$D$22,3,FALSE)))))</f>
        <v>3</v>
      </c>
      <c r="AC26" s="221">
        <f>if(AC4="",10,if(isnumber(find("+",AC4)),-10,if(EXACT(AC4,upper(AC4)),VLOOKUP(AC4,'Team Ratings'!$E$3:$F$22,2,FALSE),if(EXACT(AC4,lower(AC4)),VLOOKUP(AC4,'Team Ratings'!$B$3:$D$22,3,FALSE)))))</f>
        <v>7</v>
      </c>
      <c r="AD26" s="221">
        <f>if(AD4="",10,if(isnumber(find("+",AD4)),-10,if(EXACT(AD4,upper(AD4)),VLOOKUP(AD4,'Team Ratings'!$E$3:$F$22,2,FALSE),if(EXACT(AD4,lower(AD4)),VLOOKUP(AD4,'Team Ratings'!$B$3:$D$22,3,FALSE)))))</f>
        <v>5</v>
      </c>
      <c r="AE26" s="221">
        <f>if(AE4="",10,if(isnumber(find("+",AE4)),-10,if(EXACT(AE4,upper(AE4)),VLOOKUP(AE4,'Team Ratings'!$E$3:$F$22,2,FALSE),if(EXACT(AE4,lower(AE4)),VLOOKUP(AE4,'Team Ratings'!$B$3:$D$22,3,FALSE)))))</f>
        <v>1</v>
      </c>
      <c r="AF26" s="221">
        <f>if(AF4="",10,if(isnumber(find("+",AF4)),-10,if(EXACT(AF4,upper(AF4)),VLOOKUP(AF4,'Team Ratings'!$E$3:$F$22,2,FALSE),if(EXACT(AF4,lower(AF4)),VLOOKUP(AF4,'Team Ratings'!$B$3:$D$22,3,FALSE)))))</f>
        <v>7</v>
      </c>
      <c r="AG26" s="221">
        <f>if(AG4="",10,if(isnumber(find("+",AG4)),-10,if(EXACT(AG4,upper(AG4)),VLOOKUP(AG4,'Team Ratings'!$E$3:$F$22,2,FALSE),if(EXACT(AG4,lower(AG4)),VLOOKUP(AG4,'Team Ratings'!$B$3:$D$22,3,FALSE)))))</f>
        <v>2</v>
      </c>
      <c r="AH26" s="221">
        <f>if(AH4="",10,if(isnumber(find("+",AH4)),-10,if(EXACT(AH4,upper(AH4)),VLOOKUP(AH4,'Team Ratings'!$E$3:$F$22,2,FALSE),if(EXACT(AH4,lower(AH4)),VLOOKUP(AH4,'Team Ratings'!$B$3:$D$22,3,FALSE)))))</f>
        <v>7</v>
      </c>
      <c r="AI26" s="221">
        <f>if(AI4="",10,if(isnumber(find("+",AI4)),-10,if(EXACT(AI4,upper(AI4)),VLOOKUP(AI4,'Team Ratings'!$E$3:$F$22,2,FALSE),if(EXACT(AI4,lower(AI4)),VLOOKUP(AI4,'Team Ratings'!$B$3:$D$22,3,FALSE)))))</f>
        <v>3</v>
      </c>
      <c r="AJ26" s="221">
        <f>if(AJ4="",10,if(isnumber(find("+",AJ4)),-10,if(EXACT(AJ4,upper(AJ4)),VLOOKUP(AJ4,'Team Ratings'!$E$3:$F$22,2,FALSE),if(EXACT(AJ4,lower(AJ4)),VLOOKUP(AJ4,'Team Ratings'!$B$3:$D$22,3,FALSE)))))</f>
        <v>5</v>
      </c>
      <c r="AK26" s="221">
        <f>if(AK4="",10,if(isnumber(find("+",AK4)),-10,if(EXACT(AK4,upper(AK4)),VLOOKUP(AK4,'Team Ratings'!$E$3:$F$22,2,FALSE),if(EXACT(AK4,lower(AK4)),VLOOKUP(AK4,'Team Ratings'!$B$3:$D$22,3,FALSE)))))</f>
        <v>6</v>
      </c>
      <c r="AL26" s="221">
        <f>if(AL4="",10,if(isnumber(find("+",AL4)),-10,if(EXACT(AL4,upper(AL4)),VLOOKUP(AL4,'Team Ratings'!$E$3:$F$22,2,FALSE),if(EXACT(AL4,lower(AL4)),VLOOKUP(AL4,'Team Ratings'!$B$3:$D$22,3,FALSE)))))</f>
        <v>5</v>
      </c>
      <c r="AM26" s="221">
        <f>if(AM4="",10,if(isnumber(find("+",AM4)),-10,if(EXACT(AM4,upper(AM4)),VLOOKUP(AM4,'Team Ratings'!$E$3:$F$22,2,FALSE),if(EXACT(AM4,lower(AM4)),VLOOKUP(AM4,'Team Ratings'!$B$3:$D$22,3,FALSE)))))</f>
        <v>6</v>
      </c>
      <c r="AN26" s="221">
        <f>if(AN4="",10,if(isnumber(find("+",AN4)),-10,if(EXACT(AN4,upper(AN4)),VLOOKUP(AN4,'Team Ratings'!$E$3:$F$22,2,FALSE),if(EXACT(AN4,lower(AN4)),VLOOKUP(AN4,'Team Ratings'!$B$3:$D$22,3,FALSE)))))</f>
        <v>3</v>
      </c>
      <c r="AO26" s="221">
        <f>if(AO4="",10,if(isnumber(find("+",AO4)),-10,if(EXACT(AO4,upper(AO4)),VLOOKUP(AO4,'Team Ratings'!$E$3:$F$22,2,FALSE),if(EXACT(AO4,lower(AO4)),VLOOKUP(AO4,'Team Ratings'!$B$3:$D$22,3,FALSE)))))</f>
        <v>4</v>
      </c>
      <c r="AP26" s="221">
        <f>if(AP4="",10,if(isnumber(find("+",AP4)),-10,if(EXACT(AP4,upper(AP4)),VLOOKUP(AP4,'Team Ratings'!$E$3:$F$22,2,FALSE),if(EXACT(AP4,lower(AP4)),VLOOKUP(AP4,'Team Ratings'!$B$3:$D$22,3,FALSE)))))</f>
        <v>5</v>
      </c>
      <c r="AQ26" s="221">
        <f>if(AQ4="",10,if(isnumber(find("+",AQ4)),-10,if(EXACT(AQ4,upper(AQ4)),VLOOKUP(AQ4,'Team Ratings'!$E$3:$F$22,2,FALSE),if(EXACT(AQ4,lower(AQ4)),VLOOKUP(AQ4,'Team Ratings'!$B$3:$D$22,3,FALSE)))))</f>
        <v>5</v>
      </c>
      <c r="AR26" s="221">
        <f>if(AR4="",10,if(isnumber(find("+",AR4)),-10,if(EXACT(AR4,upper(AR4)),VLOOKUP(AR4,'Team Ratings'!$E$3:$F$22,2,FALSE),if(EXACT(AR4,lower(AR4)),VLOOKUP(AR4,'Team Ratings'!$B$3:$D$22,3,FALSE)))))</f>
        <v>5</v>
      </c>
      <c r="AS26" s="209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  <c r="BR26" s="198"/>
      <c r="BS26" s="198"/>
      <c r="BT26" s="198"/>
      <c r="BU26" s="198"/>
      <c r="BV26" s="198"/>
      <c r="BW26" s="198"/>
      <c r="BX26" s="198"/>
      <c r="BY26" s="198"/>
      <c r="BZ26" s="198"/>
      <c r="CA26" s="198"/>
      <c r="CB26" s="198"/>
      <c r="CC26" s="198"/>
      <c r="CD26" s="198"/>
    </row>
    <row r="27" hidden="1">
      <c r="A27" s="199"/>
      <c r="B27" s="199"/>
      <c r="C27" s="228"/>
      <c r="D27" s="228"/>
      <c r="E27" s="230" t="str">
        <f t="shared" si="2"/>
        <v>AVL</v>
      </c>
      <c r="F27" s="220" t="s">
        <v>135</v>
      </c>
      <c r="G27" s="221">
        <f>if(G5="",10,if(isnumber(find("+",G5)),-10,if(EXACT(G5,upper(G5)),VLOOKUP(G5,'Team Ratings'!$E$3:$F$22,2,FALSE),if(EXACT(G5,lower(G5)),VLOOKUP(G5,'Team Ratings'!$B$3:$D$22,3,FALSE)))))</f>
        <v>7</v>
      </c>
      <c r="H27" s="221">
        <f>if(H5="",10,if(isnumber(find("+",H5)),-10,if(EXACT(H5,upper(H5)),VLOOKUP(H5,'Team Ratings'!$E$3:$F$22,2,FALSE),if(EXACT(H5,lower(H5)),VLOOKUP(H5,'Team Ratings'!$B$3:$D$22,3,FALSE)))))</f>
        <v>7</v>
      </c>
      <c r="I27" s="221">
        <f>if(I5="",10,if(isnumber(find("+",I5)),-10,if(EXACT(I5,upper(I5)),VLOOKUP(I5,'Team Ratings'!$E$3:$F$22,2,FALSE),if(EXACT(I5,lower(I5)),VLOOKUP(I5,'Team Ratings'!$B$3:$D$22,3,FALSE)))))</f>
        <v>7</v>
      </c>
      <c r="J27" s="221">
        <f>if(J5="",10,if(isnumber(find("+",J5)),-10,if(EXACT(J5,upper(J5)),VLOOKUP(J5,'Team Ratings'!$E$3:$F$22,2,FALSE),if(EXACT(J5,lower(J5)),VLOOKUP(J5,'Team Ratings'!$B$3:$D$22,3,FALSE)))))</f>
        <v>1</v>
      </c>
      <c r="K27" s="221">
        <f>if(K5="",10,if(isnumber(find("+",K5)),-10,if(EXACT(K5,upper(K5)),VLOOKUP(K5,'Team Ratings'!$E$3:$F$22,2,FALSE),if(EXACT(K5,lower(K5)),VLOOKUP(K5,'Team Ratings'!$B$3:$D$22,3,FALSE)))))</f>
        <v>5</v>
      </c>
      <c r="L27" s="221">
        <f>if(L5="",10,if(isnumber(find("+",L5)),-10,if(EXACT(L5,upper(L5)),VLOOKUP(L5,'Team Ratings'!$E$3:$F$22,2,FALSE),if(EXACT(L5,lower(L5)),VLOOKUP(L5,'Team Ratings'!$B$3:$D$22,3,FALSE)))))</f>
        <v>2</v>
      </c>
      <c r="M27" s="221">
        <f>if(M5="",10,if(isnumber(find("+",M5)),-10,if(EXACT(M5,upper(M5)),VLOOKUP(M5,'Team Ratings'!$E$3:$F$22,2,FALSE),if(EXACT(M5,lower(M5)),VLOOKUP(M5,'Team Ratings'!$B$3:$D$22,3,FALSE)))))</f>
        <v>3</v>
      </c>
      <c r="N27" s="221">
        <f>if(N5="",10,if(isnumber(find("+",N5)),-10,if(EXACT(N5,upper(N5)),VLOOKUP(N5,'Team Ratings'!$E$3:$F$22,2,FALSE),if(EXACT(N5,lower(N5)),VLOOKUP(N5,'Team Ratings'!$B$3:$D$22,3,FALSE)))))</f>
        <v>6</v>
      </c>
      <c r="O27" s="221">
        <f>if(O5="",10,if(isnumber(find("+",O5)),-10,if(EXACT(O5,upper(O5)),VLOOKUP(O5,'Team Ratings'!$E$3:$F$22,2,FALSE),if(EXACT(O5,lower(O5)),VLOOKUP(O5,'Team Ratings'!$B$3:$D$22,3,FALSE)))))</f>
        <v>3</v>
      </c>
      <c r="P27" s="221">
        <f>if(P5="",10,if(isnumber(find("+",P5)),-10,if(EXACT(P5,upper(P5)),VLOOKUP(P5,'Team Ratings'!$E$3:$F$22,2,FALSE),if(EXACT(P5,lower(P5)),VLOOKUP(P5,'Team Ratings'!$B$3:$D$22,3,FALSE)))))</f>
        <v>5</v>
      </c>
      <c r="Q27" s="221">
        <f>if(Q5="",10,if(isnumber(find("+",Q5)),-10,if(EXACT(Q5,upper(Q5)),VLOOKUP(Q5,'Team Ratings'!$E$3:$F$22,2,FALSE),if(EXACT(Q5,lower(Q5)),VLOOKUP(Q5,'Team Ratings'!$B$3:$D$22,3,FALSE)))))</f>
        <v>6</v>
      </c>
      <c r="R27" s="221">
        <f>if(R5="",10,if(isnumber(find("+",R5)),-10,if(EXACT(R5,upper(R5)),VLOOKUP(R5,'Team Ratings'!$E$3:$F$22,2,FALSE),if(EXACT(R5,lower(R5)),VLOOKUP(R5,'Team Ratings'!$B$3:$D$22,3,FALSE)))))</f>
        <v>5</v>
      </c>
      <c r="S27" s="221">
        <f>if(S5="",10,if(isnumber(find("+",S5)),-10,if(EXACT(S5,upper(S5)),VLOOKUP(S5,'Team Ratings'!$E$3:$F$22,2,FALSE),if(EXACT(S5,lower(S5)),VLOOKUP(S5,'Team Ratings'!$B$3:$D$22,3,FALSE)))))</f>
        <v>6</v>
      </c>
      <c r="T27" s="221">
        <f>if(T5="",10,if(isnumber(find("+",T5)),-10,if(EXACT(T5,upper(T5)),VLOOKUP(T5,'Team Ratings'!$E$3:$F$22,2,FALSE),if(EXACT(T5,lower(T5)),VLOOKUP(T5,'Team Ratings'!$B$3:$D$22,3,FALSE)))))</f>
        <v>1</v>
      </c>
      <c r="U27" s="221">
        <f>if(U5="",10,if(isnumber(find("+",U5)),-10,if(EXACT(U5,upper(U5)),VLOOKUP(U5,'Team Ratings'!$E$3:$F$22,2,FALSE),if(EXACT(U5,lower(U5)),VLOOKUP(U5,'Team Ratings'!$B$3:$D$22,3,FALSE)))))</f>
        <v>3</v>
      </c>
      <c r="V27" s="221">
        <f>if(V5="",10,if(isnumber(find("+",V5)),-10,if(EXACT(V5,upper(V5)),VLOOKUP(V5,'Team Ratings'!$E$3:$F$22,2,FALSE),if(EXACT(V5,lower(V5)),VLOOKUP(V5,'Team Ratings'!$B$3:$D$22,3,FALSE)))))</f>
        <v>1</v>
      </c>
      <c r="W27" s="221">
        <f>if(W5="",10,if(isnumber(find("+",W5)),-10,if(EXACT(W5,upper(W5)),VLOOKUP(W5,'Team Ratings'!$E$3:$F$22,2,FALSE),if(EXACT(W5,lower(W5)),VLOOKUP(W5,'Team Ratings'!$B$3:$D$22,3,FALSE)))))</f>
        <v>7</v>
      </c>
      <c r="X27" s="221">
        <f>if(X5="",10,if(isnumber(find("+",X5)),-10,if(EXACT(X5,upper(X5)),VLOOKUP(X5,'Team Ratings'!$E$3:$F$22,2,FALSE),if(EXACT(X5,lower(X5)),VLOOKUP(X5,'Team Ratings'!$B$3:$D$22,3,FALSE)))))</f>
        <v>7</v>
      </c>
      <c r="Y27" s="221">
        <f>if(Y5="",10,if(isnumber(find("+",Y5)),-10,if(EXACT(Y5,upper(Y5)),VLOOKUP(Y5,'Team Ratings'!$E$3:$F$22,2,FALSE),if(EXACT(Y5,lower(Y5)),VLOOKUP(Y5,'Team Ratings'!$B$3:$D$22,3,FALSE)))))</f>
        <v>2</v>
      </c>
      <c r="Z27" s="221">
        <f>if(Z5="",10,if(isnumber(find("+",Z5)),-10,if(EXACT(Z5,upper(Z5)),VLOOKUP(Z5,'Team Ratings'!$E$3:$F$22,2,FALSE),if(EXACT(Z5,lower(Z5)),VLOOKUP(Z5,'Team Ratings'!$B$3:$D$22,3,FALSE)))))</f>
        <v>4</v>
      </c>
      <c r="AA27" s="221">
        <f>if(AA5="",10,if(isnumber(find("+",AA5)),-10,if(EXACT(AA5,upper(AA5)),VLOOKUP(AA5,'Team Ratings'!$E$3:$F$22,2,FALSE),if(EXACT(AA5,lower(AA5)),VLOOKUP(AA5,'Team Ratings'!$B$3:$D$22,3,FALSE)))))</f>
        <v>7</v>
      </c>
      <c r="AB27" s="221">
        <f>if(AB5="",10,if(isnumber(find("+",AB5)),-10,if(EXACT(AB5,upper(AB5)),VLOOKUP(AB5,'Team Ratings'!$E$3:$F$22,2,FALSE),if(EXACT(AB5,lower(AB5)),VLOOKUP(AB5,'Team Ratings'!$B$3:$D$22,3,FALSE)))))</f>
        <v>3</v>
      </c>
      <c r="AC27" s="221">
        <f>if(AC5="",10,if(isnumber(find("+",AC5)),-10,if(EXACT(AC5,upper(AC5)),VLOOKUP(AC5,'Team Ratings'!$E$3:$F$22,2,FALSE),if(EXACT(AC5,lower(AC5)),VLOOKUP(AC5,'Team Ratings'!$B$3:$D$22,3,FALSE)))))</f>
        <v>4</v>
      </c>
      <c r="AD27" s="221">
        <f>if(AD5="",10,if(isnumber(find("+",AD5)),-10,if(EXACT(AD5,upper(AD5)),VLOOKUP(AD5,'Team Ratings'!$E$3:$F$22,2,FALSE),if(EXACT(AD5,lower(AD5)),VLOOKUP(AD5,'Team Ratings'!$B$3:$D$22,3,FALSE)))))</f>
        <v>5</v>
      </c>
      <c r="AE27" s="221">
        <f>if(AE5="",10,if(isnumber(find("+",AE5)),-10,if(EXACT(AE5,upper(AE5)),VLOOKUP(AE5,'Team Ratings'!$E$3:$F$22,2,FALSE),if(EXACT(AE5,lower(AE5)),VLOOKUP(AE5,'Team Ratings'!$B$3:$D$22,3,FALSE)))))</f>
        <v>5</v>
      </c>
      <c r="AF27" s="221">
        <f>if(AF5="",10,if(isnumber(find("+",AF5)),-10,if(EXACT(AF5,upper(AF5)),VLOOKUP(AF5,'Team Ratings'!$E$3:$F$22,2,FALSE),if(EXACT(AF5,lower(AF5)),VLOOKUP(AF5,'Team Ratings'!$B$3:$D$22,3,FALSE)))))</f>
        <v>7</v>
      </c>
      <c r="AG27" s="221">
        <f>if(AG5="",10,if(isnumber(find("+",AG5)),-10,if(EXACT(AG5,upper(AG5)),VLOOKUP(AG5,'Team Ratings'!$E$3:$F$22,2,FALSE),if(EXACT(AG5,lower(AG5)),VLOOKUP(AG5,'Team Ratings'!$B$3:$D$22,3,FALSE)))))</f>
        <v>5</v>
      </c>
      <c r="AH27" s="221">
        <f>if(AH5="",10,if(isnumber(find("+",AH5)),-10,if(EXACT(AH5,upper(AH5)),VLOOKUP(AH5,'Team Ratings'!$E$3:$F$22,2,FALSE),if(EXACT(AH5,lower(AH5)),VLOOKUP(AH5,'Team Ratings'!$B$3:$D$22,3,FALSE)))))</f>
        <v>5</v>
      </c>
      <c r="AI27" s="221">
        <f>if(AI5="",10,if(isnumber(find("+",AI5)),-10,if(EXACT(AI5,upper(AI5)),VLOOKUP(AI5,'Team Ratings'!$E$3:$F$22,2,FALSE),if(EXACT(AI5,lower(AI5)),VLOOKUP(AI5,'Team Ratings'!$B$3:$D$22,3,FALSE)))))</f>
        <v>4</v>
      </c>
      <c r="AJ27" s="221">
        <f>if(AJ5="",10,if(isnumber(find("+",AJ5)),-10,if(EXACT(AJ5,upper(AJ5)),VLOOKUP(AJ5,'Team Ratings'!$E$3:$F$22,2,FALSE),if(EXACT(AJ5,lower(AJ5)),VLOOKUP(AJ5,'Team Ratings'!$B$3:$D$22,3,FALSE)))))</f>
        <v>4</v>
      </c>
      <c r="AK27" s="221">
        <f>if(AK5="",10,if(isnumber(find("+",AK5)),-10,if(EXACT(AK5,upper(AK5)),VLOOKUP(AK5,'Team Ratings'!$E$3:$F$22,2,FALSE),if(EXACT(AK5,lower(AK5)),VLOOKUP(AK5,'Team Ratings'!$B$3:$D$22,3,FALSE)))))</f>
        <v>5</v>
      </c>
      <c r="AL27" s="221">
        <f>if(AL5="",10,if(isnumber(find("+",AL5)),-10,if(EXACT(AL5,upper(AL5)),VLOOKUP(AL5,'Team Ratings'!$E$3:$F$22,2,FALSE),if(EXACT(AL5,lower(AL5)),VLOOKUP(AL5,'Team Ratings'!$B$3:$D$22,3,FALSE)))))</f>
        <v>4</v>
      </c>
      <c r="AM27" s="221">
        <f>if(AM5="",10,if(isnumber(find("+",AM5)),-10,if(EXACT(AM5,upper(AM5)),VLOOKUP(AM5,'Team Ratings'!$E$3:$F$22,2,FALSE),if(EXACT(AM5,lower(AM5)),VLOOKUP(AM5,'Team Ratings'!$B$3:$D$22,3,FALSE)))))</f>
        <v>2</v>
      </c>
      <c r="AN27" s="221">
        <f>if(AN5="",10,if(isnumber(find("+",AN5)),-10,if(EXACT(AN5,upper(AN5)),VLOOKUP(AN5,'Team Ratings'!$E$3:$F$22,2,FALSE),if(EXACT(AN5,lower(AN5)),VLOOKUP(AN5,'Team Ratings'!$B$3:$D$22,3,FALSE)))))</f>
        <v>3</v>
      </c>
      <c r="AO27" s="221">
        <f>if(AO5="",10,if(isnumber(find("+",AO5)),-10,if(EXACT(AO5,upper(AO5)),VLOOKUP(AO5,'Team Ratings'!$E$3:$F$22,2,FALSE),if(EXACT(AO5,lower(AO5)),VLOOKUP(AO5,'Team Ratings'!$B$3:$D$22,3,FALSE)))))</f>
        <v>7</v>
      </c>
      <c r="AP27" s="221">
        <f>if(AP5="",10,if(isnumber(find("+",AP5)),-10,if(EXACT(AP5,upper(AP5)),VLOOKUP(AP5,'Team Ratings'!$E$3:$F$22,2,FALSE),if(EXACT(AP5,lower(AP5)),VLOOKUP(AP5,'Team Ratings'!$B$3:$D$22,3,FALSE)))))</f>
        <v>5</v>
      </c>
      <c r="AQ27" s="221">
        <f>if(AQ5="",10,if(isnumber(find("+",AQ5)),-10,if(EXACT(AQ5,upper(AQ5)),VLOOKUP(AQ5,'Team Ratings'!$E$3:$F$22,2,FALSE),if(EXACT(AQ5,lower(AQ5)),VLOOKUP(AQ5,'Team Ratings'!$B$3:$D$22,3,FALSE)))))</f>
        <v>6</v>
      </c>
      <c r="AR27" s="221">
        <f>if(AR5="",10,if(isnumber(find("+",AR5)),-10,if(EXACT(AR5,upper(AR5)),VLOOKUP(AR5,'Team Ratings'!$E$3:$F$22,2,FALSE),if(EXACT(AR5,lower(AR5)),VLOOKUP(AR5,'Team Ratings'!$B$3:$D$22,3,FALSE)))))</f>
        <v>1</v>
      </c>
      <c r="AS27" s="209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  <c r="BO27" s="198"/>
      <c r="BP27" s="198"/>
      <c r="BQ27" s="198"/>
      <c r="BR27" s="198"/>
      <c r="BS27" s="198"/>
      <c r="BT27" s="198"/>
      <c r="BU27" s="198"/>
      <c r="BV27" s="198"/>
      <c r="BW27" s="198"/>
      <c r="BX27" s="198"/>
      <c r="BY27" s="198"/>
      <c r="BZ27" s="198"/>
      <c r="CA27" s="198"/>
      <c r="CB27" s="198"/>
      <c r="CC27" s="198"/>
      <c r="CD27" s="198"/>
    </row>
    <row r="28" hidden="1">
      <c r="A28" s="199"/>
      <c r="B28" s="199"/>
      <c r="C28" s="228"/>
      <c r="D28" s="228"/>
      <c r="E28" s="230" t="str">
        <f>E7</f>
        <v>BHA</v>
      </c>
      <c r="F28" s="220" t="s">
        <v>135</v>
      </c>
      <c r="G28" s="221">
        <f>if(G6="",10,if(isnumber(find("+",G6)),-10,if(EXACT(G6,upper(G6)),VLOOKUP(G6,'Team Ratings'!$E$3:$F$22,2,FALSE),if(EXACT(G6,lower(G6)),VLOOKUP(G6,'Team Ratings'!$B$3:$D$22,3,FALSE)))))</f>
        <v>4</v>
      </c>
      <c r="H28" s="221">
        <f>if(H6="",10,if(isnumber(find("+",H6)),-10,if(EXACT(H6,upper(H6)),VLOOKUP(H6,'Team Ratings'!$E$3:$F$22,2,FALSE),if(EXACT(H6,lower(H6)),VLOOKUP(H6,'Team Ratings'!$B$3:$D$22,3,FALSE)))))</f>
        <v>6</v>
      </c>
      <c r="I28" s="221">
        <f>if(I6="",10,if(isnumber(find("+",I6)),-10,if(EXACT(I6,upper(I6)),VLOOKUP(I6,'Team Ratings'!$E$3:$F$22,2,FALSE),if(EXACT(I6,lower(I6)),VLOOKUP(I6,'Team Ratings'!$B$3:$D$22,3,FALSE)))))</f>
        <v>5</v>
      </c>
      <c r="J28" s="221">
        <f>if(J6="",10,if(isnumber(find("+",J6)),-10,if(EXACT(J6,upper(J6)),VLOOKUP(J6,'Team Ratings'!$E$3:$F$22,2,FALSE),if(EXACT(J6,lower(J6)),VLOOKUP(J6,'Team Ratings'!$B$3:$D$22,3,FALSE)))))</f>
        <v>5</v>
      </c>
      <c r="K28" s="221">
        <f>if(K6="",10,if(isnumber(find("+",K6)),-10,if(EXACT(K6,upper(K6)),VLOOKUP(K6,'Team Ratings'!$E$3:$F$22,2,FALSE),if(EXACT(K6,lower(K6)),VLOOKUP(K6,'Team Ratings'!$B$3:$D$22,3,FALSE)))))</f>
        <v>5</v>
      </c>
      <c r="L28" s="221">
        <f>if(L6="",10,if(isnumber(find("+",L6)),-10,if(EXACT(L6,upper(L6)),VLOOKUP(L6,'Team Ratings'!$E$3:$F$22,2,FALSE),if(EXACT(L6,lower(L6)),VLOOKUP(L6,'Team Ratings'!$B$3:$D$22,3,FALSE)))))</f>
        <v>2</v>
      </c>
      <c r="M28" s="221">
        <f>if(M6="",10,if(isnumber(find("+",M6)),-10,if(EXACT(M6,upper(M6)),VLOOKUP(M6,'Team Ratings'!$E$3:$F$22,2,FALSE),if(EXACT(M6,lower(M6)),VLOOKUP(M6,'Team Ratings'!$B$3:$D$22,3,FALSE)))))</f>
        <v>4</v>
      </c>
      <c r="N28" s="221">
        <f>if(N6="",10,if(isnumber(find("+",N6)),-10,if(EXACT(N6,upper(N6)),VLOOKUP(N6,'Team Ratings'!$E$3:$F$22,2,FALSE),if(EXACT(N6,lower(N6)),VLOOKUP(N6,'Team Ratings'!$B$3:$D$22,3,FALSE)))))</f>
        <v>2</v>
      </c>
      <c r="O28" s="221">
        <f>if(O6="",10,if(isnumber(find("+",O6)),-10,if(EXACT(O6,upper(O6)),VLOOKUP(O6,'Team Ratings'!$E$3:$F$22,2,FALSE),if(EXACT(O6,lower(O6)),VLOOKUP(O6,'Team Ratings'!$B$3:$D$22,3,FALSE)))))</f>
        <v>3</v>
      </c>
      <c r="P28" s="221">
        <f>if(P6="",10,if(isnumber(find("+",P6)),-10,if(EXACT(P6,upper(P6)),VLOOKUP(P6,'Team Ratings'!$E$3:$F$22,2,FALSE),if(EXACT(P6,lower(P6)),VLOOKUP(P6,'Team Ratings'!$B$3:$D$22,3,FALSE)))))</f>
        <v>5</v>
      </c>
      <c r="Q28" s="221">
        <f>if(Q6="",10,if(isnumber(find("+",Q6)),-10,if(EXACT(Q6,upper(Q6)),VLOOKUP(Q6,'Team Ratings'!$E$3:$F$22,2,FALSE),if(EXACT(Q6,lower(Q6)),VLOOKUP(Q6,'Team Ratings'!$B$3:$D$22,3,FALSE)))))</f>
        <v>7</v>
      </c>
      <c r="R28" s="221">
        <f>if(R6="",10,if(isnumber(find("+",R6)),-10,if(EXACT(R6,upper(R6)),VLOOKUP(R6,'Team Ratings'!$E$3:$F$22,2,FALSE),if(EXACT(R6,lower(R6)),VLOOKUP(R6,'Team Ratings'!$B$3:$D$22,3,FALSE)))))</f>
        <v>5</v>
      </c>
      <c r="S28" s="221">
        <f>if(S6="",10,if(isnumber(find("+",S6)),-10,if(EXACT(S6,upper(S6)),VLOOKUP(S6,'Team Ratings'!$E$3:$F$22,2,FALSE),if(EXACT(S6,lower(S6)),VLOOKUP(S6,'Team Ratings'!$B$3:$D$22,3,FALSE)))))</f>
        <v>5</v>
      </c>
      <c r="T28" s="221">
        <f>if(T6="",10,if(isnumber(find("+",T6)),-10,if(EXACT(T6,upper(T6)),VLOOKUP(T6,'Team Ratings'!$E$3:$F$22,2,FALSE),if(EXACT(T6,lower(T6)),VLOOKUP(T6,'Team Ratings'!$B$3:$D$22,3,FALSE)))))</f>
        <v>3</v>
      </c>
      <c r="U28" s="221">
        <f>if(U6="",10,if(isnumber(find("+",U6)),-10,if(EXACT(U6,upper(U6)),VLOOKUP(U6,'Team Ratings'!$E$3:$F$22,2,FALSE),if(EXACT(U6,lower(U6)),VLOOKUP(U6,'Team Ratings'!$B$3:$D$22,3,FALSE)))))</f>
        <v>4</v>
      </c>
      <c r="V28" s="221">
        <f>if(V6="",10,if(isnumber(find("+",V6)),-10,if(EXACT(V6,upper(V6)),VLOOKUP(V6,'Team Ratings'!$E$3:$F$22,2,FALSE),if(EXACT(V6,lower(V6)),VLOOKUP(V6,'Team Ratings'!$B$3:$D$22,3,FALSE)))))</f>
        <v>7</v>
      </c>
      <c r="W28" s="221">
        <f>if(W6="",10,if(isnumber(find("+",W6)),-10,if(EXACT(W6,upper(W6)),VLOOKUP(W6,'Team Ratings'!$E$3:$F$22,2,FALSE),if(EXACT(W6,lower(W6)),VLOOKUP(W6,'Team Ratings'!$B$3:$D$22,3,FALSE)))))</f>
        <v>3</v>
      </c>
      <c r="X28" s="221">
        <f>if(X6="",10,if(isnumber(find("+",X6)),-10,if(EXACT(X6,upper(X6)),VLOOKUP(X6,'Team Ratings'!$E$3:$F$22,2,FALSE),if(EXACT(X6,lower(X6)),VLOOKUP(X6,'Team Ratings'!$B$3:$D$22,3,FALSE)))))</f>
        <v>6</v>
      </c>
      <c r="Y28" s="221">
        <f>if(Y6="",10,if(isnumber(find("+",Y6)),-10,if(EXACT(Y6,upper(Y6)),VLOOKUP(Y6,'Team Ratings'!$E$3:$F$22,2,FALSE),if(EXACT(Y6,lower(Y6)),VLOOKUP(Y6,'Team Ratings'!$B$3:$D$22,3,FALSE)))))</f>
        <v>5</v>
      </c>
      <c r="Z28" s="221">
        <f>if(Z6="",10,if(isnumber(find("+",Z6)),-10,if(EXACT(Z6,upper(Z6)),VLOOKUP(Z6,'Team Ratings'!$E$3:$F$22,2,FALSE),if(EXACT(Z6,lower(Z6)),VLOOKUP(Z6,'Team Ratings'!$B$3:$D$22,3,FALSE)))))</f>
        <v>1</v>
      </c>
      <c r="AA28" s="221">
        <f>if(AA6="",10,if(isnumber(find("+",AA6)),-10,if(EXACT(AA6,upper(AA6)),VLOOKUP(AA6,'Team Ratings'!$E$3:$F$22,2,FALSE),if(EXACT(AA6,lower(AA6)),VLOOKUP(AA6,'Team Ratings'!$B$3:$D$22,3,FALSE)))))</f>
        <v>5</v>
      </c>
      <c r="AB28" s="221">
        <f>if(AB6="",10,if(isnumber(find("+",AB6)),-10,if(EXACT(AB6,upper(AB6)),VLOOKUP(AB6,'Team Ratings'!$E$3:$F$22,2,FALSE),if(EXACT(AB6,lower(AB6)),VLOOKUP(AB6,'Team Ratings'!$B$3:$D$22,3,FALSE)))))</f>
        <v>1</v>
      </c>
      <c r="AC28" s="221">
        <f>if(AC6="",10,if(isnumber(find("+",AC6)),-10,if(EXACT(AC6,upper(AC6)),VLOOKUP(AC6,'Team Ratings'!$E$3:$F$22,2,FALSE),if(EXACT(AC6,lower(AC6)),VLOOKUP(AC6,'Team Ratings'!$B$3:$D$22,3,FALSE)))))</f>
        <v>6</v>
      </c>
      <c r="AD28" s="221">
        <f>if(AD6="",10,if(isnumber(find("+",AD6)),-10,if(EXACT(AD6,upper(AD6)),VLOOKUP(AD6,'Team Ratings'!$E$3:$F$22,2,FALSE),if(EXACT(AD6,lower(AD6)),VLOOKUP(AD6,'Team Ratings'!$B$3:$D$22,3,FALSE)))))</f>
        <v>1</v>
      </c>
      <c r="AE28" s="221">
        <f>if(AE6="",10,if(isnumber(find("+",AE6)),-10,if(EXACT(AE6,upper(AE6)),VLOOKUP(AE6,'Team Ratings'!$E$3:$F$22,2,FALSE),if(EXACT(AE6,lower(AE6)),VLOOKUP(AE6,'Team Ratings'!$B$3:$D$22,3,FALSE)))))</f>
        <v>6</v>
      </c>
      <c r="AF28" s="221">
        <f>if(AF6="",10,if(isnumber(find("+",AF6)),-10,if(EXACT(AF6,upper(AF6)),VLOOKUP(AF6,'Team Ratings'!$E$3:$F$22,2,FALSE),if(EXACT(AF6,lower(AF6)),VLOOKUP(AF6,'Team Ratings'!$B$3:$D$22,3,FALSE)))))</f>
        <v>3</v>
      </c>
      <c r="AG28" s="221">
        <f>if(AG6="",10,if(isnumber(find("+",AG6)),-10,if(EXACT(AG6,upper(AG6)),VLOOKUP(AG6,'Team Ratings'!$E$3:$F$22,2,FALSE),if(EXACT(AG6,lower(AG6)),VLOOKUP(AG6,'Team Ratings'!$B$3:$D$22,3,FALSE)))))</f>
        <v>7</v>
      </c>
      <c r="AH28" s="221">
        <f>if(AH6="",10,if(isnumber(find("+",AH6)),-10,if(EXACT(AH6,upper(AH6)),VLOOKUP(AH6,'Team Ratings'!$E$3:$F$22,2,FALSE),if(EXACT(AH6,lower(AH6)),VLOOKUP(AH6,'Team Ratings'!$B$3:$D$22,3,FALSE)))))</f>
        <v>7</v>
      </c>
      <c r="AI28" s="221">
        <f>if(AI6="",10,if(isnumber(find("+",AI6)),-10,if(EXACT(AI6,upper(AI6)),VLOOKUP(AI6,'Team Ratings'!$E$3:$F$22,2,FALSE),if(EXACT(AI6,lower(AI6)),VLOOKUP(AI6,'Team Ratings'!$B$3:$D$22,3,FALSE)))))</f>
        <v>7</v>
      </c>
      <c r="AJ28" s="221">
        <f>if(AJ6="",10,if(isnumber(find("+",AJ6)),-10,if(EXACT(AJ6,upper(AJ6)),VLOOKUP(AJ6,'Team Ratings'!$E$3:$F$22,2,FALSE),if(EXACT(AJ6,lower(AJ6)),VLOOKUP(AJ6,'Team Ratings'!$B$3:$D$22,3,FALSE)))))</f>
        <v>3</v>
      </c>
      <c r="AK28" s="221">
        <f>if(AK6="",10,if(isnumber(find("+",AK6)),-10,if(EXACT(AK6,upper(AK6)),VLOOKUP(AK6,'Team Ratings'!$E$3:$F$22,2,FALSE),if(EXACT(AK6,lower(AK6)),VLOOKUP(AK6,'Team Ratings'!$B$3:$D$22,3,FALSE)))))</f>
        <v>1</v>
      </c>
      <c r="AL28" s="221">
        <f>if(AL6="",10,if(isnumber(find("+",AL6)),-10,if(EXACT(AL6,upper(AL6)),VLOOKUP(AL6,'Team Ratings'!$E$3:$F$22,2,FALSE),if(EXACT(AL6,lower(AL6)),VLOOKUP(AL6,'Team Ratings'!$B$3:$D$22,3,FALSE)))))</f>
        <v>5</v>
      </c>
      <c r="AM28" s="221">
        <f>if(AM6="",10,if(isnumber(find("+",AM6)),-10,if(EXACT(AM6,upper(AM6)),VLOOKUP(AM6,'Team Ratings'!$E$3:$F$22,2,FALSE),if(EXACT(AM6,lower(AM6)),VLOOKUP(AM6,'Team Ratings'!$B$3:$D$22,3,FALSE)))))</f>
        <v>7</v>
      </c>
      <c r="AN28" s="221">
        <f>if(AN6="",10,if(isnumber(find("+",AN6)),-10,if(EXACT(AN6,upper(AN6)),VLOOKUP(AN6,'Team Ratings'!$E$3:$F$22,2,FALSE),if(EXACT(AN6,lower(AN6)),VLOOKUP(AN6,'Team Ratings'!$B$3:$D$22,3,FALSE)))))</f>
        <v>4</v>
      </c>
      <c r="AO28" s="221">
        <f>if(AO6="",10,if(isnumber(find("+",AO6)),-10,if(EXACT(AO6,upper(AO6)),VLOOKUP(AO6,'Team Ratings'!$E$3:$F$22,2,FALSE),if(EXACT(AO6,lower(AO6)),VLOOKUP(AO6,'Team Ratings'!$B$3:$D$22,3,FALSE)))))</f>
        <v>2</v>
      </c>
      <c r="AP28" s="221">
        <f>if(AP6="",10,if(isnumber(find("+",AP6)),-10,if(EXACT(AP6,upper(AP6)),VLOOKUP(AP6,'Team Ratings'!$E$3:$F$22,2,FALSE),if(EXACT(AP6,lower(AP6)),VLOOKUP(AP6,'Team Ratings'!$B$3:$D$22,3,FALSE)))))</f>
        <v>5</v>
      </c>
      <c r="AQ28" s="221">
        <f>if(AQ6="",10,if(isnumber(find("+",AQ6)),-10,if(EXACT(AQ6,upper(AQ6)),VLOOKUP(AQ6,'Team Ratings'!$E$3:$F$22,2,FALSE),if(EXACT(AQ6,lower(AQ6)),VLOOKUP(AQ6,'Team Ratings'!$B$3:$D$22,3,FALSE)))))</f>
        <v>4</v>
      </c>
      <c r="AR28" s="221">
        <f>if(AR6="",10,if(isnumber(find("+",AR6)),-10,if(EXACT(AR6,upper(AR6)),VLOOKUP(AR6,'Team Ratings'!$E$3:$F$22,2,FALSE),if(EXACT(AR6,lower(AR6)),VLOOKUP(AR6,'Team Ratings'!$B$3:$D$22,3,FALSE)))))</f>
        <v>5</v>
      </c>
      <c r="AS28" s="209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  <c r="BX28" s="198"/>
      <c r="BY28" s="198"/>
      <c r="BZ28" s="198"/>
      <c r="CA28" s="198"/>
      <c r="CB28" s="198"/>
      <c r="CC28" s="198"/>
      <c r="CD28" s="198"/>
    </row>
    <row r="29" hidden="1">
      <c r="A29" s="199"/>
      <c r="B29" s="199"/>
      <c r="C29" s="228"/>
      <c r="D29" s="228"/>
      <c r="E29" s="230" t="str">
        <f>E6</f>
        <v>BRE</v>
      </c>
      <c r="F29" s="220" t="s">
        <v>135</v>
      </c>
      <c r="G29" s="221">
        <f>if(G7="",10,if(isnumber(find("+",G7)),-10,if(EXACT(G7,upper(G7)),VLOOKUP(G7,'Team Ratings'!$E$3:$F$22,2,FALSE),if(EXACT(G7,lower(G7)),VLOOKUP(G7,'Team Ratings'!$B$3:$D$22,3,FALSE)))))</f>
        <v>5</v>
      </c>
      <c r="H29" s="221">
        <f>if(H7="",10,if(isnumber(find("+",H7)),-10,if(EXACT(H7,upper(H7)),VLOOKUP(H7,'Team Ratings'!$E$3:$F$22,2,FALSE),if(EXACT(H7,lower(H7)),VLOOKUP(H7,'Team Ratings'!$B$3:$D$22,3,FALSE)))))</f>
        <v>7</v>
      </c>
      <c r="I29" s="221">
        <f>if(I7="",10,if(isnumber(find("+",I7)),-10,if(EXACT(I7,upper(I7)),VLOOKUP(I7,'Team Ratings'!$E$3:$F$22,2,FALSE),if(EXACT(I7,lower(I7)),VLOOKUP(I7,'Team Ratings'!$B$3:$D$22,3,FALSE)))))</f>
        <v>5</v>
      </c>
      <c r="J29" s="221">
        <f>if(J7="",10,if(isnumber(find("+",J7)),-10,if(EXACT(J7,upper(J7)),VLOOKUP(J7,'Team Ratings'!$E$3:$F$22,2,FALSE),if(EXACT(J7,lower(J7)),VLOOKUP(J7,'Team Ratings'!$B$3:$D$22,3,FALSE)))))</f>
        <v>7</v>
      </c>
      <c r="K29" s="221">
        <f>if(K7="",10,if(isnumber(find("+",K7)),-10,if(EXACT(K7,upper(K7)),VLOOKUP(K7,'Team Ratings'!$E$3:$F$22,2,FALSE),if(EXACT(K7,lower(K7)),VLOOKUP(K7,'Team Ratings'!$B$3:$D$22,3,FALSE)))))</f>
        <v>3</v>
      </c>
      <c r="L29" s="221">
        <f>if(L7="",10,if(isnumber(find("+",L7)),-10,if(EXACT(L7,upper(L7)),VLOOKUP(L7,'Team Ratings'!$E$3:$F$22,2,FALSE),if(EXACT(L7,lower(L7)),VLOOKUP(L7,'Team Ratings'!$B$3:$D$22,3,FALSE)))))</f>
        <v>6</v>
      </c>
      <c r="M29" s="221">
        <f>if(M7="",10,if(isnumber(find("+",M7)),-10,if(EXACT(M7,upper(M7)),VLOOKUP(M7,'Team Ratings'!$E$3:$F$22,2,FALSE),if(EXACT(M7,lower(M7)),VLOOKUP(M7,'Team Ratings'!$B$3:$D$22,3,FALSE)))))</f>
        <v>4</v>
      </c>
      <c r="N29" s="221">
        <f>if(N7="",10,if(isnumber(find("+",N7)),-10,if(EXACT(N7,upper(N7)),VLOOKUP(N7,'Team Ratings'!$E$3:$F$22,2,FALSE),if(EXACT(N7,lower(N7)),VLOOKUP(N7,'Team Ratings'!$B$3:$D$22,3,FALSE)))))</f>
        <v>7</v>
      </c>
      <c r="O29" s="221">
        <f>if(O7="",10,if(isnumber(find("+",O7)),-10,if(EXACT(O7,upper(O7)),VLOOKUP(O7,'Team Ratings'!$E$3:$F$22,2,FALSE),if(EXACT(O7,lower(O7)),VLOOKUP(O7,'Team Ratings'!$B$3:$D$22,3,FALSE)))))</f>
        <v>1</v>
      </c>
      <c r="P29" s="221">
        <f>if(P7="",10,if(isnumber(find("+",P7)),-10,if(EXACT(P7,upper(P7)),VLOOKUP(P7,'Team Ratings'!$E$3:$F$22,2,FALSE),if(EXACT(P7,lower(P7)),VLOOKUP(P7,'Team Ratings'!$B$3:$D$22,3,FALSE)))))</f>
        <v>1</v>
      </c>
      <c r="Q29" s="221">
        <f>if(Q7="",10,if(isnumber(find("+",Q7)),-10,if(EXACT(Q7,upper(Q7)),VLOOKUP(Q7,'Team Ratings'!$E$3:$F$22,2,FALSE),if(EXACT(Q7,lower(Q7)),VLOOKUP(Q7,'Team Ratings'!$B$3:$D$22,3,FALSE)))))</f>
        <v>7</v>
      </c>
      <c r="R29" s="221">
        <f>if(R7="",10,if(isnumber(find("+",R7)),-10,if(EXACT(R7,upper(R7)),VLOOKUP(R7,'Team Ratings'!$E$3:$F$22,2,FALSE),if(EXACT(R7,lower(R7)),VLOOKUP(R7,'Team Ratings'!$B$3:$D$22,3,FALSE)))))</f>
        <v>5</v>
      </c>
      <c r="S29" s="221">
        <f>if(S7="",10,if(isnumber(find("+",S7)),-10,if(EXACT(S7,upper(S7)),VLOOKUP(S7,'Team Ratings'!$E$3:$F$22,2,FALSE),if(EXACT(S7,lower(S7)),VLOOKUP(S7,'Team Ratings'!$B$3:$D$22,3,FALSE)))))</f>
        <v>5</v>
      </c>
      <c r="T29" s="221">
        <f>if(T7="",10,if(isnumber(find("+",T7)),-10,if(EXACT(T7,upper(T7)),VLOOKUP(T7,'Team Ratings'!$E$3:$F$22,2,FALSE),if(EXACT(T7,lower(T7)),VLOOKUP(T7,'Team Ratings'!$B$3:$D$22,3,FALSE)))))</f>
        <v>4</v>
      </c>
      <c r="U29" s="221">
        <f>if(U7="",10,if(isnumber(find("+",U7)),-10,if(EXACT(U7,upper(U7)),VLOOKUP(U7,'Team Ratings'!$E$3:$F$22,2,FALSE),if(EXACT(U7,lower(U7)),VLOOKUP(U7,'Team Ratings'!$B$3:$D$22,3,FALSE)))))</f>
        <v>6</v>
      </c>
      <c r="V29" s="221">
        <f>if(V7="",10,if(isnumber(find("+",V7)),-10,if(EXACT(V7,upper(V7)),VLOOKUP(V7,'Team Ratings'!$E$3:$F$22,2,FALSE),if(EXACT(V7,lower(V7)),VLOOKUP(V7,'Team Ratings'!$B$3:$D$22,3,FALSE)))))</f>
        <v>4</v>
      </c>
      <c r="W29" s="221">
        <f>if(W7="",10,if(isnumber(find("+",W7)),-10,if(EXACT(W7,upper(W7)),VLOOKUP(W7,'Team Ratings'!$E$3:$F$22,2,FALSE),if(EXACT(W7,lower(W7)),VLOOKUP(W7,'Team Ratings'!$B$3:$D$22,3,FALSE)))))</f>
        <v>6</v>
      </c>
      <c r="X29" s="221">
        <f>if(X7="",10,if(isnumber(find("+",X7)),-10,if(EXACT(X7,upper(X7)),VLOOKUP(X7,'Team Ratings'!$E$3:$F$22,2,FALSE),if(EXACT(X7,lower(X7)),VLOOKUP(X7,'Team Ratings'!$B$3:$D$22,3,FALSE)))))</f>
        <v>2</v>
      </c>
      <c r="Y29" s="221">
        <f>if(Y7="",10,if(isnumber(find("+",Y7)),-10,if(EXACT(Y7,upper(Y7)),VLOOKUP(Y7,'Team Ratings'!$E$3:$F$22,2,FALSE),if(EXACT(Y7,lower(Y7)),VLOOKUP(Y7,'Team Ratings'!$B$3:$D$22,3,FALSE)))))</f>
        <v>7</v>
      </c>
      <c r="Z29" s="221">
        <f>if(Z7="",10,if(isnumber(find("+",Z7)),-10,if(EXACT(Z7,upper(Z7)),VLOOKUP(Z7,'Team Ratings'!$E$3:$F$22,2,FALSE),if(EXACT(Z7,lower(Z7)),VLOOKUP(Z7,'Team Ratings'!$B$3:$D$22,3,FALSE)))))</f>
        <v>1</v>
      </c>
      <c r="AA29" s="221">
        <f>if(AA7="",10,if(isnumber(find("+",AA7)),-10,if(EXACT(AA7,upper(AA7)),VLOOKUP(AA7,'Team Ratings'!$E$3:$F$22,2,FALSE),if(EXACT(AA7,lower(AA7)),VLOOKUP(AA7,'Team Ratings'!$B$3:$D$22,3,FALSE)))))</f>
        <v>4</v>
      </c>
      <c r="AB29" s="221">
        <f>if(AB7="",10,if(isnumber(find("+",AB7)),-10,if(EXACT(AB7,upper(AB7)),VLOOKUP(AB7,'Team Ratings'!$E$3:$F$22,2,FALSE),if(EXACT(AB7,lower(AB7)),VLOOKUP(AB7,'Team Ratings'!$B$3:$D$22,3,FALSE)))))</f>
        <v>6</v>
      </c>
      <c r="AC29" s="221">
        <f>if(AC7="",10,if(isnumber(find("+",AC7)),-10,if(EXACT(AC7,upper(AC7)),VLOOKUP(AC7,'Team Ratings'!$E$3:$F$22,2,FALSE),if(EXACT(AC7,lower(AC7)),VLOOKUP(AC7,'Team Ratings'!$B$3:$D$22,3,FALSE)))))</f>
        <v>3</v>
      </c>
      <c r="AD29" s="221">
        <f>if(AD7="",10,if(isnumber(find("+",AD7)),-10,if(EXACT(AD7,upper(AD7)),VLOOKUP(AD7,'Team Ratings'!$E$3:$F$22,2,FALSE),if(EXACT(AD7,lower(AD7)),VLOOKUP(AD7,'Team Ratings'!$B$3:$D$22,3,FALSE)))))</f>
        <v>2</v>
      </c>
      <c r="AE29" s="221">
        <f>if(AE7="",10,if(isnumber(find("+",AE7)),-10,if(EXACT(AE7,upper(AE7)),VLOOKUP(AE7,'Team Ratings'!$E$3:$F$22,2,FALSE),if(EXACT(AE7,lower(AE7)),VLOOKUP(AE7,'Team Ratings'!$B$3:$D$22,3,FALSE)))))</f>
        <v>7</v>
      </c>
      <c r="AF29" s="221">
        <f>if(AF7="",10,if(isnumber(find("+",AF7)),-10,if(EXACT(AF7,upper(AF7)),VLOOKUP(AF7,'Team Ratings'!$E$3:$F$22,2,FALSE),if(EXACT(AF7,lower(AF7)),VLOOKUP(AF7,'Team Ratings'!$B$3:$D$22,3,FALSE)))))</f>
        <v>7</v>
      </c>
      <c r="AG29" s="221">
        <f>if(AG7="",10,if(isnumber(find("+",AG7)),-10,if(EXACT(AG7,upper(AG7)),VLOOKUP(AG7,'Team Ratings'!$E$3:$F$22,2,FALSE),if(EXACT(AG7,lower(AG7)),VLOOKUP(AG7,'Team Ratings'!$B$3:$D$22,3,FALSE)))))</f>
        <v>5</v>
      </c>
      <c r="AH29" s="221">
        <f>if(AH7="",10,if(isnumber(find("+",AH7)),-10,if(EXACT(AH7,upper(AH7)),VLOOKUP(AH7,'Team Ratings'!$E$3:$F$22,2,FALSE),if(EXACT(AH7,lower(AH7)),VLOOKUP(AH7,'Team Ratings'!$B$3:$D$22,3,FALSE)))))</f>
        <v>5</v>
      </c>
      <c r="AI29" s="221">
        <f>if(AI7="",10,if(isnumber(find("+",AI7)),-10,if(EXACT(AI7,upper(AI7)),VLOOKUP(AI7,'Team Ratings'!$E$3:$F$22,2,FALSE),if(EXACT(AI7,lower(AI7)),VLOOKUP(AI7,'Team Ratings'!$B$3:$D$22,3,FALSE)))))</f>
        <v>2</v>
      </c>
      <c r="AJ29" s="221">
        <f>if(AJ7="",10,if(isnumber(find("+",AJ7)),-10,if(EXACT(AJ7,upper(AJ7)),VLOOKUP(AJ7,'Team Ratings'!$E$3:$F$22,2,FALSE),if(EXACT(AJ7,lower(AJ7)),VLOOKUP(AJ7,'Team Ratings'!$B$3:$D$22,3,FALSE)))))</f>
        <v>1</v>
      </c>
      <c r="AK29" s="221">
        <f>if(AK7="",10,if(isnumber(find("+",AK7)),-10,if(EXACT(AK7,upper(AK7)),VLOOKUP(AK7,'Team Ratings'!$E$3:$F$22,2,FALSE),if(EXACT(AK7,lower(AK7)),VLOOKUP(AK7,'Team Ratings'!$B$3:$D$22,3,FALSE)))))</f>
        <v>7</v>
      </c>
      <c r="AL29" s="221">
        <f>if(AL7="",10,if(isnumber(find("+",AL7)),-10,if(EXACT(AL7,upper(AL7)),VLOOKUP(AL7,'Team Ratings'!$E$3:$F$22,2,FALSE),if(EXACT(AL7,lower(AL7)),VLOOKUP(AL7,'Team Ratings'!$B$3:$D$22,3,FALSE)))))</f>
        <v>3</v>
      </c>
      <c r="AM29" s="221">
        <f>if(AM7="",10,if(isnumber(find("+",AM7)),-10,if(EXACT(AM7,upper(AM7)),VLOOKUP(AM7,'Team Ratings'!$E$3:$F$22,2,FALSE),if(EXACT(AM7,lower(AM7)),VLOOKUP(AM7,'Team Ratings'!$B$3:$D$22,3,FALSE)))))</f>
        <v>3</v>
      </c>
      <c r="AN29" s="221">
        <f>if(AN7="",10,if(isnumber(find("+",AN7)),-10,if(EXACT(AN7,upper(AN7)),VLOOKUP(AN7,'Team Ratings'!$E$3:$F$22,2,FALSE),if(EXACT(AN7,lower(AN7)),VLOOKUP(AN7,'Team Ratings'!$B$3:$D$22,3,FALSE)))))</f>
        <v>5</v>
      </c>
      <c r="AO29" s="221">
        <f>if(AO7="",10,if(isnumber(find("+",AO7)),-10,if(EXACT(AO7,upper(AO7)),VLOOKUP(AO7,'Team Ratings'!$E$3:$F$22,2,FALSE),if(EXACT(AO7,lower(AO7)),VLOOKUP(AO7,'Team Ratings'!$B$3:$D$22,3,FALSE)))))</f>
        <v>5</v>
      </c>
      <c r="AP29" s="221">
        <f>if(AP7="",10,if(isnumber(find("+",AP7)),-10,if(EXACT(AP7,upper(AP7)),VLOOKUP(AP7,'Team Ratings'!$E$3:$F$22,2,FALSE),if(EXACT(AP7,lower(AP7)),VLOOKUP(AP7,'Team Ratings'!$B$3:$D$22,3,FALSE)))))</f>
        <v>3</v>
      </c>
      <c r="AQ29" s="221">
        <f>if(AQ7="",10,if(isnumber(find("+",AQ7)),-10,if(EXACT(AQ7,upper(AQ7)),VLOOKUP(AQ7,'Team Ratings'!$E$3:$F$22,2,FALSE),if(EXACT(AQ7,lower(AQ7)),VLOOKUP(AQ7,'Team Ratings'!$B$3:$D$22,3,FALSE)))))</f>
        <v>4</v>
      </c>
      <c r="AR29" s="221">
        <f>if(AR7="",10,if(isnumber(find("+",AR7)),-10,if(EXACT(AR7,upper(AR7)),VLOOKUP(AR7,'Team Ratings'!$E$3:$F$22,2,FALSE),if(EXACT(AR7,lower(AR7)),VLOOKUP(AR7,'Team Ratings'!$B$3:$D$22,3,FALSE)))))</f>
        <v>5</v>
      </c>
      <c r="AS29" s="209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  <c r="BX29" s="198"/>
      <c r="BY29" s="198"/>
      <c r="BZ29" s="198"/>
      <c r="CA29" s="198"/>
      <c r="CB29" s="198"/>
      <c r="CC29" s="198"/>
      <c r="CD29" s="198"/>
    </row>
    <row r="30" hidden="1">
      <c r="A30" s="199"/>
      <c r="B30" s="199"/>
      <c r="C30" s="228"/>
      <c r="D30" s="228"/>
      <c r="E30" s="230" t="str">
        <f t="shared" ref="E30:E45" si="3">E8</f>
        <v>BUR</v>
      </c>
      <c r="F30" s="220" t="s">
        <v>135</v>
      </c>
      <c r="G30" s="221">
        <f>if(G8="",10,if(isnumber(find("+",G8)),-10,if(EXACT(G8,upper(G8)),VLOOKUP(G8,'Team Ratings'!$E$3:$F$22,2,FALSE),if(EXACT(G8,lower(G8)),VLOOKUP(G8,'Team Ratings'!$B$3:$D$22,3,FALSE)))))</f>
        <v>5</v>
      </c>
      <c r="H30" s="221">
        <f>if(H8="",10,if(isnumber(find("+",H8)),-10,if(EXACT(H8,upper(H8)),VLOOKUP(H8,'Team Ratings'!$E$3:$F$22,2,FALSE),if(EXACT(H8,lower(H8)),VLOOKUP(H8,'Team Ratings'!$B$3:$D$22,3,FALSE)))))</f>
        <v>1</v>
      </c>
      <c r="I30" s="221">
        <f>if(I8="",10,if(isnumber(find("+",I8)),-10,if(EXACT(I8,upper(I8)),VLOOKUP(I8,'Team Ratings'!$E$3:$F$22,2,FALSE),if(EXACT(I8,lower(I8)),VLOOKUP(I8,'Team Ratings'!$B$3:$D$22,3,FALSE)))))</f>
        <v>5</v>
      </c>
      <c r="J30" s="221">
        <f>if(J8="",10,if(isnumber(find("+",J8)),-10,if(EXACT(J8,upper(J8)),VLOOKUP(J8,'Team Ratings'!$E$3:$F$22,2,FALSE),if(EXACT(J8,lower(J8)),VLOOKUP(J8,'Team Ratings'!$B$3:$D$22,3,FALSE)))))</f>
        <v>4</v>
      </c>
      <c r="K30" s="221">
        <f>if(K8="",10,if(isnumber(find("+",K8)),-10,if(EXACT(K8,upper(K8)),VLOOKUP(K8,'Team Ratings'!$E$3:$F$22,2,FALSE),if(EXACT(K8,lower(K8)),VLOOKUP(K8,'Team Ratings'!$B$3:$D$22,3,FALSE)))))</f>
        <v>4</v>
      </c>
      <c r="L30" s="221">
        <f>if(L8="",10,if(isnumber(find("+",L8)),-10,if(EXACT(L8,upper(L8)),VLOOKUP(L8,'Team Ratings'!$E$3:$F$22,2,FALSE),if(EXACT(L8,lower(L8)),VLOOKUP(L8,'Team Ratings'!$B$3:$D$22,3,FALSE)))))</f>
        <v>3</v>
      </c>
      <c r="M30" s="221">
        <f>if(M8="",10,if(isnumber(find("+",M8)),-10,if(EXACT(M8,upper(M8)),VLOOKUP(M8,'Team Ratings'!$E$3:$F$22,2,FALSE),if(EXACT(M8,lower(M8)),VLOOKUP(M8,'Team Ratings'!$B$3:$D$22,3,FALSE)))))</f>
        <v>7</v>
      </c>
      <c r="N30" s="221">
        <f>if(N8="",10,if(isnumber(find("+",N8)),-10,if(EXACT(N8,upper(N8)),VLOOKUP(N8,'Team Ratings'!$E$3:$F$22,2,FALSE),if(EXACT(N8,lower(N8)),VLOOKUP(N8,'Team Ratings'!$B$3:$D$22,3,FALSE)))))</f>
        <v>1</v>
      </c>
      <c r="O30" s="221">
        <f>if(O8="",10,if(isnumber(find("+",O8)),-10,if(EXACT(O8,upper(O8)),VLOOKUP(O8,'Team Ratings'!$E$3:$F$22,2,FALSE),if(EXACT(O8,lower(O8)),VLOOKUP(O8,'Team Ratings'!$B$3:$D$22,3,FALSE)))))</f>
        <v>6</v>
      </c>
      <c r="P30" s="221">
        <f>if(P8="",10,if(isnumber(find("+",P8)),-10,if(EXACT(P8,upper(P8)),VLOOKUP(P8,'Team Ratings'!$E$3:$F$22,2,FALSE),if(EXACT(P8,lower(P8)),VLOOKUP(P8,'Team Ratings'!$B$3:$D$22,3,FALSE)))))</f>
        <v>7</v>
      </c>
      <c r="Q30" s="221">
        <f>if(Q8="",10,if(isnumber(find("+",Q8)),-10,if(EXACT(Q8,upper(Q8)),VLOOKUP(Q8,'Team Ratings'!$E$3:$F$22,2,FALSE),if(EXACT(Q8,lower(Q8)),VLOOKUP(Q8,'Team Ratings'!$B$3:$D$22,3,FALSE)))))</f>
        <v>1</v>
      </c>
      <c r="R30" s="221">
        <f>if(R8="",10,if(isnumber(find("+",R8)),-10,if(EXACT(R8,upper(R8)),VLOOKUP(R8,'Team Ratings'!$E$3:$F$22,2,FALSE),if(EXACT(R8,lower(R8)),VLOOKUP(R8,'Team Ratings'!$B$3:$D$22,3,FALSE)))))</f>
        <v>6</v>
      </c>
      <c r="S30" s="221">
        <f>if(S8="",10,if(isnumber(find("+",S8)),-10,if(EXACT(S8,upper(S8)),VLOOKUP(S8,'Team Ratings'!$E$3:$F$22,2,FALSE),if(EXACT(S8,lower(S8)),VLOOKUP(S8,'Team Ratings'!$B$3:$D$22,3,FALSE)))))</f>
        <v>4</v>
      </c>
      <c r="T30" s="221">
        <f>if(T8="",10,if(isnumber(find("+",T8)),-10,if(EXACT(T8,upper(T8)),VLOOKUP(T8,'Team Ratings'!$E$3:$F$22,2,FALSE),if(EXACT(T8,lower(T8)),VLOOKUP(T8,'Team Ratings'!$B$3:$D$22,3,FALSE)))))</f>
        <v>5</v>
      </c>
      <c r="U30" s="221">
        <f>if(U8="",10,if(isnumber(find("+",U8)),-10,if(EXACT(U8,upper(U8)),VLOOKUP(U8,'Team Ratings'!$E$3:$F$22,2,FALSE),if(EXACT(U8,lower(U8)),VLOOKUP(U8,'Team Ratings'!$B$3:$D$22,3,FALSE)))))</f>
        <v>5</v>
      </c>
      <c r="V30" s="221">
        <f>if(V8="",10,if(isnumber(find("+",V8)),-10,if(EXACT(V8,upper(V8)),VLOOKUP(V8,'Team Ratings'!$E$3:$F$22,2,FALSE),if(EXACT(V8,lower(V8)),VLOOKUP(V8,'Team Ratings'!$B$3:$D$22,3,FALSE)))))</f>
        <v>5</v>
      </c>
      <c r="W30" s="221">
        <f>if(W8="",10,if(isnumber(find("+",W8)),-10,if(EXACT(W8,upper(W8)),VLOOKUP(W8,'Team Ratings'!$E$3:$F$22,2,FALSE),if(EXACT(W8,lower(W8)),VLOOKUP(W8,'Team Ratings'!$B$3:$D$22,3,FALSE)))))</f>
        <v>7</v>
      </c>
      <c r="X30" s="221">
        <f>if(X8="",10,if(isnumber(find("+",X8)),-10,if(EXACT(X8,upper(X8)),VLOOKUP(X8,'Team Ratings'!$E$3:$F$22,2,FALSE),if(EXACT(X8,lower(X8)),VLOOKUP(X8,'Team Ratings'!$B$3:$D$22,3,FALSE)))))</f>
        <v>5</v>
      </c>
      <c r="Y30" s="221">
        <f>if(Y8="",10,if(isnumber(find("+",Y8)),-10,if(EXACT(Y8,upper(Y8)),VLOOKUP(Y8,'Team Ratings'!$E$3:$F$22,2,FALSE),if(EXACT(Y8,lower(Y8)),VLOOKUP(Y8,'Team Ratings'!$B$3:$D$22,3,FALSE)))))</f>
        <v>5</v>
      </c>
      <c r="Z30" s="221">
        <f>if(Z8="",10,if(isnumber(find("+",Z8)),-10,if(EXACT(Z8,upper(Z8)),VLOOKUP(Z8,'Team Ratings'!$E$3:$F$22,2,FALSE),if(EXACT(Z8,lower(Z8)),VLOOKUP(Z8,'Team Ratings'!$B$3:$D$22,3,FALSE)))))</f>
        <v>2</v>
      </c>
      <c r="AA30" s="221">
        <f>if(AA8="",10,if(isnumber(find("+",AA8)),-10,if(EXACT(AA8,upper(AA8)),VLOOKUP(AA8,'Team Ratings'!$E$3:$F$22,2,FALSE),if(EXACT(AA8,lower(AA8)),VLOOKUP(AA8,'Team Ratings'!$B$3:$D$22,3,FALSE)))))</f>
        <v>4</v>
      </c>
      <c r="AB30" s="221">
        <f>if(AB8="",10,if(isnumber(find("+",AB8)),-10,if(EXACT(AB8,upper(AB8)),VLOOKUP(AB8,'Team Ratings'!$E$3:$F$22,2,FALSE),if(EXACT(AB8,lower(AB8)),VLOOKUP(AB8,'Team Ratings'!$B$3:$D$22,3,FALSE)))))</f>
        <v>3</v>
      </c>
      <c r="AC30" s="221">
        <f>if(AC8="",10,if(isnumber(find("+",AC8)),-10,if(EXACT(AC8,upper(AC8)),VLOOKUP(AC8,'Team Ratings'!$E$3:$F$22,2,FALSE),if(EXACT(AC8,lower(AC8)),VLOOKUP(AC8,'Team Ratings'!$B$3:$D$22,3,FALSE)))))</f>
        <v>3</v>
      </c>
      <c r="AD30" s="221">
        <f>if(AD8="",10,if(isnumber(find("+",AD8)),-10,if(EXACT(AD8,upper(AD8)),VLOOKUP(AD8,'Team Ratings'!$E$3:$F$22,2,FALSE),if(EXACT(AD8,lower(AD8)),VLOOKUP(AD8,'Team Ratings'!$B$3:$D$22,3,FALSE)))))</f>
        <v>3</v>
      </c>
      <c r="AE30" s="221">
        <f>if(AE8="",10,if(isnumber(find("+",AE8)),-10,if(EXACT(AE8,upper(AE8)),VLOOKUP(AE8,'Team Ratings'!$E$3:$F$22,2,FALSE),if(EXACT(AE8,lower(AE8)),VLOOKUP(AE8,'Team Ratings'!$B$3:$D$22,3,FALSE)))))</f>
        <v>2</v>
      </c>
      <c r="AF30" s="221">
        <f>if(AF8="",10,if(isnumber(find("+",AF8)),-10,if(EXACT(AF8,upper(AF8)),VLOOKUP(AF8,'Team Ratings'!$E$3:$F$22,2,FALSE),if(EXACT(AF8,lower(AF8)),VLOOKUP(AF8,'Team Ratings'!$B$3:$D$22,3,FALSE)))))</f>
        <v>5</v>
      </c>
      <c r="AG30" s="221">
        <f>if(AG8="",10,if(isnumber(find("+",AG8)),-10,if(EXACT(AG8,upper(AG8)),VLOOKUP(AG8,'Team Ratings'!$E$3:$F$22,2,FALSE),if(EXACT(AG8,lower(AG8)),VLOOKUP(AG8,'Team Ratings'!$B$3:$D$22,3,FALSE)))))</f>
        <v>6</v>
      </c>
      <c r="AH30" s="221">
        <f>if(AH8="",10,if(isnumber(find("+",AH8)),-10,if(EXACT(AH8,upper(AH8)),VLOOKUP(AH8,'Team Ratings'!$E$3:$F$22,2,FALSE),if(EXACT(AH8,lower(AH8)),VLOOKUP(AH8,'Team Ratings'!$B$3:$D$22,3,FALSE)))))</f>
        <v>2</v>
      </c>
      <c r="AI30" s="221">
        <f>if(AI8="",10,if(isnumber(find("+",AI8)),-10,if(EXACT(AI8,upper(AI8)),VLOOKUP(AI8,'Team Ratings'!$E$3:$F$22,2,FALSE),if(EXACT(AI8,lower(AI8)),VLOOKUP(AI8,'Team Ratings'!$B$3:$D$22,3,FALSE)))))</f>
        <v>7</v>
      </c>
      <c r="AJ30" s="221">
        <f>if(AJ8="",10,if(isnumber(find("+",AJ8)),-10,if(EXACT(AJ8,upper(AJ8)),VLOOKUP(AJ8,'Team Ratings'!$E$3:$F$22,2,FALSE),if(EXACT(AJ8,lower(AJ8)),VLOOKUP(AJ8,'Team Ratings'!$B$3:$D$22,3,FALSE)))))</f>
        <v>5</v>
      </c>
      <c r="AK30" s="221">
        <f>if(AK8="",10,if(isnumber(find("+",AK8)),-10,if(EXACT(AK8,upper(AK8)),VLOOKUP(AK8,'Team Ratings'!$E$3:$F$22,2,FALSE),if(EXACT(AK8,lower(AK8)),VLOOKUP(AK8,'Team Ratings'!$B$3:$D$22,3,FALSE)))))</f>
        <v>1</v>
      </c>
      <c r="AL30" s="221">
        <f>if(AL8="",10,if(isnumber(find("+",AL8)),-10,if(EXACT(AL8,upper(AL8)),VLOOKUP(AL8,'Team Ratings'!$E$3:$F$22,2,FALSE),if(EXACT(AL8,lower(AL8)),VLOOKUP(AL8,'Team Ratings'!$B$3:$D$22,3,FALSE)))))</f>
        <v>7</v>
      </c>
      <c r="AM30" s="221">
        <f>if(AM8="",10,if(isnumber(find("+",AM8)),-10,if(EXACT(AM8,upper(AM8)),VLOOKUP(AM8,'Team Ratings'!$E$3:$F$22,2,FALSE),if(EXACT(AM8,lower(AM8)),VLOOKUP(AM8,'Team Ratings'!$B$3:$D$22,3,FALSE)))))</f>
        <v>4</v>
      </c>
      <c r="AN30" s="221">
        <f>if(AN8="",10,if(isnumber(find("+",AN8)),-10,if(EXACT(AN8,upper(AN8)),VLOOKUP(AN8,'Team Ratings'!$E$3:$F$22,2,FALSE),if(EXACT(AN8,lower(AN8)),VLOOKUP(AN8,'Team Ratings'!$B$3:$D$22,3,FALSE)))))</f>
        <v>6</v>
      </c>
      <c r="AO30" s="221">
        <f>if(AO8="",10,if(isnumber(find("+",AO8)),-10,if(EXACT(AO8,upper(AO8)),VLOOKUP(AO8,'Team Ratings'!$E$3:$F$22,2,FALSE),if(EXACT(AO8,lower(AO8)),VLOOKUP(AO8,'Team Ratings'!$B$3:$D$22,3,FALSE)))))</f>
        <v>7</v>
      </c>
      <c r="AP30" s="221">
        <f>if(AP8="",10,if(isnumber(find("+",AP8)),-10,if(EXACT(AP8,upper(AP8)),VLOOKUP(AP8,'Team Ratings'!$E$3:$F$22,2,FALSE),if(EXACT(AP8,lower(AP8)),VLOOKUP(AP8,'Team Ratings'!$B$3:$D$22,3,FALSE)))))</f>
        <v>5</v>
      </c>
      <c r="AQ30" s="221">
        <f>if(AQ8="",10,if(isnumber(find("+",AQ8)),-10,if(EXACT(AQ8,upper(AQ8)),VLOOKUP(AQ8,'Team Ratings'!$E$3:$F$22,2,FALSE),if(EXACT(AQ8,lower(AQ8)),VLOOKUP(AQ8,'Team Ratings'!$B$3:$D$22,3,FALSE)))))</f>
        <v>3</v>
      </c>
      <c r="AR30" s="221">
        <f>if(AR8="",10,if(isnumber(find("+",AR8)),-10,if(EXACT(AR8,upper(AR8)),VLOOKUP(AR8,'Team Ratings'!$E$3:$F$22,2,FALSE),if(EXACT(AR8,lower(AR8)),VLOOKUP(AR8,'Team Ratings'!$B$3:$D$22,3,FALSE)))))</f>
        <v>7</v>
      </c>
      <c r="AS30" s="209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</row>
    <row r="31" hidden="1">
      <c r="A31" s="199"/>
      <c r="B31" s="199"/>
      <c r="C31" s="228"/>
      <c r="D31" s="228"/>
      <c r="E31" s="230" t="str">
        <f t="shared" si="3"/>
        <v>CHE</v>
      </c>
      <c r="F31" s="220" t="s">
        <v>135</v>
      </c>
      <c r="G31" s="221">
        <f>if(G9="",10,if(isnumber(find("+",G9)),-10,if(EXACT(G9,upper(G9)),VLOOKUP(G9,'Team Ratings'!$E$3:$F$22,2,FALSE),if(EXACT(G9,lower(G9)),VLOOKUP(G9,'Team Ratings'!$B$3:$D$22,3,FALSE)))))</f>
        <v>6</v>
      </c>
      <c r="H31" s="221">
        <f>if(H9="",10,if(isnumber(find("+",H9)),-10,if(EXACT(H9,upper(H9)),VLOOKUP(H9,'Team Ratings'!$E$3:$F$22,2,FALSE),if(EXACT(H9,lower(H9)),VLOOKUP(H9,'Team Ratings'!$B$3:$D$22,3,FALSE)))))</f>
        <v>3</v>
      </c>
      <c r="I31" s="221">
        <f>if(I9="",10,if(isnumber(find("+",I9)),-10,if(EXACT(I9,upper(I9)),VLOOKUP(I9,'Team Ratings'!$E$3:$F$22,2,FALSE),if(EXACT(I9,lower(I9)),VLOOKUP(I9,'Team Ratings'!$B$3:$D$22,3,FALSE)))))</f>
        <v>1</v>
      </c>
      <c r="J31" s="221">
        <f>if(J9="",10,if(isnumber(find("+",J9)),-10,if(EXACT(J9,upper(J9)),VLOOKUP(J9,'Team Ratings'!$E$3:$F$22,2,FALSE),if(EXACT(J9,lower(J9)),VLOOKUP(J9,'Team Ratings'!$B$3:$D$22,3,FALSE)))))</f>
        <v>5</v>
      </c>
      <c r="K31" s="221">
        <f>if(K9="",10,if(isnumber(find("+",K9)),-10,if(EXACT(K9,upper(K9)),VLOOKUP(K9,'Team Ratings'!$E$3:$F$22,2,FALSE),if(EXACT(K9,lower(K9)),VLOOKUP(K9,'Team Ratings'!$B$3:$D$22,3,FALSE)))))</f>
        <v>3</v>
      </c>
      <c r="L31" s="221">
        <f>if(L9="",10,if(isnumber(find("+",L9)),-10,if(EXACT(L9,upper(L9)),VLOOKUP(L9,'Team Ratings'!$E$3:$F$22,2,FALSE),if(EXACT(L9,lower(L9)),VLOOKUP(L9,'Team Ratings'!$B$3:$D$22,3,FALSE)))))</f>
        <v>1</v>
      </c>
      <c r="M31" s="221">
        <f>if(M9="",10,if(isnumber(find("+",M9)),-10,if(EXACT(M9,upper(M9)),VLOOKUP(M9,'Team Ratings'!$E$3:$F$22,2,FALSE),if(EXACT(M9,lower(M9)),VLOOKUP(M9,'Team Ratings'!$B$3:$D$22,3,FALSE)))))</f>
        <v>5</v>
      </c>
      <c r="N31" s="221">
        <f>if(N9="",10,if(isnumber(find("+",N9)),-10,if(EXACT(N9,upper(N9)),VLOOKUP(N9,'Team Ratings'!$E$3:$F$22,2,FALSE),if(EXACT(N9,lower(N9)),VLOOKUP(N9,'Team Ratings'!$B$3:$D$22,3,FALSE)))))</f>
        <v>7</v>
      </c>
      <c r="O31" s="221">
        <f>if(O9="",10,if(isnumber(find("+",O9)),-10,if(EXACT(O9,upper(O9)),VLOOKUP(O9,'Team Ratings'!$E$3:$F$22,2,FALSE),if(EXACT(O9,lower(O9)),VLOOKUP(O9,'Team Ratings'!$B$3:$D$22,3,FALSE)))))</f>
        <v>7</v>
      </c>
      <c r="P31" s="221">
        <f>if(P9="",10,if(isnumber(find("+",P9)),-10,if(EXACT(P9,upper(P9)),VLOOKUP(P9,'Team Ratings'!$E$3:$F$22,2,FALSE),if(EXACT(P9,lower(P9)),VLOOKUP(P9,'Team Ratings'!$B$3:$D$22,3,FALSE)))))</f>
        <v>5</v>
      </c>
      <c r="Q31" s="221">
        <f>if(Q9="",10,if(isnumber(find("+",Q9)),-10,if(EXACT(Q9,upper(Q9)),VLOOKUP(Q9,'Team Ratings'!$E$3:$F$22,2,FALSE),if(EXACT(Q9,lower(Q9)),VLOOKUP(Q9,'Team Ratings'!$B$3:$D$22,3,FALSE)))))</f>
        <v>7</v>
      </c>
      <c r="R31" s="221">
        <f>if(R9="",10,if(isnumber(find("+",R9)),-10,if(EXACT(R9,upper(R9)),VLOOKUP(R9,'Team Ratings'!$E$3:$F$22,2,FALSE),if(EXACT(R9,lower(R9)),VLOOKUP(R9,'Team Ratings'!$B$3:$D$22,3,FALSE)))))</f>
        <v>3</v>
      </c>
      <c r="S31" s="221">
        <f>if(S9="",10,if(isnumber(find("+",S9)),-10,if(EXACT(S9,upper(S9)),VLOOKUP(S9,'Team Ratings'!$E$3:$F$22,2,FALSE),if(EXACT(S9,lower(S9)),VLOOKUP(S9,'Team Ratings'!$B$3:$D$22,3,FALSE)))))</f>
        <v>3</v>
      </c>
      <c r="T31" s="221">
        <f>if(T9="",10,if(isnumber(find("+",T9)),-10,if(EXACT(T9,upper(T9)),VLOOKUP(T9,'Team Ratings'!$E$3:$F$22,2,FALSE),if(EXACT(T9,lower(T9)),VLOOKUP(T9,'Team Ratings'!$B$3:$D$22,3,FALSE)))))</f>
        <v>7</v>
      </c>
      <c r="U31" s="221">
        <f>if(U9="",10,if(isnumber(find("+",U9)),-10,if(EXACT(U9,upper(U9)),VLOOKUP(U9,'Team Ratings'!$E$3:$F$22,2,FALSE),if(EXACT(U9,lower(U9)),VLOOKUP(U9,'Team Ratings'!$B$3:$D$22,3,FALSE)))))</f>
        <v>4</v>
      </c>
      <c r="V31" s="221">
        <f>if(V9="",10,if(isnumber(find("+",V9)),-10,if(EXACT(V9,upper(V9)),VLOOKUP(V9,'Team Ratings'!$E$3:$F$22,2,FALSE),if(EXACT(V9,lower(V9)),VLOOKUP(V9,'Team Ratings'!$B$3:$D$22,3,FALSE)))))</f>
        <v>5</v>
      </c>
      <c r="W31" s="221">
        <f>if(W9="",10,if(isnumber(find("+",W9)),-10,if(EXACT(W9,upper(W9)),VLOOKUP(W9,'Team Ratings'!$E$3:$F$22,2,FALSE),if(EXACT(W9,lower(W9)),VLOOKUP(W9,'Team Ratings'!$B$3:$D$22,3,FALSE)))))</f>
        <v>5</v>
      </c>
      <c r="X31" s="221">
        <f>if(X9="",10,if(isnumber(find("+",X9)),-10,if(EXACT(X9,upper(X9)),VLOOKUP(X9,'Team Ratings'!$E$3:$F$22,2,FALSE),if(EXACT(X9,lower(X9)),VLOOKUP(X9,'Team Ratings'!$B$3:$D$22,3,FALSE)))))</f>
        <v>5</v>
      </c>
      <c r="Y31" s="221">
        <f>if(Y9="",10,if(isnumber(find("+",Y9)),-10,if(EXACT(Y9,upper(Y9)),VLOOKUP(Y9,'Team Ratings'!$E$3:$F$22,2,FALSE),if(EXACT(Y9,lower(Y9)),VLOOKUP(Y9,'Team Ratings'!$B$3:$D$22,3,FALSE)))))</f>
        <v>5</v>
      </c>
      <c r="Z31" s="221">
        <f>if(Z9="",10,if(isnumber(find("+",Z9)),-10,if(EXACT(Z9,upper(Z9)),VLOOKUP(Z9,'Team Ratings'!$E$3:$F$22,2,FALSE),if(EXACT(Z9,lower(Z9)),VLOOKUP(Z9,'Team Ratings'!$B$3:$D$22,3,FALSE)))))</f>
        <v>5</v>
      </c>
      <c r="AA31" s="221">
        <f>if(AA9="",10,if(isnumber(find("+",AA9)),-10,if(EXACT(AA9,upper(AA9)),VLOOKUP(AA9,'Team Ratings'!$E$3:$F$22,2,FALSE),if(EXACT(AA9,lower(AA9)),VLOOKUP(AA9,'Team Ratings'!$B$3:$D$22,3,FALSE)))))</f>
        <v>2</v>
      </c>
      <c r="AB31" s="221">
        <f>if(AB9="",10,if(isnumber(find("+",AB9)),-10,if(EXACT(AB9,upper(AB9)),VLOOKUP(AB9,'Team Ratings'!$E$3:$F$22,2,FALSE),if(EXACT(AB9,lower(AB9)),VLOOKUP(AB9,'Team Ratings'!$B$3:$D$22,3,FALSE)))))</f>
        <v>1</v>
      </c>
      <c r="AC31" s="221">
        <f>if(AC9="",10,if(isnumber(find("+",AC9)),-10,if(EXACT(AC9,upper(AC9)),VLOOKUP(AC9,'Team Ratings'!$E$3:$F$22,2,FALSE),if(EXACT(AC9,lower(AC9)),VLOOKUP(AC9,'Team Ratings'!$B$3:$D$22,3,FALSE)))))</f>
        <v>4</v>
      </c>
      <c r="AD31" s="221">
        <f>if(AD9="",10,if(isnumber(find("+",AD9)),-10,if(EXACT(AD9,upper(AD9)),VLOOKUP(AD9,'Team Ratings'!$E$3:$F$22,2,FALSE),if(EXACT(AD9,lower(AD9)),VLOOKUP(AD9,'Team Ratings'!$B$3:$D$22,3,FALSE)))))</f>
        <v>5</v>
      </c>
      <c r="AE31" s="221">
        <f>if(AE9="",10,if(isnumber(find("+",AE9)),-10,if(EXACT(AE9,upper(AE9)),VLOOKUP(AE9,'Team Ratings'!$E$3:$F$22,2,FALSE),if(EXACT(AE9,lower(AE9)),VLOOKUP(AE9,'Team Ratings'!$B$3:$D$22,3,FALSE)))))</f>
        <v>4</v>
      </c>
      <c r="AF31" s="221">
        <f>if(AF9="",10,if(isnumber(find("+",AF9)),-10,if(EXACT(AF9,upper(AF9)),VLOOKUP(AF9,'Team Ratings'!$E$3:$F$22,2,FALSE),if(EXACT(AF9,lower(AF9)),VLOOKUP(AF9,'Team Ratings'!$B$3:$D$22,3,FALSE)))))</f>
        <v>6</v>
      </c>
      <c r="AG31" s="221">
        <f>if(AG9="",10,if(isnumber(find("+",AG9)),-10,if(EXACT(AG9,upper(AG9)),VLOOKUP(AG9,'Team Ratings'!$E$3:$F$22,2,FALSE),if(EXACT(AG9,lower(AG9)),VLOOKUP(AG9,'Team Ratings'!$B$3:$D$22,3,FALSE)))))</f>
        <v>3</v>
      </c>
      <c r="AH31" s="221">
        <f>if(AH9="",10,if(isnumber(find("+",AH9)),-10,if(EXACT(AH9,upper(AH9)),VLOOKUP(AH9,'Team Ratings'!$E$3:$F$22,2,FALSE),if(EXACT(AH9,lower(AH9)),VLOOKUP(AH9,'Team Ratings'!$B$3:$D$22,3,FALSE)))))</f>
        <v>5</v>
      </c>
      <c r="AI31" s="221">
        <f>if(AI9="",10,if(isnumber(find("+",AI9)),-10,if(EXACT(AI9,upper(AI9)),VLOOKUP(AI9,'Team Ratings'!$E$3:$F$22,2,FALSE),if(EXACT(AI9,lower(AI9)),VLOOKUP(AI9,'Team Ratings'!$B$3:$D$22,3,FALSE)))))</f>
        <v>7</v>
      </c>
      <c r="AJ31" s="221">
        <f>if(AJ9="",10,if(isnumber(find("+",AJ9)),-10,if(EXACT(AJ9,upper(AJ9)),VLOOKUP(AJ9,'Team Ratings'!$E$3:$F$22,2,FALSE),if(EXACT(AJ9,lower(AJ9)),VLOOKUP(AJ9,'Team Ratings'!$B$3:$D$22,3,FALSE)))))</f>
        <v>7</v>
      </c>
      <c r="AK31" s="221">
        <f>if(AK9="",10,if(isnumber(find("+",AK9)),-10,if(EXACT(AK9,upper(AK9)),VLOOKUP(AK9,'Team Ratings'!$E$3:$F$22,2,FALSE),if(EXACT(AK9,lower(AK9)),VLOOKUP(AK9,'Team Ratings'!$B$3:$D$22,3,FALSE)))))</f>
        <v>7</v>
      </c>
      <c r="AL31" s="221">
        <f>if(AL9="",10,if(isnumber(find("+",AL9)),-10,if(EXACT(AL9,upper(AL9)),VLOOKUP(AL9,'Team Ratings'!$E$3:$F$22,2,FALSE),if(EXACT(AL9,lower(AL9)),VLOOKUP(AL9,'Team Ratings'!$B$3:$D$22,3,FALSE)))))</f>
        <v>6</v>
      </c>
      <c r="AM31" s="221">
        <f>if(AM9="",10,if(isnumber(find("+",AM9)),-10,if(EXACT(AM9,upper(AM9)),VLOOKUP(AM9,'Team Ratings'!$E$3:$F$22,2,FALSE),if(EXACT(AM9,lower(AM9)),VLOOKUP(AM9,'Team Ratings'!$B$3:$D$22,3,FALSE)))))</f>
        <v>4</v>
      </c>
      <c r="AN31" s="221">
        <f>if(AN9="",10,if(isnumber(find("+",AN9)),-10,if(EXACT(AN9,upper(AN9)),VLOOKUP(AN9,'Team Ratings'!$E$3:$F$22,2,FALSE),if(EXACT(AN9,lower(AN9)),VLOOKUP(AN9,'Team Ratings'!$B$3:$D$22,3,FALSE)))))</f>
        <v>5</v>
      </c>
      <c r="AO31" s="221">
        <f>if(AO9="",10,if(isnumber(find("+",AO9)),-10,if(EXACT(AO9,upper(AO9)),VLOOKUP(AO9,'Team Ratings'!$E$3:$F$22,2,FALSE),if(EXACT(AO9,lower(AO9)),VLOOKUP(AO9,'Team Ratings'!$B$3:$D$22,3,FALSE)))))</f>
        <v>4</v>
      </c>
      <c r="AP31" s="221">
        <f>if(AP9="",10,if(isnumber(find("+",AP9)),-10,if(EXACT(AP9,upper(AP9)),VLOOKUP(AP9,'Team Ratings'!$E$3:$F$22,2,FALSE),if(EXACT(AP9,lower(AP9)),VLOOKUP(AP9,'Team Ratings'!$B$3:$D$22,3,FALSE)))))</f>
        <v>6</v>
      </c>
      <c r="AQ31" s="221">
        <f>if(AQ9="",10,if(isnumber(find("+",AQ9)),-10,if(EXACT(AQ9,upper(AQ9)),VLOOKUP(AQ9,'Team Ratings'!$E$3:$F$22,2,FALSE),if(EXACT(AQ9,lower(AQ9)),VLOOKUP(AQ9,'Team Ratings'!$B$3:$D$22,3,FALSE)))))</f>
        <v>2</v>
      </c>
      <c r="AR31" s="221">
        <f>if(AR9="",10,if(isnumber(find("+",AR9)),-10,if(EXACT(AR9,upper(AR9)),VLOOKUP(AR9,'Team Ratings'!$E$3:$F$22,2,FALSE),if(EXACT(AR9,lower(AR9)),VLOOKUP(AR9,'Team Ratings'!$B$3:$D$22,3,FALSE)))))</f>
        <v>7</v>
      </c>
      <c r="AS31" s="209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</row>
    <row r="32" hidden="1">
      <c r="A32" s="199"/>
      <c r="B32" s="199"/>
      <c r="C32" s="228"/>
      <c r="D32" s="228"/>
      <c r="E32" s="230" t="str">
        <f t="shared" si="3"/>
        <v>CRY</v>
      </c>
      <c r="F32" s="220" t="s">
        <v>135</v>
      </c>
      <c r="G32" s="221">
        <f>if(G10="",10,if(isnumber(find("+",G10)),-10,if(EXACT(G10,upper(G10)),VLOOKUP(G10,'Team Ratings'!$E$3:$F$22,2,FALSE),if(EXACT(G10,lower(G10)),VLOOKUP(G10,'Team Ratings'!$B$3:$D$22,3,FALSE)))))</f>
        <v>1</v>
      </c>
      <c r="H32" s="221">
        <f>if(H10="",10,if(isnumber(find("+",H10)),-10,if(EXACT(H10,upper(H10)),VLOOKUP(H10,'Team Ratings'!$E$3:$F$22,2,FALSE),if(EXACT(H10,lower(H10)),VLOOKUP(H10,'Team Ratings'!$B$3:$D$22,3,FALSE)))))</f>
        <v>7</v>
      </c>
      <c r="I32" s="221">
        <f>if(I10="",10,if(isnumber(find("+",I10)),-10,if(EXACT(I10,upper(I10)),VLOOKUP(I10,'Team Ratings'!$E$3:$F$22,2,FALSE),if(EXACT(I10,lower(I10)),VLOOKUP(I10,'Team Ratings'!$B$3:$D$22,3,FALSE)))))</f>
        <v>4</v>
      </c>
      <c r="J32" s="221">
        <f>if(J10="",10,if(isnumber(find("+",J10)),-10,if(EXACT(J10,upper(J10)),VLOOKUP(J10,'Team Ratings'!$E$3:$F$22,2,FALSE),if(EXACT(J10,lower(J10)),VLOOKUP(J10,'Team Ratings'!$B$3:$D$22,3,FALSE)))))</f>
        <v>4</v>
      </c>
      <c r="K32" s="221">
        <f>if(K10="",10,if(isnumber(find("+",K10)),-10,if(EXACT(K10,upper(K10)),VLOOKUP(K10,'Team Ratings'!$E$3:$F$22,2,FALSE),if(EXACT(K10,lower(K10)),VLOOKUP(K10,'Team Ratings'!$B$3:$D$22,3,FALSE)))))</f>
        <v>1</v>
      </c>
      <c r="L32" s="221">
        <f>if(L10="",10,if(isnumber(find("+",L10)),-10,if(EXACT(L10,upper(L10)),VLOOKUP(L10,'Team Ratings'!$E$3:$F$22,2,FALSE),if(EXACT(L10,lower(L10)),VLOOKUP(L10,'Team Ratings'!$B$3:$D$22,3,FALSE)))))</f>
        <v>5</v>
      </c>
      <c r="M32" s="221">
        <f>if(M10="",10,if(isnumber(find("+",M10)),-10,if(EXACT(M10,upper(M10)),VLOOKUP(M10,'Team Ratings'!$E$3:$F$22,2,FALSE),if(EXACT(M10,lower(M10)),VLOOKUP(M10,'Team Ratings'!$B$3:$D$22,3,FALSE)))))</f>
        <v>3</v>
      </c>
      <c r="N32" s="221">
        <f>if(N10="",10,if(isnumber(find("+",N10)),-10,if(EXACT(N10,upper(N10)),VLOOKUP(N10,'Team Ratings'!$E$3:$F$22,2,FALSE),if(EXACT(N10,lower(N10)),VLOOKUP(N10,'Team Ratings'!$B$3:$D$22,3,FALSE)))))</f>
        <v>3</v>
      </c>
      <c r="O32" s="221">
        <f>if(O10="",10,if(isnumber(find("+",O10)),-10,if(EXACT(O10,upper(O10)),VLOOKUP(O10,'Team Ratings'!$E$3:$F$22,2,FALSE),if(EXACT(O10,lower(O10)),VLOOKUP(O10,'Team Ratings'!$B$3:$D$22,3,FALSE)))))</f>
        <v>7</v>
      </c>
      <c r="P32" s="221">
        <f>if(P10="",10,if(isnumber(find("+",P10)),-10,if(EXACT(P10,upper(P10)),VLOOKUP(P10,'Team Ratings'!$E$3:$F$22,2,FALSE),if(EXACT(P10,lower(P10)),VLOOKUP(P10,'Team Ratings'!$B$3:$D$22,3,FALSE)))))</f>
        <v>1</v>
      </c>
      <c r="Q32" s="221">
        <f>if(Q10="",10,if(isnumber(find("+",Q10)),-10,if(EXACT(Q10,upper(Q10)),VLOOKUP(Q10,'Team Ratings'!$E$3:$F$22,2,FALSE),if(EXACT(Q10,lower(Q10)),VLOOKUP(Q10,'Team Ratings'!$B$3:$D$22,3,FALSE)))))</f>
        <v>6</v>
      </c>
      <c r="R32" s="221">
        <f>if(R10="",10,if(isnumber(find("+",R10)),-10,if(EXACT(R10,upper(R10)),VLOOKUP(R10,'Team Ratings'!$E$3:$F$22,2,FALSE),if(EXACT(R10,lower(R10)),VLOOKUP(R10,'Team Ratings'!$B$3:$D$22,3,FALSE)))))</f>
        <v>5</v>
      </c>
      <c r="S32" s="221">
        <f>if(S10="",10,if(isnumber(find("+",S10)),-10,if(EXACT(S10,upper(S10)),VLOOKUP(S10,'Team Ratings'!$E$3:$F$22,2,FALSE),if(EXACT(S10,lower(S10)),VLOOKUP(S10,'Team Ratings'!$B$3:$D$22,3,FALSE)))))</f>
        <v>5</v>
      </c>
      <c r="T32" s="221">
        <f>if(T10="",10,if(isnumber(find("+",T10)),-10,if(EXACT(T10,upper(T10)),VLOOKUP(T10,'Team Ratings'!$E$3:$F$22,2,FALSE),if(EXACT(T10,lower(T10)),VLOOKUP(T10,'Team Ratings'!$B$3:$D$22,3,FALSE)))))</f>
        <v>4</v>
      </c>
      <c r="U32" s="221">
        <f>if(U10="",10,if(isnumber(find("+",U10)),-10,if(EXACT(U10,upper(U10)),VLOOKUP(U10,'Team Ratings'!$E$3:$F$22,2,FALSE),if(EXACT(U10,lower(U10)),VLOOKUP(U10,'Team Ratings'!$B$3:$D$22,3,FALSE)))))</f>
        <v>2</v>
      </c>
      <c r="V32" s="221">
        <f>if(V10="",10,if(isnumber(find("+",V10)),-10,if(EXACT(V10,upper(V10)),VLOOKUP(V10,'Team Ratings'!$E$3:$F$22,2,FALSE),if(EXACT(V10,lower(V10)),VLOOKUP(V10,'Team Ratings'!$B$3:$D$22,3,FALSE)))))</f>
        <v>5</v>
      </c>
      <c r="W32" s="221">
        <f>if(W10="",10,if(isnumber(find("+",W10)),-10,if(EXACT(W10,upper(W10)),VLOOKUP(W10,'Team Ratings'!$E$3:$F$22,2,FALSE),if(EXACT(W10,lower(W10)),VLOOKUP(W10,'Team Ratings'!$B$3:$D$22,3,FALSE)))))</f>
        <v>5</v>
      </c>
      <c r="X32" s="221">
        <f>if(X10="",10,if(isnumber(find("+",X10)),-10,if(EXACT(X10,upper(X10)),VLOOKUP(X10,'Team Ratings'!$E$3:$F$22,2,FALSE),if(EXACT(X10,lower(X10)),VLOOKUP(X10,'Team Ratings'!$B$3:$D$22,3,FALSE)))))</f>
        <v>7</v>
      </c>
      <c r="Y32" s="221">
        <f>if(Y10="",10,if(isnumber(find("+",Y10)),-10,if(EXACT(Y10,upper(Y10)),VLOOKUP(Y10,'Team Ratings'!$E$3:$F$22,2,FALSE),if(EXACT(Y10,lower(Y10)),VLOOKUP(Y10,'Team Ratings'!$B$3:$D$22,3,FALSE)))))</f>
        <v>3</v>
      </c>
      <c r="Z32" s="221">
        <f>if(Z10="",10,if(isnumber(find("+",Z10)),-10,if(EXACT(Z10,upper(Z10)),VLOOKUP(Z10,'Team Ratings'!$E$3:$F$22,2,FALSE),if(EXACT(Z10,lower(Z10)),VLOOKUP(Z10,'Team Ratings'!$B$3:$D$22,3,FALSE)))))</f>
        <v>7</v>
      </c>
      <c r="AA32" s="221">
        <f>if(AA10="",10,if(isnumber(find("+",AA10)),-10,if(EXACT(AA10,upper(AA10)),VLOOKUP(AA10,'Team Ratings'!$E$3:$F$22,2,FALSE),if(EXACT(AA10,lower(AA10)),VLOOKUP(AA10,'Team Ratings'!$B$3:$D$22,3,FALSE)))))</f>
        <v>5</v>
      </c>
      <c r="AB32" s="221">
        <f>if(AB10="",10,if(isnumber(find("+",AB10)),-10,if(EXACT(AB10,upper(AB10)),VLOOKUP(AB10,'Team Ratings'!$E$3:$F$22,2,FALSE),if(EXACT(AB10,lower(AB10)),VLOOKUP(AB10,'Team Ratings'!$B$3:$D$22,3,FALSE)))))</f>
        <v>5</v>
      </c>
      <c r="AC32" s="221">
        <f>if(AC10="",10,if(isnumber(find("+",AC10)),-10,if(EXACT(AC10,upper(AC10)),VLOOKUP(AC10,'Team Ratings'!$E$3:$F$22,2,FALSE),if(EXACT(AC10,lower(AC10)),VLOOKUP(AC10,'Team Ratings'!$B$3:$D$22,3,FALSE)))))</f>
        <v>2</v>
      </c>
      <c r="AD32" s="221">
        <f>if(AD10="",10,if(isnumber(find("+",AD10)),-10,if(EXACT(AD10,upper(AD10)),VLOOKUP(AD10,'Team Ratings'!$E$3:$F$22,2,FALSE),if(EXACT(AD10,lower(AD10)),VLOOKUP(AD10,'Team Ratings'!$B$3:$D$22,3,FALSE)))))</f>
        <v>7</v>
      </c>
      <c r="AE32" s="221">
        <f>if(AE10="",10,if(isnumber(find("+",AE10)),-10,if(EXACT(AE10,upper(AE10)),VLOOKUP(AE10,'Team Ratings'!$E$3:$F$22,2,FALSE),if(EXACT(AE10,lower(AE10)),VLOOKUP(AE10,'Team Ratings'!$B$3:$D$22,3,FALSE)))))</f>
        <v>7</v>
      </c>
      <c r="AF32" s="221">
        <f>if(AF10="",10,if(isnumber(find("+",AF10)),-10,if(EXACT(AF10,upper(AF10)),VLOOKUP(AF10,'Team Ratings'!$E$3:$F$22,2,FALSE),if(EXACT(AF10,lower(AF10)),VLOOKUP(AF10,'Team Ratings'!$B$3:$D$22,3,FALSE)))))</f>
        <v>2</v>
      </c>
      <c r="AG32" s="221">
        <f>if(AG10="",10,if(isnumber(find("+",AG10)),-10,if(EXACT(AG10,upper(AG10)),VLOOKUP(AG10,'Team Ratings'!$E$3:$F$22,2,FALSE),if(EXACT(AG10,lower(AG10)),VLOOKUP(AG10,'Team Ratings'!$B$3:$D$22,3,FALSE)))))</f>
        <v>7</v>
      </c>
      <c r="AH32" s="221">
        <f>if(AH10="",10,if(isnumber(find("+",AH10)),-10,if(EXACT(AH10,upper(AH10)),VLOOKUP(AH10,'Team Ratings'!$E$3:$F$22,2,FALSE),if(EXACT(AH10,lower(AH10)),VLOOKUP(AH10,'Team Ratings'!$B$3:$D$22,3,FALSE)))))</f>
        <v>5</v>
      </c>
      <c r="AI32" s="221">
        <f>if(AI10="",10,if(isnumber(find("+",AI10)),-10,if(EXACT(AI10,upper(AI10)),VLOOKUP(AI10,'Team Ratings'!$E$3:$F$22,2,FALSE),if(EXACT(AI10,lower(AI10)),VLOOKUP(AI10,'Team Ratings'!$B$3:$D$22,3,FALSE)))))</f>
        <v>1</v>
      </c>
      <c r="AJ32" s="221">
        <f>if(AJ10="",10,if(isnumber(find("+",AJ10)),-10,if(EXACT(AJ10,upper(AJ10)),VLOOKUP(AJ10,'Team Ratings'!$E$3:$F$22,2,FALSE),if(EXACT(AJ10,lower(AJ10)),VLOOKUP(AJ10,'Team Ratings'!$B$3:$D$22,3,FALSE)))))</f>
        <v>5</v>
      </c>
      <c r="AK32" s="221">
        <f>if(AK10="",10,if(isnumber(find("+",AK10)),-10,if(EXACT(AK10,upper(AK10)),VLOOKUP(AK10,'Team Ratings'!$E$3:$F$22,2,FALSE),if(EXACT(AK10,lower(AK10)),VLOOKUP(AK10,'Team Ratings'!$B$3:$D$22,3,FALSE)))))</f>
        <v>4</v>
      </c>
      <c r="AL32" s="221">
        <f>if(AL10="",10,if(isnumber(find("+",AL10)),-10,if(EXACT(AL10,upper(AL10)),VLOOKUP(AL10,'Team Ratings'!$E$3:$F$22,2,FALSE),if(EXACT(AL10,lower(AL10)),VLOOKUP(AL10,'Team Ratings'!$B$3:$D$22,3,FALSE)))))</f>
        <v>3</v>
      </c>
      <c r="AM32" s="221">
        <f>if(AM10="",10,if(isnumber(find("+",AM10)),-10,if(EXACT(AM10,upper(AM10)),VLOOKUP(AM10,'Team Ratings'!$E$3:$F$22,2,FALSE),if(EXACT(AM10,lower(AM10)),VLOOKUP(AM10,'Team Ratings'!$B$3:$D$22,3,FALSE)))))</f>
        <v>4</v>
      </c>
      <c r="AN32" s="221">
        <f>if(AN10="",10,if(isnumber(find("+",AN10)),-10,if(EXACT(AN10,upper(AN10)),VLOOKUP(AN10,'Team Ratings'!$E$3:$F$22,2,FALSE),if(EXACT(AN10,lower(AN10)),VLOOKUP(AN10,'Team Ratings'!$B$3:$D$22,3,FALSE)))))</f>
        <v>5</v>
      </c>
      <c r="AO32" s="221">
        <f>if(AO10="",10,if(isnumber(find("+",AO10)),-10,if(EXACT(AO10,upper(AO10)),VLOOKUP(AO10,'Team Ratings'!$E$3:$F$22,2,FALSE),if(EXACT(AO10,lower(AO10)),VLOOKUP(AO10,'Team Ratings'!$B$3:$D$22,3,FALSE)))))</f>
        <v>6</v>
      </c>
      <c r="AP32" s="221">
        <f>if(AP10="",10,if(isnumber(find("+",AP10)),-10,if(EXACT(AP10,upper(AP10)),VLOOKUP(AP10,'Team Ratings'!$E$3:$F$22,2,FALSE),if(EXACT(AP10,lower(AP10)),VLOOKUP(AP10,'Team Ratings'!$B$3:$D$22,3,FALSE)))))</f>
        <v>7</v>
      </c>
      <c r="AQ32" s="221">
        <f>if(AQ10="",10,if(isnumber(find("+",AQ10)),-10,if(EXACT(AQ10,upper(AQ10)),VLOOKUP(AQ10,'Team Ratings'!$E$3:$F$22,2,FALSE),if(EXACT(AQ10,lower(AQ10)),VLOOKUP(AQ10,'Team Ratings'!$B$3:$D$22,3,FALSE)))))</f>
        <v>5</v>
      </c>
      <c r="AR32" s="221">
        <f>if(AR10="",10,if(isnumber(find("+",AR10)),-10,if(EXACT(AR10,upper(AR10)),VLOOKUP(AR10,'Team Ratings'!$E$3:$F$22,2,FALSE),if(EXACT(AR10,lower(AR10)),VLOOKUP(AR10,'Team Ratings'!$B$3:$D$22,3,FALSE)))))</f>
        <v>3</v>
      </c>
      <c r="AS32" s="209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</row>
    <row r="33" hidden="1">
      <c r="A33" s="199"/>
      <c r="B33" s="199"/>
      <c r="C33" s="228"/>
      <c r="D33" s="228"/>
      <c r="E33" s="230" t="str">
        <f t="shared" si="3"/>
        <v>EVE</v>
      </c>
      <c r="F33" s="220" t="s">
        <v>135</v>
      </c>
      <c r="G33" s="221">
        <f>if(G11="",10,if(isnumber(find("+",G11)),-10,if(EXACT(G11,upper(G11)),VLOOKUP(G11,'Team Ratings'!$E$3:$F$22,2,FALSE),if(EXACT(G11,lower(G11)),VLOOKUP(G11,'Team Ratings'!$B$3:$D$22,3,FALSE)))))</f>
        <v>5</v>
      </c>
      <c r="H33" s="221">
        <f>if(H11="",10,if(isnumber(find("+",H11)),-10,if(EXACT(H11,upper(H11)),VLOOKUP(H11,'Team Ratings'!$E$3:$F$22,2,FALSE),if(EXACT(H11,lower(H11)),VLOOKUP(H11,'Team Ratings'!$B$3:$D$22,3,FALSE)))))</f>
        <v>4</v>
      </c>
      <c r="I33" s="221">
        <f>if(I11="",10,if(isnumber(find("+",I11)),-10,if(EXACT(I11,upper(I11)),VLOOKUP(I11,'Team Ratings'!$E$3:$F$22,2,FALSE),if(EXACT(I11,lower(I11)),VLOOKUP(I11,'Team Ratings'!$B$3:$D$22,3,FALSE)))))</f>
        <v>5</v>
      </c>
      <c r="J33" s="221">
        <f>if(J11="",10,if(isnumber(find("+",J11)),-10,if(EXACT(J11,upper(J11)),VLOOKUP(J11,'Team Ratings'!$E$3:$F$22,2,FALSE),if(EXACT(J11,lower(J11)),VLOOKUP(J11,'Team Ratings'!$B$3:$D$22,3,FALSE)))))</f>
        <v>7</v>
      </c>
      <c r="K33" s="221">
        <f>if(K11="",10,if(isnumber(find("+",K11)),-10,if(EXACT(K11,upper(K11)),VLOOKUP(K11,'Team Ratings'!$E$3:$F$22,2,FALSE),if(EXACT(K11,lower(K11)),VLOOKUP(K11,'Team Ratings'!$B$3:$D$22,3,FALSE)))))</f>
        <v>5</v>
      </c>
      <c r="L33" s="221">
        <f>if(L11="",10,if(isnumber(find("+",L11)),-10,if(EXACT(L11,upper(L11)),VLOOKUP(L11,'Team Ratings'!$E$3:$F$22,2,FALSE),if(EXACT(L11,lower(L11)),VLOOKUP(L11,'Team Ratings'!$B$3:$D$22,3,FALSE)))))</f>
        <v>7</v>
      </c>
      <c r="M33" s="221">
        <f>if(M11="",10,if(isnumber(find("+",M11)),-10,if(EXACT(M11,upper(M11)),VLOOKUP(M11,'Team Ratings'!$E$3:$F$22,2,FALSE),if(EXACT(M11,lower(M11)),VLOOKUP(M11,'Team Ratings'!$B$3:$D$22,3,FALSE)))))</f>
        <v>2</v>
      </c>
      <c r="N33" s="221">
        <f>if(N11="",10,if(isnumber(find("+",N11)),-10,if(EXACT(N11,upper(N11)),VLOOKUP(N11,'Team Ratings'!$E$3:$F$22,2,FALSE),if(EXACT(N11,lower(N11)),VLOOKUP(N11,'Team Ratings'!$B$3:$D$22,3,FALSE)))))</f>
        <v>5</v>
      </c>
      <c r="O33" s="221">
        <f>if(O11="",10,if(isnumber(find("+",O11)),-10,if(EXACT(O11,upper(O11)),VLOOKUP(O11,'Team Ratings'!$E$3:$F$22,2,FALSE),if(EXACT(O11,lower(O11)),VLOOKUP(O11,'Team Ratings'!$B$3:$D$22,3,FALSE)))))</f>
        <v>7</v>
      </c>
      <c r="P33" s="221">
        <f>if(P11="",10,if(isnumber(find("+",P11)),-10,if(EXACT(P11,upper(P11)),VLOOKUP(P11,'Team Ratings'!$E$3:$F$22,2,FALSE),if(EXACT(P11,lower(P11)),VLOOKUP(P11,'Team Ratings'!$B$3:$D$22,3,FALSE)))))</f>
        <v>5</v>
      </c>
      <c r="Q33" s="221">
        <f>if(Q11="",10,if(isnumber(find("+",Q11)),-10,if(EXACT(Q11,upper(Q11)),VLOOKUP(Q11,'Team Ratings'!$E$3:$F$22,2,FALSE),if(EXACT(Q11,lower(Q11)),VLOOKUP(Q11,'Team Ratings'!$B$3:$D$22,3,FALSE)))))</f>
        <v>4</v>
      </c>
      <c r="R33" s="221">
        <f>if(R11="",10,if(isnumber(find("+",R11)),-10,if(EXACT(R11,upper(R11)),VLOOKUP(R11,'Team Ratings'!$E$3:$F$22,2,FALSE),if(EXACT(R11,lower(R11)),VLOOKUP(R11,'Team Ratings'!$B$3:$D$22,3,FALSE)))))</f>
        <v>1</v>
      </c>
      <c r="S33" s="221">
        <f>if(S11="",10,if(isnumber(find("+",S11)),-10,if(EXACT(S11,upper(S11)),VLOOKUP(S11,'Team Ratings'!$E$3:$F$22,2,FALSE),if(EXACT(S11,lower(S11)),VLOOKUP(S11,'Team Ratings'!$B$3:$D$22,3,FALSE)))))</f>
        <v>7</v>
      </c>
      <c r="T33" s="221">
        <f>if(T11="",10,if(isnumber(find("+",T11)),-10,if(EXACT(T11,upper(T11)),VLOOKUP(T11,'Team Ratings'!$E$3:$F$22,2,FALSE),if(EXACT(T11,lower(T11)),VLOOKUP(T11,'Team Ratings'!$B$3:$D$22,3,FALSE)))))</f>
        <v>2</v>
      </c>
      <c r="U33" s="221">
        <f>if(U11="",10,if(isnumber(find("+",U11)),-10,if(EXACT(U11,upper(U11)),VLOOKUP(U11,'Team Ratings'!$E$3:$F$22,2,FALSE),if(EXACT(U11,lower(U11)),VLOOKUP(U11,'Team Ratings'!$B$3:$D$22,3,FALSE)))))</f>
        <v>4</v>
      </c>
      <c r="V33" s="221">
        <f>if(V11="",10,if(isnumber(find("+",V11)),-10,if(EXACT(V11,upper(V11)),VLOOKUP(V11,'Team Ratings'!$E$3:$F$22,2,FALSE),if(EXACT(V11,lower(V11)),VLOOKUP(V11,'Team Ratings'!$B$3:$D$22,3,FALSE)))))</f>
        <v>6</v>
      </c>
      <c r="W33" s="221">
        <f>if(W11="",10,if(isnumber(find("+",W11)),-10,if(EXACT(W11,upper(W11)),VLOOKUP(W11,'Team Ratings'!$E$3:$F$22,2,FALSE),if(EXACT(W11,lower(W11)),VLOOKUP(W11,'Team Ratings'!$B$3:$D$22,3,FALSE)))))</f>
        <v>1</v>
      </c>
      <c r="X33" s="221">
        <f>if(X11="",10,if(isnumber(find("+",X11)),-10,if(EXACT(X11,upper(X11)),VLOOKUP(X11,'Team Ratings'!$E$3:$F$22,2,FALSE),if(EXACT(X11,lower(X11)),VLOOKUP(X11,'Team Ratings'!$B$3:$D$22,3,FALSE)))))</f>
        <v>3</v>
      </c>
      <c r="Y33" s="221">
        <f>if(Y11="",10,if(isnumber(find("+",Y11)),-10,if(EXACT(Y11,upper(Y11)),VLOOKUP(Y11,'Team Ratings'!$E$3:$F$22,2,FALSE),if(EXACT(Y11,lower(Y11)),VLOOKUP(Y11,'Team Ratings'!$B$3:$D$22,3,FALSE)))))</f>
        <v>5</v>
      </c>
      <c r="Z33" s="221">
        <f>if(Z11="",10,if(isnumber(find("+",Z11)),-10,if(EXACT(Z11,upper(Z11)),VLOOKUP(Z11,'Team Ratings'!$E$3:$F$22,2,FALSE),if(EXACT(Z11,lower(Z11)),VLOOKUP(Z11,'Team Ratings'!$B$3:$D$22,3,FALSE)))))</f>
        <v>7</v>
      </c>
      <c r="AA33" s="221">
        <f>if(AA11="",10,if(isnumber(find("+",AA11)),-10,if(EXACT(AA11,upper(AA11)),VLOOKUP(AA11,'Team Ratings'!$E$3:$F$22,2,FALSE),if(EXACT(AA11,lower(AA11)),VLOOKUP(AA11,'Team Ratings'!$B$3:$D$22,3,FALSE)))))</f>
        <v>5</v>
      </c>
      <c r="AB33" s="221">
        <f>if(AB11="",10,if(isnumber(find("+",AB11)),-10,if(EXACT(AB11,upper(AB11)),VLOOKUP(AB11,'Team Ratings'!$E$3:$F$22,2,FALSE),if(EXACT(AB11,lower(AB11)),VLOOKUP(AB11,'Team Ratings'!$B$3:$D$22,3,FALSE)))))</f>
        <v>7</v>
      </c>
      <c r="AC33" s="221">
        <f>if(AC11="",10,if(isnumber(find("+",AC11)),-10,if(EXACT(AC11,upper(AC11)),VLOOKUP(AC11,'Team Ratings'!$E$3:$F$22,2,FALSE),if(EXACT(AC11,lower(AC11)),VLOOKUP(AC11,'Team Ratings'!$B$3:$D$22,3,FALSE)))))</f>
        <v>5</v>
      </c>
      <c r="AD33" s="221">
        <f>if(AD11="",10,if(isnumber(find("+",AD11)),-10,if(EXACT(AD11,upper(AD11)),VLOOKUP(AD11,'Team Ratings'!$E$3:$F$22,2,FALSE),if(EXACT(AD11,lower(AD11)),VLOOKUP(AD11,'Team Ratings'!$B$3:$D$22,3,FALSE)))))</f>
        <v>5</v>
      </c>
      <c r="AE33" s="221">
        <f>if(AE11="",10,if(isnumber(find("+",AE11)),-10,if(EXACT(AE11,upper(AE11)),VLOOKUP(AE11,'Team Ratings'!$E$3:$F$22,2,FALSE),if(EXACT(AE11,lower(AE11)),VLOOKUP(AE11,'Team Ratings'!$B$3:$D$22,3,FALSE)))))</f>
        <v>5</v>
      </c>
      <c r="AF33" s="221">
        <f>if(AF11="",10,if(isnumber(find("+",AF11)),-10,if(EXACT(AF11,upper(AF11)),VLOOKUP(AF11,'Team Ratings'!$E$3:$F$22,2,FALSE),if(EXACT(AF11,lower(AF11)),VLOOKUP(AF11,'Team Ratings'!$B$3:$D$22,3,FALSE)))))</f>
        <v>6</v>
      </c>
      <c r="AG33" s="221">
        <f>if(AG11="",10,if(isnumber(find("+",AG11)),-10,if(EXACT(AG11,upper(AG11)),VLOOKUP(AG11,'Team Ratings'!$E$3:$F$22,2,FALSE),if(EXACT(AG11,lower(AG11)),VLOOKUP(AG11,'Team Ratings'!$B$3:$D$22,3,FALSE)))))</f>
        <v>1</v>
      </c>
      <c r="AH33" s="221">
        <f>if(AH11="",10,if(isnumber(find("+",AH11)),-10,if(EXACT(AH11,upper(AH11)),VLOOKUP(AH11,'Team Ratings'!$E$3:$F$22,2,FALSE),if(EXACT(AH11,lower(AH11)),VLOOKUP(AH11,'Team Ratings'!$B$3:$D$22,3,FALSE)))))</f>
        <v>3</v>
      </c>
      <c r="AI33" s="221">
        <f>if(AI11="",10,if(isnumber(find("+",AI11)),-10,if(EXACT(AI11,upper(AI11)),VLOOKUP(AI11,'Team Ratings'!$E$3:$F$22,2,FALSE),if(EXACT(AI11,lower(AI11)),VLOOKUP(AI11,'Team Ratings'!$B$3:$D$22,3,FALSE)))))</f>
        <v>6</v>
      </c>
      <c r="AJ33" s="221">
        <f>if(AJ11="",10,if(isnumber(find("+",AJ11)),-10,if(EXACT(AJ11,upper(AJ11)),VLOOKUP(AJ11,'Team Ratings'!$E$3:$F$22,2,FALSE),if(EXACT(AJ11,lower(AJ11)),VLOOKUP(AJ11,'Team Ratings'!$B$3:$D$22,3,FALSE)))))</f>
        <v>7</v>
      </c>
      <c r="AK33" s="221">
        <f>if(AK11="",10,if(isnumber(find("+",AK11)),-10,if(EXACT(AK11,upper(AK11)),VLOOKUP(AK11,'Team Ratings'!$E$3:$F$22,2,FALSE),if(EXACT(AK11,lower(AK11)),VLOOKUP(AK11,'Team Ratings'!$B$3:$D$22,3,FALSE)))))</f>
        <v>4</v>
      </c>
      <c r="AL33" s="221">
        <f>if(AL11="",10,if(isnumber(find("+",AL11)),-10,if(EXACT(AL11,upper(AL11)),VLOOKUP(AL11,'Team Ratings'!$E$3:$F$22,2,FALSE),if(EXACT(AL11,lower(AL11)),VLOOKUP(AL11,'Team Ratings'!$B$3:$D$22,3,FALSE)))))</f>
        <v>3</v>
      </c>
      <c r="AM33" s="221">
        <f>if(AM11="",10,if(isnumber(find("+",AM11)),-10,if(EXACT(AM11,upper(AM11)),VLOOKUP(AM11,'Team Ratings'!$E$3:$F$22,2,FALSE),if(EXACT(AM11,lower(AM11)),VLOOKUP(AM11,'Team Ratings'!$B$3:$D$22,3,FALSE)))))</f>
        <v>6</v>
      </c>
      <c r="AN33" s="221">
        <f>if(AN11="",10,if(isnumber(find("+",AN11)),-10,if(EXACT(AN11,upper(AN11)),VLOOKUP(AN11,'Team Ratings'!$E$3:$F$22,2,FALSE),if(EXACT(AN11,lower(AN11)),VLOOKUP(AN11,'Team Ratings'!$B$3:$D$22,3,FALSE)))))</f>
        <v>1</v>
      </c>
      <c r="AO33" s="221">
        <f>if(AO11="",10,if(isnumber(find("+",AO11)),-10,if(EXACT(AO11,upper(AO11)),VLOOKUP(AO11,'Team Ratings'!$E$3:$F$22,2,FALSE),if(EXACT(AO11,lower(AO11)),VLOOKUP(AO11,'Team Ratings'!$B$3:$D$22,3,FALSE)))))</f>
        <v>2</v>
      </c>
      <c r="AP33" s="221">
        <f>if(AP11="",10,if(isnumber(find("+",AP11)),-10,if(EXACT(AP11,upper(AP11)),VLOOKUP(AP11,'Team Ratings'!$E$3:$F$22,2,FALSE),if(EXACT(AP11,lower(AP11)),VLOOKUP(AP11,'Team Ratings'!$B$3:$D$22,3,FALSE)))))</f>
        <v>3</v>
      </c>
      <c r="AQ33" s="221">
        <f>if(AQ11="",10,if(isnumber(find("+",AQ11)),-10,if(EXACT(AQ11,upper(AQ11)),VLOOKUP(AQ11,'Team Ratings'!$E$3:$F$22,2,FALSE),if(EXACT(AQ11,lower(AQ11)),VLOOKUP(AQ11,'Team Ratings'!$B$3:$D$22,3,FALSE)))))</f>
        <v>7</v>
      </c>
      <c r="AR33" s="221">
        <f>if(AR11="",10,if(isnumber(find("+",AR11)),-10,if(EXACT(AR11,upper(AR11)),VLOOKUP(AR11,'Team Ratings'!$E$3:$F$22,2,FALSE),if(EXACT(AR11,lower(AR11)),VLOOKUP(AR11,'Team Ratings'!$B$3:$D$22,3,FALSE)))))</f>
        <v>3</v>
      </c>
      <c r="AS33" s="209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</row>
    <row r="34" hidden="1">
      <c r="A34" s="199"/>
      <c r="B34" s="199"/>
      <c r="C34" s="228"/>
      <c r="D34" s="228"/>
      <c r="E34" s="230" t="str">
        <f t="shared" si="3"/>
        <v>LEE</v>
      </c>
      <c r="F34" s="220" t="s">
        <v>135</v>
      </c>
      <c r="G34" s="221">
        <f>if(G12="",10,if(isnumber(find("+",G12)),-10,if(EXACT(G12,upper(G12)),VLOOKUP(G12,'Team Ratings'!$E$3:$F$22,2,FALSE),if(EXACT(G12,lower(G12)),VLOOKUP(G12,'Team Ratings'!$B$3:$D$22,3,FALSE)))))</f>
        <v>2</v>
      </c>
      <c r="H34" s="221">
        <f>if(H12="",10,if(isnumber(find("+",H12)),-10,if(EXACT(H12,upper(H12)),VLOOKUP(H12,'Team Ratings'!$E$3:$F$22,2,FALSE),if(EXACT(H12,lower(H12)),VLOOKUP(H12,'Team Ratings'!$B$3:$D$22,3,FALSE)))))</f>
        <v>5</v>
      </c>
      <c r="I34" s="221">
        <f>if(I12="",10,if(isnumber(find("+",I12)),-10,if(EXACT(I12,upper(I12)),VLOOKUP(I12,'Team Ratings'!$E$3:$F$22,2,FALSE),if(EXACT(I12,lower(I12)),VLOOKUP(I12,'Team Ratings'!$B$3:$D$22,3,FALSE)))))</f>
        <v>5</v>
      </c>
      <c r="J34" s="221">
        <f>if(J12="",10,if(isnumber(find("+",J12)),-10,if(EXACT(J12,upper(J12)),VLOOKUP(J12,'Team Ratings'!$E$3:$F$22,2,FALSE),if(EXACT(J12,lower(J12)),VLOOKUP(J12,'Team Ratings'!$B$3:$D$22,3,FALSE)))))</f>
        <v>2</v>
      </c>
      <c r="K34" s="221">
        <f>if(K12="",10,if(isnumber(find("+",K12)),-10,if(EXACT(K12,upper(K12)),VLOOKUP(K12,'Team Ratings'!$E$3:$F$22,2,FALSE),if(EXACT(K12,lower(K12)),VLOOKUP(K12,'Team Ratings'!$B$3:$D$22,3,FALSE)))))</f>
        <v>5</v>
      </c>
      <c r="L34" s="221">
        <f>if(L12="",10,if(isnumber(find("+",L12)),-10,if(EXACT(L12,upper(L12)),VLOOKUP(L12,'Team Ratings'!$E$3:$F$22,2,FALSE),if(EXACT(L12,lower(L12)),VLOOKUP(L12,'Team Ratings'!$B$3:$D$22,3,FALSE)))))</f>
        <v>5</v>
      </c>
      <c r="M34" s="221">
        <f>if(M12="",10,if(isnumber(find("+",M12)),-10,if(EXACT(M12,upper(M12)),VLOOKUP(M12,'Team Ratings'!$E$3:$F$22,2,FALSE),if(EXACT(M12,lower(M12)),VLOOKUP(M12,'Team Ratings'!$B$3:$D$22,3,FALSE)))))</f>
        <v>7</v>
      </c>
      <c r="N34" s="221">
        <f>if(N12="",10,if(isnumber(find("+",N12)),-10,if(EXACT(N12,upper(N12)),VLOOKUP(N12,'Team Ratings'!$E$3:$F$22,2,FALSE),if(EXACT(N12,lower(N12)),VLOOKUP(N12,'Team Ratings'!$B$3:$D$22,3,FALSE)))))</f>
        <v>6</v>
      </c>
      <c r="O34" s="221">
        <f>if(O12="",10,if(isnumber(find("+",O12)),-10,if(EXACT(O12,upper(O12)),VLOOKUP(O12,'Team Ratings'!$E$3:$F$22,2,FALSE),if(EXACT(O12,lower(O12)),VLOOKUP(O12,'Team Ratings'!$B$3:$D$22,3,FALSE)))))</f>
        <v>6</v>
      </c>
      <c r="P34" s="221">
        <f>if(P12="",10,if(isnumber(find("+",P12)),-10,if(EXACT(P12,upper(P12)),VLOOKUP(P12,'Team Ratings'!$E$3:$F$22,2,FALSE),if(EXACT(P12,lower(P12)),VLOOKUP(P12,'Team Ratings'!$B$3:$D$22,3,FALSE)))))</f>
        <v>7</v>
      </c>
      <c r="Q34" s="221">
        <f>if(Q12="",10,if(isnumber(find("+",Q12)),-10,if(EXACT(Q12,upper(Q12)),VLOOKUP(Q12,'Team Ratings'!$E$3:$F$22,2,FALSE),if(EXACT(Q12,lower(Q12)),VLOOKUP(Q12,'Team Ratings'!$B$3:$D$22,3,FALSE)))))</f>
        <v>3</v>
      </c>
      <c r="R34" s="221">
        <f>if(R12="",10,if(isnumber(find("+",R12)),-10,if(EXACT(R12,upper(R12)),VLOOKUP(R12,'Team Ratings'!$E$3:$F$22,2,FALSE),if(EXACT(R12,lower(R12)),VLOOKUP(R12,'Team Ratings'!$B$3:$D$22,3,FALSE)))))</f>
        <v>3</v>
      </c>
      <c r="S34" s="221">
        <f>if(S12="",10,if(isnumber(find("+",S12)),-10,if(EXACT(S12,upper(S12)),VLOOKUP(S12,'Team Ratings'!$E$3:$F$22,2,FALSE),if(EXACT(S12,lower(S12)),VLOOKUP(S12,'Team Ratings'!$B$3:$D$22,3,FALSE)))))</f>
        <v>5</v>
      </c>
      <c r="T34" s="221">
        <f>if(T12="",10,if(isnumber(find("+",T12)),-10,if(EXACT(T12,upper(T12)),VLOOKUP(T12,'Team Ratings'!$E$3:$F$22,2,FALSE),if(EXACT(T12,lower(T12)),VLOOKUP(T12,'Team Ratings'!$B$3:$D$22,3,FALSE)))))</f>
        <v>6</v>
      </c>
      <c r="U34" s="221">
        <f>if(U12="",10,if(isnumber(find("+",U12)),-10,if(EXACT(U12,upper(U12)),VLOOKUP(U12,'Team Ratings'!$E$3:$F$22,2,FALSE),if(EXACT(U12,lower(U12)),VLOOKUP(U12,'Team Ratings'!$B$3:$D$22,3,FALSE)))))</f>
        <v>7</v>
      </c>
      <c r="V34" s="221">
        <f>if(V12="",10,if(isnumber(find("+",V12)),-10,if(EXACT(V12,upper(V12)),VLOOKUP(V12,'Team Ratings'!$E$3:$F$22,2,FALSE),if(EXACT(V12,lower(V12)),VLOOKUP(V12,'Team Ratings'!$B$3:$D$22,3,FALSE)))))</f>
        <v>1</v>
      </c>
      <c r="W34" s="221">
        <f>if(W12="",10,if(isnumber(find("+",W12)),-10,if(EXACT(W12,upper(W12)),VLOOKUP(W12,'Team Ratings'!$E$3:$F$22,2,FALSE),if(EXACT(W12,lower(W12)),VLOOKUP(W12,'Team Ratings'!$B$3:$D$22,3,FALSE)))))</f>
        <v>1</v>
      </c>
      <c r="X34" s="221">
        <f>if(X12="",10,if(isnumber(find("+",X12)),-10,if(EXACT(X12,upper(X12)),VLOOKUP(X12,'Team Ratings'!$E$3:$F$22,2,FALSE),if(EXACT(X12,lower(X12)),VLOOKUP(X12,'Team Ratings'!$B$3:$D$22,3,FALSE)))))</f>
        <v>4</v>
      </c>
      <c r="Y34" s="221">
        <f>if(Y12="",10,if(isnumber(find("+",Y12)),-10,if(EXACT(Y12,upper(Y12)),VLOOKUP(Y12,'Team Ratings'!$E$3:$F$22,2,FALSE),if(EXACT(Y12,lower(Y12)),VLOOKUP(Y12,'Team Ratings'!$B$3:$D$22,3,FALSE)))))</f>
        <v>1</v>
      </c>
      <c r="Z34" s="221">
        <f>if(Z12="",10,if(isnumber(find("+",Z12)),-10,if(EXACT(Z12,upper(Z12)),VLOOKUP(Z12,'Team Ratings'!$E$3:$F$22,2,FALSE),if(EXACT(Z12,lower(Z12)),VLOOKUP(Z12,'Team Ratings'!$B$3:$D$22,3,FALSE)))))</f>
        <v>5</v>
      </c>
      <c r="AA34" s="221">
        <f>if(AA12="",10,if(isnumber(find("+",AA12)),-10,if(EXACT(AA12,upper(AA12)),VLOOKUP(AA12,'Team Ratings'!$E$3:$F$22,2,FALSE),if(EXACT(AA12,lower(AA12)),VLOOKUP(AA12,'Team Ratings'!$B$3:$D$22,3,FALSE)))))</f>
        <v>7</v>
      </c>
      <c r="AB34" s="221">
        <f>if(AB12="",10,if(isnumber(find("+",AB12)),-10,if(EXACT(AB12,upper(AB12)),VLOOKUP(AB12,'Team Ratings'!$E$3:$F$22,2,FALSE),if(EXACT(AB12,lower(AB12)),VLOOKUP(AB12,'Team Ratings'!$B$3:$D$22,3,FALSE)))))</f>
        <v>4</v>
      </c>
      <c r="AC34" s="221">
        <f>if(AC12="",10,if(isnumber(find("+",AC12)),-10,if(EXACT(AC12,upper(AC12)),VLOOKUP(AC12,'Team Ratings'!$E$3:$F$22,2,FALSE),if(EXACT(AC12,lower(AC12)),VLOOKUP(AC12,'Team Ratings'!$B$3:$D$22,3,FALSE)))))</f>
        <v>7</v>
      </c>
      <c r="AD34" s="221">
        <f>if(AD12="",10,if(isnumber(find("+",AD12)),-10,if(EXACT(AD12,upper(AD12)),VLOOKUP(AD12,'Team Ratings'!$E$3:$F$22,2,FALSE),if(EXACT(AD12,lower(AD12)),VLOOKUP(AD12,'Team Ratings'!$B$3:$D$22,3,FALSE)))))</f>
        <v>5</v>
      </c>
      <c r="AE34" s="221">
        <f>if(AE12="",10,if(isnumber(find("+",AE12)),-10,if(EXACT(AE12,upper(AE12)),VLOOKUP(AE12,'Team Ratings'!$E$3:$F$22,2,FALSE),if(EXACT(AE12,lower(AE12)),VLOOKUP(AE12,'Team Ratings'!$B$3:$D$22,3,FALSE)))))</f>
        <v>4</v>
      </c>
      <c r="AF34" s="221">
        <f>if(AF12="",10,if(isnumber(find("+",AF12)),-10,if(EXACT(AF12,upper(AF12)),VLOOKUP(AF12,'Team Ratings'!$E$3:$F$22,2,FALSE),if(EXACT(AF12,lower(AF12)),VLOOKUP(AF12,'Team Ratings'!$B$3:$D$22,3,FALSE)))))</f>
        <v>3</v>
      </c>
      <c r="AG34" s="221">
        <f>if(AG12="",10,if(isnumber(find("+",AG12)),-10,if(EXACT(AG12,upper(AG12)),VLOOKUP(AG12,'Team Ratings'!$E$3:$F$22,2,FALSE),if(EXACT(AG12,lower(AG12)),VLOOKUP(AG12,'Team Ratings'!$B$3:$D$22,3,FALSE)))))</f>
        <v>4</v>
      </c>
      <c r="AH34" s="221">
        <f>if(AH12="",10,if(isnumber(find("+",AH12)),-10,if(EXACT(AH12,upper(AH12)),VLOOKUP(AH12,'Team Ratings'!$E$3:$F$22,2,FALSE),if(EXACT(AH12,lower(AH12)),VLOOKUP(AH12,'Team Ratings'!$B$3:$D$22,3,FALSE)))))</f>
        <v>3</v>
      </c>
      <c r="AI34" s="221">
        <f>if(AI12="",10,if(isnumber(find("+",AI12)),-10,if(EXACT(AI12,upper(AI12)),VLOOKUP(AI12,'Team Ratings'!$E$3:$F$22,2,FALSE),if(EXACT(AI12,lower(AI12)),VLOOKUP(AI12,'Team Ratings'!$B$3:$D$22,3,FALSE)))))</f>
        <v>7</v>
      </c>
      <c r="AJ34" s="221">
        <f>if(AJ12="",10,if(isnumber(find("+",AJ12)),-10,if(EXACT(AJ12,upper(AJ12)),VLOOKUP(AJ12,'Team Ratings'!$E$3:$F$22,2,FALSE),if(EXACT(AJ12,lower(AJ12)),VLOOKUP(AJ12,'Team Ratings'!$B$3:$D$22,3,FALSE)))))</f>
        <v>5</v>
      </c>
      <c r="AK34" s="221">
        <f>if(AK12="",10,if(isnumber(find("+",AK12)),-10,if(EXACT(AK12,upper(AK12)),VLOOKUP(AK12,'Team Ratings'!$E$3:$F$22,2,FALSE),if(EXACT(AK12,lower(AK12)),VLOOKUP(AK12,'Team Ratings'!$B$3:$D$22,3,FALSE)))))</f>
        <v>5</v>
      </c>
      <c r="AL34" s="221">
        <f>if(AL12="",10,if(isnumber(find("+",AL12)),-10,if(EXACT(AL12,upper(AL12)),VLOOKUP(AL12,'Team Ratings'!$E$3:$F$22,2,FALSE),if(EXACT(AL12,lower(AL12)),VLOOKUP(AL12,'Team Ratings'!$B$3:$D$22,3,FALSE)))))</f>
        <v>7</v>
      </c>
      <c r="AM34" s="221">
        <f>if(AM12="",10,if(isnumber(find("+",AM12)),-10,if(EXACT(AM12,upper(AM12)),VLOOKUP(AM12,'Team Ratings'!$E$3:$F$22,2,FALSE),if(EXACT(AM12,lower(AM12)),VLOOKUP(AM12,'Team Ratings'!$B$3:$D$22,3,FALSE)))))</f>
        <v>2</v>
      </c>
      <c r="AN34" s="221">
        <f>if(AN12="",10,if(isnumber(find("+",AN12)),-10,if(EXACT(AN12,upper(AN12)),VLOOKUP(AN12,'Team Ratings'!$E$3:$F$22,2,FALSE),if(EXACT(AN12,lower(AN12)),VLOOKUP(AN12,'Team Ratings'!$B$3:$D$22,3,FALSE)))))</f>
        <v>6</v>
      </c>
      <c r="AO34" s="221">
        <f>if(AO12="",10,if(isnumber(find("+",AO12)),-10,if(EXACT(AO12,upper(AO12)),VLOOKUP(AO12,'Team Ratings'!$E$3:$F$22,2,FALSE),if(EXACT(AO12,lower(AO12)),VLOOKUP(AO12,'Team Ratings'!$B$3:$D$22,3,FALSE)))))</f>
        <v>1</v>
      </c>
      <c r="AP34" s="221">
        <f>if(AP12="",10,if(isnumber(find("+",AP12)),-10,if(EXACT(AP12,upper(AP12)),VLOOKUP(AP12,'Team Ratings'!$E$3:$F$22,2,FALSE),if(EXACT(AP12,lower(AP12)),VLOOKUP(AP12,'Team Ratings'!$B$3:$D$22,3,FALSE)))))</f>
        <v>3</v>
      </c>
      <c r="AQ34" s="221">
        <f>if(AQ12="",10,if(isnumber(find("+",AQ12)),-10,if(EXACT(AQ12,upper(AQ12)),VLOOKUP(AQ12,'Team Ratings'!$E$3:$F$22,2,FALSE),if(EXACT(AQ12,lower(AQ12)),VLOOKUP(AQ12,'Team Ratings'!$B$3:$D$22,3,FALSE)))))</f>
        <v>5</v>
      </c>
      <c r="AR34" s="221">
        <f>if(AR12="",10,if(isnumber(find("+",AR12)),-10,if(EXACT(AR12,upper(AR12)),VLOOKUP(AR12,'Team Ratings'!$E$3:$F$22,2,FALSE),if(EXACT(AR12,lower(AR12)),VLOOKUP(AR12,'Team Ratings'!$B$3:$D$22,3,FALSE)))))</f>
        <v>7</v>
      </c>
      <c r="AS34" s="209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</row>
    <row r="35" hidden="1">
      <c r="A35" s="199"/>
      <c r="B35" s="199"/>
      <c r="C35" s="228"/>
      <c r="D35" s="228"/>
      <c r="E35" s="230" t="str">
        <f t="shared" si="3"/>
        <v>LEI</v>
      </c>
      <c r="F35" s="220" t="s">
        <v>135</v>
      </c>
      <c r="G35" s="221">
        <f>if(G13="",10,if(isnumber(find("+",G13)),-10,if(EXACT(G13,upper(G13)),VLOOKUP(G13,'Team Ratings'!$E$3:$F$22,2,FALSE),if(EXACT(G13,lower(G13)),VLOOKUP(G13,'Team Ratings'!$B$3:$D$22,3,FALSE)))))</f>
        <v>6</v>
      </c>
      <c r="H35" s="221">
        <f>if(H13="",10,if(isnumber(find("+",H13)),-10,if(EXACT(H13,upper(H13)),VLOOKUP(H13,'Team Ratings'!$E$3:$F$22,2,FALSE),if(EXACT(H13,lower(H13)),VLOOKUP(H13,'Team Ratings'!$B$3:$D$22,3,FALSE)))))</f>
        <v>4</v>
      </c>
      <c r="I35" s="221">
        <f>if(I13="",10,if(isnumber(find("+",I13)),-10,if(EXACT(I13,upper(I13)),VLOOKUP(I13,'Team Ratings'!$E$3:$F$22,2,FALSE),if(EXACT(I13,lower(I13)),VLOOKUP(I13,'Team Ratings'!$B$3:$D$22,3,FALSE)))))</f>
        <v>7</v>
      </c>
      <c r="J35" s="221">
        <f>if(J13="",10,if(isnumber(find("+",J13)),-10,if(EXACT(J13,upper(J13)),VLOOKUP(J13,'Team Ratings'!$E$3:$F$22,2,FALSE),if(EXACT(J13,lower(J13)),VLOOKUP(J13,'Team Ratings'!$B$3:$D$22,3,FALSE)))))</f>
        <v>1</v>
      </c>
      <c r="K35" s="221">
        <f>if(K13="",10,if(isnumber(find("+",K13)),-10,if(EXACT(K13,upper(K13)),VLOOKUP(K13,'Team Ratings'!$E$3:$F$22,2,FALSE),if(EXACT(K13,lower(K13)),VLOOKUP(K13,'Team Ratings'!$B$3:$D$22,3,FALSE)))))</f>
        <v>5</v>
      </c>
      <c r="L35" s="221">
        <f>if(L13="",10,if(isnumber(find("+",L13)),-10,if(EXACT(L13,upper(L13)),VLOOKUP(L13,'Team Ratings'!$E$3:$F$22,2,FALSE),if(EXACT(L13,lower(L13)),VLOOKUP(L13,'Team Ratings'!$B$3:$D$22,3,FALSE)))))</f>
        <v>7</v>
      </c>
      <c r="M35" s="221">
        <f>if(M13="",10,if(isnumber(find("+",M13)),-10,if(EXACT(M13,upper(M13)),VLOOKUP(M13,'Team Ratings'!$E$3:$F$22,2,FALSE),if(EXACT(M13,lower(M13)),VLOOKUP(M13,'Team Ratings'!$B$3:$D$22,3,FALSE)))))</f>
        <v>6</v>
      </c>
      <c r="N35" s="221">
        <f>if(N13="",10,if(isnumber(find("+",N13)),-10,if(EXACT(N13,upper(N13)),VLOOKUP(N13,'Team Ratings'!$E$3:$F$22,2,FALSE),if(EXACT(N13,lower(N13)),VLOOKUP(N13,'Team Ratings'!$B$3:$D$22,3,FALSE)))))</f>
        <v>3</v>
      </c>
      <c r="O35" s="221">
        <f>if(O13="",10,if(isnumber(find("+",O13)),-10,if(EXACT(O13,upper(O13)),VLOOKUP(O13,'Team Ratings'!$E$3:$F$22,2,FALSE),if(EXACT(O13,lower(O13)),VLOOKUP(O13,'Team Ratings'!$B$3:$D$22,3,FALSE)))))</f>
        <v>7</v>
      </c>
      <c r="P35" s="221">
        <f>if(P13="",10,if(isnumber(find("+",P13)),-10,if(EXACT(P13,upper(P13)),VLOOKUP(P13,'Team Ratings'!$E$3:$F$22,2,FALSE),if(EXACT(P13,lower(P13)),VLOOKUP(P13,'Team Ratings'!$B$3:$D$22,3,FALSE)))))</f>
        <v>4</v>
      </c>
      <c r="Q35" s="221">
        <f>if(Q13="",10,if(isnumber(find("+",Q13)),-10,if(EXACT(Q13,upper(Q13)),VLOOKUP(Q13,'Team Ratings'!$E$3:$F$22,2,FALSE),if(EXACT(Q13,lower(Q13)),VLOOKUP(Q13,'Team Ratings'!$B$3:$D$22,3,FALSE)))))</f>
        <v>4</v>
      </c>
      <c r="R35" s="221">
        <f>if(R13="",10,if(isnumber(find("+",R13)),-10,if(EXACT(R13,upper(R13)),VLOOKUP(R13,'Team Ratings'!$E$3:$F$22,2,FALSE),if(EXACT(R13,lower(R13)),VLOOKUP(R13,'Team Ratings'!$B$3:$D$22,3,FALSE)))))</f>
        <v>2</v>
      </c>
      <c r="S35" s="221">
        <f>if(S13="",10,if(isnumber(find("+",S13)),-10,if(EXACT(S13,upper(S13)),VLOOKUP(S13,'Team Ratings'!$E$3:$F$22,2,FALSE),if(EXACT(S13,lower(S13)),VLOOKUP(S13,'Team Ratings'!$B$3:$D$22,3,FALSE)))))</f>
        <v>7</v>
      </c>
      <c r="T35" s="221">
        <f>if(T13="",10,if(isnumber(find("+",T13)),-10,if(EXACT(T13,upper(T13)),VLOOKUP(T13,'Team Ratings'!$E$3:$F$22,2,FALSE),if(EXACT(T13,lower(T13)),VLOOKUP(T13,'Team Ratings'!$B$3:$D$22,3,FALSE)))))</f>
        <v>6</v>
      </c>
      <c r="U35" s="221">
        <f>if(U13="",10,if(isnumber(find("+",U13)),-10,if(EXACT(U13,upper(U13)),VLOOKUP(U13,'Team Ratings'!$E$3:$F$22,2,FALSE),if(EXACT(U13,lower(U13)),VLOOKUP(U13,'Team Ratings'!$B$3:$D$22,3,FALSE)))))</f>
        <v>5</v>
      </c>
      <c r="V35" s="221">
        <f>if(V13="",10,if(isnumber(find("+",V13)),-10,if(EXACT(V13,upper(V13)),VLOOKUP(V13,'Team Ratings'!$E$3:$F$22,2,FALSE),if(EXACT(V13,lower(V13)),VLOOKUP(V13,'Team Ratings'!$B$3:$D$22,3,FALSE)))))</f>
        <v>7</v>
      </c>
      <c r="W35" s="221">
        <f>if(W13="",10,if(isnumber(find("+",W13)),-10,if(EXACT(W13,upper(W13)),VLOOKUP(W13,'Team Ratings'!$E$3:$F$22,2,FALSE),if(EXACT(W13,lower(W13)),VLOOKUP(W13,'Team Ratings'!$B$3:$D$22,3,FALSE)))))</f>
        <v>4</v>
      </c>
      <c r="X35" s="221">
        <f>if(X13="",10,if(isnumber(find("+",X13)),-10,if(EXACT(X13,upper(X13)),VLOOKUP(X13,'Team Ratings'!$E$3:$F$22,2,FALSE),if(EXACT(X13,lower(X13)),VLOOKUP(X13,'Team Ratings'!$B$3:$D$22,3,FALSE)))))</f>
        <v>4</v>
      </c>
      <c r="Y35" s="221">
        <f>if(Y13="",10,if(isnumber(find("+",Y13)),-10,if(EXACT(Y13,upper(Y13)),VLOOKUP(Y13,'Team Ratings'!$E$3:$F$22,2,FALSE),if(EXACT(Y13,lower(Y13)),VLOOKUP(Y13,'Team Ratings'!$B$3:$D$22,3,FALSE)))))</f>
        <v>1</v>
      </c>
      <c r="Z35" s="221">
        <f>if(Z13="",10,if(isnumber(find("+",Z13)),-10,if(EXACT(Z13,upper(Z13)),VLOOKUP(Z13,'Team Ratings'!$E$3:$F$22,2,FALSE),if(EXACT(Z13,lower(Z13)),VLOOKUP(Z13,'Team Ratings'!$B$3:$D$22,3,FALSE)))))</f>
        <v>2</v>
      </c>
      <c r="AA35" s="221">
        <f>if(AA13="",10,if(isnumber(find("+",AA13)),-10,if(EXACT(AA13,upper(AA13)),VLOOKUP(AA13,'Team Ratings'!$E$3:$F$22,2,FALSE),if(EXACT(AA13,lower(AA13)),VLOOKUP(AA13,'Team Ratings'!$B$3:$D$22,3,FALSE)))))</f>
        <v>7</v>
      </c>
      <c r="AB35" s="221">
        <f>if(AB13="",10,if(isnumber(find("+",AB13)),-10,if(EXACT(AB13,upper(AB13)),VLOOKUP(AB13,'Team Ratings'!$E$3:$F$22,2,FALSE),if(EXACT(AB13,lower(AB13)),VLOOKUP(AB13,'Team Ratings'!$B$3:$D$22,3,FALSE)))))</f>
        <v>5</v>
      </c>
      <c r="AC35" s="221">
        <f>if(AC13="",10,if(isnumber(find("+",AC13)),-10,if(EXACT(AC13,upper(AC13)),VLOOKUP(AC13,'Team Ratings'!$E$3:$F$22,2,FALSE),if(EXACT(AC13,lower(AC13)),VLOOKUP(AC13,'Team Ratings'!$B$3:$D$22,3,FALSE)))))</f>
        <v>5</v>
      </c>
      <c r="AD35" s="221">
        <f>if(AD13="",10,if(isnumber(find("+",AD13)),-10,if(EXACT(AD13,upper(AD13)),VLOOKUP(AD13,'Team Ratings'!$E$3:$F$22,2,FALSE),if(EXACT(AD13,lower(AD13)),VLOOKUP(AD13,'Team Ratings'!$B$3:$D$22,3,FALSE)))))</f>
        <v>1</v>
      </c>
      <c r="AE35" s="221">
        <f>if(AE13="",10,if(isnumber(find("+",AE13)),-10,if(EXACT(AE13,upper(AE13)),VLOOKUP(AE13,'Team Ratings'!$E$3:$F$22,2,FALSE),if(EXACT(AE13,lower(AE13)),VLOOKUP(AE13,'Team Ratings'!$B$3:$D$22,3,FALSE)))))</f>
        <v>5</v>
      </c>
      <c r="AF35" s="221">
        <f>if(AF13="",10,if(isnumber(find("+",AF13)),-10,if(EXACT(AF13,upper(AF13)),VLOOKUP(AF13,'Team Ratings'!$E$3:$F$22,2,FALSE),if(EXACT(AF13,lower(AF13)),VLOOKUP(AF13,'Team Ratings'!$B$3:$D$22,3,FALSE)))))</f>
        <v>5</v>
      </c>
      <c r="AG35" s="221">
        <f>if(AG13="",10,if(isnumber(find("+",AG13)),-10,if(EXACT(AG13,upper(AG13)),VLOOKUP(AG13,'Team Ratings'!$E$3:$F$22,2,FALSE),if(EXACT(AG13,lower(AG13)),VLOOKUP(AG13,'Team Ratings'!$B$3:$D$22,3,FALSE)))))</f>
        <v>1</v>
      </c>
      <c r="AH35" s="221">
        <f>if(AH13="",10,if(isnumber(find("+",AH13)),-10,if(EXACT(AH13,upper(AH13)),VLOOKUP(AH13,'Team Ratings'!$E$3:$F$22,2,FALSE),if(EXACT(AH13,lower(AH13)),VLOOKUP(AH13,'Team Ratings'!$B$3:$D$22,3,FALSE)))))</f>
        <v>5</v>
      </c>
      <c r="AI35" s="221">
        <f>if(AI13="",10,if(isnumber(find("+",AI13)),-10,if(EXACT(AI13,upper(AI13)),VLOOKUP(AI13,'Team Ratings'!$E$3:$F$22,2,FALSE),if(EXACT(AI13,lower(AI13)),VLOOKUP(AI13,'Team Ratings'!$B$3:$D$22,3,FALSE)))))</f>
        <v>3</v>
      </c>
      <c r="AJ35" s="221">
        <f>if(AJ13="",10,if(isnumber(find("+",AJ13)),-10,if(EXACT(AJ13,upper(AJ13)),VLOOKUP(AJ13,'Team Ratings'!$E$3:$F$22,2,FALSE),if(EXACT(AJ13,lower(AJ13)),VLOOKUP(AJ13,'Team Ratings'!$B$3:$D$22,3,FALSE)))))</f>
        <v>7</v>
      </c>
      <c r="AK35" s="221">
        <f>if(AK13="",10,if(isnumber(find("+",AK13)),-10,if(EXACT(AK13,upper(AK13)),VLOOKUP(AK13,'Team Ratings'!$E$3:$F$22,2,FALSE),if(EXACT(AK13,lower(AK13)),VLOOKUP(AK13,'Team Ratings'!$B$3:$D$22,3,FALSE)))))</f>
        <v>2</v>
      </c>
      <c r="AL35" s="221">
        <f>if(AL13="",10,if(isnumber(find("+",AL13)),-10,if(EXACT(AL13,upper(AL13)),VLOOKUP(AL13,'Team Ratings'!$E$3:$F$22,2,FALSE),if(EXACT(AL13,lower(AL13)),VLOOKUP(AL13,'Team Ratings'!$B$3:$D$22,3,FALSE)))))</f>
        <v>6</v>
      </c>
      <c r="AM35" s="221">
        <f>if(AM13="",10,if(isnumber(find("+",AM13)),-10,if(EXACT(AM13,upper(AM13)),VLOOKUP(AM13,'Team Ratings'!$E$3:$F$22,2,FALSE),if(EXACT(AM13,lower(AM13)),VLOOKUP(AM13,'Team Ratings'!$B$3:$D$22,3,FALSE)))))</f>
        <v>5</v>
      </c>
      <c r="AN35" s="221">
        <f>if(AN13="",10,if(isnumber(find("+",AN13)),-10,if(EXACT(AN13,upper(AN13)),VLOOKUP(AN13,'Team Ratings'!$E$3:$F$22,2,FALSE),if(EXACT(AN13,lower(AN13)),VLOOKUP(AN13,'Team Ratings'!$B$3:$D$22,3,FALSE)))))</f>
        <v>5</v>
      </c>
      <c r="AO35" s="221">
        <f>if(AO13="",10,if(isnumber(find("+",AO13)),-10,if(EXACT(AO13,upper(AO13)),VLOOKUP(AO13,'Team Ratings'!$E$3:$F$22,2,FALSE),if(EXACT(AO13,lower(AO13)),VLOOKUP(AO13,'Team Ratings'!$B$3:$D$22,3,FALSE)))))</f>
        <v>3</v>
      </c>
      <c r="AP35" s="221">
        <f>if(AP13="",10,if(isnumber(find("+",AP13)),-10,if(EXACT(AP13,upper(AP13)),VLOOKUP(AP13,'Team Ratings'!$E$3:$F$22,2,FALSE),if(EXACT(AP13,lower(AP13)),VLOOKUP(AP13,'Team Ratings'!$B$3:$D$22,3,FALSE)))))</f>
        <v>5</v>
      </c>
      <c r="AQ35" s="221">
        <f>if(AQ13="",10,if(isnumber(find("+",AQ13)),-10,if(EXACT(AQ13,upper(AQ13)),VLOOKUP(AQ13,'Team Ratings'!$E$3:$F$22,2,FALSE),if(EXACT(AQ13,lower(AQ13)),VLOOKUP(AQ13,'Team Ratings'!$B$3:$D$22,3,FALSE)))))</f>
        <v>7</v>
      </c>
      <c r="AR35" s="221">
        <f>if(AR13="",10,if(isnumber(find("+",AR13)),-10,if(EXACT(AR13,upper(AR13)),VLOOKUP(AR13,'Team Ratings'!$E$3:$F$22,2,FALSE),if(EXACT(AR13,lower(AR13)),VLOOKUP(AR13,'Team Ratings'!$B$3:$D$22,3,FALSE)))))</f>
        <v>5</v>
      </c>
      <c r="AS35" s="209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</row>
    <row r="36" hidden="1">
      <c r="A36" s="199"/>
      <c r="B36" s="199"/>
      <c r="C36" s="228"/>
      <c r="D36" s="228"/>
      <c r="E36" s="230" t="str">
        <f t="shared" si="3"/>
        <v>LIV</v>
      </c>
      <c r="F36" s="220" t="s">
        <v>135</v>
      </c>
      <c r="G36" s="221">
        <f>if(G14="",10,if(isnumber(find("+",G14)),-10,if(EXACT(G14,upper(G14)),VLOOKUP(G14,'Team Ratings'!$E$3:$F$22,2,FALSE),if(EXACT(G14,lower(G14)),VLOOKUP(G14,'Team Ratings'!$B$3:$D$22,3,FALSE)))))</f>
        <v>7</v>
      </c>
      <c r="H36" s="221">
        <f>if(H14="",10,if(isnumber(find("+",H14)),-10,if(EXACT(H14,upper(H14)),VLOOKUP(H14,'Team Ratings'!$E$3:$F$22,2,FALSE),if(EXACT(H14,lower(H14)),VLOOKUP(H14,'Team Ratings'!$B$3:$D$22,3,FALSE)))))</f>
        <v>7</v>
      </c>
      <c r="I36" s="221">
        <f>if(I14="",10,if(isnumber(find("+",I14)),-10,if(EXACT(I14,upper(I14)),VLOOKUP(I14,'Team Ratings'!$E$3:$F$22,2,FALSE),if(EXACT(I14,lower(I14)),VLOOKUP(I14,'Team Ratings'!$B$3:$D$22,3,FALSE)))))</f>
        <v>2</v>
      </c>
      <c r="J36" s="221">
        <f>if(J14="",10,if(isnumber(find("+",J14)),-10,if(EXACT(J14,upper(J14)),VLOOKUP(J14,'Team Ratings'!$E$3:$F$22,2,FALSE),if(EXACT(J14,lower(J14)),VLOOKUP(J14,'Team Ratings'!$B$3:$D$22,3,FALSE)))))</f>
        <v>4</v>
      </c>
      <c r="K36" s="221">
        <f>if(K14="",10,if(isnumber(find("+",K14)),-10,if(EXACT(K14,upper(K14)),VLOOKUP(K14,'Team Ratings'!$E$3:$F$22,2,FALSE),if(EXACT(K14,lower(K14)),VLOOKUP(K14,'Team Ratings'!$B$3:$D$22,3,FALSE)))))</f>
        <v>6</v>
      </c>
      <c r="L36" s="221">
        <f>if(L14="",10,if(isnumber(find("+",L14)),-10,if(EXACT(L14,upper(L14)),VLOOKUP(L14,'Team Ratings'!$E$3:$F$22,2,FALSE),if(EXACT(L14,lower(L14)),VLOOKUP(L14,'Team Ratings'!$B$3:$D$22,3,FALSE)))))</f>
        <v>7</v>
      </c>
      <c r="M36" s="221">
        <f>if(M14="",10,if(isnumber(find("+",M14)),-10,if(EXACT(M14,upper(M14)),VLOOKUP(M14,'Team Ratings'!$E$3:$F$22,2,FALSE),if(EXACT(M14,lower(M14)),VLOOKUP(M14,'Team Ratings'!$B$3:$D$22,3,FALSE)))))</f>
        <v>1</v>
      </c>
      <c r="N36" s="221">
        <f>if(N14="",10,if(isnumber(find("+",N14)),-10,if(EXACT(N14,upper(N14)),VLOOKUP(N14,'Team Ratings'!$E$3:$F$22,2,FALSE),if(EXACT(N14,lower(N14)),VLOOKUP(N14,'Team Ratings'!$B$3:$D$22,3,FALSE)))))</f>
        <v>7</v>
      </c>
      <c r="O36" s="221">
        <f>if(O14="",10,if(isnumber(find("+",O14)),-10,if(EXACT(O14,upper(O14)),VLOOKUP(O14,'Team Ratings'!$E$3:$F$22,2,FALSE),if(EXACT(O14,lower(O14)),VLOOKUP(O14,'Team Ratings'!$B$3:$D$22,3,FALSE)))))</f>
        <v>2</v>
      </c>
      <c r="P36" s="221">
        <f>if(P14="",10,if(isnumber(find("+",P14)),-10,if(EXACT(P14,upper(P14)),VLOOKUP(P14,'Team Ratings'!$E$3:$F$22,2,FALSE),if(EXACT(P14,lower(P14)),VLOOKUP(P14,'Team Ratings'!$B$3:$D$22,3,FALSE)))))</f>
        <v>5</v>
      </c>
      <c r="Q36" s="221">
        <f>if(Q14="",10,if(isnumber(find("+",Q14)),-10,if(EXACT(Q14,upper(Q14)),VLOOKUP(Q14,'Team Ratings'!$E$3:$F$22,2,FALSE),if(EXACT(Q14,lower(Q14)),VLOOKUP(Q14,'Team Ratings'!$B$3:$D$22,3,FALSE)))))</f>
        <v>4</v>
      </c>
      <c r="R36" s="221">
        <f>if(R14="",10,if(isnumber(find("+",R14)),-10,if(EXACT(R14,upper(R14)),VLOOKUP(R14,'Team Ratings'!$E$3:$F$22,2,FALSE),if(EXACT(R14,lower(R14)),VLOOKUP(R14,'Team Ratings'!$B$3:$D$22,3,FALSE)))))</f>
        <v>4</v>
      </c>
      <c r="S36" s="221">
        <f>if(S14="",10,if(isnumber(find("+",S14)),-10,if(EXACT(S14,upper(S14)),VLOOKUP(S14,'Team Ratings'!$E$3:$F$22,2,FALSE),if(EXACT(S14,lower(S14)),VLOOKUP(S14,'Team Ratings'!$B$3:$D$22,3,FALSE)))))</f>
        <v>5</v>
      </c>
      <c r="T36" s="221">
        <f>if(T14="",10,if(isnumber(find("+",T14)),-10,if(EXACT(T14,upper(T14)),VLOOKUP(T14,'Team Ratings'!$E$3:$F$22,2,FALSE),if(EXACT(T14,lower(T14)),VLOOKUP(T14,'Team Ratings'!$B$3:$D$22,3,FALSE)))))</f>
        <v>4</v>
      </c>
      <c r="U36" s="221">
        <f>if(U14="",10,if(isnumber(find("+",U14)),-10,if(EXACT(U14,upper(U14)),VLOOKUP(U14,'Team Ratings'!$E$3:$F$22,2,FALSE),if(EXACT(U14,lower(U14)),VLOOKUP(U14,'Team Ratings'!$B$3:$D$22,3,FALSE)))))</f>
        <v>5</v>
      </c>
      <c r="V36" s="221">
        <f>if(V14="",10,if(isnumber(find("+",V14)),-10,if(EXACT(V14,upper(V14)),VLOOKUP(V14,'Team Ratings'!$E$3:$F$22,2,FALSE),if(EXACT(V14,lower(V14)),VLOOKUP(V14,'Team Ratings'!$B$3:$D$22,3,FALSE)))))</f>
        <v>5</v>
      </c>
      <c r="W36" s="221">
        <f>if(W14="",10,if(isnumber(find("+",W14)),-10,if(EXACT(W14,upper(W14)),VLOOKUP(W14,'Team Ratings'!$E$3:$F$22,2,FALSE),if(EXACT(W14,lower(W14)),VLOOKUP(W14,'Team Ratings'!$B$3:$D$22,3,FALSE)))))</f>
        <v>7</v>
      </c>
      <c r="X36" s="221">
        <f>if(X14="",10,if(isnumber(find("+",X14)),-10,if(EXACT(X14,upper(X14)),VLOOKUP(X14,'Team Ratings'!$E$3:$F$22,2,FALSE),if(EXACT(X14,lower(X14)),VLOOKUP(X14,'Team Ratings'!$B$3:$D$22,3,FALSE)))))</f>
        <v>3</v>
      </c>
      <c r="Y36" s="221">
        <f>if(Y14="",10,if(isnumber(find("+",Y14)),-10,if(EXACT(Y14,upper(Y14)),VLOOKUP(Y14,'Team Ratings'!$E$3:$F$22,2,FALSE),if(EXACT(Y14,lower(Y14)),VLOOKUP(Y14,'Team Ratings'!$B$3:$D$22,3,FALSE)))))</f>
        <v>5</v>
      </c>
      <c r="Z36" s="221">
        <f>if(Z14="",10,if(isnumber(find("+",Z14)),-10,if(EXACT(Z14,upper(Z14)),VLOOKUP(Z14,'Team Ratings'!$E$3:$F$22,2,FALSE),if(EXACT(Z14,lower(Z14)),VLOOKUP(Z14,'Team Ratings'!$B$3:$D$22,3,FALSE)))))</f>
        <v>3</v>
      </c>
      <c r="AA36" s="221">
        <f>if(AA14="",10,if(isnumber(find("+",AA14)),-10,if(EXACT(AA14,upper(AA14)),VLOOKUP(AA14,'Team Ratings'!$E$3:$F$22,2,FALSE),if(EXACT(AA14,lower(AA14)),VLOOKUP(AA14,'Team Ratings'!$B$3:$D$22,3,FALSE)))))</f>
        <v>1</v>
      </c>
      <c r="AB36" s="221">
        <f>if(AB14="",10,if(isnumber(find("+",AB14)),-10,if(EXACT(AB14,upper(AB14)),VLOOKUP(AB14,'Team Ratings'!$E$3:$F$22,2,FALSE),if(EXACT(AB14,lower(AB14)),VLOOKUP(AB14,'Team Ratings'!$B$3:$D$22,3,FALSE)))))</f>
        <v>7</v>
      </c>
      <c r="AC36" s="221">
        <f>if(AC14="",10,if(isnumber(find("+",AC14)),-10,if(EXACT(AC14,upper(AC14)),VLOOKUP(AC14,'Team Ratings'!$E$3:$F$22,2,FALSE),if(EXACT(AC14,lower(AC14)),VLOOKUP(AC14,'Team Ratings'!$B$3:$D$22,3,FALSE)))))</f>
        <v>6</v>
      </c>
      <c r="AD36" s="221">
        <f>if(AD14="",10,if(isnumber(find("+",AD14)),-10,if(EXACT(AD14,upper(AD14)),VLOOKUP(AD14,'Team Ratings'!$E$3:$F$22,2,FALSE),if(EXACT(AD14,lower(AD14)),VLOOKUP(AD14,'Team Ratings'!$B$3:$D$22,3,FALSE)))))</f>
        <v>3</v>
      </c>
      <c r="AE36" s="221">
        <f>if(AE14="",10,if(isnumber(find("+",AE14)),-10,if(EXACT(AE14,upper(AE14)),VLOOKUP(AE14,'Team Ratings'!$E$3:$F$22,2,FALSE),if(EXACT(AE14,lower(AE14)),VLOOKUP(AE14,'Team Ratings'!$B$3:$D$22,3,FALSE)))))</f>
        <v>5</v>
      </c>
      <c r="AF36" s="221">
        <f>if(AF14="",10,if(isnumber(find("+",AF14)),-10,if(EXACT(AF14,upper(AF14)),VLOOKUP(AF14,'Team Ratings'!$E$3:$F$22,2,FALSE),if(EXACT(AF14,lower(AF14)),VLOOKUP(AF14,'Team Ratings'!$B$3:$D$22,3,FALSE)))))</f>
        <v>7</v>
      </c>
      <c r="AG36" s="221">
        <f>if(AG14="",10,if(isnumber(find("+",AG14)),-10,if(EXACT(AG14,upper(AG14)),VLOOKUP(AG14,'Team Ratings'!$E$3:$F$22,2,FALSE),if(EXACT(AG14,lower(AG14)),VLOOKUP(AG14,'Team Ratings'!$B$3:$D$22,3,FALSE)))))</f>
        <v>3</v>
      </c>
      <c r="AH36" s="221">
        <f>if(AH14="",10,if(isnumber(find("+",AH14)),-10,if(EXACT(AH14,upper(AH14)),VLOOKUP(AH14,'Team Ratings'!$E$3:$F$22,2,FALSE),if(EXACT(AH14,lower(AH14)),VLOOKUP(AH14,'Team Ratings'!$B$3:$D$22,3,FALSE)))))</f>
        <v>5</v>
      </c>
      <c r="AI36" s="221">
        <f>if(AI14="",10,if(isnumber(find("+",AI14)),-10,if(EXACT(AI14,upper(AI14)),VLOOKUP(AI14,'Team Ratings'!$E$3:$F$22,2,FALSE),if(EXACT(AI14,lower(AI14)),VLOOKUP(AI14,'Team Ratings'!$B$3:$D$22,3,FALSE)))))</f>
        <v>5</v>
      </c>
      <c r="AJ36" s="221">
        <f>if(AJ14="",10,if(isnumber(find("+",AJ14)),-10,if(EXACT(AJ14,upper(AJ14)),VLOOKUP(AJ14,'Team Ratings'!$E$3:$F$22,2,FALSE),if(EXACT(AJ14,lower(AJ14)),VLOOKUP(AJ14,'Team Ratings'!$B$3:$D$22,3,FALSE)))))</f>
        <v>3</v>
      </c>
      <c r="AK36" s="221">
        <f>if(AK14="",10,if(isnumber(find("+",AK14)),-10,if(EXACT(AK14,upper(AK14)),VLOOKUP(AK14,'Team Ratings'!$E$3:$F$22,2,FALSE),if(EXACT(AK14,lower(AK14)),VLOOKUP(AK14,'Team Ratings'!$B$3:$D$22,3,FALSE)))))</f>
        <v>7</v>
      </c>
      <c r="AL36" s="221">
        <f>if(AL14="",10,if(isnumber(find("+",AL14)),-10,if(EXACT(AL14,upper(AL14)),VLOOKUP(AL14,'Team Ratings'!$E$3:$F$22,2,FALSE),if(EXACT(AL14,lower(AL14)),VLOOKUP(AL14,'Team Ratings'!$B$3:$D$22,3,FALSE)))))</f>
        <v>1</v>
      </c>
      <c r="AM36" s="221">
        <f>if(AM14="",10,if(isnumber(find("+",AM14)),-10,if(EXACT(AM14,upper(AM14)),VLOOKUP(AM14,'Team Ratings'!$E$3:$F$22,2,FALSE),if(EXACT(AM14,lower(AM14)),VLOOKUP(AM14,'Team Ratings'!$B$3:$D$22,3,FALSE)))))</f>
        <v>5</v>
      </c>
      <c r="AN36" s="221">
        <f>if(AN14="",10,if(isnumber(find("+",AN14)),-10,if(EXACT(AN14,upper(AN14)),VLOOKUP(AN14,'Team Ratings'!$E$3:$F$22,2,FALSE),if(EXACT(AN14,lower(AN14)),VLOOKUP(AN14,'Team Ratings'!$B$3:$D$22,3,FALSE)))))</f>
        <v>5</v>
      </c>
      <c r="AO36" s="221">
        <f>if(AO14="",10,if(isnumber(find("+",AO14)),-10,if(EXACT(AO14,upper(AO14)),VLOOKUP(AO14,'Team Ratings'!$E$3:$F$22,2,FALSE),if(EXACT(AO14,lower(AO14)),VLOOKUP(AO14,'Team Ratings'!$B$3:$D$22,3,FALSE)))))</f>
        <v>5</v>
      </c>
      <c r="AP36" s="221">
        <f>if(AP14="",10,if(isnumber(find("+",AP14)),-10,if(EXACT(AP14,upper(AP14)),VLOOKUP(AP14,'Team Ratings'!$E$3:$F$22,2,FALSE),if(EXACT(AP14,lower(AP14)),VLOOKUP(AP14,'Team Ratings'!$B$3:$D$22,3,FALSE)))))</f>
        <v>4</v>
      </c>
      <c r="AQ36" s="221">
        <f>if(AQ14="",10,if(isnumber(find("+",AQ14)),-10,if(EXACT(AQ14,upper(AQ14)),VLOOKUP(AQ14,'Team Ratings'!$E$3:$F$22,2,FALSE),if(EXACT(AQ14,lower(AQ14)),VLOOKUP(AQ14,'Team Ratings'!$B$3:$D$22,3,FALSE)))))</f>
        <v>6</v>
      </c>
      <c r="AR36" s="221">
        <f>if(AR14="",10,if(isnumber(find("+",AR14)),-10,if(EXACT(AR14,upper(AR14)),VLOOKUP(AR14,'Team Ratings'!$E$3:$F$22,2,FALSE),if(EXACT(AR14,lower(AR14)),VLOOKUP(AR14,'Team Ratings'!$B$3:$D$22,3,FALSE)))))</f>
        <v>6</v>
      </c>
      <c r="AS36" s="209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</row>
    <row r="37" hidden="1">
      <c r="A37" s="199"/>
      <c r="B37" s="199"/>
      <c r="C37" s="228"/>
      <c r="D37" s="228"/>
      <c r="E37" s="230" t="str">
        <f t="shared" si="3"/>
        <v>MCI</v>
      </c>
      <c r="F37" s="220" t="s">
        <v>135</v>
      </c>
      <c r="G37" s="221">
        <f>if(G15="",10,if(isnumber(find("+",G15)),-10,if(EXACT(G15,upper(G15)),VLOOKUP(G15,'Team Ratings'!$E$3:$F$22,2,FALSE),if(EXACT(G15,lower(G15)),VLOOKUP(G15,'Team Ratings'!$B$3:$D$22,3,FALSE)))))</f>
        <v>3</v>
      </c>
      <c r="H37" s="221">
        <f>if(H15="",10,if(isnumber(find("+",H15)),-10,if(EXACT(H15,upper(H15)),VLOOKUP(H15,'Team Ratings'!$E$3:$F$22,2,FALSE),if(EXACT(H15,lower(H15)),VLOOKUP(H15,'Team Ratings'!$B$3:$D$22,3,FALSE)))))</f>
        <v>7</v>
      </c>
      <c r="I37" s="221">
        <f>if(I15="",10,if(isnumber(find("+",I15)),-10,if(EXACT(I15,upper(I15)),VLOOKUP(I15,'Team Ratings'!$E$3:$F$22,2,FALSE),if(EXACT(I15,lower(I15)),VLOOKUP(I15,'Team Ratings'!$B$3:$D$22,3,FALSE)))))</f>
        <v>4</v>
      </c>
      <c r="J37" s="221">
        <f>if(J15="",10,if(isnumber(find("+",J15)),-10,if(EXACT(J15,upper(J15)),VLOOKUP(J15,'Team Ratings'!$E$3:$F$22,2,FALSE),if(EXACT(J15,lower(J15)),VLOOKUP(J15,'Team Ratings'!$B$3:$D$22,3,FALSE)))))</f>
        <v>3</v>
      </c>
      <c r="K37" s="221">
        <f>if(K15="",10,if(isnumber(find("+",K15)),-10,if(EXACT(K15,upper(K15)),VLOOKUP(K15,'Team Ratings'!$E$3:$F$22,2,FALSE),if(EXACT(K15,lower(K15)),VLOOKUP(K15,'Team Ratings'!$B$3:$D$22,3,FALSE)))))</f>
        <v>5</v>
      </c>
      <c r="L37" s="221">
        <f>if(L15="",10,if(isnumber(find("+",L15)),-10,if(EXACT(L15,upper(L15)),VLOOKUP(L15,'Team Ratings'!$E$3:$F$22,2,FALSE),if(EXACT(L15,lower(L15)),VLOOKUP(L15,'Team Ratings'!$B$3:$D$22,3,FALSE)))))</f>
        <v>1</v>
      </c>
      <c r="M37" s="221">
        <f>if(M15="",10,if(isnumber(find("+",M15)),-10,if(EXACT(M15,upper(M15)),VLOOKUP(M15,'Team Ratings'!$E$3:$F$22,2,FALSE),if(EXACT(M15,lower(M15)),VLOOKUP(M15,'Team Ratings'!$B$3:$D$22,3,FALSE)))))</f>
        <v>1</v>
      </c>
      <c r="N37" s="221">
        <f>if(N15="",10,if(isnumber(find("+",N15)),-10,if(EXACT(N15,upper(N15)),VLOOKUP(N15,'Team Ratings'!$E$3:$F$22,2,FALSE),if(EXACT(N15,lower(N15)),VLOOKUP(N15,'Team Ratings'!$B$3:$D$22,3,FALSE)))))</f>
        <v>7</v>
      </c>
      <c r="O37" s="221">
        <f>if(O15="",10,if(isnumber(find("+",O15)),-10,if(EXACT(O15,upper(O15)),VLOOKUP(O15,'Team Ratings'!$E$3:$F$22,2,FALSE),if(EXACT(O15,lower(O15)),VLOOKUP(O15,'Team Ratings'!$B$3:$D$22,3,FALSE)))))</f>
        <v>5</v>
      </c>
      <c r="P37" s="221">
        <f>if(P15="",10,if(isnumber(find("+",P15)),-10,if(EXACT(P15,upper(P15)),VLOOKUP(P15,'Team Ratings'!$E$3:$F$22,2,FALSE),if(EXACT(P15,lower(P15)),VLOOKUP(P15,'Team Ratings'!$B$3:$D$22,3,FALSE)))))</f>
        <v>6</v>
      </c>
      <c r="Q37" s="221">
        <f>if(Q15="",10,if(isnumber(find("+",Q15)),-10,if(EXACT(Q15,upper(Q15)),VLOOKUP(Q15,'Team Ratings'!$E$3:$F$22,2,FALSE),if(EXACT(Q15,lower(Q15)),VLOOKUP(Q15,'Team Ratings'!$B$3:$D$22,3,FALSE)))))</f>
        <v>2</v>
      </c>
      <c r="R37" s="221">
        <f>if(R15="",10,if(isnumber(find("+",R15)),-10,if(EXACT(R15,upper(R15)),VLOOKUP(R15,'Team Ratings'!$E$3:$F$22,2,FALSE),if(EXACT(R15,lower(R15)),VLOOKUP(R15,'Team Ratings'!$B$3:$D$22,3,FALSE)))))</f>
        <v>5</v>
      </c>
      <c r="S37" s="221">
        <f>if(S15="",10,if(isnumber(find("+",S15)),-10,if(EXACT(S15,upper(S15)),VLOOKUP(S15,'Team Ratings'!$E$3:$F$22,2,FALSE),if(EXACT(S15,lower(S15)),VLOOKUP(S15,'Team Ratings'!$B$3:$D$22,3,FALSE)))))</f>
        <v>5</v>
      </c>
      <c r="T37" s="221">
        <f>if(T15="",10,if(isnumber(find("+",T15)),-10,if(EXACT(T15,upper(T15)),VLOOKUP(T15,'Team Ratings'!$E$3:$F$22,2,FALSE),if(EXACT(T15,lower(T15)),VLOOKUP(T15,'Team Ratings'!$B$3:$D$22,3,FALSE)))))</f>
        <v>5</v>
      </c>
      <c r="U37" s="221">
        <f>if(U15="",10,if(isnumber(find("+",U15)),-10,if(EXACT(U15,upper(U15)),VLOOKUP(U15,'Team Ratings'!$E$3:$F$22,2,FALSE),if(EXACT(U15,lower(U15)),VLOOKUP(U15,'Team Ratings'!$B$3:$D$22,3,FALSE)))))</f>
        <v>7</v>
      </c>
      <c r="V37" s="221">
        <f>if(V15="",10,if(isnumber(find("+",V15)),-10,if(EXACT(V15,upper(V15)),VLOOKUP(V15,'Team Ratings'!$E$3:$F$22,2,FALSE),if(EXACT(V15,lower(V15)),VLOOKUP(V15,'Team Ratings'!$B$3:$D$22,3,FALSE)))))</f>
        <v>6</v>
      </c>
      <c r="W37" s="221">
        <f>if(W15="",10,if(isnumber(find("+",W15)),-10,if(EXACT(W15,upper(W15)),VLOOKUP(W15,'Team Ratings'!$E$3:$F$22,2,FALSE),if(EXACT(W15,lower(W15)),VLOOKUP(W15,'Team Ratings'!$B$3:$D$22,3,FALSE)))))</f>
        <v>5</v>
      </c>
      <c r="X37" s="221">
        <f>if(X15="",10,if(isnumber(find("+",X15)),-10,if(EXACT(X15,upper(X15)),VLOOKUP(X15,'Team Ratings'!$E$3:$F$22,2,FALSE),if(EXACT(X15,lower(X15)),VLOOKUP(X15,'Team Ratings'!$B$3:$D$22,3,FALSE)))))</f>
        <v>5</v>
      </c>
      <c r="Y37" s="221">
        <f>if(Y15="",10,if(isnumber(find("+",Y15)),-10,if(EXACT(Y15,upper(Y15)),VLOOKUP(Y15,'Team Ratings'!$E$3:$F$22,2,FALSE),if(EXACT(Y15,lower(Y15)),VLOOKUP(Y15,'Team Ratings'!$B$3:$D$22,3,FALSE)))))</f>
        <v>3</v>
      </c>
      <c r="Z37" s="221">
        <f>if(Z15="",10,if(isnumber(find("+",Z15)),-10,if(EXACT(Z15,upper(Z15)),VLOOKUP(Z15,'Team Ratings'!$E$3:$F$22,2,FALSE),if(EXACT(Z15,lower(Z15)),VLOOKUP(Z15,'Team Ratings'!$B$3:$D$22,3,FALSE)))))</f>
        <v>7</v>
      </c>
      <c r="AA37" s="221">
        <f>if(AA15="",10,if(isnumber(find("+",AA15)),-10,if(EXACT(AA15,upper(AA15)),VLOOKUP(AA15,'Team Ratings'!$E$3:$F$22,2,FALSE),if(EXACT(AA15,lower(AA15)),VLOOKUP(AA15,'Team Ratings'!$B$3:$D$22,3,FALSE)))))</f>
        <v>3</v>
      </c>
      <c r="AB37" s="221">
        <f>if(AB15="",10,if(isnumber(find("+",AB15)),-10,if(EXACT(AB15,upper(AB15)),VLOOKUP(AB15,'Team Ratings'!$E$3:$F$22,2,FALSE),if(EXACT(AB15,lower(AB15)),VLOOKUP(AB15,'Team Ratings'!$B$3:$D$22,3,FALSE)))))</f>
        <v>2</v>
      </c>
      <c r="AC37" s="221">
        <f>if(AC15="",10,if(isnumber(find("+",AC15)),-10,if(EXACT(AC15,upper(AC15)),VLOOKUP(AC15,'Team Ratings'!$E$3:$F$22,2,FALSE),if(EXACT(AC15,lower(AC15)),VLOOKUP(AC15,'Team Ratings'!$B$3:$D$22,3,FALSE)))))</f>
        <v>6</v>
      </c>
      <c r="AD37" s="221">
        <f>if(AD15="",10,if(isnumber(find("+",AD15)),-10,if(EXACT(AD15,upper(AD15)),VLOOKUP(AD15,'Team Ratings'!$E$3:$F$22,2,FALSE),if(EXACT(AD15,lower(AD15)),VLOOKUP(AD15,'Team Ratings'!$B$3:$D$22,3,FALSE)))))</f>
        <v>7</v>
      </c>
      <c r="AE37" s="221">
        <f>if(AE15="",10,if(isnumber(find("+",AE15)),-10,if(EXACT(AE15,upper(AE15)),VLOOKUP(AE15,'Team Ratings'!$E$3:$F$22,2,FALSE),if(EXACT(AE15,lower(AE15)),VLOOKUP(AE15,'Team Ratings'!$B$3:$D$22,3,FALSE)))))</f>
        <v>7</v>
      </c>
      <c r="AF37" s="221">
        <f>if(AF15="",10,if(isnumber(find("+",AF15)),-10,if(EXACT(AF15,upper(AF15)),VLOOKUP(AF15,'Team Ratings'!$E$3:$F$22,2,FALSE),if(EXACT(AF15,lower(AF15)),VLOOKUP(AF15,'Team Ratings'!$B$3:$D$22,3,FALSE)))))</f>
        <v>4</v>
      </c>
      <c r="AG37" s="221">
        <f>if(AG15="",10,if(isnumber(find("+",AG15)),-10,if(EXACT(AG15,upper(AG15)),VLOOKUP(AG15,'Team Ratings'!$E$3:$F$22,2,FALSE),if(EXACT(AG15,lower(AG15)),VLOOKUP(AG15,'Team Ratings'!$B$3:$D$22,3,FALSE)))))</f>
        <v>4</v>
      </c>
      <c r="AH37" s="221">
        <f>if(AH15="",10,if(isnumber(find("+",AH15)),-10,if(EXACT(AH15,upper(AH15)),VLOOKUP(AH15,'Team Ratings'!$E$3:$F$22,2,FALSE),if(EXACT(AH15,lower(AH15)),VLOOKUP(AH15,'Team Ratings'!$B$3:$D$22,3,FALSE)))))</f>
        <v>3</v>
      </c>
      <c r="AI37" s="221">
        <f>if(AI15="",10,if(isnumber(find("+",AI15)),-10,if(EXACT(AI15,upper(AI15)),VLOOKUP(AI15,'Team Ratings'!$E$3:$F$22,2,FALSE),if(EXACT(AI15,lower(AI15)),VLOOKUP(AI15,'Team Ratings'!$B$3:$D$22,3,FALSE)))))</f>
        <v>6</v>
      </c>
      <c r="AJ37" s="221">
        <f>if(AJ15="",10,if(isnumber(find("+",AJ15)),-10,if(EXACT(AJ15,upper(AJ15)),VLOOKUP(AJ15,'Team Ratings'!$E$3:$F$22,2,FALSE),if(EXACT(AJ15,lower(AJ15)),VLOOKUP(AJ15,'Team Ratings'!$B$3:$D$22,3,FALSE)))))</f>
        <v>5</v>
      </c>
      <c r="AK37" s="221">
        <f>if(AK15="",10,if(isnumber(find("+",AK15)),-10,if(EXACT(AK15,upper(AK15)),VLOOKUP(AK15,'Team Ratings'!$E$3:$F$22,2,FALSE),if(EXACT(AK15,lower(AK15)),VLOOKUP(AK15,'Team Ratings'!$B$3:$D$22,3,FALSE)))))</f>
        <v>5</v>
      </c>
      <c r="AL37" s="221">
        <f>if(AL15="",10,if(isnumber(find("+",AL15)),-10,if(EXACT(AL15,upper(AL15)),VLOOKUP(AL15,'Team Ratings'!$E$3:$F$22,2,FALSE),if(EXACT(AL15,lower(AL15)),VLOOKUP(AL15,'Team Ratings'!$B$3:$D$22,3,FALSE)))))</f>
        <v>2</v>
      </c>
      <c r="AM37" s="221">
        <f>if(AM15="",10,if(isnumber(find("+",AM15)),-10,if(EXACT(AM15,upper(AM15)),VLOOKUP(AM15,'Team Ratings'!$E$3:$F$22,2,FALSE),if(EXACT(AM15,lower(AM15)),VLOOKUP(AM15,'Team Ratings'!$B$3:$D$22,3,FALSE)))))</f>
        <v>5</v>
      </c>
      <c r="AN37" s="221">
        <f>if(AN15="",10,if(isnumber(find("+",AN15)),-10,if(EXACT(AN15,upper(AN15)),VLOOKUP(AN15,'Team Ratings'!$E$3:$F$22,2,FALSE),if(EXACT(AN15,lower(AN15)),VLOOKUP(AN15,'Team Ratings'!$B$3:$D$22,3,FALSE)))))</f>
        <v>7</v>
      </c>
      <c r="AO37" s="221">
        <f>if(AO15="",10,if(isnumber(find("+",AO15)),-10,if(EXACT(AO15,upper(AO15)),VLOOKUP(AO15,'Team Ratings'!$E$3:$F$22,2,FALSE),if(EXACT(AO15,lower(AO15)),VLOOKUP(AO15,'Team Ratings'!$B$3:$D$22,3,FALSE)))))</f>
        <v>4</v>
      </c>
      <c r="AP37" s="221">
        <f>if(AP15="",10,if(isnumber(find("+",AP15)),-10,if(EXACT(AP15,upper(AP15)),VLOOKUP(AP15,'Team Ratings'!$E$3:$F$22,2,FALSE),if(EXACT(AP15,lower(AP15)),VLOOKUP(AP15,'Team Ratings'!$B$3:$D$22,3,FALSE)))))</f>
        <v>7</v>
      </c>
      <c r="AQ37" s="221">
        <f>if(AQ15="",10,if(isnumber(find("+",AQ15)),-10,if(EXACT(AQ15,upper(AQ15)),VLOOKUP(AQ15,'Team Ratings'!$E$3:$F$22,2,FALSE),if(EXACT(AQ15,lower(AQ15)),VLOOKUP(AQ15,'Team Ratings'!$B$3:$D$22,3,FALSE)))))</f>
        <v>4</v>
      </c>
      <c r="AR37" s="221">
        <f>if(AR15="",10,if(isnumber(find("+",AR15)),-10,if(EXACT(AR15,upper(AR15)),VLOOKUP(AR15,'Team Ratings'!$E$3:$F$22,2,FALSE),if(EXACT(AR15,lower(AR15)),VLOOKUP(AR15,'Team Ratings'!$B$3:$D$22,3,FALSE)))))</f>
        <v>5</v>
      </c>
      <c r="AS37" s="209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  <c r="BX37" s="198"/>
      <c r="BY37" s="198"/>
      <c r="BZ37" s="198"/>
      <c r="CA37" s="198"/>
      <c r="CB37" s="198"/>
      <c r="CC37" s="198"/>
      <c r="CD37" s="198"/>
    </row>
    <row r="38" hidden="1">
      <c r="A38" s="199"/>
      <c r="B38" s="199"/>
      <c r="C38" s="228"/>
      <c r="D38" s="228"/>
      <c r="E38" s="230" t="str">
        <f t="shared" si="3"/>
        <v>MUN</v>
      </c>
      <c r="F38" s="220" t="s">
        <v>135</v>
      </c>
      <c r="G38" s="221">
        <f>if(G16="",10,if(isnumber(find("+",G16)),-10,if(EXACT(G16,upper(G16)),VLOOKUP(G16,'Team Ratings'!$E$3:$F$22,2,FALSE),if(EXACT(G16,lower(G16)),VLOOKUP(G16,'Team Ratings'!$B$3:$D$22,3,FALSE)))))</f>
        <v>5</v>
      </c>
      <c r="H38" s="221">
        <f>if(H16="",10,if(isnumber(find("+",H16)),-10,if(EXACT(H16,upper(H16)),VLOOKUP(H16,'Team Ratings'!$E$3:$F$22,2,FALSE),if(EXACT(H16,lower(H16)),VLOOKUP(H16,'Team Ratings'!$B$3:$D$22,3,FALSE)))))</f>
        <v>6</v>
      </c>
      <c r="I38" s="221">
        <f>if(I16="",10,if(isnumber(find("+",I16)),-10,if(EXACT(I16,upper(I16)),VLOOKUP(I16,'Team Ratings'!$E$3:$F$22,2,FALSE),if(EXACT(I16,lower(I16)),VLOOKUP(I16,'Team Ratings'!$B$3:$D$22,3,FALSE)))))</f>
        <v>5</v>
      </c>
      <c r="J38" s="221">
        <f>if(J16="",10,if(isnumber(find("+",J16)),-10,if(EXACT(J16,upper(J16)),VLOOKUP(J16,'Team Ratings'!$E$3:$F$22,2,FALSE),if(EXACT(J16,lower(J16)),VLOOKUP(J16,'Team Ratings'!$B$3:$D$22,3,FALSE)))))</f>
        <v>7</v>
      </c>
      <c r="K38" s="221">
        <f>if(K16="",10,if(isnumber(find("+",K16)),-10,if(EXACT(K16,upper(K16)),VLOOKUP(K16,'Team Ratings'!$E$3:$F$22,2,FALSE),if(EXACT(K16,lower(K16)),VLOOKUP(K16,'Team Ratings'!$B$3:$D$22,3,FALSE)))))</f>
        <v>4</v>
      </c>
      <c r="L38" s="221">
        <f>if(L16="",10,if(isnumber(find("+",L16)),-10,if(EXACT(L16,upper(L16)),VLOOKUP(L16,'Team Ratings'!$E$3:$F$22,2,FALSE),if(EXACT(L16,lower(L16)),VLOOKUP(L16,'Team Ratings'!$B$3:$D$22,3,FALSE)))))</f>
        <v>5</v>
      </c>
      <c r="M38" s="221">
        <f>if(M16="",10,if(isnumber(find("+",M16)),-10,if(EXACT(M16,upper(M16)),VLOOKUP(M16,'Team Ratings'!$E$3:$F$22,2,FALSE),if(EXACT(M16,lower(M16)),VLOOKUP(M16,'Team Ratings'!$B$3:$D$22,3,FALSE)))))</f>
        <v>5</v>
      </c>
      <c r="N38" s="221">
        <f>if(N16="",10,if(isnumber(find("+",N16)),-10,if(EXACT(N16,upper(N16)),VLOOKUP(N16,'Team Ratings'!$E$3:$F$22,2,FALSE),if(EXACT(N16,lower(N16)),VLOOKUP(N16,'Team Ratings'!$B$3:$D$22,3,FALSE)))))</f>
        <v>3</v>
      </c>
      <c r="O38" s="221">
        <f>if(O16="",10,if(isnumber(find("+",O16)),-10,if(EXACT(O16,upper(O16)),VLOOKUP(O16,'Team Ratings'!$E$3:$F$22,2,FALSE),if(EXACT(O16,lower(O16)),VLOOKUP(O16,'Team Ratings'!$B$3:$D$22,3,FALSE)))))</f>
        <v>2</v>
      </c>
      <c r="P38" s="221">
        <f>if(P16="",10,if(isnumber(find("+",P16)),-10,if(EXACT(P16,upper(P16)),VLOOKUP(P16,'Team Ratings'!$E$3:$F$22,2,FALSE),if(EXACT(P16,lower(P16)),VLOOKUP(P16,'Team Ratings'!$B$3:$D$22,3,FALSE)))))</f>
        <v>3</v>
      </c>
      <c r="Q38" s="221">
        <f>if(Q16="",10,if(isnumber(find("+",Q16)),-10,if(EXACT(Q16,upper(Q16)),VLOOKUP(Q16,'Team Ratings'!$E$3:$F$22,2,FALSE),if(EXACT(Q16,lower(Q16)),VLOOKUP(Q16,'Team Ratings'!$B$3:$D$22,3,FALSE)))))</f>
        <v>1</v>
      </c>
      <c r="R38" s="221">
        <f>if(R16="",10,if(isnumber(find("+",R16)),-10,if(EXACT(R16,upper(R16)),VLOOKUP(R16,'Team Ratings'!$E$3:$F$22,2,FALSE),if(EXACT(R16,lower(R16)),VLOOKUP(R16,'Team Ratings'!$B$3:$D$22,3,FALSE)))))</f>
        <v>7</v>
      </c>
      <c r="S38" s="221">
        <f>if(S16="",10,if(isnumber(find("+",S16)),-10,if(EXACT(S16,upper(S16)),VLOOKUP(S16,'Team Ratings'!$E$3:$F$22,2,FALSE),if(EXACT(S16,lower(S16)),VLOOKUP(S16,'Team Ratings'!$B$3:$D$22,3,FALSE)))))</f>
        <v>1</v>
      </c>
      <c r="T38" s="221">
        <f>if(T16="",10,if(isnumber(find("+",T16)),-10,if(EXACT(T16,upper(T16)),VLOOKUP(T16,'Team Ratings'!$E$3:$F$22,2,FALSE),if(EXACT(T16,lower(T16)),VLOOKUP(T16,'Team Ratings'!$B$3:$D$22,3,FALSE)))))</f>
        <v>4</v>
      </c>
      <c r="U38" s="221">
        <f>if(U16="",10,if(isnumber(find("+",U16)),-10,if(EXACT(U16,upper(U16)),VLOOKUP(U16,'Team Ratings'!$E$3:$F$22,2,FALSE),if(EXACT(U16,lower(U16)),VLOOKUP(U16,'Team Ratings'!$B$3:$D$22,3,FALSE)))))</f>
        <v>6</v>
      </c>
      <c r="V38" s="221">
        <f>if(V16="",10,if(isnumber(find("+",V16)),-10,if(EXACT(V16,upper(V16)),VLOOKUP(V16,'Team Ratings'!$E$3:$F$22,2,FALSE),if(EXACT(V16,lower(V16)),VLOOKUP(V16,'Team Ratings'!$B$3:$D$22,3,FALSE)))))</f>
        <v>7</v>
      </c>
      <c r="W38" s="221">
        <f>if(W16="",10,if(isnumber(find("+",W16)),-10,if(EXACT(W16,upper(W16)),VLOOKUP(W16,'Team Ratings'!$E$3:$F$22,2,FALSE),if(EXACT(W16,lower(W16)),VLOOKUP(W16,'Team Ratings'!$B$3:$D$22,3,FALSE)))))</f>
        <v>7</v>
      </c>
      <c r="X38" s="221">
        <f>if(X16="",10,if(isnumber(find("+",X16)),-10,if(EXACT(X16,upper(X16)),VLOOKUP(X16,'Team Ratings'!$E$3:$F$22,2,FALSE),if(EXACT(X16,lower(X16)),VLOOKUP(X16,'Team Ratings'!$B$3:$D$22,3,FALSE)))))</f>
        <v>5</v>
      </c>
      <c r="Y38" s="221">
        <f>if(Y16="",10,if(isnumber(find("+",Y16)),-10,if(EXACT(Y16,upper(Y16)),VLOOKUP(Y16,'Team Ratings'!$E$3:$F$22,2,FALSE),if(EXACT(Y16,lower(Y16)),VLOOKUP(Y16,'Team Ratings'!$B$3:$D$22,3,FALSE)))))</f>
        <v>5</v>
      </c>
      <c r="Z38" s="221">
        <f>if(Z16="",10,if(isnumber(find("+",Z16)),-10,if(EXACT(Z16,upper(Z16)),VLOOKUP(Z16,'Team Ratings'!$E$3:$F$22,2,FALSE),if(EXACT(Z16,lower(Z16)),VLOOKUP(Z16,'Team Ratings'!$B$3:$D$22,3,FALSE)))))</f>
        <v>7</v>
      </c>
      <c r="AA38" s="221">
        <f>if(AA16="",10,if(isnumber(find("+",AA16)),-10,if(EXACT(AA16,upper(AA16)),VLOOKUP(AA16,'Team Ratings'!$E$3:$F$22,2,FALSE),if(EXACT(AA16,lower(AA16)),VLOOKUP(AA16,'Team Ratings'!$B$3:$D$22,3,FALSE)))))</f>
        <v>6</v>
      </c>
      <c r="AB38" s="221">
        <f>if(AB16="",10,if(isnumber(find("+",AB16)),-10,if(EXACT(AB16,upper(AB16)),VLOOKUP(AB16,'Team Ratings'!$E$3:$F$22,2,FALSE),if(EXACT(AB16,lower(AB16)),VLOOKUP(AB16,'Team Ratings'!$B$3:$D$22,3,FALSE)))))</f>
        <v>5</v>
      </c>
      <c r="AC38" s="221">
        <f>if(AC16="",10,if(isnumber(find("+",AC16)),-10,if(EXACT(AC16,upper(AC16)),VLOOKUP(AC16,'Team Ratings'!$E$3:$F$22,2,FALSE),if(EXACT(AC16,lower(AC16)),VLOOKUP(AC16,'Team Ratings'!$B$3:$D$22,3,FALSE)))))</f>
        <v>5</v>
      </c>
      <c r="AD38" s="221">
        <f>if(AD16="",10,if(isnumber(find("+",AD16)),-10,if(EXACT(AD16,upper(AD16)),VLOOKUP(AD16,'Team Ratings'!$E$3:$F$22,2,FALSE),if(EXACT(AD16,lower(AD16)),VLOOKUP(AD16,'Team Ratings'!$B$3:$D$22,3,FALSE)))))</f>
        <v>5</v>
      </c>
      <c r="AE38" s="221">
        <f>if(AE16="",10,if(isnumber(find("+",AE16)),-10,if(EXACT(AE16,upper(AE16)),VLOOKUP(AE16,'Team Ratings'!$E$3:$F$22,2,FALSE),if(EXACT(AE16,lower(AE16)),VLOOKUP(AE16,'Team Ratings'!$B$3:$D$22,3,FALSE)))))</f>
        <v>5</v>
      </c>
      <c r="AF38" s="221">
        <f>if(AF16="",10,if(isnumber(find("+",AF16)),-10,if(EXACT(AF16,upper(AF16)),VLOOKUP(AF16,'Team Ratings'!$E$3:$F$22,2,FALSE),if(EXACT(AF16,lower(AF16)),VLOOKUP(AF16,'Team Ratings'!$B$3:$D$22,3,FALSE)))))</f>
        <v>4</v>
      </c>
      <c r="AG38" s="221">
        <f>if(AG16="",10,if(isnumber(find("+",AG16)),-10,if(EXACT(AG16,upper(AG16)),VLOOKUP(AG16,'Team Ratings'!$E$3:$F$22,2,FALSE),if(EXACT(AG16,lower(AG16)),VLOOKUP(AG16,'Team Ratings'!$B$3:$D$22,3,FALSE)))))</f>
        <v>7</v>
      </c>
      <c r="AH38" s="221">
        <f>if(AH16="",10,if(isnumber(find("+",AH16)),-10,if(EXACT(AH16,upper(AH16)),VLOOKUP(AH16,'Team Ratings'!$E$3:$F$22,2,FALSE),if(EXACT(AH16,lower(AH16)),VLOOKUP(AH16,'Team Ratings'!$B$3:$D$22,3,FALSE)))))</f>
        <v>1</v>
      </c>
      <c r="AI38" s="221">
        <f>if(AI16="",10,if(isnumber(find("+",AI16)),-10,if(EXACT(AI16,upper(AI16)),VLOOKUP(AI16,'Team Ratings'!$E$3:$F$22,2,FALSE),if(EXACT(AI16,lower(AI16)),VLOOKUP(AI16,'Team Ratings'!$B$3:$D$22,3,FALSE)))))</f>
        <v>4</v>
      </c>
      <c r="AJ38" s="221">
        <f>if(AJ16="",10,if(isnumber(find("+",AJ16)),-10,if(EXACT(AJ16,upper(AJ16)),VLOOKUP(AJ16,'Team Ratings'!$E$3:$F$22,2,FALSE),if(EXACT(AJ16,lower(AJ16)),VLOOKUP(AJ16,'Team Ratings'!$B$3:$D$22,3,FALSE)))))</f>
        <v>1</v>
      </c>
      <c r="AK38" s="221">
        <f>if(AK16="",10,if(isnumber(find("+",AK16)),-10,if(EXACT(AK16,upper(AK16)),VLOOKUP(AK16,'Team Ratings'!$E$3:$F$22,2,FALSE),if(EXACT(AK16,lower(AK16)),VLOOKUP(AK16,'Team Ratings'!$B$3:$D$22,3,FALSE)))))</f>
        <v>3</v>
      </c>
      <c r="AL38" s="221">
        <f>if(AL16="",10,if(isnumber(find("+",AL16)),-10,if(EXACT(AL16,upper(AL16)),VLOOKUP(AL16,'Team Ratings'!$E$3:$F$22,2,FALSE),if(EXACT(AL16,lower(AL16)),VLOOKUP(AL16,'Team Ratings'!$B$3:$D$22,3,FALSE)))))</f>
        <v>4</v>
      </c>
      <c r="AM38" s="221">
        <f>if(AM16="",10,if(isnumber(find("+",AM16)),-10,if(EXACT(AM16,upper(AM16)),VLOOKUP(AM16,'Team Ratings'!$E$3:$F$22,2,FALSE),if(EXACT(AM16,lower(AM16)),VLOOKUP(AM16,'Team Ratings'!$B$3:$D$22,3,FALSE)))))</f>
        <v>7</v>
      </c>
      <c r="AN38" s="221">
        <f>if(AN16="",10,if(isnumber(find("+",AN16)),-10,if(EXACT(AN16,upper(AN16)),VLOOKUP(AN16,'Team Ratings'!$E$3:$F$22,2,FALSE),if(EXACT(AN16,lower(AN16)),VLOOKUP(AN16,'Team Ratings'!$B$3:$D$22,3,FALSE)))))</f>
        <v>3</v>
      </c>
      <c r="AO38" s="221">
        <f>if(AO16="",10,if(isnumber(find("+",AO16)),-10,if(EXACT(AO16,upper(AO16)),VLOOKUP(AO16,'Team Ratings'!$E$3:$F$22,2,FALSE),if(EXACT(AO16,lower(AO16)),VLOOKUP(AO16,'Team Ratings'!$B$3:$D$22,3,FALSE)))))</f>
        <v>7</v>
      </c>
      <c r="AP38" s="221">
        <f>if(AP16="",10,if(isnumber(find("+",AP16)),-10,if(EXACT(AP16,upper(AP16)),VLOOKUP(AP16,'Team Ratings'!$E$3:$F$22,2,FALSE),if(EXACT(AP16,lower(AP16)),VLOOKUP(AP16,'Team Ratings'!$B$3:$D$22,3,FALSE)))))</f>
        <v>5</v>
      </c>
      <c r="AQ38" s="221">
        <f>if(AQ16="",10,if(isnumber(find("+",AQ16)),-10,if(EXACT(AQ16,upper(AQ16)),VLOOKUP(AQ16,'Team Ratings'!$E$3:$F$22,2,FALSE),if(EXACT(AQ16,lower(AQ16)),VLOOKUP(AQ16,'Team Ratings'!$B$3:$D$22,3,FALSE)))))</f>
        <v>2</v>
      </c>
      <c r="AR38" s="221">
        <f>if(AR16="",10,if(isnumber(find("+",AR16)),-10,if(EXACT(AR16,upper(AR16)),VLOOKUP(AR16,'Team Ratings'!$E$3:$F$22,2,FALSE),if(EXACT(AR16,lower(AR16)),VLOOKUP(AR16,'Team Ratings'!$B$3:$D$22,3,FALSE)))))</f>
        <v>6</v>
      </c>
      <c r="AS38" s="209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</row>
    <row r="39" hidden="1">
      <c r="A39" s="199"/>
      <c r="B39" s="199"/>
      <c r="C39" s="228"/>
      <c r="D39" s="228"/>
      <c r="E39" s="230" t="str">
        <f t="shared" si="3"/>
        <v>NEW</v>
      </c>
      <c r="F39" s="220" t="s">
        <v>135</v>
      </c>
      <c r="G39" s="221">
        <f>if(G17="",10,if(isnumber(find("+",G17)),-10,if(EXACT(G17,upper(G17)),VLOOKUP(G17,'Team Ratings'!$E$3:$F$22,2,FALSE),if(EXACT(G17,lower(G17)),VLOOKUP(G17,'Team Ratings'!$B$3:$D$22,3,FALSE)))))</f>
        <v>5</v>
      </c>
      <c r="H39" s="221">
        <f>if(H17="",10,if(isnumber(find("+",H17)),-10,if(EXACT(H17,upper(H17)),VLOOKUP(H17,'Team Ratings'!$E$3:$F$22,2,FALSE),if(EXACT(H17,lower(H17)),VLOOKUP(H17,'Team Ratings'!$B$3:$D$22,3,FALSE)))))</f>
        <v>5</v>
      </c>
      <c r="I39" s="221">
        <f>if(I17="",10,if(isnumber(find("+",I17)),-10,if(EXACT(I17,upper(I17)),VLOOKUP(I17,'Team Ratings'!$E$3:$F$22,2,FALSE),if(EXACT(I17,lower(I17)),VLOOKUP(I17,'Team Ratings'!$B$3:$D$22,3,FALSE)))))</f>
        <v>5</v>
      </c>
      <c r="J39" s="221">
        <f>if(J17="",10,if(isnumber(find("+",J17)),-10,if(EXACT(J17,upper(J17)),VLOOKUP(J17,'Team Ratings'!$E$3:$F$22,2,FALSE),if(EXACT(J17,lower(J17)),VLOOKUP(J17,'Team Ratings'!$B$3:$D$22,3,FALSE)))))</f>
        <v>2</v>
      </c>
      <c r="K39" s="221">
        <f>if(K17="",10,if(isnumber(find("+",K17)),-10,if(EXACT(K17,upper(K17)),VLOOKUP(K17,'Team Ratings'!$E$3:$F$22,2,FALSE),if(EXACT(K17,lower(K17)),VLOOKUP(K17,'Team Ratings'!$B$3:$D$22,3,FALSE)))))</f>
        <v>5</v>
      </c>
      <c r="L39" s="221">
        <f>if(L17="",10,if(isnumber(find("+",L17)),-10,if(EXACT(L17,upper(L17)),VLOOKUP(L17,'Team Ratings'!$E$3:$F$22,2,FALSE),if(EXACT(L17,lower(L17)),VLOOKUP(L17,'Team Ratings'!$B$3:$D$22,3,FALSE)))))</f>
        <v>7</v>
      </c>
      <c r="M39" s="221">
        <f>if(M17="",10,if(isnumber(find("+",M17)),-10,if(EXACT(M17,upper(M17)),VLOOKUP(M17,'Team Ratings'!$E$3:$F$22,2,FALSE),if(EXACT(M17,lower(M17)),VLOOKUP(M17,'Team Ratings'!$B$3:$D$22,3,FALSE)))))</f>
        <v>5</v>
      </c>
      <c r="N39" s="221">
        <f>if(N17="",10,if(isnumber(find("+",N17)),-10,if(EXACT(N17,upper(N17)),VLOOKUP(N17,'Team Ratings'!$E$3:$F$22,2,FALSE),if(EXACT(N17,lower(N17)),VLOOKUP(N17,'Team Ratings'!$B$3:$D$22,3,FALSE)))))</f>
        <v>4</v>
      </c>
      <c r="O39" s="221">
        <f>if(O17="",10,if(isnumber(find("+",O17)),-10,if(EXACT(O17,upper(O17)),VLOOKUP(O17,'Team Ratings'!$E$3:$F$22,2,FALSE),if(EXACT(O17,lower(O17)),VLOOKUP(O17,'Team Ratings'!$B$3:$D$22,3,FALSE)))))</f>
        <v>6</v>
      </c>
      <c r="P39" s="221">
        <f>if(P17="",10,if(isnumber(find("+",P17)),-10,if(EXACT(P17,upper(P17)),VLOOKUP(P17,'Team Ratings'!$E$3:$F$22,2,FALSE),if(EXACT(P17,lower(P17)),VLOOKUP(P17,'Team Ratings'!$B$3:$D$22,3,FALSE)))))</f>
        <v>2</v>
      </c>
      <c r="Q39" s="221">
        <f>if(Q17="",10,if(isnumber(find("+",Q17)),-10,if(EXACT(Q17,upper(Q17)),VLOOKUP(Q17,'Team Ratings'!$E$3:$F$22,2,FALSE),if(EXACT(Q17,lower(Q17)),VLOOKUP(Q17,'Team Ratings'!$B$3:$D$22,3,FALSE)))))</f>
        <v>5</v>
      </c>
      <c r="R39" s="221">
        <f>if(R17="",10,if(isnumber(find("+",R17)),-10,if(EXACT(R17,upper(R17)),VLOOKUP(R17,'Team Ratings'!$E$3:$F$22,2,FALSE),if(EXACT(R17,lower(R17)),VLOOKUP(R17,'Team Ratings'!$B$3:$D$22,3,FALSE)))))</f>
        <v>7</v>
      </c>
      <c r="S39" s="221">
        <f>if(S17="",10,if(isnumber(find("+",S17)),-10,if(EXACT(S17,upper(S17)),VLOOKUP(S17,'Team Ratings'!$E$3:$F$22,2,FALSE),if(EXACT(S17,lower(S17)),VLOOKUP(S17,'Team Ratings'!$B$3:$D$22,3,FALSE)))))</f>
        <v>3</v>
      </c>
      <c r="T39" s="221">
        <f>if(T17="",10,if(isnumber(find("+",T17)),-10,if(EXACT(T17,upper(T17)),VLOOKUP(T17,'Team Ratings'!$E$3:$F$22,2,FALSE),if(EXACT(T17,lower(T17)),VLOOKUP(T17,'Team Ratings'!$B$3:$D$22,3,FALSE)))))</f>
        <v>7</v>
      </c>
      <c r="U39" s="221">
        <f>if(U17="",10,if(isnumber(find("+",U17)),-10,if(EXACT(U17,upper(U17)),VLOOKUP(U17,'Team Ratings'!$E$3:$F$22,2,FALSE),if(EXACT(U17,lower(U17)),VLOOKUP(U17,'Team Ratings'!$B$3:$D$22,3,FALSE)))))</f>
        <v>7</v>
      </c>
      <c r="V39" s="221">
        <f>if(V17="",10,if(isnumber(find("+",V17)),-10,if(EXACT(V17,upper(V17)),VLOOKUP(V17,'Team Ratings'!$E$3:$F$22,2,FALSE),if(EXACT(V17,lower(V17)),VLOOKUP(V17,'Team Ratings'!$B$3:$D$22,3,FALSE)))))</f>
        <v>3</v>
      </c>
      <c r="W39" s="221">
        <f>if(W17="",10,if(isnumber(find("+",W17)),-10,if(EXACT(W17,upper(W17)),VLOOKUP(W17,'Team Ratings'!$E$3:$F$22,2,FALSE),if(EXACT(W17,lower(W17)),VLOOKUP(W17,'Team Ratings'!$B$3:$D$22,3,FALSE)))))</f>
        <v>1</v>
      </c>
      <c r="X39" s="221">
        <f>if(X17="",10,if(isnumber(find("+",X17)),-10,if(EXACT(X17,upper(X17)),VLOOKUP(X17,'Team Ratings'!$E$3:$F$22,2,FALSE),if(EXACT(X17,lower(X17)),VLOOKUP(X17,'Team Ratings'!$B$3:$D$22,3,FALSE)))))</f>
        <v>1</v>
      </c>
      <c r="Y39" s="221">
        <f>if(Y17="",10,if(isnumber(find("+",Y17)),-10,if(EXACT(Y17,upper(Y17)),VLOOKUP(Y17,'Team Ratings'!$E$3:$F$22,2,FALSE),if(EXACT(Y17,lower(Y17)),VLOOKUP(Y17,'Team Ratings'!$B$3:$D$22,3,FALSE)))))</f>
        <v>3</v>
      </c>
      <c r="Z39" s="221">
        <f>if(Z17="",10,if(isnumber(find("+",Z17)),-10,if(EXACT(Z17,upper(Z17)),VLOOKUP(Z17,'Team Ratings'!$E$3:$F$22,2,FALSE),if(EXACT(Z17,lower(Z17)),VLOOKUP(Z17,'Team Ratings'!$B$3:$D$22,3,FALSE)))))</f>
        <v>4</v>
      </c>
      <c r="AA39" s="221">
        <f>if(AA17="",10,if(isnumber(find("+",AA17)),-10,if(EXACT(AA17,upper(AA17)),VLOOKUP(AA17,'Team Ratings'!$E$3:$F$22,2,FALSE),if(EXACT(AA17,lower(AA17)),VLOOKUP(AA17,'Team Ratings'!$B$3:$D$22,3,FALSE)))))</f>
        <v>6</v>
      </c>
      <c r="AB39" s="221">
        <f>if(AB17="",10,if(isnumber(find("+",AB17)),-10,if(EXACT(AB17,upper(AB17)),VLOOKUP(AB17,'Team Ratings'!$E$3:$F$22,2,FALSE),if(EXACT(AB17,lower(AB17)),VLOOKUP(AB17,'Team Ratings'!$B$3:$D$22,3,FALSE)))))</f>
        <v>7</v>
      </c>
      <c r="AC39" s="221">
        <f>if(AC17="",10,if(isnumber(find("+",AC17)),-10,if(EXACT(AC17,upper(AC17)),VLOOKUP(AC17,'Team Ratings'!$E$3:$F$22,2,FALSE),if(EXACT(AC17,lower(AC17)),VLOOKUP(AC17,'Team Ratings'!$B$3:$D$22,3,FALSE)))))</f>
        <v>4</v>
      </c>
      <c r="AD39" s="221">
        <f>if(AD17="",10,if(isnumber(find("+",AD17)),-10,if(EXACT(AD17,upper(AD17)),VLOOKUP(AD17,'Team Ratings'!$E$3:$F$22,2,FALSE),if(EXACT(AD17,lower(AD17)),VLOOKUP(AD17,'Team Ratings'!$B$3:$D$22,3,FALSE)))))</f>
        <v>5</v>
      </c>
      <c r="AE39" s="221">
        <f>if(AE17="",10,if(isnumber(find("+",AE17)),-10,if(EXACT(AE17,upper(AE17)),VLOOKUP(AE17,'Team Ratings'!$E$3:$F$22,2,FALSE),if(EXACT(AE17,lower(AE17)),VLOOKUP(AE17,'Team Ratings'!$B$3:$D$22,3,FALSE)))))</f>
        <v>5</v>
      </c>
      <c r="AF39" s="221">
        <f>if(AF17="",10,if(isnumber(find("+",AF17)),-10,if(EXACT(AF17,upper(AF17)),VLOOKUP(AF17,'Team Ratings'!$E$3:$F$22,2,FALSE),if(EXACT(AF17,lower(AF17)),VLOOKUP(AF17,'Team Ratings'!$B$3:$D$22,3,FALSE)))))</f>
        <v>4</v>
      </c>
      <c r="AG39" s="221">
        <f>if(AG17="",10,if(isnumber(find("+",AG17)),-10,if(EXACT(AG17,upper(AG17)),VLOOKUP(AG17,'Team Ratings'!$E$3:$F$22,2,FALSE),if(EXACT(AG17,lower(AG17)),VLOOKUP(AG17,'Team Ratings'!$B$3:$D$22,3,FALSE)))))</f>
        <v>7</v>
      </c>
      <c r="AH39" s="221">
        <f>if(AH17="",10,if(isnumber(find("+",AH17)),-10,if(EXACT(AH17,upper(AH17)),VLOOKUP(AH17,'Team Ratings'!$E$3:$F$22,2,FALSE),if(EXACT(AH17,lower(AH17)),VLOOKUP(AH17,'Team Ratings'!$B$3:$D$22,3,FALSE)))))</f>
        <v>5</v>
      </c>
      <c r="AI39" s="221">
        <f>if(AI17="",10,if(isnumber(find("+",AI17)),-10,if(EXACT(AI17,upper(AI17)),VLOOKUP(AI17,'Team Ratings'!$E$3:$F$22,2,FALSE),if(EXACT(AI17,lower(AI17)),VLOOKUP(AI17,'Team Ratings'!$B$3:$D$22,3,FALSE)))))</f>
        <v>1</v>
      </c>
      <c r="AJ39" s="221">
        <f>if(AJ17="",10,if(isnumber(find("+",AJ17)),-10,if(EXACT(AJ17,upper(AJ17)),VLOOKUP(AJ17,'Team Ratings'!$E$3:$F$22,2,FALSE),if(EXACT(AJ17,lower(AJ17)),VLOOKUP(AJ17,'Team Ratings'!$B$3:$D$22,3,FALSE)))))</f>
        <v>6</v>
      </c>
      <c r="AK39" s="221">
        <f>if(AK17="",10,if(isnumber(find("+",AK17)),-10,if(EXACT(AK17,upper(AK17)),VLOOKUP(AK17,'Team Ratings'!$E$3:$F$22,2,FALSE),if(EXACT(AK17,lower(AK17)),VLOOKUP(AK17,'Team Ratings'!$B$3:$D$22,3,FALSE)))))</f>
        <v>3</v>
      </c>
      <c r="AL39" s="221">
        <f>if(AL17="",10,if(isnumber(find("+",AL17)),-10,if(EXACT(AL17,upper(AL17)),VLOOKUP(AL17,'Team Ratings'!$E$3:$F$22,2,FALSE),if(EXACT(AL17,lower(AL17)),VLOOKUP(AL17,'Team Ratings'!$B$3:$D$22,3,FALSE)))))</f>
        <v>6</v>
      </c>
      <c r="AM39" s="221">
        <f>if(AM17="",10,if(isnumber(find("+",AM17)),-10,if(EXACT(AM17,upper(AM17)),VLOOKUP(AM17,'Team Ratings'!$E$3:$F$22,2,FALSE),if(EXACT(AM17,lower(AM17)),VLOOKUP(AM17,'Team Ratings'!$B$3:$D$22,3,FALSE)))))</f>
        <v>3</v>
      </c>
      <c r="AN39" s="221">
        <f>if(AN17="",10,if(isnumber(find("+",AN17)),-10,if(EXACT(AN17,upper(AN17)),VLOOKUP(AN17,'Team Ratings'!$E$3:$F$22,2,FALSE),if(EXACT(AN17,lower(AN17)),VLOOKUP(AN17,'Team Ratings'!$B$3:$D$22,3,FALSE)))))</f>
        <v>7</v>
      </c>
      <c r="AO39" s="221">
        <f>if(AO17="",10,if(isnumber(find("+",AO17)),-10,if(EXACT(AO17,upper(AO17)),VLOOKUP(AO17,'Team Ratings'!$E$3:$F$22,2,FALSE),if(EXACT(AO17,lower(AO17)),VLOOKUP(AO17,'Team Ratings'!$B$3:$D$22,3,FALSE)))))</f>
        <v>2</v>
      </c>
      <c r="AP39" s="221">
        <f>if(AP17="",10,if(isnumber(find("+",AP17)),-10,if(EXACT(AP17,upper(AP17)),VLOOKUP(AP17,'Team Ratings'!$E$3:$F$22,2,FALSE),if(EXACT(AP17,lower(AP17)),VLOOKUP(AP17,'Team Ratings'!$B$3:$D$22,3,FALSE)))))</f>
        <v>1</v>
      </c>
      <c r="AQ39" s="221">
        <f>if(AQ17="",10,if(isnumber(find("+",AQ17)),-10,if(EXACT(AQ17,upper(AQ17)),VLOOKUP(AQ17,'Team Ratings'!$E$3:$F$22,2,FALSE),if(EXACT(AQ17,lower(AQ17)),VLOOKUP(AQ17,'Team Ratings'!$B$3:$D$22,3,FALSE)))))</f>
        <v>4</v>
      </c>
      <c r="AR39" s="221">
        <f>if(AR17="",10,if(isnumber(find("+",AR17)),-10,if(EXACT(AR17,upper(AR17)),VLOOKUP(AR17,'Team Ratings'!$E$3:$F$22,2,FALSE),if(EXACT(AR17,lower(AR17)),VLOOKUP(AR17,'Team Ratings'!$B$3:$D$22,3,FALSE)))))</f>
        <v>5</v>
      </c>
      <c r="AS39" s="209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</row>
    <row r="40" hidden="1">
      <c r="A40" s="199"/>
      <c r="B40" s="199"/>
      <c r="C40" s="228"/>
      <c r="D40" s="228"/>
      <c r="E40" s="230" t="str">
        <f t="shared" si="3"/>
        <v>NOR</v>
      </c>
      <c r="F40" s="220" t="s">
        <v>135</v>
      </c>
      <c r="G40" s="221">
        <f>if(G18="",10,if(isnumber(find("+",G18)),-10,if(EXACT(G18,upper(G18)),VLOOKUP(G18,'Team Ratings'!$E$3:$F$22,2,FALSE),if(EXACT(G18,lower(G18)),VLOOKUP(G18,'Team Ratings'!$B$3:$D$22,3,FALSE)))))</f>
        <v>2</v>
      </c>
      <c r="H40" s="221">
        <f>if(H18="",10,if(isnumber(find("+",H18)),-10,if(EXACT(H18,upper(H18)),VLOOKUP(H18,'Team Ratings'!$E$3:$F$22,2,FALSE),if(EXACT(H18,lower(H18)),VLOOKUP(H18,'Team Ratings'!$B$3:$D$22,3,FALSE)))))</f>
        <v>1</v>
      </c>
      <c r="I40" s="221">
        <f>if(I18="",10,if(isnumber(find("+",I18)),-10,if(EXACT(I18,upper(I18)),VLOOKUP(I18,'Team Ratings'!$E$3:$F$22,2,FALSE),if(EXACT(I18,lower(I18)),VLOOKUP(I18,'Team Ratings'!$B$3:$D$22,3,FALSE)))))</f>
        <v>3</v>
      </c>
      <c r="J40" s="221">
        <f>if(J18="",10,if(isnumber(find("+",J18)),-10,if(EXACT(J18,upper(J18)),VLOOKUP(J18,'Team Ratings'!$E$3:$F$22,2,FALSE),if(EXACT(J18,lower(J18)),VLOOKUP(J18,'Team Ratings'!$B$3:$D$22,3,FALSE)))))</f>
        <v>3</v>
      </c>
      <c r="K40" s="221">
        <f>if(K18="",10,if(isnumber(find("+",K18)),-10,if(EXACT(K18,upper(K18)),VLOOKUP(K18,'Team Ratings'!$E$3:$F$22,2,FALSE),if(EXACT(K18,lower(K18)),VLOOKUP(K18,'Team Ratings'!$B$3:$D$22,3,FALSE)))))</f>
        <v>7</v>
      </c>
      <c r="L40" s="221">
        <f>if(L18="",10,if(isnumber(find("+",L18)),-10,if(EXACT(L18,upper(L18)),VLOOKUP(L18,'Team Ratings'!$E$3:$F$22,2,FALSE),if(EXACT(L18,lower(L18)),VLOOKUP(L18,'Team Ratings'!$B$3:$D$22,3,FALSE)))))</f>
        <v>4</v>
      </c>
      <c r="M40" s="221">
        <f>if(M18="",10,if(isnumber(find("+",M18)),-10,if(EXACT(M18,upper(M18)),VLOOKUP(M18,'Team Ratings'!$E$3:$F$22,2,FALSE),if(EXACT(M18,lower(M18)),VLOOKUP(M18,'Team Ratings'!$B$3:$D$22,3,FALSE)))))</f>
        <v>5</v>
      </c>
      <c r="N40" s="221">
        <f>if(N18="",10,if(isnumber(find("+",N18)),-10,if(EXACT(N18,upper(N18)),VLOOKUP(N18,'Team Ratings'!$E$3:$F$22,2,FALSE),if(EXACT(N18,lower(N18)),VLOOKUP(N18,'Team Ratings'!$B$3:$D$22,3,FALSE)))))</f>
        <v>5</v>
      </c>
      <c r="O40" s="221">
        <f>if(O18="",10,if(isnumber(find("+",O18)),-10,if(EXACT(O18,upper(O18)),VLOOKUP(O18,'Team Ratings'!$E$3:$F$22,2,FALSE),if(EXACT(O18,lower(O18)),VLOOKUP(O18,'Team Ratings'!$B$3:$D$22,3,FALSE)))))</f>
        <v>1</v>
      </c>
      <c r="P40" s="221">
        <f>if(P18="",10,if(isnumber(find("+",P18)),-10,if(EXACT(P18,upper(P18)),VLOOKUP(P18,'Team Ratings'!$E$3:$F$22,2,FALSE),if(EXACT(P18,lower(P18)),VLOOKUP(P18,'Team Ratings'!$B$3:$D$22,3,FALSE)))))</f>
        <v>5</v>
      </c>
      <c r="Q40" s="221">
        <f>if(Q18="",10,if(isnumber(find("+",Q18)),-10,if(EXACT(Q18,upper(Q18)),VLOOKUP(Q18,'Team Ratings'!$E$3:$F$22,2,FALSE),if(EXACT(Q18,lower(Q18)),VLOOKUP(Q18,'Team Ratings'!$B$3:$D$22,3,FALSE)))))</f>
        <v>7</v>
      </c>
      <c r="R40" s="221">
        <f>if(R18="",10,if(isnumber(find("+",R18)),-10,if(EXACT(R18,upper(R18)),VLOOKUP(R18,'Team Ratings'!$E$3:$F$22,2,FALSE),if(EXACT(R18,lower(R18)),VLOOKUP(R18,'Team Ratings'!$B$3:$D$22,3,FALSE)))))</f>
        <v>5</v>
      </c>
      <c r="S40" s="221">
        <f>if(S18="",10,if(isnumber(find("+",S18)),-10,if(EXACT(S18,upper(S18)),VLOOKUP(S18,'Team Ratings'!$E$3:$F$22,2,FALSE),if(EXACT(S18,lower(S18)),VLOOKUP(S18,'Team Ratings'!$B$3:$D$22,3,FALSE)))))</f>
        <v>6</v>
      </c>
      <c r="T40" s="221">
        <f>if(T18="",10,if(isnumber(find("+",T18)),-10,if(EXACT(T18,upper(T18)),VLOOKUP(T18,'Team Ratings'!$E$3:$F$22,2,FALSE),if(EXACT(T18,lower(T18)),VLOOKUP(T18,'Team Ratings'!$B$3:$D$22,3,FALSE)))))</f>
        <v>5</v>
      </c>
      <c r="U40" s="221">
        <f>if(U18="",10,if(isnumber(find("+",U18)),-10,if(EXACT(U18,upper(U18)),VLOOKUP(U18,'Team Ratings'!$E$3:$F$22,2,FALSE),if(EXACT(U18,lower(U18)),VLOOKUP(U18,'Team Ratings'!$B$3:$D$22,3,FALSE)))))</f>
        <v>3</v>
      </c>
      <c r="V40" s="221">
        <f>if(V18="",10,if(isnumber(find("+",V18)),-10,if(EXACT(V18,upper(V18)),VLOOKUP(V18,'Team Ratings'!$E$3:$F$22,2,FALSE),if(EXACT(V18,lower(V18)),VLOOKUP(V18,'Team Ratings'!$B$3:$D$22,3,FALSE)))))</f>
        <v>3</v>
      </c>
      <c r="W40" s="221">
        <f>if(W18="",10,if(isnumber(find("+",W18)),-10,if(EXACT(W18,upper(W18)),VLOOKUP(W18,'Team Ratings'!$E$3:$F$22,2,FALSE),if(EXACT(W18,lower(W18)),VLOOKUP(W18,'Team Ratings'!$B$3:$D$22,3,FALSE)))))</f>
        <v>5</v>
      </c>
      <c r="X40" s="221">
        <f>if(X18="",10,if(isnumber(find("+",X18)),-10,if(EXACT(X18,upper(X18)),VLOOKUP(X18,'Team Ratings'!$E$3:$F$22,2,FALSE),if(EXACT(X18,lower(X18)),VLOOKUP(X18,'Team Ratings'!$B$3:$D$22,3,FALSE)))))</f>
        <v>4</v>
      </c>
      <c r="Y40" s="221">
        <f>if(Y18="",10,if(isnumber(find("+",Y18)),-10,if(EXACT(Y18,upper(Y18)),VLOOKUP(Y18,'Team Ratings'!$E$3:$F$22,2,FALSE),if(EXACT(Y18,lower(Y18)),VLOOKUP(Y18,'Team Ratings'!$B$3:$D$22,3,FALSE)))))</f>
        <v>4</v>
      </c>
      <c r="Z40" s="221">
        <f>if(Z18="",10,if(isnumber(find("+",Z18)),-10,if(EXACT(Z18,upper(Z18)),VLOOKUP(Z18,'Team Ratings'!$E$3:$F$22,2,FALSE),if(EXACT(Z18,lower(Z18)),VLOOKUP(Z18,'Team Ratings'!$B$3:$D$22,3,FALSE)))))</f>
        <v>6</v>
      </c>
      <c r="AA40" s="221">
        <f>if(AA18="",10,if(isnumber(find("+",AA18)),-10,if(EXACT(AA18,upper(AA18)),VLOOKUP(AA18,'Team Ratings'!$E$3:$F$22,2,FALSE),if(EXACT(AA18,lower(AA18)),VLOOKUP(AA18,'Team Ratings'!$B$3:$D$22,3,FALSE)))))</f>
        <v>3</v>
      </c>
      <c r="AB40" s="221">
        <f>if(AB18="",10,if(isnumber(find("+",AB18)),-10,if(EXACT(AB18,upper(AB18)),VLOOKUP(AB18,'Team Ratings'!$E$3:$F$22,2,FALSE),if(EXACT(AB18,lower(AB18)),VLOOKUP(AB18,'Team Ratings'!$B$3:$D$22,3,FALSE)))))</f>
        <v>5</v>
      </c>
      <c r="AC40" s="221">
        <f>if(AC18="",10,if(isnumber(find("+",AC18)),-10,if(EXACT(AC18,upper(AC18)),VLOOKUP(AC18,'Team Ratings'!$E$3:$F$22,2,FALSE),if(EXACT(AC18,lower(AC18)),VLOOKUP(AC18,'Team Ratings'!$B$3:$D$22,3,FALSE)))))</f>
        <v>7</v>
      </c>
      <c r="AD40" s="221">
        <f>if(AD18="",10,if(isnumber(find("+",AD18)),-10,if(EXACT(AD18,upper(AD18)),VLOOKUP(AD18,'Team Ratings'!$E$3:$F$22,2,FALSE),if(EXACT(AD18,lower(AD18)),VLOOKUP(AD18,'Team Ratings'!$B$3:$D$22,3,FALSE)))))</f>
        <v>6</v>
      </c>
      <c r="AE40" s="221">
        <f>if(AE18="",10,if(isnumber(find("+",AE18)),-10,if(EXACT(AE18,upper(AE18)),VLOOKUP(AE18,'Team Ratings'!$E$3:$F$22,2,FALSE),if(EXACT(AE18,lower(AE18)),VLOOKUP(AE18,'Team Ratings'!$B$3:$D$22,3,FALSE)))))</f>
        <v>1</v>
      </c>
      <c r="AF40" s="221">
        <f>if(AF18="",10,if(isnumber(find("+",AF18)),-10,if(EXACT(AF18,upper(AF18)),VLOOKUP(AF18,'Team Ratings'!$E$3:$F$22,2,FALSE),if(EXACT(AF18,lower(AF18)),VLOOKUP(AF18,'Team Ratings'!$B$3:$D$22,3,FALSE)))))</f>
        <v>1</v>
      </c>
      <c r="AG40" s="221">
        <f>if(AG18="",10,if(isnumber(find("+",AG18)),-10,if(EXACT(AG18,upper(AG18)),VLOOKUP(AG18,'Team Ratings'!$E$3:$F$22,2,FALSE),if(EXACT(AG18,lower(AG18)),VLOOKUP(AG18,'Team Ratings'!$B$3:$D$22,3,FALSE)))))</f>
        <v>6</v>
      </c>
      <c r="AH40" s="221">
        <f>if(AH18="",10,if(isnumber(find("+",AH18)),-10,if(EXACT(AH18,upper(AH18)),VLOOKUP(AH18,'Team Ratings'!$E$3:$F$22,2,FALSE),if(EXACT(AH18,lower(AH18)),VLOOKUP(AH18,'Team Ratings'!$B$3:$D$22,3,FALSE)))))</f>
        <v>7</v>
      </c>
      <c r="AI40" s="221">
        <f>if(AI18="",10,if(isnumber(find("+",AI18)),-10,if(EXACT(AI18,upper(AI18)),VLOOKUP(AI18,'Team Ratings'!$E$3:$F$22,2,FALSE),if(EXACT(AI18,lower(AI18)),VLOOKUP(AI18,'Team Ratings'!$B$3:$D$22,3,FALSE)))))</f>
        <v>4</v>
      </c>
      <c r="AJ40" s="221">
        <f>if(AJ18="",10,if(isnumber(find("+",AJ18)),-10,if(EXACT(AJ18,upper(AJ18)),VLOOKUP(AJ18,'Team Ratings'!$E$3:$F$22,2,FALSE),if(EXACT(AJ18,lower(AJ18)),VLOOKUP(AJ18,'Team Ratings'!$B$3:$D$22,3,FALSE)))))</f>
        <v>2</v>
      </c>
      <c r="AK40" s="221">
        <f>if(AK18="",10,if(isnumber(find("+",AK18)),-10,if(EXACT(AK18,upper(AK18)),VLOOKUP(AK18,'Team Ratings'!$E$3:$F$22,2,FALSE),if(EXACT(AK18,lower(AK18)),VLOOKUP(AK18,'Team Ratings'!$B$3:$D$22,3,FALSE)))))</f>
        <v>5</v>
      </c>
      <c r="AL40" s="221">
        <f>if(AL18="",10,if(isnumber(find("+",AL18)),-10,if(EXACT(AL18,upper(AL18)),VLOOKUP(AL18,'Team Ratings'!$E$3:$F$22,2,FALSE),if(EXACT(AL18,lower(AL18)),VLOOKUP(AL18,'Team Ratings'!$B$3:$D$22,3,FALSE)))))</f>
        <v>7</v>
      </c>
      <c r="AM40" s="221">
        <f>if(AM18="",10,if(isnumber(find("+",AM18)),-10,if(EXACT(AM18,upper(AM18)),VLOOKUP(AM18,'Team Ratings'!$E$3:$F$22,2,FALSE),if(EXACT(AM18,lower(AM18)),VLOOKUP(AM18,'Team Ratings'!$B$3:$D$22,3,FALSE)))))</f>
        <v>2</v>
      </c>
      <c r="AN40" s="221">
        <f>if(AN18="",10,if(isnumber(find("+",AN18)),-10,if(EXACT(AN18,upper(AN18)),VLOOKUP(AN18,'Team Ratings'!$E$3:$F$22,2,FALSE),if(EXACT(AN18,lower(AN18)),VLOOKUP(AN18,'Team Ratings'!$B$3:$D$22,3,FALSE)))))</f>
        <v>7</v>
      </c>
      <c r="AO40" s="221">
        <f>if(AO18="",10,if(isnumber(find("+",AO18)),-10,if(EXACT(AO18,upper(AO18)),VLOOKUP(AO18,'Team Ratings'!$E$3:$F$22,2,FALSE),if(EXACT(AO18,lower(AO18)),VLOOKUP(AO18,'Team Ratings'!$B$3:$D$22,3,FALSE)))))</f>
        <v>5</v>
      </c>
      <c r="AP40" s="221">
        <f>if(AP18="",10,if(isnumber(find("+",AP18)),-10,if(EXACT(AP18,upper(AP18)),VLOOKUP(AP18,'Team Ratings'!$E$3:$F$22,2,FALSE),if(EXACT(AP18,lower(AP18)),VLOOKUP(AP18,'Team Ratings'!$B$3:$D$22,3,FALSE)))))</f>
        <v>5</v>
      </c>
      <c r="AQ40" s="221">
        <f>if(AQ18="",10,if(isnumber(find("+",AQ18)),-10,if(EXACT(AQ18,upper(AQ18)),VLOOKUP(AQ18,'Team Ratings'!$E$3:$F$22,2,FALSE),if(EXACT(AQ18,lower(AQ18)),VLOOKUP(AQ18,'Team Ratings'!$B$3:$D$22,3,FALSE)))))</f>
        <v>5</v>
      </c>
      <c r="AR40" s="221">
        <f>if(AR18="",10,if(isnumber(find("+",AR18)),-10,if(EXACT(AR18,upper(AR18)),VLOOKUP(AR18,'Team Ratings'!$E$3:$F$22,2,FALSE),if(EXACT(AR18,lower(AR18)),VLOOKUP(AR18,'Team Ratings'!$B$3:$D$22,3,FALSE)))))</f>
        <v>4</v>
      </c>
      <c r="AS40" s="209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198"/>
      <c r="CB40" s="198"/>
      <c r="CC40" s="198"/>
      <c r="CD40" s="198"/>
    </row>
    <row r="41" hidden="1">
      <c r="A41" s="199"/>
      <c r="B41" s="199"/>
      <c r="C41" s="228"/>
      <c r="D41" s="228"/>
      <c r="E41" s="230" t="str">
        <f t="shared" si="3"/>
        <v>SOU</v>
      </c>
      <c r="F41" s="220" t="s">
        <v>135</v>
      </c>
      <c r="G41" s="221">
        <f>if(G19="",10,if(isnumber(find("+",G19)),-10,if(EXACT(G19,upper(G19)),VLOOKUP(G19,'Team Ratings'!$E$3:$F$22,2,FALSE),if(EXACT(G19,lower(G19)),VLOOKUP(G19,'Team Ratings'!$B$3:$D$22,3,FALSE)))))</f>
        <v>4</v>
      </c>
      <c r="H41" s="221">
        <f>if(H19="",10,if(isnumber(find("+",H19)),-10,if(EXACT(H19,upper(H19)),VLOOKUP(H19,'Team Ratings'!$E$3:$F$22,2,FALSE),if(EXACT(H19,lower(H19)),VLOOKUP(H19,'Team Ratings'!$B$3:$D$22,3,FALSE)))))</f>
        <v>3</v>
      </c>
      <c r="I41" s="221">
        <f>if(I19="",10,if(isnumber(find("+",I19)),-10,if(EXACT(I19,upper(I19)),VLOOKUP(I19,'Team Ratings'!$E$3:$F$22,2,FALSE),if(EXACT(I19,lower(I19)),VLOOKUP(I19,'Team Ratings'!$B$3:$D$22,3,FALSE)))))</f>
        <v>5</v>
      </c>
      <c r="J41" s="221">
        <f>if(J19="",10,if(isnumber(find("+",J19)),-10,if(EXACT(J19,upper(J19)),VLOOKUP(J19,'Team Ratings'!$E$3:$F$22,2,FALSE),if(EXACT(J19,lower(J19)),VLOOKUP(J19,'Team Ratings'!$B$3:$D$22,3,FALSE)))))</f>
        <v>5</v>
      </c>
      <c r="K41" s="221">
        <f>if(K19="",10,if(isnumber(find("+",K19)),-10,if(EXACT(K19,upper(K19)),VLOOKUP(K19,'Team Ratings'!$E$3:$F$22,2,FALSE),if(EXACT(K19,lower(K19)),VLOOKUP(K19,'Team Ratings'!$B$3:$D$22,3,FALSE)))))</f>
        <v>1</v>
      </c>
      <c r="L41" s="221">
        <f>if(L19="",10,if(isnumber(find("+",L19)),-10,if(EXACT(L19,upper(L19)),VLOOKUP(L19,'Team Ratings'!$E$3:$F$22,2,FALSE),if(EXACT(L19,lower(L19)),VLOOKUP(L19,'Team Ratings'!$B$3:$D$22,3,FALSE)))))</f>
        <v>6</v>
      </c>
      <c r="M41" s="221">
        <f>if(M19="",10,if(isnumber(find("+",M19)),-10,if(EXACT(M19,upper(M19)),VLOOKUP(M19,'Team Ratings'!$E$3:$F$22,2,FALSE),if(EXACT(M19,lower(M19)),VLOOKUP(M19,'Team Ratings'!$B$3:$D$22,3,FALSE)))))</f>
        <v>1</v>
      </c>
      <c r="N41" s="221">
        <f>if(N19="",10,if(isnumber(find("+",N19)),-10,if(EXACT(N19,upper(N19)),VLOOKUP(N19,'Team Ratings'!$E$3:$F$22,2,FALSE),if(EXACT(N19,lower(N19)),VLOOKUP(N19,'Team Ratings'!$B$3:$D$22,3,FALSE)))))</f>
        <v>5</v>
      </c>
      <c r="O41" s="221">
        <f>if(O19="",10,if(isnumber(find("+",O19)),-10,if(EXACT(O19,upper(O19)),VLOOKUP(O19,'Team Ratings'!$E$3:$F$22,2,FALSE),if(EXACT(O19,lower(O19)),VLOOKUP(O19,'Team Ratings'!$B$3:$D$22,3,FALSE)))))</f>
        <v>7</v>
      </c>
      <c r="P41" s="221">
        <f>if(P19="",10,if(isnumber(find("+",P19)),-10,if(EXACT(P19,upper(P19)),VLOOKUP(P19,'Team Ratings'!$E$3:$F$22,2,FALSE),if(EXACT(P19,lower(P19)),VLOOKUP(P19,'Team Ratings'!$B$3:$D$22,3,FALSE)))))</f>
        <v>7</v>
      </c>
      <c r="Q41" s="221">
        <f>if(Q19="",10,if(isnumber(find("+",Q19)),-10,if(EXACT(Q19,upper(Q19)),VLOOKUP(Q19,'Team Ratings'!$E$3:$F$22,2,FALSE),if(EXACT(Q19,lower(Q19)),VLOOKUP(Q19,'Team Ratings'!$B$3:$D$22,3,FALSE)))))</f>
        <v>5</v>
      </c>
      <c r="R41" s="221">
        <f>if(R19="",10,if(isnumber(find("+",R19)),-10,if(EXACT(R19,upper(R19)),VLOOKUP(R19,'Team Ratings'!$E$3:$F$22,2,FALSE),if(EXACT(R19,lower(R19)),VLOOKUP(R19,'Team Ratings'!$B$3:$D$22,3,FALSE)))))</f>
        <v>7</v>
      </c>
      <c r="S41" s="221">
        <f>if(S19="",10,if(isnumber(find("+",S19)),-10,if(EXACT(S19,upper(S19)),VLOOKUP(S19,'Team Ratings'!$E$3:$F$22,2,FALSE),if(EXACT(S19,lower(S19)),VLOOKUP(S19,'Team Ratings'!$B$3:$D$22,3,FALSE)))))</f>
        <v>1</v>
      </c>
      <c r="T41" s="221">
        <f>if(T19="",10,if(isnumber(find("+",T19)),-10,if(EXACT(T19,upper(T19)),VLOOKUP(T19,'Team Ratings'!$E$3:$F$22,2,FALSE),if(EXACT(T19,lower(T19)),VLOOKUP(T19,'Team Ratings'!$B$3:$D$22,3,FALSE)))))</f>
        <v>3</v>
      </c>
      <c r="U41" s="221">
        <f>if(U19="",10,if(isnumber(find("+",U19)),-10,if(EXACT(U19,upper(U19)),VLOOKUP(U19,'Team Ratings'!$E$3:$F$22,2,FALSE),if(EXACT(U19,lower(U19)),VLOOKUP(U19,'Team Ratings'!$B$3:$D$22,3,FALSE)))))</f>
        <v>5</v>
      </c>
      <c r="V41" s="221">
        <f>if(V19="",10,if(isnumber(find("+",V19)),-10,if(EXACT(V19,upper(V19)),VLOOKUP(V19,'Team Ratings'!$E$3:$F$22,2,FALSE),if(EXACT(V19,lower(V19)),VLOOKUP(V19,'Team Ratings'!$B$3:$D$22,3,FALSE)))))</f>
        <v>3</v>
      </c>
      <c r="W41" s="221">
        <f>if(W19="",10,if(isnumber(find("+",W19)),-10,if(EXACT(W19,upper(W19)),VLOOKUP(W19,'Team Ratings'!$E$3:$F$22,2,FALSE),if(EXACT(W19,lower(W19)),VLOOKUP(W19,'Team Ratings'!$B$3:$D$22,3,FALSE)))))</f>
        <v>6</v>
      </c>
      <c r="X41" s="221">
        <f>if(X19="",10,if(isnumber(find("+",X19)),-10,if(EXACT(X19,upper(X19)),VLOOKUP(X19,'Team Ratings'!$E$3:$F$22,2,FALSE),if(EXACT(X19,lower(X19)),VLOOKUP(X19,'Team Ratings'!$B$3:$D$22,3,FALSE)))))</f>
        <v>7</v>
      </c>
      <c r="Y41" s="221">
        <f>if(Y19="",10,if(isnumber(find("+",Y19)),-10,if(EXACT(Y19,upper(Y19)),VLOOKUP(Y19,'Team Ratings'!$E$3:$F$22,2,FALSE),if(EXACT(Y19,lower(Y19)),VLOOKUP(Y19,'Team Ratings'!$B$3:$D$22,3,FALSE)))))</f>
        <v>4</v>
      </c>
      <c r="Z41" s="221">
        <f>if(Z19="",10,if(isnumber(find("+",Z19)),-10,if(EXACT(Z19,upper(Z19)),VLOOKUP(Z19,'Team Ratings'!$E$3:$F$22,2,FALSE),if(EXACT(Z19,lower(Z19)),VLOOKUP(Z19,'Team Ratings'!$B$3:$D$22,3,FALSE)))))</f>
        <v>4</v>
      </c>
      <c r="AA41" s="221">
        <f>if(AA19="",10,if(isnumber(find("+",AA19)),-10,if(EXACT(AA19,upper(AA19)),VLOOKUP(AA19,'Team Ratings'!$E$3:$F$22,2,FALSE),if(EXACT(AA19,lower(AA19)),VLOOKUP(AA19,'Team Ratings'!$B$3:$D$22,3,FALSE)))))</f>
        <v>7</v>
      </c>
      <c r="AB41" s="221">
        <f>if(AB19="",10,if(isnumber(find("+",AB19)),-10,if(EXACT(AB19,upper(AB19)),VLOOKUP(AB19,'Team Ratings'!$E$3:$F$22,2,FALSE),if(EXACT(AB19,lower(AB19)),VLOOKUP(AB19,'Team Ratings'!$B$3:$D$22,3,FALSE)))))</f>
        <v>5</v>
      </c>
      <c r="AC41" s="221">
        <f>if(AC19="",10,if(isnumber(find("+",AC19)),-10,if(EXACT(AC19,upper(AC19)),VLOOKUP(AC19,'Team Ratings'!$E$3:$F$22,2,FALSE),if(EXACT(AC19,lower(AC19)),VLOOKUP(AC19,'Team Ratings'!$B$3:$D$22,3,FALSE)))))</f>
        <v>1</v>
      </c>
      <c r="AD41" s="221">
        <f>if(AD19="",10,if(isnumber(find("+",AD19)),-10,if(EXACT(AD19,upper(AD19)),VLOOKUP(AD19,'Team Ratings'!$E$3:$F$22,2,FALSE),if(EXACT(AD19,lower(AD19)),VLOOKUP(AD19,'Team Ratings'!$B$3:$D$22,3,FALSE)))))</f>
        <v>3</v>
      </c>
      <c r="AE41" s="221">
        <f>if(AE19="",10,if(isnumber(find("+",AE19)),-10,if(EXACT(AE19,upper(AE19)),VLOOKUP(AE19,'Team Ratings'!$E$3:$F$22,2,FALSE),if(EXACT(AE19,lower(AE19)),VLOOKUP(AE19,'Team Ratings'!$B$3:$D$22,3,FALSE)))))</f>
        <v>2</v>
      </c>
      <c r="AF41" s="221">
        <f>if(AF19="",10,if(isnumber(find("+",AF19)),-10,if(EXACT(AF19,upper(AF19)),VLOOKUP(AF19,'Team Ratings'!$E$3:$F$22,2,FALSE),if(EXACT(AF19,lower(AF19)),VLOOKUP(AF19,'Team Ratings'!$B$3:$D$22,3,FALSE)))))</f>
        <v>5</v>
      </c>
      <c r="AG41" s="221">
        <f>if(AG19="",10,if(isnumber(find("+",AG19)),-10,if(EXACT(AG19,upper(AG19)),VLOOKUP(AG19,'Team Ratings'!$E$3:$F$22,2,FALSE),if(EXACT(AG19,lower(AG19)),VLOOKUP(AG19,'Team Ratings'!$B$3:$D$22,3,FALSE)))))</f>
        <v>7</v>
      </c>
      <c r="AH41" s="221">
        <f>if(AH19="",10,if(isnumber(find("+",AH19)),-10,if(EXACT(AH19,upper(AH19)),VLOOKUP(AH19,'Team Ratings'!$E$3:$F$22,2,FALSE),if(EXACT(AH19,lower(AH19)),VLOOKUP(AH19,'Team Ratings'!$B$3:$D$22,3,FALSE)))))</f>
        <v>5</v>
      </c>
      <c r="AI41" s="221">
        <f>if(AI19="",10,if(isnumber(find("+",AI19)),-10,if(EXACT(AI19,upper(AI19)),VLOOKUP(AI19,'Team Ratings'!$E$3:$F$22,2,FALSE),if(EXACT(AI19,lower(AI19)),VLOOKUP(AI19,'Team Ratings'!$B$3:$D$22,3,FALSE)))))</f>
        <v>7</v>
      </c>
      <c r="AJ41" s="221">
        <f>if(AJ19="",10,if(isnumber(find("+",AJ19)),-10,if(EXACT(AJ19,upper(AJ19)),VLOOKUP(AJ19,'Team Ratings'!$E$3:$F$22,2,FALSE),if(EXACT(AJ19,lower(AJ19)),VLOOKUP(AJ19,'Team Ratings'!$B$3:$D$22,3,FALSE)))))</f>
        <v>5</v>
      </c>
      <c r="AK41" s="221">
        <f>if(AK19="",10,if(isnumber(find("+",AK19)),-10,if(EXACT(AK19,upper(AK19)),VLOOKUP(AK19,'Team Ratings'!$E$3:$F$22,2,FALSE),if(EXACT(AK19,lower(AK19)),VLOOKUP(AK19,'Team Ratings'!$B$3:$D$22,3,FALSE)))))</f>
        <v>4</v>
      </c>
      <c r="AL41" s="221">
        <f>if(AL19="",10,if(isnumber(find("+",AL19)),-10,if(EXACT(AL19,upper(AL19)),VLOOKUP(AL19,'Team Ratings'!$E$3:$F$22,2,FALSE),if(EXACT(AL19,lower(AL19)),VLOOKUP(AL19,'Team Ratings'!$B$3:$D$22,3,FALSE)))))</f>
        <v>2</v>
      </c>
      <c r="AM41" s="221">
        <f>if(AM19="",10,if(isnumber(find("+",AM19)),-10,if(EXACT(AM19,upper(AM19)),VLOOKUP(AM19,'Team Ratings'!$E$3:$F$22,2,FALSE),if(EXACT(AM19,lower(AM19)),VLOOKUP(AM19,'Team Ratings'!$B$3:$D$22,3,FALSE)))))</f>
        <v>4</v>
      </c>
      <c r="AN41" s="221">
        <f>if(AN19="",10,if(isnumber(find("+",AN19)),-10,if(EXACT(AN19,upper(AN19)),VLOOKUP(AN19,'Team Ratings'!$E$3:$F$22,2,FALSE),if(EXACT(AN19,lower(AN19)),VLOOKUP(AN19,'Team Ratings'!$B$3:$D$22,3,FALSE)))))</f>
        <v>5</v>
      </c>
      <c r="AO41" s="221">
        <f>if(AO19="",10,if(isnumber(find("+",AO19)),-10,if(EXACT(AO19,upper(AO19)),VLOOKUP(AO19,'Team Ratings'!$E$3:$F$22,2,FALSE),if(EXACT(AO19,lower(AO19)),VLOOKUP(AO19,'Team Ratings'!$B$3:$D$22,3,FALSE)))))</f>
        <v>6</v>
      </c>
      <c r="AP41" s="221">
        <f>if(AP19="",10,if(isnumber(find("+",AP19)),-10,if(EXACT(AP19,upper(AP19)),VLOOKUP(AP19,'Team Ratings'!$E$3:$F$22,2,FALSE),if(EXACT(AP19,lower(AP19)),VLOOKUP(AP19,'Team Ratings'!$B$3:$D$22,3,FALSE)))))</f>
        <v>7</v>
      </c>
      <c r="AQ41" s="221">
        <f>if(AQ19="",10,if(isnumber(find("+",AQ19)),-10,if(EXACT(AQ19,upper(AQ19)),VLOOKUP(AQ19,'Team Ratings'!$E$3:$F$22,2,FALSE),if(EXACT(AQ19,lower(AQ19)),VLOOKUP(AQ19,'Team Ratings'!$B$3:$D$22,3,FALSE)))))</f>
        <v>2</v>
      </c>
      <c r="AR41" s="221">
        <f>if(AR19="",10,if(isnumber(find("+",AR19)),-10,if(EXACT(AR19,upper(AR19)),VLOOKUP(AR19,'Team Ratings'!$E$3:$F$22,2,FALSE),if(EXACT(AR19,lower(AR19)),VLOOKUP(AR19,'Team Ratings'!$B$3:$D$22,3,FALSE)))))</f>
        <v>3</v>
      </c>
      <c r="AS41" s="209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  <c r="BX41" s="198"/>
      <c r="BY41" s="198"/>
      <c r="BZ41" s="198"/>
      <c r="CA41" s="198"/>
      <c r="CB41" s="198"/>
      <c r="CC41" s="198"/>
      <c r="CD41" s="198"/>
    </row>
    <row r="42" hidden="1">
      <c r="A42" s="199"/>
      <c r="B42" s="199"/>
      <c r="C42" s="228"/>
      <c r="D42" s="228"/>
      <c r="E42" s="230" t="str">
        <f t="shared" si="3"/>
        <v>TOT</v>
      </c>
      <c r="F42" s="220" t="s">
        <v>135</v>
      </c>
      <c r="G42" s="221">
        <f>if(G20="",10,if(isnumber(find("+",G20)),-10,if(EXACT(G20,upper(G20)),VLOOKUP(G20,'Team Ratings'!$E$3:$F$22,2,FALSE),if(EXACT(G20,lower(G20)),VLOOKUP(G20,'Team Ratings'!$B$3:$D$22,3,FALSE)))))</f>
        <v>1</v>
      </c>
      <c r="H42" s="221">
        <f>if(H20="",10,if(isnumber(find("+",H20)),-10,if(EXACT(H20,upper(H20)),VLOOKUP(H20,'Team Ratings'!$E$3:$F$22,2,FALSE),if(EXACT(H20,lower(H20)),VLOOKUP(H20,'Team Ratings'!$B$3:$D$22,3,FALSE)))))</f>
        <v>5</v>
      </c>
      <c r="I42" s="221">
        <f>if(I20="",10,if(isnumber(find("+",I20)),-10,if(EXACT(I20,upper(I20)),VLOOKUP(I20,'Team Ratings'!$E$3:$F$22,2,FALSE),if(EXACT(I20,lower(I20)),VLOOKUP(I20,'Team Ratings'!$B$3:$D$22,3,FALSE)))))</f>
        <v>7</v>
      </c>
      <c r="J42" s="221">
        <f>if(J20="",10,if(isnumber(find("+",J20)),-10,if(EXACT(J20,upper(J20)),VLOOKUP(J20,'Team Ratings'!$E$3:$F$22,2,FALSE),if(EXACT(J20,lower(J20)),VLOOKUP(J20,'Team Ratings'!$B$3:$D$22,3,FALSE)))))</f>
        <v>6</v>
      </c>
      <c r="K42" s="221">
        <f>if(K20="",10,if(isnumber(find("+",K20)),-10,if(EXACT(K20,upper(K20)),VLOOKUP(K20,'Team Ratings'!$E$3:$F$22,2,FALSE),if(EXACT(K20,lower(K20)),VLOOKUP(K20,'Team Ratings'!$B$3:$D$22,3,FALSE)))))</f>
        <v>2</v>
      </c>
      <c r="L42" s="221">
        <f>if(L20="",10,if(isnumber(find("+",L20)),-10,if(EXACT(L20,upper(L20)),VLOOKUP(L20,'Team Ratings'!$E$3:$F$22,2,FALSE),if(EXACT(L20,lower(L20)),VLOOKUP(L20,'Team Ratings'!$B$3:$D$22,3,FALSE)))))</f>
        <v>3</v>
      </c>
      <c r="M42" s="221">
        <f>if(M20="",10,if(isnumber(find("+",M20)),-10,if(EXACT(M20,upper(M20)),VLOOKUP(M20,'Team Ratings'!$E$3:$F$22,2,FALSE),if(EXACT(M20,lower(M20)),VLOOKUP(M20,'Team Ratings'!$B$3:$D$22,3,FALSE)))))</f>
        <v>5</v>
      </c>
      <c r="N42" s="221">
        <f>if(N20="",10,if(isnumber(find("+",N20)),-10,if(EXACT(N20,upper(N20)),VLOOKUP(N20,'Team Ratings'!$E$3:$F$22,2,FALSE),if(EXACT(N20,lower(N20)),VLOOKUP(N20,'Team Ratings'!$B$3:$D$22,3,FALSE)))))</f>
        <v>5</v>
      </c>
      <c r="O42" s="221">
        <f>if(O20="",10,if(isnumber(find("+",O20)),-10,if(EXACT(O20,upper(O20)),VLOOKUP(O20,'Team Ratings'!$E$3:$F$22,2,FALSE),if(EXACT(O20,lower(O20)),VLOOKUP(O20,'Team Ratings'!$B$3:$D$22,3,FALSE)))))</f>
        <v>4</v>
      </c>
      <c r="P42" s="221">
        <f>if(P20="",10,if(isnumber(find("+",P20)),-10,if(EXACT(P20,upper(P20)),VLOOKUP(P20,'Team Ratings'!$E$3:$F$22,2,FALSE),if(EXACT(P20,lower(P20)),VLOOKUP(P20,'Team Ratings'!$B$3:$D$22,3,FALSE)))))</f>
        <v>3</v>
      </c>
      <c r="Q42" s="221">
        <f>if(Q20="",10,if(isnumber(find("+",Q20)),-10,if(EXACT(Q20,upper(Q20)),VLOOKUP(Q20,'Team Ratings'!$E$3:$F$22,2,FALSE),if(EXACT(Q20,lower(Q20)),VLOOKUP(Q20,'Team Ratings'!$B$3:$D$22,3,FALSE)))))</f>
        <v>4</v>
      </c>
      <c r="R42" s="221">
        <f>if(R20="",10,if(isnumber(find("+",R20)),-10,if(EXACT(R20,upper(R20)),VLOOKUP(R20,'Team Ratings'!$E$3:$F$22,2,FALSE),if(EXACT(R20,lower(R20)),VLOOKUP(R20,'Team Ratings'!$B$3:$D$22,3,FALSE)))))</f>
        <v>5</v>
      </c>
      <c r="S42" s="221">
        <f>if(S20="",10,if(isnumber(find("+",S20)),-10,if(EXACT(S20,upper(S20)),VLOOKUP(S20,'Team Ratings'!$E$3:$F$22,2,FALSE),if(EXACT(S20,lower(S20)),VLOOKUP(S20,'Team Ratings'!$B$3:$D$22,3,FALSE)))))</f>
        <v>5</v>
      </c>
      <c r="T42" s="221">
        <f>if(T20="",10,if(isnumber(find("+",T20)),-10,if(EXACT(T20,upper(T20)),VLOOKUP(T20,'Team Ratings'!$E$3:$F$22,2,FALSE),if(EXACT(T20,lower(T20)),VLOOKUP(T20,'Team Ratings'!$B$3:$D$22,3,FALSE)))))</f>
        <v>7</v>
      </c>
      <c r="U42" s="221">
        <f>if(U20="",10,if(isnumber(find("+",U20)),-10,if(EXACT(U20,upper(U20)),VLOOKUP(U20,'Team Ratings'!$E$3:$F$22,2,FALSE),if(EXACT(U20,lower(U20)),VLOOKUP(U20,'Team Ratings'!$B$3:$D$22,3,FALSE)))))</f>
        <v>7</v>
      </c>
      <c r="V42" s="221">
        <f>if(V20="",10,if(isnumber(find("+",V20)),-10,if(EXACT(V20,upper(V20)),VLOOKUP(V20,'Team Ratings'!$E$3:$F$22,2,FALSE),if(EXACT(V20,lower(V20)),VLOOKUP(V20,'Team Ratings'!$B$3:$D$22,3,FALSE)))))</f>
        <v>5</v>
      </c>
      <c r="W42" s="221">
        <f>if(W20="",10,if(isnumber(find("+",W20)),-10,if(EXACT(W20,upper(W20)),VLOOKUP(W20,'Team Ratings'!$E$3:$F$22,2,FALSE),if(EXACT(W20,lower(W20)),VLOOKUP(W20,'Team Ratings'!$B$3:$D$22,3,FALSE)))))</f>
        <v>3</v>
      </c>
      <c r="X42" s="221">
        <f>if(X20="",10,if(isnumber(find("+",X20)),-10,if(EXACT(X20,upper(X20)),VLOOKUP(X20,'Team Ratings'!$E$3:$F$22,2,FALSE),if(EXACT(X20,lower(X20)),VLOOKUP(X20,'Team Ratings'!$B$3:$D$22,3,FALSE)))))</f>
        <v>2</v>
      </c>
      <c r="Y42" s="221">
        <f>if(Y20="",10,if(isnumber(find("+",Y20)),-10,if(EXACT(Y20,upper(Y20)),VLOOKUP(Y20,'Team Ratings'!$E$3:$F$22,2,FALSE),if(EXACT(Y20,lower(Y20)),VLOOKUP(Y20,'Team Ratings'!$B$3:$D$22,3,FALSE)))))</f>
        <v>6</v>
      </c>
      <c r="Z42" s="221">
        <f>if(Z20="",10,if(isnumber(find("+",Z20)),-10,if(EXACT(Z20,upper(Z20)),VLOOKUP(Z20,'Team Ratings'!$E$3:$F$22,2,FALSE),if(EXACT(Z20,lower(Z20)),VLOOKUP(Z20,'Team Ratings'!$B$3:$D$22,3,FALSE)))))</f>
        <v>6</v>
      </c>
      <c r="AA42" s="221">
        <f>if(AA20="",10,if(isnumber(find("+",AA20)),-10,if(EXACT(AA20,upper(AA20)),VLOOKUP(AA20,'Team Ratings'!$E$3:$F$22,2,FALSE),if(EXACT(AA20,lower(AA20)),VLOOKUP(AA20,'Team Ratings'!$B$3:$D$22,3,FALSE)))))</f>
        <v>7</v>
      </c>
      <c r="AB42" s="221">
        <f>if(AB20="",10,if(isnumber(find("+",AB20)),-10,if(EXACT(AB20,upper(AB20)),VLOOKUP(AB20,'Team Ratings'!$E$3:$F$22,2,FALSE),if(EXACT(AB20,lower(AB20)),VLOOKUP(AB20,'Team Ratings'!$B$3:$D$22,3,FALSE)))))</f>
        <v>4</v>
      </c>
      <c r="AC42" s="221">
        <f>if(AC20="",10,if(isnumber(find("+",AC20)),-10,if(EXACT(AC20,upper(AC20)),VLOOKUP(AC20,'Team Ratings'!$E$3:$F$22,2,FALSE),if(EXACT(AC20,lower(AC20)),VLOOKUP(AC20,'Team Ratings'!$B$3:$D$22,3,FALSE)))))</f>
        <v>1</v>
      </c>
      <c r="AD42" s="221">
        <f>if(AD20="",10,if(isnumber(find("+",AD20)),-10,if(EXACT(AD20,upper(AD20)),VLOOKUP(AD20,'Team Ratings'!$E$3:$F$22,2,FALSE),if(EXACT(AD20,lower(AD20)),VLOOKUP(AD20,'Team Ratings'!$B$3:$D$22,3,FALSE)))))</f>
        <v>5</v>
      </c>
      <c r="AE42" s="221">
        <f>if(AE20="",10,if(isnumber(find("+",AE20)),-10,if(EXACT(AE20,upper(AE20)),VLOOKUP(AE20,'Team Ratings'!$E$3:$F$22,2,FALSE),if(EXACT(AE20,lower(AE20)),VLOOKUP(AE20,'Team Ratings'!$B$3:$D$22,3,FALSE)))))</f>
        <v>6</v>
      </c>
      <c r="AF42" s="221">
        <f>if(AF20="",10,if(isnumber(find("+",AF20)),-10,if(EXACT(AF20,upper(AF20)),VLOOKUP(AF20,'Team Ratings'!$E$3:$F$22,2,FALSE),if(EXACT(AF20,lower(AF20)),VLOOKUP(AF20,'Team Ratings'!$B$3:$D$22,3,FALSE)))))</f>
        <v>1</v>
      </c>
      <c r="AG42" s="221">
        <f>if(AG20="",10,if(isnumber(find("+",AG20)),-10,if(EXACT(AG20,upper(AG20)),VLOOKUP(AG20,'Team Ratings'!$E$3:$F$22,2,FALSE),if(EXACT(AG20,lower(AG20)),VLOOKUP(AG20,'Team Ratings'!$B$3:$D$22,3,FALSE)))))</f>
        <v>4</v>
      </c>
      <c r="AH42" s="221">
        <f>if(AH20="",10,if(isnumber(find("+",AH20)),-10,if(EXACT(AH20,upper(AH20)),VLOOKUP(AH20,'Team Ratings'!$E$3:$F$22,2,FALSE),if(EXACT(AH20,lower(AH20)),VLOOKUP(AH20,'Team Ratings'!$B$3:$D$22,3,FALSE)))))</f>
        <v>5</v>
      </c>
      <c r="AI42" s="221">
        <f>if(AI20="",10,if(isnumber(find("+",AI20)),-10,if(EXACT(AI20,upper(AI20)),VLOOKUP(AI20,'Team Ratings'!$E$3:$F$22,2,FALSE),if(EXACT(AI20,lower(AI20)),VLOOKUP(AI20,'Team Ratings'!$B$3:$D$22,3,FALSE)))))</f>
        <v>2</v>
      </c>
      <c r="AJ42" s="221">
        <f>if(AJ20="",10,if(isnumber(find("+",AJ20)),-10,if(EXACT(AJ20,upper(AJ20)),VLOOKUP(AJ20,'Team Ratings'!$E$3:$F$22,2,FALSE),if(EXACT(AJ20,lower(AJ20)),VLOOKUP(AJ20,'Team Ratings'!$B$3:$D$22,3,FALSE)))))</f>
        <v>5</v>
      </c>
      <c r="AK42" s="221">
        <f>if(AK20="",10,if(isnumber(find("+",AK20)),-10,if(EXACT(AK20,upper(AK20)),VLOOKUP(AK20,'Team Ratings'!$E$3:$F$22,2,FALSE),if(EXACT(AK20,lower(AK20)),VLOOKUP(AK20,'Team Ratings'!$B$3:$D$22,3,FALSE)))))</f>
        <v>7</v>
      </c>
      <c r="AL42" s="221">
        <f>if(AL20="",10,if(isnumber(find("+",AL20)),-10,if(EXACT(AL20,upper(AL20)),VLOOKUP(AL20,'Team Ratings'!$E$3:$F$22,2,FALSE),if(EXACT(AL20,lower(AL20)),VLOOKUP(AL20,'Team Ratings'!$B$3:$D$22,3,FALSE)))))</f>
        <v>5</v>
      </c>
      <c r="AM42" s="221">
        <f>if(AM20="",10,if(isnumber(find("+",AM20)),-10,if(EXACT(AM20,upper(AM20)),VLOOKUP(AM20,'Team Ratings'!$E$3:$F$22,2,FALSE),if(EXACT(AM20,lower(AM20)),VLOOKUP(AM20,'Team Ratings'!$B$3:$D$22,3,FALSE)))))</f>
        <v>5</v>
      </c>
      <c r="AN42" s="221">
        <f>if(AN20="",10,if(isnumber(find("+",AN20)),-10,if(EXACT(AN20,upper(AN20)),VLOOKUP(AN20,'Team Ratings'!$E$3:$F$22,2,FALSE),if(EXACT(AN20,lower(AN20)),VLOOKUP(AN20,'Team Ratings'!$B$3:$D$22,3,FALSE)))))</f>
        <v>7</v>
      </c>
      <c r="AO42" s="221">
        <f>if(AO20="",10,if(isnumber(find("+",AO20)),-10,if(EXACT(AO20,upper(AO20)),VLOOKUP(AO20,'Team Ratings'!$E$3:$F$22,2,FALSE),if(EXACT(AO20,lower(AO20)),VLOOKUP(AO20,'Team Ratings'!$B$3:$D$22,3,FALSE)))))</f>
        <v>3</v>
      </c>
      <c r="AP42" s="221">
        <f>if(AP20="",10,if(isnumber(find("+",AP20)),-10,if(EXACT(AP20,upper(AP20)),VLOOKUP(AP20,'Team Ratings'!$E$3:$F$22,2,FALSE),if(EXACT(AP20,lower(AP20)),VLOOKUP(AP20,'Team Ratings'!$B$3:$D$22,3,FALSE)))))</f>
        <v>1</v>
      </c>
      <c r="AQ42" s="221">
        <f>if(AQ20="",10,if(isnumber(find("+",AQ20)),-10,if(EXACT(AQ20,upper(AQ20)),VLOOKUP(AQ20,'Team Ratings'!$E$3:$F$22,2,FALSE),if(EXACT(AQ20,lower(AQ20)),VLOOKUP(AQ20,'Team Ratings'!$B$3:$D$22,3,FALSE)))))</f>
        <v>7</v>
      </c>
      <c r="AR42" s="221">
        <f>if(AR20="",10,if(isnumber(find("+",AR20)),-10,if(EXACT(AR20,upper(AR20)),VLOOKUP(AR20,'Team Ratings'!$E$3:$F$22,2,FALSE),if(EXACT(AR20,lower(AR20)),VLOOKUP(AR20,'Team Ratings'!$B$3:$D$22,3,FALSE)))))</f>
        <v>7</v>
      </c>
      <c r="AS42" s="209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98"/>
      <c r="BI42" s="198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  <c r="BX42" s="198"/>
      <c r="BY42" s="198"/>
      <c r="BZ42" s="198"/>
      <c r="CA42" s="198"/>
      <c r="CB42" s="198"/>
      <c r="CC42" s="198"/>
      <c r="CD42" s="198"/>
    </row>
    <row r="43" hidden="1">
      <c r="A43" s="199"/>
      <c r="B43" s="199"/>
      <c r="C43" s="228"/>
      <c r="D43" s="228"/>
      <c r="E43" s="230" t="str">
        <f t="shared" si="3"/>
        <v>WAT</v>
      </c>
      <c r="F43" s="220" t="s">
        <v>135</v>
      </c>
      <c r="G43" s="221">
        <f>if(G21="",10,if(isnumber(find("+",G21)),-10,if(EXACT(G21,upper(G21)),VLOOKUP(G21,'Team Ratings'!$E$3:$F$22,2,FALSE),if(EXACT(G21,lower(G21)),VLOOKUP(G21,'Team Ratings'!$B$3:$D$22,3,FALSE)))))</f>
        <v>5</v>
      </c>
      <c r="H43" s="221">
        <f>if(H21="",10,if(isnumber(find("+",H21)),-10,if(EXACT(H21,upper(H21)),VLOOKUP(H21,'Team Ratings'!$E$3:$F$22,2,FALSE),if(EXACT(H21,lower(H21)),VLOOKUP(H21,'Team Ratings'!$B$3:$D$22,3,FALSE)))))</f>
        <v>5</v>
      </c>
      <c r="I43" s="221">
        <f>if(I21="",10,if(isnumber(find("+",I21)),-10,if(EXACT(I21,upper(I21)),VLOOKUP(I21,'Team Ratings'!$E$3:$F$22,2,FALSE),if(EXACT(I21,lower(I21)),VLOOKUP(I21,'Team Ratings'!$B$3:$D$22,3,FALSE)))))</f>
        <v>3</v>
      </c>
      <c r="J43" s="221">
        <f>if(J21="",10,if(isnumber(find("+",J21)),-10,if(EXACT(J21,upper(J21)),VLOOKUP(J21,'Team Ratings'!$E$3:$F$22,2,FALSE),if(EXACT(J21,lower(J21)),VLOOKUP(J21,'Team Ratings'!$B$3:$D$22,3,FALSE)))))</f>
        <v>6</v>
      </c>
      <c r="K43" s="221">
        <f>if(K21="",10,if(isnumber(find("+",K21)),-10,if(EXACT(K21,upper(K21)),VLOOKUP(K21,'Team Ratings'!$E$3:$F$22,2,FALSE),if(EXACT(K21,lower(K21)),VLOOKUP(K21,'Team Ratings'!$B$3:$D$22,3,FALSE)))))</f>
        <v>7</v>
      </c>
      <c r="L43" s="221">
        <f>if(L21="",10,if(isnumber(find("+",L21)),-10,if(EXACT(L21,upper(L21)),VLOOKUP(L21,'Team Ratings'!$E$3:$F$22,2,FALSE),if(EXACT(L21,lower(L21)),VLOOKUP(L21,'Team Ratings'!$B$3:$D$22,3,FALSE)))))</f>
        <v>7</v>
      </c>
      <c r="M43" s="221">
        <f>if(M21="",10,if(isnumber(find("+",M21)),-10,if(EXACT(M21,upper(M21)),VLOOKUP(M21,'Team Ratings'!$E$3:$F$22,2,FALSE),if(EXACT(M21,lower(M21)),VLOOKUP(M21,'Team Ratings'!$B$3:$D$22,3,FALSE)))))</f>
        <v>4</v>
      </c>
      <c r="N43" s="221">
        <f>if(N21="",10,if(isnumber(find("+",N21)),-10,if(EXACT(N21,upper(N21)),VLOOKUP(N21,'Team Ratings'!$E$3:$F$22,2,FALSE),if(EXACT(N21,lower(N21)),VLOOKUP(N21,'Team Ratings'!$B$3:$D$22,3,FALSE)))))</f>
        <v>2</v>
      </c>
      <c r="O43" s="221">
        <f>if(O21="",10,if(isnumber(find("+",O21)),-10,if(EXACT(O21,upper(O21)),VLOOKUP(O21,'Team Ratings'!$E$3:$F$22,2,FALSE),if(EXACT(O21,lower(O21)),VLOOKUP(O21,'Team Ratings'!$B$3:$D$22,3,FALSE)))))</f>
        <v>4</v>
      </c>
      <c r="P43" s="221">
        <f>if(P21="",10,if(isnumber(find("+",P21)),-10,if(EXACT(P21,upper(P21)),VLOOKUP(P21,'Team Ratings'!$E$3:$F$22,2,FALSE),if(EXACT(P21,lower(P21)),VLOOKUP(P21,'Team Ratings'!$B$3:$D$22,3,FALSE)))))</f>
        <v>5</v>
      </c>
      <c r="Q43" s="221">
        <f>if(Q21="",10,if(isnumber(find("+",Q21)),-10,if(EXACT(Q21,upper(Q21)),VLOOKUP(Q21,'Team Ratings'!$E$3:$F$22,2,FALSE),if(EXACT(Q21,lower(Q21)),VLOOKUP(Q21,'Team Ratings'!$B$3:$D$22,3,FALSE)))))</f>
        <v>3</v>
      </c>
      <c r="R43" s="221">
        <f>if(R21="",10,if(isnumber(find("+",R21)),-10,if(EXACT(R21,upper(R21)),VLOOKUP(R21,'Team Ratings'!$E$3:$F$22,2,FALSE),if(EXACT(R21,lower(R21)),VLOOKUP(R21,'Team Ratings'!$B$3:$D$22,3,FALSE)))))</f>
        <v>3</v>
      </c>
      <c r="S43" s="221">
        <f>if(S21="",10,if(isnumber(find("+",S21)),-10,if(EXACT(S21,upper(S21)),VLOOKUP(S21,'Team Ratings'!$E$3:$F$22,2,FALSE),if(EXACT(S21,lower(S21)),VLOOKUP(S21,'Team Ratings'!$B$3:$D$22,3,FALSE)))))</f>
        <v>3</v>
      </c>
      <c r="T43" s="221">
        <f>if(T21="",10,if(isnumber(find("+",T21)),-10,if(EXACT(T21,upper(T21)),VLOOKUP(T21,'Team Ratings'!$E$3:$F$22,2,FALSE),if(EXACT(T21,lower(T21)),VLOOKUP(T21,'Team Ratings'!$B$3:$D$22,3,FALSE)))))</f>
        <v>2</v>
      </c>
      <c r="U43" s="221">
        <f>if(U21="",10,if(isnumber(find("+",U21)),-10,if(EXACT(U21,upper(U21)),VLOOKUP(U21,'Team Ratings'!$E$3:$F$22,2,FALSE),if(EXACT(U21,lower(U21)),VLOOKUP(U21,'Team Ratings'!$B$3:$D$22,3,FALSE)))))</f>
        <v>1</v>
      </c>
      <c r="V43" s="221">
        <f>if(V21="",10,if(isnumber(find("+",V21)),-10,if(EXACT(V21,upper(V21)),VLOOKUP(V21,'Team Ratings'!$E$3:$F$22,2,FALSE),if(EXACT(V21,lower(V21)),VLOOKUP(V21,'Team Ratings'!$B$3:$D$22,3,FALSE)))))</f>
        <v>7</v>
      </c>
      <c r="W43" s="221">
        <f>if(W21="",10,if(isnumber(find("+",W21)),-10,if(EXACT(W21,upper(W21)),VLOOKUP(W21,'Team Ratings'!$E$3:$F$22,2,FALSE),if(EXACT(W21,lower(W21)),VLOOKUP(W21,'Team Ratings'!$B$3:$D$22,3,FALSE)))))</f>
        <v>5</v>
      </c>
      <c r="X43" s="221">
        <f>if(X21="",10,if(isnumber(find("+",X21)),-10,if(EXACT(X21,upper(X21)),VLOOKUP(X21,'Team Ratings'!$E$3:$F$22,2,FALSE),if(EXACT(X21,lower(X21)),VLOOKUP(X21,'Team Ratings'!$B$3:$D$22,3,FALSE)))))</f>
        <v>6</v>
      </c>
      <c r="Y43" s="221">
        <f>if(Y21="",10,if(isnumber(find("+",Y21)),-10,if(EXACT(Y21,upper(Y21)),VLOOKUP(Y21,'Team Ratings'!$E$3:$F$22,2,FALSE),if(EXACT(Y21,lower(Y21)),VLOOKUP(Y21,'Team Ratings'!$B$3:$D$22,3,FALSE)))))</f>
        <v>5</v>
      </c>
      <c r="Z43" s="221">
        <f>if(Z21="",10,if(isnumber(find("+",Z21)),-10,if(EXACT(Z21,upper(Z21)),VLOOKUP(Z21,'Team Ratings'!$E$3:$F$22,2,FALSE),if(EXACT(Z21,lower(Z21)),VLOOKUP(Z21,'Team Ratings'!$B$3:$D$22,3,FALSE)))))</f>
        <v>5</v>
      </c>
      <c r="AA43" s="221">
        <f>if(AA21="",10,if(isnumber(find("+",AA21)),-10,if(EXACT(AA21,upper(AA21)),VLOOKUP(AA21,'Team Ratings'!$E$3:$F$22,2,FALSE),if(EXACT(AA21,lower(AA21)),VLOOKUP(AA21,'Team Ratings'!$B$3:$D$22,3,FALSE)))))</f>
        <v>4</v>
      </c>
      <c r="AB43" s="221">
        <f>if(AB21="",10,if(isnumber(find("+",AB21)),-10,if(EXACT(AB21,upper(AB21)),VLOOKUP(AB21,'Team Ratings'!$E$3:$F$22,2,FALSE),if(EXACT(AB21,lower(AB21)),VLOOKUP(AB21,'Team Ratings'!$B$3:$D$22,3,FALSE)))))</f>
        <v>5</v>
      </c>
      <c r="AC43" s="221">
        <f>if(AC21="",10,if(isnumber(find("+",AC21)),-10,if(EXACT(AC21,upper(AC21)),VLOOKUP(AC21,'Team Ratings'!$E$3:$F$22,2,FALSE),if(EXACT(AC21,lower(AC21)),VLOOKUP(AC21,'Team Ratings'!$B$3:$D$22,3,FALSE)))))</f>
        <v>7</v>
      </c>
      <c r="AD43" s="221">
        <f>if(AD21="",10,if(isnumber(find("+",AD21)),-10,if(EXACT(AD21,upper(AD21)),VLOOKUP(AD21,'Team Ratings'!$E$3:$F$22,2,FALSE),if(EXACT(AD21,lower(AD21)),VLOOKUP(AD21,'Team Ratings'!$B$3:$D$22,3,FALSE)))))</f>
        <v>4</v>
      </c>
      <c r="AE43" s="221">
        <f>if(AE21="",10,if(isnumber(find("+",AE21)),-10,if(EXACT(AE21,upper(AE21)),VLOOKUP(AE21,'Team Ratings'!$E$3:$F$22,2,FALSE),if(EXACT(AE21,lower(AE21)),VLOOKUP(AE21,'Team Ratings'!$B$3:$D$22,3,FALSE)))))</f>
        <v>5</v>
      </c>
      <c r="AF43" s="221">
        <f>if(AF21="",10,if(isnumber(find("+",AF21)),-10,if(EXACT(AF21,upper(AF21)),VLOOKUP(AF21,'Team Ratings'!$E$3:$F$22,2,FALSE),if(EXACT(AF21,lower(AF21)),VLOOKUP(AF21,'Team Ratings'!$B$3:$D$22,3,FALSE)))))</f>
        <v>5</v>
      </c>
      <c r="AG43" s="221">
        <f>if(AG21="",10,if(isnumber(find("+",AG21)),-10,if(EXACT(AG21,upper(AG21)),VLOOKUP(AG21,'Team Ratings'!$E$3:$F$22,2,FALSE),if(EXACT(AG21,lower(AG21)),VLOOKUP(AG21,'Team Ratings'!$B$3:$D$22,3,FALSE)))))</f>
        <v>2</v>
      </c>
      <c r="AH43" s="221">
        <f>if(AH21="",10,if(isnumber(find("+",AH21)),-10,if(EXACT(AH21,upper(AH21)),VLOOKUP(AH21,'Team Ratings'!$E$3:$F$22,2,FALSE),if(EXACT(AH21,lower(AH21)),VLOOKUP(AH21,'Team Ratings'!$B$3:$D$22,3,FALSE)))))</f>
        <v>4</v>
      </c>
      <c r="AI43" s="221">
        <f>if(AI21="",10,if(isnumber(find("+",AI21)),-10,if(EXACT(AI21,upper(AI21)),VLOOKUP(AI21,'Team Ratings'!$E$3:$F$22,2,FALSE),if(EXACT(AI21,lower(AI21)),VLOOKUP(AI21,'Team Ratings'!$B$3:$D$22,3,FALSE)))))</f>
        <v>6</v>
      </c>
      <c r="AJ43" s="221">
        <f>if(AJ21="",10,if(isnumber(find("+",AJ21)),-10,if(EXACT(AJ21,upper(AJ21)),VLOOKUP(AJ21,'Team Ratings'!$E$3:$F$22,2,FALSE),if(EXACT(AJ21,lower(AJ21)),VLOOKUP(AJ21,'Team Ratings'!$B$3:$D$22,3,FALSE)))))</f>
        <v>5</v>
      </c>
      <c r="AK43" s="221">
        <f>if(AK21="",10,if(isnumber(find("+",AK21)),-10,if(EXACT(AK21,upper(AK21)),VLOOKUP(AK21,'Team Ratings'!$E$3:$F$22,2,FALSE),if(EXACT(AK21,lower(AK21)),VLOOKUP(AK21,'Team Ratings'!$B$3:$D$22,3,FALSE)))))</f>
        <v>1</v>
      </c>
      <c r="AL43" s="221">
        <f>if(AL21="",10,if(isnumber(find("+",AL21)),-10,if(EXACT(AL21,upper(AL21)),VLOOKUP(AL21,'Team Ratings'!$E$3:$F$22,2,FALSE),if(EXACT(AL21,lower(AL21)),VLOOKUP(AL21,'Team Ratings'!$B$3:$D$22,3,FALSE)))))</f>
        <v>5</v>
      </c>
      <c r="AM43" s="221">
        <f>if(AM21="",10,if(isnumber(find("+",AM21)),-10,if(EXACT(AM21,upper(AM21)),VLOOKUP(AM21,'Team Ratings'!$E$3:$F$22,2,FALSE),if(EXACT(AM21,lower(AM21)),VLOOKUP(AM21,'Team Ratings'!$B$3:$D$22,3,FALSE)))))</f>
        <v>7</v>
      </c>
      <c r="AN43" s="221">
        <f>if(AN21="",10,if(isnumber(find("+",AN21)),-10,if(EXACT(AN21,upper(AN21)),VLOOKUP(AN21,'Team Ratings'!$E$3:$F$22,2,FALSE),if(EXACT(AN21,lower(AN21)),VLOOKUP(AN21,'Team Ratings'!$B$3:$D$22,3,FALSE)))))</f>
        <v>1</v>
      </c>
      <c r="AO43" s="221">
        <f>if(AO21="",10,if(isnumber(find("+",AO21)),-10,if(EXACT(AO21,upper(AO21)),VLOOKUP(AO21,'Team Ratings'!$E$3:$F$22,2,FALSE),if(EXACT(AO21,lower(AO21)),VLOOKUP(AO21,'Team Ratings'!$B$3:$D$22,3,FALSE)))))</f>
        <v>7</v>
      </c>
      <c r="AP43" s="221">
        <f>if(AP21="",10,if(isnumber(find("+",AP21)),-10,if(EXACT(AP21,upper(AP21)),VLOOKUP(AP21,'Team Ratings'!$E$3:$F$22,2,FALSE),if(EXACT(AP21,lower(AP21)),VLOOKUP(AP21,'Team Ratings'!$B$3:$D$22,3,FALSE)))))</f>
        <v>6</v>
      </c>
      <c r="AQ43" s="221">
        <f>if(AQ21="",10,if(isnumber(find("+",AQ21)),-10,if(EXACT(AQ21,upper(AQ21)),VLOOKUP(AQ21,'Team Ratings'!$E$3:$F$22,2,FALSE),if(EXACT(AQ21,lower(AQ21)),VLOOKUP(AQ21,'Team Ratings'!$B$3:$D$22,3,FALSE)))))</f>
        <v>3</v>
      </c>
      <c r="AR43" s="221">
        <f>if(AR21="",10,if(isnumber(find("+",AR21)),-10,if(EXACT(AR21,upper(AR21)),VLOOKUP(AR21,'Team Ratings'!$E$3:$F$22,2,FALSE),if(EXACT(AR21,lower(AR21)),VLOOKUP(AR21,'Team Ratings'!$B$3:$D$22,3,FALSE)))))</f>
        <v>1</v>
      </c>
      <c r="AS43" s="209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  <c r="BX43" s="198"/>
      <c r="BY43" s="198"/>
      <c r="BZ43" s="198"/>
      <c r="CA43" s="198"/>
      <c r="CB43" s="198"/>
      <c r="CC43" s="198"/>
      <c r="CD43" s="198"/>
    </row>
    <row r="44" hidden="1">
      <c r="A44" s="199"/>
      <c r="B44" s="199"/>
      <c r="C44" s="228"/>
      <c r="D44" s="228"/>
      <c r="E44" s="230" t="str">
        <f t="shared" si="3"/>
        <v>WHU</v>
      </c>
      <c r="F44" s="220" t="s">
        <v>135</v>
      </c>
      <c r="G44" s="221">
        <f>if(G22="",10,if(isnumber(find("+",G22)),-10,if(EXACT(G22,upper(G22)),VLOOKUP(G22,'Team Ratings'!$E$3:$F$22,2,FALSE),if(EXACT(G22,lower(G22)),VLOOKUP(G22,'Team Ratings'!$B$3:$D$22,3,FALSE)))))</f>
        <v>5</v>
      </c>
      <c r="H44" s="221">
        <f>if(H22="",10,if(isnumber(find("+",H22)),-10,if(EXACT(H22,upper(H22)),VLOOKUP(H22,'Team Ratings'!$E$3:$F$22,2,FALSE),if(EXACT(H22,lower(H22)),VLOOKUP(H22,'Team Ratings'!$B$3:$D$22,3,FALSE)))))</f>
        <v>3</v>
      </c>
      <c r="I44" s="221">
        <f>if(I22="",10,if(isnumber(find("+",I22)),-10,if(EXACT(I22,upper(I22)),VLOOKUP(I22,'Team Ratings'!$E$3:$F$22,2,FALSE),if(EXACT(I22,lower(I22)),VLOOKUP(I22,'Team Ratings'!$B$3:$D$22,3,FALSE)))))</f>
        <v>6</v>
      </c>
      <c r="J44" s="221">
        <f>if(J22="",10,if(isnumber(find("+",J22)),-10,if(EXACT(J22,upper(J22)),VLOOKUP(J22,'Team Ratings'!$E$3:$F$22,2,FALSE),if(EXACT(J22,lower(J22)),VLOOKUP(J22,'Team Ratings'!$B$3:$D$22,3,FALSE)))))</f>
        <v>6</v>
      </c>
      <c r="K44" s="221">
        <f>if(K22="",10,if(isnumber(find("+",K22)),-10,if(EXACT(K22,upper(K22)),VLOOKUP(K22,'Team Ratings'!$E$3:$F$22,2,FALSE),if(EXACT(K22,lower(K22)),VLOOKUP(K22,'Team Ratings'!$B$3:$D$22,3,FALSE)))))</f>
        <v>3</v>
      </c>
      <c r="L44" s="221">
        <f>if(L22="",10,if(isnumber(find("+",L22)),-10,if(EXACT(L22,upper(L22)),VLOOKUP(L22,'Team Ratings'!$E$3:$F$22,2,FALSE),if(EXACT(L22,lower(L22)),VLOOKUP(L22,'Team Ratings'!$B$3:$D$22,3,FALSE)))))</f>
        <v>4</v>
      </c>
      <c r="M44" s="221">
        <f>if(M22="",10,if(isnumber(find("+",M22)),-10,if(EXACT(M22,upper(M22)),VLOOKUP(M22,'Team Ratings'!$E$3:$F$22,2,FALSE),if(EXACT(M22,lower(M22)),VLOOKUP(M22,'Team Ratings'!$B$3:$D$22,3,FALSE)))))</f>
        <v>7</v>
      </c>
      <c r="N44" s="221">
        <f>if(N22="",10,if(isnumber(find("+",N22)),-10,if(EXACT(N22,upper(N22)),VLOOKUP(N22,'Team Ratings'!$E$3:$F$22,2,FALSE),if(EXACT(N22,lower(N22)),VLOOKUP(N22,'Team Ratings'!$B$3:$D$22,3,FALSE)))))</f>
        <v>4</v>
      </c>
      <c r="O44" s="221">
        <f>if(O22="",10,if(isnumber(find("+",O22)),-10,if(EXACT(O22,upper(O22)),VLOOKUP(O22,'Team Ratings'!$E$3:$F$22,2,FALSE),if(EXACT(O22,lower(O22)),VLOOKUP(O22,'Team Ratings'!$B$3:$D$22,3,FALSE)))))</f>
        <v>4</v>
      </c>
      <c r="P44" s="221">
        <f>if(P22="",10,if(isnumber(find("+",P22)),-10,if(EXACT(P22,upper(P22)),VLOOKUP(P22,'Team Ratings'!$E$3:$F$22,2,FALSE),if(EXACT(P22,lower(P22)),VLOOKUP(P22,'Team Ratings'!$B$3:$D$22,3,FALSE)))))</f>
        <v>5</v>
      </c>
      <c r="Q44" s="221">
        <f>if(Q22="",10,if(isnumber(find("+",Q22)),-10,if(EXACT(Q22,upper(Q22)),VLOOKUP(Q22,'Team Ratings'!$E$3:$F$22,2,FALSE),if(EXACT(Q22,lower(Q22)),VLOOKUP(Q22,'Team Ratings'!$B$3:$D$22,3,FALSE)))))</f>
        <v>2</v>
      </c>
      <c r="R44" s="221">
        <f>if(R22="",10,if(isnumber(find("+",R22)),-10,if(EXACT(R22,upper(R22)),VLOOKUP(R22,'Team Ratings'!$E$3:$F$22,2,FALSE),if(EXACT(R22,lower(R22)),VLOOKUP(R22,'Team Ratings'!$B$3:$D$22,3,FALSE)))))</f>
        <v>5</v>
      </c>
      <c r="S44" s="221">
        <f>if(S22="",10,if(isnumber(find("+",S22)),-10,if(EXACT(S22,upper(S22)),VLOOKUP(S22,'Team Ratings'!$E$3:$F$22,2,FALSE),if(EXACT(S22,lower(S22)),VLOOKUP(S22,'Team Ratings'!$B$3:$D$22,3,FALSE)))))</f>
        <v>1</v>
      </c>
      <c r="T44" s="221">
        <f>if(T22="",10,if(isnumber(find("+",T22)),-10,if(EXACT(T22,upper(T22)),VLOOKUP(T22,'Team Ratings'!$E$3:$F$22,2,FALSE),if(EXACT(T22,lower(T22)),VLOOKUP(T22,'Team Ratings'!$B$3:$D$22,3,FALSE)))))</f>
        <v>5</v>
      </c>
      <c r="U44" s="221">
        <f>if(U22="",10,if(isnumber(find("+",U22)),-10,if(EXACT(U22,upper(U22)),VLOOKUP(U22,'Team Ratings'!$E$3:$F$22,2,FALSE),if(EXACT(U22,lower(U22)),VLOOKUP(U22,'Team Ratings'!$B$3:$D$22,3,FALSE)))))</f>
        <v>2</v>
      </c>
      <c r="V44" s="221">
        <f>if(V22="",10,if(isnumber(find("+",V22)),-10,if(EXACT(V22,upper(V22)),VLOOKUP(V22,'Team Ratings'!$E$3:$F$22,2,FALSE),if(EXACT(V22,lower(V22)),VLOOKUP(V22,'Team Ratings'!$B$3:$D$22,3,FALSE)))))</f>
        <v>5</v>
      </c>
      <c r="W44" s="221">
        <f>if(W22="",10,if(isnumber(find("+",W22)),-10,if(EXACT(W22,upper(W22)),VLOOKUP(W22,'Team Ratings'!$E$3:$F$22,2,FALSE),if(EXACT(W22,lower(W22)),VLOOKUP(W22,'Team Ratings'!$B$3:$D$22,3,FALSE)))))</f>
        <v>3</v>
      </c>
      <c r="X44" s="221">
        <f>if(X22="",10,if(isnumber(find("+",X22)),-10,if(EXACT(X22,upper(X22)),VLOOKUP(X22,'Team Ratings'!$E$3:$F$22,2,FALSE),if(EXACT(X22,lower(X22)),VLOOKUP(X22,'Team Ratings'!$B$3:$D$22,3,FALSE)))))</f>
        <v>7</v>
      </c>
      <c r="Y44" s="221">
        <f>if(Y22="",10,if(isnumber(find("+",Y22)),-10,if(EXACT(Y22,upper(Y22)),VLOOKUP(Y22,'Team Ratings'!$E$3:$F$22,2,FALSE),if(EXACT(Y22,lower(Y22)),VLOOKUP(Y22,'Team Ratings'!$B$3:$D$22,3,FALSE)))))</f>
        <v>5</v>
      </c>
      <c r="Z44" s="221">
        <f>if(Z22="",10,if(isnumber(find("+",Z22)),-10,if(EXACT(Z22,upper(Z22)),VLOOKUP(Z22,'Team Ratings'!$E$3:$F$22,2,FALSE),if(EXACT(Z22,lower(Z22)),VLOOKUP(Z22,'Team Ratings'!$B$3:$D$22,3,FALSE)))))</f>
        <v>7</v>
      </c>
      <c r="AA44" s="221">
        <f>if(AA22="",10,if(isnumber(find("+",AA22)),-10,if(EXACT(AA22,upper(AA22)),VLOOKUP(AA22,'Team Ratings'!$E$3:$F$22,2,FALSE),if(EXACT(AA22,lower(AA22)),VLOOKUP(AA22,'Team Ratings'!$B$3:$D$22,3,FALSE)))))</f>
        <v>6</v>
      </c>
      <c r="AB44" s="221">
        <f>if(AB22="",10,if(isnumber(find("+",AB22)),-10,if(EXACT(AB22,upper(AB22)),VLOOKUP(AB22,'Team Ratings'!$E$3:$F$22,2,FALSE),if(EXACT(AB22,lower(AB22)),VLOOKUP(AB22,'Team Ratings'!$B$3:$D$22,3,FALSE)))))</f>
        <v>5</v>
      </c>
      <c r="AC44" s="221">
        <f>if(AC22="",10,if(isnumber(find("+",AC22)),-10,if(EXACT(AC22,upper(AC22)),VLOOKUP(AC22,'Team Ratings'!$E$3:$F$22,2,FALSE),if(EXACT(AC22,lower(AC22)),VLOOKUP(AC22,'Team Ratings'!$B$3:$D$22,3,FALSE)))))</f>
        <v>2</v>
      </c>
      <c r="AD44" s="221">
        <f>if(AD22="",10,if(isnumber(find("+",AD22)),-10,if(EXACT(AD22,upper(AD22)),VLOOKUP(AD22,'Team Ratings'!$E$3:$F$22,2,FALSE),if(EXACT(AD22,lower(AD22)),VLOOKUP(AD22,'Team Ratings'!$B$3:$D$22,3,FALSE)))))</f>
        <v>7</v>
      </c>
      <c r="AE44" s="221">
        <f>if(AE22="",10,if(isnumber(find("+",AE22)),-10,if(EXACT(AE22,upper(AE22)),VLOOKUP(AE22,'Team Ratings'!$E$3:$F$22,2,FALSE),if(EXACT(AE22,lower(AE22)),VLOOKUP(AE22,'Team Ratings'!$B$3:$D$22,3,FALSE)))))</f>
        <v>3</v>
      </c>
      <c r="AF44" s="221">
        <f>if(AF22="",10,if(isnumber(find("+",AF22)),-10,if(EXACT(AF22,upper(AF22)),VLOOKUP(AF22,'Team Ratings'!$E$3:$F$22,2,FALSE),if(EXACT(AF22,lower(AF22)),VLOOKUP(AF22,'Team Ratings'!$B$3:$D$22,3,FALSE)))))</f>
        <v>7</v>
      </c>
      <c r="AG44" s="221">
        <f>if(AG22="",10,if(isnumber(find("+",AG22)),-10,if(EXACT(AG22,upper(AG22)),VLOOKUP(AG22,'Team Ratings'!$E$3:$F$22,2,FALSE),if(EXACT(AG22,lower(AG22)),VLOOKUP(AG22,'Team Ratings'!$B$3:$D$22,3,FALSE)))))</f>
        <v>6</v>
      </c>
      <c r="AH44" s="221">
        <f>if(AH22="",10,if(isnumber(find("+",AH22)),-10,if(EXACT(AH22,upper(AH22)),VLOOKUP(AH22,'Team Ratings'!$E$3:$F$22,2,FALSE),if(EXACT(AH22,lower(AH22)),VLOOKUP(AH22,'Team Ratings'!$B$3:$D$22,3,FALSE)))))</f>
        <v>1</v>
      </c>
      <c r="AI44" s="221">
        <f>if(AI22="",10,if(isnumber(find("+",AI22)),-10,if(EXACT(AI22,upper(AI22)),VLOOKUP(AI22,'Team Ratings'!$E$3:$F$22,2,FALSE),if(EXACT(AI22,lower(AI22)),VLOOKUP(AI22,'Team Ratings'!$B$3:$D$22,3,FALSE)))))</f>
        <v>5</v>
      </c>
      <c r="AJ44" s="221">
        <f>if(AJ22="",10,if(isnumber(find("+",AJ22)),-10,if(EXACT(AJ22,upper(AJ22)),VLOOKUP(AJ22,'Team Ratings'!$E$3:$F$22,2,FALSE),if(EXACT(AJ22,lower(AJ22)),VLOOKUP(AJ22,'Team Ratings'!$B$3:$D$22,3,FALSE)))))</f>
        <v>3</v>
      </c>
      <c r="AK44" s="221">
        <f>if(AK22="",10,if(isnumber(find("+",AK22)),-10,if(EXACT(AK22,upper(AK22)),VLOOKUP(AK22,'Team Ratings'!$E$3:$F$22,2,FALSE),if(EXACT(AK22,lower(AK22)),VLOOKUP(AK22,'Team Ratings'!$B$3:$D$22,3,FALSE)))))</f>
        <v>5</v>
      </c>
      <c r="AL44" s="221">
        <f>if(AL22="",10,if(isnumber(find("+",AL22)),-10,if(EXACT(AL22,upper(AL22)),VLOOKUP(AL22,'Team Ratings'!$E$3:$F$22,2,FALSE),if(EXACT(AL22,lower(AL22)),VLOOKUP(AL22,'Team Ratings'!$B$3:$D$22,3,FALSE)))))</f>
        <v>7</v>
      </c>
      <c r="AM44" s="221">
        <f>if(AM22="",10,if(isnumber(find("+",AM22)),-10,if(EXACT(AM22,upper(AM22)),VLOOKUP(AM22,'Team Ratings'!$E$3:$F$22,2,FALSE),if(EXACT(AM22,lower(AM22)),VLOOKUP(AM22,'Team Ratings'!$B$3:$D$22,3,FALSE)))))</f>
        <v>7</v>
      </c>
      <c r="AN44" s="221">
        <f>if(AN22="",10,if(isnumber(find("+",AN22)),-10,if(EXACT(AN22,upper(AN22)),VLOOKUP(AN22,'Team Ratings'!$E$3:$F$22,2,FALSE),if(EXACT(AN22,lower(AN22)),VLOOKUP(AN22,'Team Ratings'!$B$3:$D$22,3,FALSE)))))</f>
        <v>1</v>
      </c>
      <c r="AO44" s="221">
        <f>if(AO22="",10,if(isnumber(find("+",AO22)),-10,if(EXACT(AO22,upper(AO22)),VLOOKUP(AO22,'Team Ratings'!$E$3:$F$22,2,FALSE),if(EXACT(AO22,lower(AO22)),VLOOKUP(AO22,'Team Ratings'!$B$3:$D$22,3,FALSE)))))</f>
        <v>4</v>
      </c>
      <c r="AP44" s="221">
        <f>if(AP22="",10,if(isnumber(find("+",AP22)),-10,if(EXACT(AP22,upper(AP22)),VLOOKUP(AP22,'Team Ratings'!$E$3:$F$22,2,FALSE),if(EXACT(AP22,lower(AP22)),VLOOKUP(AP22,'Team Ratings'!$B$3:$D$22,3,FALSE)))))</f>
        <v>7</v>
      </c>
      <c r="AQ44" s="221">
        <f>if(AQ22="",10,if(isnumber(find("+",AQ22)),-10,if(EXACT(AQ22,upper(AQ22)),VLOOKUP(AQ22,'Team Ratings'!$E$3:$F$22,2,FALSE),if(EXACT(AQ22,lower(AQ22)),VLOOKUP(AQ22,'Team Ratings'!$B$3:$D$22,3,FALSE)))))</f>
        <v>1</v>
      </c>
      <c r="AR44" s="221">
        <f>if(AR22="",10,if(isnumber(find("+",AR22)),-10,if(EXACT(AR22,upper(AR22)),VLOOKUP(AR22,'Team Ratings'!$E$3:$F$22,2,FALSE),if(EXACT(AR22,lower(AR22)),VLOOKUP(AR22,'Team Ratings'!$B$3:$D$22,3,FALSE)))))</f>
        <v>5</v>
      </c>
      <c r="AS44" s="209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  <c r="BX44" s="198"/>
      <c r="BY44" s="198"/>
      <c r="BZ44" s="198"/>
      <c r="CA44" s="198"/>
      <c r="CB44" s="198"/>
      <c r="CC44" s="198"/>
      <c r="CD44" s="198"/>
    </row>
    <row r="45" hidden="1">
      <c r="A45" s="199"/>
      <c r="B45" s="199"/>
      <c r="C45" s="228"/>
      <c r="D45" s="228"/>
      <c r="E45" s="231" t="str">
        <f t="shared" si="3"/>
        <v>WOL</v>
      </c>
      <c r="F45" s="220" t="s">
        <v>135</v>
      </c>
      <c r="G45" s="221">
        <f>if(G23="",10,if(isnumber(find("+",G23)),-10,if(EXACT(G23,upper(G23)),VLOOKUP(G23,'Team Ratings'!$E$3:$F$22,2,FALSE),if(EXACT(G23,lower(G23)),VLOOKUP(G23,'Team Ratings'!$B$3:$D$22,3,FALSE)))))</f>
        <v>3</v>
      </c>
      <c r="H45" s="221">
        <f>if(H23="",10,if(isnumber(find("+",H23)),-10,if(EXACT(H23,upper(H23)),VLOOKUP(H23,'Team Ratings'!$E$3:$F$22,2,FALSE),if(EXACT(H23,lower(H23)),VLOOKUP(H23,'Team Ratings'!$B$3:$D$22,3,FALSE)))))</f>
        <v>4</v>
      </c>
      <c r="I45" s="221">
        <f>if(I23="",10,if(isnumber(find("+",I23)),-10,if(EXACT(I23,upper(I23)),VLOOKUP(I23,'Team Ratings'!$E$3:$F$22,2,FALSE),if(EXACT(I23,lower(I23)),VLOOKUP(I23,'Team Ratings'!$B$3:$D$22,3,FALSE)))))</f>
        <v>3</v>
      </c>
      <c r="J45" s="221">
        <f>if(J23="",10,if(isnumber(find("+",J23)),-10,if(EXACT(J23,upper(J23)),VLOOKUP(J23,'Team Ratings'!$E$3:$F$22,2,FALSE),if(EXACT(J23,lower(J23)),VLOOKUP(J23,'Team Ratings'!$B$3:$D$22,3,FALSE)))))</f>
        <v>7</v>
      </c>
      <c r="K45" s="221">
        <f>if(K23="",10,if(isnumber(find("+",K23)),-10,if(EXACT(K23,upper(K23)),VLOOKUP(K23,'Team Ratings'!$E$3:$F$22,2,FALSE),if(EXACT(K23,lower(K23)),VLOOKUP(K23,'Team Ratings'!$B$3:$D$22,3,FALSE)))))</f>
        <v>7</v>
      </c>
      <c r="L45" s="221">
        <f>if(L23="",10,if(isnumber(find("+",L23)),-10,if(EXACT(L23,upper(L23)),VLOOKUP(L23,'Team Ratings'!$E$3:$F$22,2,FALSE),if(EXACT(L23,lower(L23)),VLOOKUP(L23,'Team Ratings'!$B$3:$D$22,3,FALSE)))))</f>
        <v>6</v>
      </c>
      <c r="M45" s="221">
        <f>if(M23="",10,if(isnumber(find("+",M23)),-10,if(EXACT(M23,upper(M23)),VLOOKUP(M23,'Team Ratings'!$E$3:$F$22,2,FALSE),if(EXACT(M23,lower(M23)),VLOOKUP(M23,'Team Ratings'!$B$3:$D$22,3,FALSE)))))</f>
        <v>7</v>
      </c>
      <c r="N45" s="221">
        <f>if(N23="",10,if(isnumber(find("+",N23)),-10,if(EXACT(N23,upper(N23)),VLOOKUP(N23,'Team Ratings'!$E$3:$F$22,2,FALSE),if(EXACT(N23,lower(N23)),VLOOKUP(N23,'Team Ratings'!$B$3:$D$22,3,FALSE)))))</f>
        <v>5</v>
      </c>
      <c r="O45" s="221">
        <f>if(O23="",10,if(isnumber(find("+",O23)),-10,if(EXACT(O23,upper(O23)),VLOOKUP(O23,'Team Ratings'!$E$3:$F$22,2,FALSE),if(EXACT(O23,lower(O23)),VLOOKUP(O23,'Team Ratings'!$B$3:$D$22,3,FALSE)))))</f>
        <v>4</v>
      </c>
      <c r="P45" s="221">
        <f>if(P23="",10,if(isnumber(find("+",P23)),-10,if(EXACT(P23,upper(P23)),VLOOKUP(P23,'Team Ratings'!$E$3:$F$22,2,FALSE),if(EXACT(P23,lower(P23)),VLOOKUP(P23,'Team Ratings'!$B$3:$D$22,3,FALSE)))))</f>
        <v>5</v>
      </c>
      <c r="Q45" s="221">
        <f>if(Q23="",10,if(isnumber(find("+",Q23)),-10,if(EXACT(Q23,upper(Q23)),VLOOKUP(Q23,'Team Ratings'!$E$3:$F$22,2,FALSE),if(EXACT(Q23,lower(Q23)),VLOOKUP(Q23,'Team Ratings'!$B$3:$D$22,3,FALSE)))))</f>
        <v>6</v>
      </c>
      <c r="R45" s="221">
        <f>if(R23="",10,if(isnumber(find("+",R23)),-10,if(EXACT(R23,upper(R23)),VLOOKUP(R23,'Team Ratings'!$E$3:$F$22,2,FALSE),if(EXACT(R23,lower(R23)),VLOOKUP(R23,'Team Ratings'!$B$3:$D$22,3,FALSE)))))</f>
        <v>5</v>
      </c>
      <c r="S45" s="221">
        <f>if(S23="",10,if(isnumber(find("+",S23)),-10,if(EXACT(S23,upper(S23)),VLOOKUP(S23,'Team Ratings'!$E$3:$F$22,2,FALSE),if(EXACT(S23,lower(S23)),VLOOKUP(S23,'Team Ratings'!$B$3:$D$22,3,FALSE)))))</f>
        <v>7</v>
      </c>
      <c r="T45" s="221">
        <f>if(T23="",10,if(isnumber(find("+",T23)),-10,if(EXACT(T23,upper(T23)),VLOOKUP(T23,'Team Ratings'!$E$3:$F$22,2,FALSE),if(EXACT(T23,lower(T23)),VLOOKUP(T23,'Team Ratings'!$B$3:$D$22,3,FALSE)))))</f>
        <v>7</v>
      </c>
      <c r="U45" s="221">
        <f>if(U23="",10,if(isnumber(find("+",U23)),-10,if(EXACT(U23,upper(U23)),VLOOKUP(U23,'Team Ratings'!$E$3:$F$22,2,FALSE),if(EXACT(U23,lower(U23)),VLOOKUP(U23,'Team Ratings'!$B$3:$D$22,3,FALSE)))))</f>
        <v>2</v>
      </c>
      <c r="V45" s="221">
        <f>if(V23="",10,if(isnumber(find("+",V23)),-10,if(EXACT(V23,upper(V23)),VLOOKUP(V23,'Team Ratings'!$E$3:$F$22,2,FALSE),if(EXACT(V23,lower(V23)),VLOOKUP(V23,'Team Ratings'!$B$3:$D$22,3,FALSE)))))</f>
        <v>1</v>
      </c>
      <c r="W45" s="221">
        <f>if(W23="",10,if(isnumber(find("+",W23)),-10,if(EXACT(W23,upper(W23)),VLOOKUP(W23,'Team Ratings'!$E$3:$F$22,2,FALSE),if(EXACT(W23,lower(W23)),VLOOKUP(W23,'Team Ratings'!$B$3:$D$22,3,FALSE)))))</f>
        <v>5</v>
      </c>
      <c r="X45" s="221">
        <f>if(X23="",10,if(isnumber(find("+",X23)),-10,if(EXACT(X23,upper(X23)),VLOOKUP(X23,'Team Ratings'!$E$3:$F$22,2,FALSE),if(EXACT(X23,lower(X23)),VLOOKUP(X23,'Team Ratings'!$B$3:$D$22,3,FALSE)))))</f>
        <v>2</v>
      </c>
      <c r="Y45" s="221">
        <f>if(Y23="",10,if(isnumber(find("+",Y23)),-10,if(EXACT(Y23,upper(Y23)),VLOOKUP(Y23,'Team Ratings'!$E$3:$F$22,2,FALSE),if(EXACT(Y23,lower(Y23)),VLOOKUP(Y23,'Team Ratings'!$B$3:$D$22,3,FALSE)))))</f>
        <v>7</v>
      </c>
      <c r="Z45" s="221">
        <f>if(Z23="",10,if(isnumber(find("+",Z23)),-10,if(EXACT(Z23,upper(Z23)),VLOOKUP(Z23,'Team Ratings'!$E$3:$F$22,2,FALSE),if(EXACT(Z23,lower(Z23)),VLOOKUP(Z23,'Team Ratings'!$B$3:$D$22,3,FALSE)))))</f>
        <v>3</v>
      </c>
      <c r="AA45" s="221">
        <f>if(AA23="",10,if(isnumber(find("+",AA23)),-10,if(EXACT(AA23,upper(AA23)),VLOOKUP(AA23,'Team Ratings'!$E$3:$F$22,2,FALSE),if(EXACT(AA23,lower(AA23)),VLOOKUP(AA23,'Team Ratings'!$B$3:$D$22,3,FALSE)))))</f>
        <v>2</v>
      </c>
      <c r="AB45" s="221">
        <f>if(AB23="",10,if(isnumber(find("+",AB23)),-10,if(EXACT(AB23,upper(AB23)),VLOOKUP(AB23,'Team Ratings'!$E$3:$F$22,2,FALSE),if(EXACT(AB23,lower(AB23)),VLOOKUP(AB23,'Team Ratings'!$B$3:$D$22,3,FALSE)))))</f>
        <v>5</v>
      </c>
      <c r="AC45" s="221">
        <f>if(AC23="",10,if(isnumber(find("+",AC23)),-10,if(EXACT(AC23,upper(AC23)),VLOOKUP(AC23,'Team Ratings'!$E$3:$F$22,2,FALSE),if(EXACT(AC23,lower(AC23)),VLOOKUP(AC23,'Team Ratings'!$B$3:$D$22,3,FALSE)))))</f>
        <v>7</v>
      </c>
      <c r="AD45" s="221">
        <f>if(AD23="",10,if(isnumber(find("+",AD23)),-10,if(EXACT(AD23,upper(AD23)),VLOOKUP(AD23,'Team Ratings'!$E$3:$F$22,2,FALSE),if(EXACT(AD23,lower(AD23)),VLOOKUP(AD23,'Team Ratings'!$B$3:$D$22,3,FALSE)))))</f>
        <v>4</v>
      </c>
      <c r="AE45" s="221">
        <f>if(AE23="",10,if(isnumber(find("+",AE23)),-10,if(EXACT(AE23,upper(AE23)),VLOOKUP(AE23,'Team Ratings'!$E$3:$F$22,2,FALSE),if(EXACT(AE23,lower(AE23)),VLOOKUP(AE23,'Team Ratings'!$B$3:$D$22,3,FALSE)))))</f>
        <v>3</v>
      </c>
      <c r="AF45" s="221">
        <f>if(AF23="",10,if(isnumber(find("+",AF23)),-10,if(EXACT(AF23,upper(AF23)),VLOOKUP(AF23,'Team Ratings'!$E$3:$F$22,2,FALSE),if(EXACT(AF23,lower(AF23)),VLOOKUP(AF23,'Team Ratings'!$B$3:$D$22,3,FALSE)))))</f>
        <v>3</v>
      </c>
      <c r="AG45" s="221">
        <f>if(AG23="",10,if(isnumber(find("+",AG23)),-10,if(EXACT(AG23,upper(AG23)),VLOOKUP(AG23,'Team Ratings'!$E$3:$F$22,2,FALSE),if(EXACT(AG23,lower(AG23)),VLOOKUP(AG23,'Team Ratings'!$B$3:$D$22,3,FALSE)))))</f>
        <v>4</v>
      </c>
      <c r="AH45" s="221">
        <f>if(AH23="",10,if(isnumber(find("+",AH23)),-10,if(EXACT(AH23,upper(AH23)),VLOOKUP(AH23,'Team Ratings'!$E$3:$F$22,2,FALSE),if(EXACT(AH23,lower(AH23)),VLOOKUP(AH23,'Team Ratings'!$B$3:$D$22,3,FALSE)))))</f>
        <v>6</v>
      </c>
      <c r="AI45" s="221">
        <f>if(AI23="",10,if(isnumber(find("+",AI23)),-10,if(EXACT(AI23,upper(AI23)),VLOOKUP(AI23,'Team Ratings'!$E$3:$F$22,2,FALSE),if(EXACT(AI23,lower(AI23)),VLOOKUP(AI23,'Team Ratings'!$B$3:$D$22,3,FALSE)))))</f>
        <v>4</v>
      </c>
      <c r="AJ45" s="221">
        <f>if(AJ23="",10,if(isnumber(find("+",AJ23)),-10,if(EXACT(AJ23,upper(AJ23)),VLOOKUP(AJ23,'Team Ratings'!$E$3:$F$22,2,FALSE),if(EXACT(AJ23,lower(AJ23)),VLOOKUP(AJ23,'Team Ratings'!$B$3:$D$22,3,FALSE)))))</f>
        <v>5</v>
      </c>
      <c r="AK45" s="221">
        <f>if(AK23="",10,if(isnumber(find("+",AK23)),-10,if(EXACT(AK23,upper(AK23)),VLOOKUP(AK23,'Team Ratings'!$E$3:$F$22,2,FALSE),if(EXACT(AK23,lower(AK23)),VLOOKUP(AK23,'Team Ratings'!$B$3:$D$22,3,FALSE)))))</f>
        <v>5</v>
      </c>
      <c r="AL45" s="221">
        <f>if(AL23="",10,if(isnumber(find("+",AL23)),-10,if(EXACT(AL23,upper(AL23)),VLOOKUP(AL23,'Team Ratings'!$E$3:$F$22,2,FALSE),if(EXACT(AL23,lower(AL23)),VLOOKUP(AL23,'Team Ratings'!$B$3:$D$22,3,FALSE)))))</f>
        <v>5</v>
      </c>
      <c r="AM45" s="221">
        <f>if(AM23="",10,if(isnumber(find("+",AM23)),-10,if(EXACT(AM23,upper(AM23)),VLOOKUP(AM23,'Team Ratings'!$E$3:$F$22,2,FALSE),if(EXACT(AM23,lower(AM23)),VLOOKUP(AM23,'Team Ratings'!$B$3:$D$22,3,FALSE)))))</f>
        <v>1</v>
      </c>
      <c r="AN45" s="221">
        <f>if(AN23="",10,if(isnumber(find("+",AN23)),-10,if(EXACT(AN23,upper(AN23)),VLOOKUP(AN23,'Team Ratings'!$E$3:$F$22,2,FALSE),if(EXACT(AN23,lower(AN23)),VLOOKUP(AN23,'Team Ratings'!$B$3:$D$22,3,FALSE)))))</f>
        <v>5</v>
      </c>
      <c r="AO45" s="221">
        <f>if(AO23="",10,if(isnumber(find("+",AO23)),-10,if(EXACT(AO23,upper(AO23)),VLOOKUP(AO23,'Team Ratings'!$E$3:$F$22,2,FALSE),if(EXACT(AO23,lower(AO23)),VLOOKUP(AO23,'Team Ratings'!$B$3:$D$22,3,FALSE)))))</f>
        <v>5</v>
      </c>
      <c r="AP45" s="221">
        <f>if(AP23="",10,if(isnumber(find("+",AP23)),-10,if(EXACT(AP23,upper(AP23)),VLOOKUP(AP23,'Team Ratings'!$E$3:$F$22,2,FALSE),if(EXACT(AP23,lower(AP23)),VLOOKUP(AP23,'Team Ratings'!$B$3:$D$22,3,FALSE)))))</f>
        <v>1</v>
      </c>
      <c r="AQ45" s="221">
        <f>if(AQ23="",10,if(isnumber(find("+",AQ23)),-10,if(EXACT(AQ23,upper(AQ23)),VLOOKUP(AQ23,'Team Ratings'!$E$3:$F$22,2,FALSE),if(EXACT(AQ23,lower(AQ23)),VLOOKUP(AQ23,'Team Ratings'!$B$3:$D$22,3,FALSE)))))</f>
        <v>7</v>
      </c>
      <c r="AR45" s="221">
        <f>if(AR23="",10,if(isnumber(find("+",AR23)),-10,if(EXACT(AR23,upper(AR23)),VLOOKUP(AR23,'Team Ratings'!$E$3:$F$22,2,FALSE),if(EXACT(AR23,lower(AR23)),VLOOKUP(AR23,'Team Ratings'!$B$3:$D$22,3,FALSE)))))</f>
        <v>1</v>
      </c>
      <c r="AS45" s="209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  <c r="CB45" s="198"/>
      <c r="CC45" s="198"/>
      <c r="CD45" s="198"/>
    </row>
    <row r="46">
      <c r="A46" s="232"/>
      <c r="B46" s="212"/>
      <c r="C46" s="233"/>
      <c r="D46" s="233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14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  <c r="BX46" s="198"/>
      <c r="BY46" s="198"/>
      <c r="BZ46" s="198"/>
      <c r="CA46" s="198"/>
      <c r="CB46" s="198"/>
      <c r="CC46" s="198"/>
      <c r="CD46" s="198"/>
    </row>
  </sheetData>
  <mergeCells count="3">
    <mergeCell ref="G2:O2"/>
    <mergeCell ref="E3:F3"/>
    <mergeCell ref="E25:F25"/>
  </mergeCells>
  <conditionalFormatting sqref="G4:AR23">
    <cfRule type="expression" dxfId="1" priority="1">
      <formula>G26=7</formula>
    </cfRule>
  </conditionalFormatting>
  <conditionalFormatting sqref="G4:AR23">
    <cfRule type="expression" dxfId="2" priority="2">
      <formula>G26=6</formula>
    </cfRule>
  </conditionalFormatting>
  <conditionalFormatting sqref="G4:AR23">
    <cfRule type="expression" dxfId="3" priority="3">
      <formula>G26=5</formula>
    </cfRule>
  </conditionalFormatting>
  <conditionalFormatting sqref="G4:AR23">
    <cfRule type="expression" dxfId="4" priority="4">
      <formula>G26=4</formula>
    </cfRule>
  </conditionalFormatting>
  <conditionalFormatting sqref="G4:AR23">
    <cfRule type="expression" dxfId="5" priority="5">
      <formula>G26=3</formula>
    </cfRule>
  </conditionalFormatting>
  <conditionalFormatting sqref="G4:AR23">
    <cfRule type="expression" dxfId="6" priority="6">
      <formula>G26=2</formula>
    </cfRule>
  </conditionalFormatting>
  <conditionalFormatting sqref="G4:AR23">
    <cfRule type="expression" dxfId="7" priority="7">
      <formula>G26=1</formula>
    </cfRule>
  </conditionalFormatting>
  <conditionalFormatting sqref="G4:AR23">
    <cfRule type="expression" dxfId="8" priority="8">
      <formula>G26=8</formula>
    </cfRule>
  </conditionalFormatting>
  <conditionalFormatting sqref="G4:AR23">
    <cfRule type="expression" dxfId="9" priority="9">
      <formula>G26=0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hidden="1" min="2" max="4" width="3.71"/>
    <col customWidth="1" min="5" max="5" width="8.29"/>
    <col customWidth="1" min="6" max="6" width="3.71"/>
    <col customWidth="1" min="7" max="44" width="6.57"/>
    <col customWidth="1" min="45" max="45" width="3.71"/>
    <col customWidth="1" min="46" max="82" width="7.29"/>
  </cols>
  <sheetData>
    <row r="1">
      <c r="A1" s="186"/>
      <c r="B1" s="187"/>
      <c r="C1" s="187"/>
      <c r="D1" s="187"/>
      <c r="E1" s="187"/>
      <c r="F1" s="188"/>
      <c r="G1" s="189"/>
      <c r="H1" s="189"/>
      <c r="I1" s="189"/>
      <c r="J1" s="189"/>
      <c r="K1" s="189"/>
      <c r="L1" s="189"/>
      <c r="M1" s="189"/>
      <c r="N1" s="189"/>
      <c r="O1" s="189"/>
      <c r="P1" s="186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90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</row>
    <row r="2">
      <c r="A2" s="192"/>
      <c r="B2" s="193"/>
      <c r="C2" s="193"/>
      <c r="D2" s="193"/>
      <c r="E2" s="193"/>
      <c r="F2" s="194"/>
      <c r="G2" s="195" t="str">
        <f>HYPERLINK("https://twitter.com/BenCrellin","Created by @BenCrellin in partnership with Fantasy Football Hub")</f>
        <v>Created by @BenCrellin in partnership with Fantasy Football Hub</v>
      </c>
      <c r="H2" s="39"/>
      <c r="I2" s="39"/>
      <c r="J2" s="39"/>
      <c r="K2" s="39"/>
      <c r="L2" s="39"/>
      <c r="M2" s="39"/>
      <c r="N2" s="39"/>
      <c r="O2" s="31"/>
      <c r="P2" s="196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7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</row>
    <row r="3">
      <c r="A3" s="199"/>
      <c r="B3" s="199"/>
      <c r="C3" s="199"/>
      <c r="D3" s="199"/>
      <c r="E3" s="215" t="s">
        <v>134</v>
      </c>
      <c r="F3" s="31"/>
      <c r="G3" s="216">
        <v>1.0</v>
      </c>
      <c r="H3" s="216">
        <v>2.0</v>
      </c>
      <c r="I3" s="216">
        <v>3.0</v>
      </c>
      <c r="J3" s="216">
        <v>4.0</v>
      </c>
      <c r="K3" s="216">
        <v>5.0</v>
      </c>
      <c r="L3" s="216">
        <v>6.0</v>
      </c>
      <c r="M3" s="216">
        <v>7.0</v>
      </c>
      <c r="N3" s="216">
        <v>8.0</v>
      </c>
      <c r="O3" s="216">
        <v>9.0</v>
      </c>
      <c r="P3" s="216">
        <v>10.0</v>
      </c>
      <c r="Q3" s="216">
        <v>11.0</v>
      </c>
      <c r="R3" s="216">
        <v>12.0</v>
      </c>
      <c r="S3" s="216">
        <v>13.0</v>
      </c>
      <c r="T3" s="216">
        <v>14.0</v>
      </c>
      <c r="U3" s="216">
        <v>15.0</v>
      </c>
      <c r="V3" s="216">
        <v>16.0</v>
      </c>
      <c r="W3" s="216">
        <v>17.0</v>
      </c>
      <c r="X3" s="216">
        <v>18.0</v>
      </c>
      <c r="Y3" s="216">
        <v>19.0</v>
      </c>
      <c r="Z3" s="216">
        <v>20.0</v>
      </c>
      <c r="AA3" s="216">
        <v>21.0</v>
      </c>
      <c r="AB3" s="216">
        <v>22.0</v>
      </c>
      <c r="AC3" s="216">
        <v>23.0</v>
      </c>
      <c r="AD3" s="216">
        <v>24.0</v>
      </c>
      <c r="AE3" s="216">
        <v>25.0</v>
      </c>
      <c r="AF3" s="216">
        <v>26.0</v>
      </c>
      <c r="AG3" s="216">
        <v>27.0</v>
      </c>
      <c r="AH3" s="216">
        <v>28.0</v>
      </c>
      <c r="AI3" s="216">
        <v>29.0</v>
      </c>
      <c r="AJ3" s="216">
        <v>30.0</v>
      </c>
      <c r="AK3" s="216">
        <v>31.0</v>
      </c>
      <c r="AL3" s="216">
        <v>32.0</v>
      </c>
      <c r="AM3" s="216">
        <v>33.0</v>
      </c>
      <c r="AN3" s="216">
        <v>34.0</v>
      </c>
      <c r="AO3" s="216">
        <v>35.0</v>
      </c>
      <c r="AP3" s="216">
        <v>36.0</v>
      </c>
      <c r="AQ3" s="216">
        <v>37.0</v>
      </c>
      <c r="AR3" s="216">
        <v>38.0</v>
      </c>
      <c r="AS3" s="203"/>
      <c r="AT3" s="204"/>
      <c r="AU3" s="204"/>
      <c r="AV3" s="204"/>
      <c r="AW3" s="204"/>
      <c r="AX3" s="204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204"/>
      <c r="BM3" s="204"/>
      <c r="BN3" s="204"/>
      <c r="BO3" s="204"/>
      <c r="BP3" s="204"/>
      <c r="BQ3" s="204"/>
      <c r="BR3" s="204"/>
      <c r="BS3" s="204"/>
      <c r="BT3" s="204"/>
      <c r="BU3" s="204"/>
      <c r="BV3" s="204"/>
      <c r="BW3" s="204"/>
      <c r="BX3" s="204"/>
      <c r="BY3" s="204"/>
      <c r="BZ3" s="204"/>
      <c r="CA3" s="204"/>
      <c r="CB3" s="204"/>
      <c r="CC3" s="204"/>
      <c r="CD3" s="204"/>
    </row>
    <row r="4">
      <c r="A4" s="217"/>
      <c r="B4" s="218">
        <f t="shared" ref="B4:B23" si="1">C4+D4</f>
        <v>2</v>
      </c>
      <c r="C4" s="218">
        <f>VLOOKUP($E4,'Team Ratings'!$C$3:$F$22,2,FALSE)</f>
        <v>1</v>
      </c>
      <c r="D4" s="218">
        <f>VLOOKUP($E4,'Team Ratings'!$C$3:$F$22,4,FALSE)</f>
        <v>1</v>
      </c>
      <c r="E4" s="219" t="s">
        <v>94</v>
      </c>
      <c r="F4" s="220" t="s">
        <v>135</v>
      </c>
      <c r="G4" s="221" t="str">
        <f>vlookup($E4,'HA Schedule'!$B$4:$AO$23,G$3+2,FALSE)</f>
        <v>tot</v>
      </c>
      <c r="H4" s="221" t="str">
        <f>vlookup($E4,'HA Schedule'!$B$4:$AO$23,H$3+2,FALSE)</f>
        <v>NOR</v>
      </c>
      <c r="I4" s="221" t="str">
        <f>vlookup($E4,'HA Schedule'!$B$4:$AO$23,I$3+2,FALSE)</f>
        <v>ARS</v>
      </c>
      <c r="J4" s="221" t="str">
        <f>vlookup($E4,'HA Schedule'!$B$4:$AO$23,J$3+2,FALSE)</f>
        <v>lei</v>
      </c>
      <c r="K4" s="221" t="str">
        <f>vlookup($E4,'HA Schedule'!$B$4:$AO$23,K$3+2,FALSE)</f>
        <v>SOU</v>
      </c>
      <c r="L4" s="221" t="str">
        <f>vlookup($E4,'HA Schedule'!$B$4:$AO$23,L$3+2,FALSE)</f>
        <v>che</v>
      </c>
      <c r="M4" s="221" t="str">
        <f>vlookup($E4,'HA Schedule'!$B$4:$AO$23,M$3+2,FALSE)</f>
        <v>liv</v>
      </c>
      <c r="N4" s="221" t="str">
        <f>vlookup($E4,'HA Schedule'!$B$4:$AO$23,N$3+2,FALSE)</f>
        <v>BUR</v>
      </c>
      <c r="O4" s="221" t="str">
        <f>vlookup($E4,'HA Schedule'!$B$4:$AO$23,O$3+2,FALSE)</f>
        <v>bha</v>
      </c>
      <c r="P4" s="221" t="str">
        <f>vlookup($E4,'HA Schedule'!$B$4:$AO$23,P$3+2,FALSE)</f>
        <v>CRY</v>
      </c>
      <c r="Q4" s="221" t="str">
        <f>vlookup($E4,'HA Schedule'!$B$4:$AO$23,Q$3+2,FALSE)</f>
        <v>mun</v>
      </c>
      <c r="R4" s="221" t="str">
        <f>vlookup($E4,'HA Schedule'!$B$4:$AO$23,R$3+2,FALSE)</f>
        <v>EVE</v>
      </c>
      <c r="S4" s="221" t="str">
        <f>vlookup($E4,'HA Schedule'!$B$4:$AO$23,S$3+2,FALSE)</f>
        <v>WHU</v>
      </c>
      <c r="T4" s="221" t="str">
        <f>vlookup($E4,'HA Schedule'!$B$4:$AO$23,T$3+2,FALSE)</f>
        <v>avl</v>
      </c>
      <c r="U4" s="221" t="str">
        <f>vlookup($E4,'HA Schedule'!$B$4:$AO$23,U$3+2,FALSE)</f>
        <v>wat</v>
      </c>
      <c r="V4" s="221" t="str">
        <f>vlookup($E4,'HA Schedule'!$B$4:$AO$23,V$3+2,FALSE)</f>
        <v>WOL</v>
      </c>
      <c r="W4" s="221" t="str">
        <f>vlookup($E4,'HA Schedule'!$B$4:$AO$23,W$3+2,FALSE)</f>
        <v>LEE</v>
      </c>
      <c r="X4" s="221" t="str">
        <f>vlookup($E4,'HA Schedule'!$B$4:$AO$23,X$3+2,FALSE)</f>
        <v>new</v>
      </c>
      <c r="Y4" s="221" t="str">
        <f>vlookup($E4,'HA Schedule'!$B$4:$AO$23,Y$3+2,FALSE)</f>
        <v>LEI</v>
      </c>
      <c r="Z4" s="221" t="str">
        <f>vlookup($E4,'HA Schedule'!$B$4:$AO$23,Z$3+2,FALSE)</f>
        <v>bre</v>
      </c>
      <c r="AA4" s="221" t="str">
        <f>vlookup($E4,'HA Schedule'!$B$4:$AO$23,AA$3+2,FALSE)</f>
        <v>ars</v>
      </c>
      <c r="AB4" s="221" t="str">
        <f>vlookup($E4,'HA Schedule'!$B$4:$AO$23,AB$3+2,FALSE)</f>
        <v>CHE</v>
      </c>
      <c r="AC4" s="221" t="str">
        <f>vlookup($E4,'HA Schedule'!$B$4:$AO$23,AC$3+2,FALSE)</f>
        <v>sou</v>
      </c>
      <c r="AD4" s="221" t="str">
        <f>vlookup($E4,'HA Schedule'!$B$4:$AO$23,AD$3+2,FALSE)</f>
        <v>BRE</v>
      </c>
      <c r="AE4" s="221" t="str">
        <f>vlookup($E4,'HA Schedule'!$B$4:$AO$23,AE$3+2,FALSE)</f>
        <v>nor</v>
      </c>
      <c r="AF4" s="221" t="str">
        <f>vlookup($E4,'HA Schedule'!$B$4:$AO$23,AF$3+2,FALSE)</f>
        <v>TOT</v>
      </c>
      <c r="AG4" s="221" t="str">
        <f>vlookup($E4,'HA Schedule'!$B$4:$AO$23,AG$3+2,FALSE)</f>
        <v>eve</v>
      </c>
      <c r="AH4" s="221" t="str">
        <f>vlookup($E4,'HA Schedule'!$B$4:$AO$23,AH$3+2,FALSE)</f>
        <v>MUN</v>
      </c>
      <c r="AI4" s="221" t="str">
        <f>vlookup($E4,'HA Schedule'!$B$4:$AO$23,AI$3+2,FALSE)</f>
        <v>cry</v>
      </c>
      <c r="AJ4" s="221" t="str">
        <f>vlookup($E4,'HA Schedule'!$B$4:$AO$23,AJ$3+2,FALSE)</f>
        <v>BHA</v>
      </c>
      <c r="AK4" s="221" t="str">
        <f>vlookup($E4,'HA Schedule'!$B$4:$AO$23,AK$3+2,FALSE)</f>
        <v>bur</v>
      </c>
      <c r="AL4" s="221" t="str">
        <f>vlookup($E4,'HA Schedule'!$B$4:$AO$23,AL$3+2,FALSE)</f>
        <v>LIV</v>
      </c>
      <c r="AM4" s="221" t="str">
        <f>vlookup($E4,'HA Schedule'!$B$4:$AO$23,AM$3+2,FALSE)</f>
        <v>wol</v>
      </c>
      <c r="AN4" s="221" t="str">
        <f>vlookup($E4,'HA Schedule'!$B$4:$AO$23,AN$3+2,FALSE)</f>
        <v>WAT</v>
      </c>
      <c r="AO4" s="221" t="str">
        <f>vlookup($E4,'HA Schedule'!$B$4:$AO$23,AO$3+2,FALSE)</f>
        <v>lee</v>
      </c>
      <c r="AP4" s="221" t="str">
        <f>vlookup($E4,'HA Schedule'!$B$4:$AO$23,AP$3+2,FALSE)</f>
        <v>NEW</v>
      </c>
      <c r="AQ4" s="221" t="str">
        <f>vlookup($E4,'HA Schedule'!$B$4:$AO$23,AQ$3+2,FALSE)</f>
        <v>whu</v>
      </c>
      <c r="AR4" s="221" t="str">
        <f>vlookup($E4,'HA Schedule'!$B$4:$AO$23,AR$3+2,FALSE)</f>
        <v>AVL</v>
      </c>
      <c r="AS4" s="209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</row>
    <row r="5">
      <c r="A5" s="217"/>
      <c r="B5" s="218">
        <f t="shared" si="1"/>
        <v>3</v>
      </c>
      <c r="C5" s="218">
        <f>VLOOKUP($E5,'Team Ratings'!$C$3:$F$22,2,FALSE)</f>
        <v>1</v>
      </c>
      <c r="D5" s="218">
        <f>VLOOKUP($E5,'Team Ratings'!$C$3:$F$22,4,FALSE)</f>
        <v>2</v>
      </c>
      <c r="E5" s="222" t="s">
        <v>95</v>
      </c>
      <c r="F5" s="220" t="s">
        <v>135</v>
      </c>
      <c r="G5" s="221" t="str">
        <f>vlookup($E5,'HA Schedule'!$B$4:$AO$23,G$3+2,FALSE)</f>
        <v>CRY</v>
      </c>
      <c r="H5" s="221" t="str">
        <f>vlookup($E5,'HA Schedule'!$B$4:$AO$23,H$3+2,FALSE)</f>
        <v>ars</v>
      </c>
      <c r="I5" s="221" t="str">
        <f>vlookup($E5,'HA Schedule'!$B$4:$AO$23,I$3+2,FALSE)</f>
        <v>liv</v>
      </c>
      <c r="J5" s="221" t="str">
        <f>vlookup($E5,'HA Schedule'!$B$4:$AO$23,J$3+2,FALSE)</f>
        <v>AVL</v>
      </c>
      <c r="K5" s="221" t="str">
        <f>vlookup($E5,'HA Schedule'!$B$4:$AO$23,K$3+2,FALSE)</f>
        <v>tot</v>
      </c>
      <c r="L5" s="221" t="str">
        <f>vlookup($E5,'HA Schedule'!$B$4:$AO$23,L$3+2,FALSE)</f>
        <v>MCI</v>
      </c>
      <c r="M5" s="221" t="str">
        <f>vlookup($E5,'HA Schedule'!$B$4:$AO$23,M$3+2,FALSE)</f>
        <v>SOU</v>
      </c>
      <c r="N5" s="221" t="str">
        <f>vlookup($E5,'HA Schedule'!$B$4:$AO$23,N$3+2,FALSE)</f>
        <v>bre</v>
      </c>
      <c r="O5" s="221" t="str">
        <f>vlookup($E5,'HA Schedule'!$B$4:$AO$23,O$3+2,FALSE)</f>
        <v>NOR</v>
      </c>
      <c r="P5" s="221" t="str">
        <f>vlookup($E5,'HA Schedule'!$B$4:$AO$23,P$3+2,FALSE)</f>
        <v>new</v>
      </c>
      <c r="Q5" s="221" t="str">
        <f>vlookup($E5,'HA Schedule'!$B$4:$AO$23,Q$3+2,FALSE)</f>
        <v>BUR</v>
      </c>
      <c r="R5" s="221" t="str">
        <f>vlookup($E5,'HA Schedule'!$B$4:$AO$23,R$3+2,FALSE)</f>
        <v>lei</v>
      </c>
      <c r="S5" s="221" t="str">
        <f>vlookup($E5,'HA Schedule'!$B$4:$AO$23,S$3+2,FALSE)</f>
        <v>MUN</v>
      </c>
      <c r="T5" s="221" t="str">
        <f>vlookup($E5,'HA Schedule'!$B$4:$AO$23,T$3+2,FALSE)</f>
        <v>wat</v>
      </c>
      <c r="U5" s="221" t="str">
        <f>vlookup($E5,'HA Schedule'!$B$4:$AO$23,U$3+2,FALSE)</f>
        <v>whu</v>
      </c>
      <c r="V5" s="221" t="str">
        <f>vlookup($E5,'HA Schedule'!$B$4:$AO$23,V$3+2,FALSE)</f>
        <v>LEE</v>
      </c>
      <c r="W5" s="221" t="str">
        <f>vlookup($E5,'HA Schedule'!$B$4:$AO$23,W$3+2,FALSE)</f>
        <v>EVE</v>
      </c>
      <c r="X5" s="221" t="str">
        <f>vlookup($E5,'HA Schedule'!$B$4:$AO$23,X$3+2,FALSE)</f>
        <v>wol</v>
      </c>
      <c r="Y5" s="221" t="str">
        <f>vlookup($E5,'HA Schedule'!$B$4:$AO$23,Y$3+2,FALSE)</f>
        <v>avl</v>
      </c>
      <c r="Z5" s="221" t="str">
        <f>vlookup($E5,'HA Schedule'!$B$4:$AO$23,Z$3+2,FALSE)</f>
        <v>BHA</v>
      </c>
      <c r="AA5" s="221" t="str">
        <f>vlookup($E5,'HA Schedule'!$B$4:$AO$23,AA$3+2,FALSE)</f>
        <v>LIV</v>
      </c>
      <c r="AB5" s="221" t="str">
        <f>vlookup($E5,'HA Schedule'!$B$4:$AO$23,AB$3+2,FALSE)</f>
        <v>mci</v>
      </c>
      <c r="AC5" s="221" t="str">
        <f>vlookup($E5,'HA Schedule'!$B$4:$AO$23,AC$3+2,FALSE)</f>
        <v>TOT</v>
      </c>
      <c r="AD5" s="221" t="str">
        <f>vlookup($E5,'HA Schedule'!$B$4:$AO$23,AD$3+2,FALSE)</f>
        <v>bha</v>
      </c>
      <c r="AE5" s="221" t="str">
        <f>vlookup($E5,'HA Schedule'!$B$4:$AO$23,AE$3+2,FALSE)</f>
        <v>ARS</v>
      </c>
      <c r="AF5" s="221" t="str">
        <f>vlookup($E5,'HA Schedule'!$B$4:$AO$23,AF$3+2,FALSE)</f>
        <v>cry</v>
      </c>
      <c r="AG5" s="221" t="str">
        <f>vlookup($E5,'HA Schedule'!$B$4:$AO$23,AG$3+2,FALSE)</f>
        <v>LEI</v>
      </c>
      <c r="AH5" s="221" t="str">
        <f>vlookup($E5,'HA Schedule'!$B$4:$AO$23,AH$3+2,FALSE)</f>
        <v>bur</v>
      </c>
      <c r="AI5" s="221" t="str">
        <f>vlookup($E5,'HA Schedule'!$B$4:$AO$23,AI$3+2,FALSE)</f>
        <v>NEW</v>
      </c>
      <c r="AJ5" s="221" t="str">
        <f>vlookup($E5,'HA Schedule'!$B$4:$AO$23,AJ$3+2,FALSE)</f>
        <v>nor</v>
      </c>
      <c r="AK5" s="221" t="str">
        <f>vlookup($E5,'HA Schedule'!$B$4:$AO$23,AK$3+2,FALSE)</f>
        <v>BRE</v>
      </c>
      <c r="AL5" s="221" t="str">
        <f>vlookup($E5,'HA Schedule'!$B$4:$AO$23,AL$3+2,FALSE)</f>
        <v>sou</v>
      </c>
      <c r="AM5" s="221" t="str">
        <f>vlookup($E5,'HA Schedule'!$B$4:$AO$23,AM$3+2,FALSE)</f>
        <v>lee</v>
      </c>
      <c r="AN5" s="221" t="str">
        <f>vlookup($E5,'HA Schedule'!$B$4:$AO$23,AN$3+2,FALSE)</f>
        <v>WHU</v>
      </c>
      <c r="AO5" s="221" t="str">
        <f>vlookup($E5,'HA Schedule'!$B$4:$AO$23,AO$3+2,FALSE)</f>
        <v>eve</v>
      </c>
      <c r="AP5" s="221" t="str">
        <f>vlookup($E5,'HA Schedule'!$B$4:$AO$23,AP$3+2,FALSE)</f>
        <v>WOL</v>
      </c>
      <c r="AQ5" s="221" t="str">
        <f>vlookup($E5,'HA Schedule'!$B$4:$AO$23,AQ$3+2,FALSE)</f>
        <v>mun</v>
      </c>
      <c r="AR5" s="221" t="str">
        <f>vlookup($E5,'HA Schedule'!$B$4:$AO$23,AR$3+2,FALSE)</f>
        <v>WAT</v>
      </c>
      <c r="AS5" s="209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</row>
    <row r="6">
      <c r="A6" s="217"/>
      <c r="B6" s="218">
        <f t="shared" si="1"/>
        <v>3</v>
      </c>
      <c r="C6" s="218">
        <f>VLOOKUP($E6,'Team Ratings'!$C$3:$F$22,2,FALSE)</f>
        <v>1</v>
      </c>
      <c r="D6" s="218">
        <f>VLOOKUP($E6,'Team Ratings'!$C$3:$F$22,4,FALSE)</f>
        <v>2</v>
      </c>
      <c r="E6" s="222" t="s">
        <v>97</v>
      </c>
      <c r="F6" s="220" t="s">
        <v>135</v>
      </c>
      <c r="G6" s="221" t="str">
        <f>vlookup($E6,'HA Schedule'!$B$4:$AO$23,G$3+2,FALSE)</f>
        <v>nor</v>
      </c>
      <c r="H6" s="221" t="str">
        <f>vlookup($E6,'HA Schedule'!$B$4:$AO$23,H$3+2,FALSE)</f>
        <v>BUR</v>
      </c>
      <c r="I6" s="221" t="str">
        <f>vlookup($E6,'HA Schedule'!$B$4:$AO$23,I$3+2,FALSE)</f>
        <v>CHE</v>
      </c>
      <c r="J6" s="221" t="str">
        <f>vlookup($E6,'HA Schedule'!$B$4:$AO$23,J$3+2,FALSE)</f>
        <v>lee</v>
      </c>
      <c r="K6" s="221" t="str">
        <f>vlookup($E6,'HA Schedule'!$B$4:$AO$23,K$3+2,FALSE)</f>
        <v>CRY</v>
      </c>
      <c r="L6" s="221" t="str">
        <f>vlookup($E6,'HA Schedule'!$B$4:$AO$23,L$3+2,FALSE)</f>
        <v>bre</v>
      </c>
      <c r="M6" s="221" t="str">
        <f>vlookup($E6,'HA Schedule'!$B$4:$AO$23,M$3+2,FALSE)</f>
        <v>MCI</v>
      </c>
      <c r="N6" s="221" t="str">
        <f>vlookup($E6,'HA Schedule'!$B$4:$AO$23,N$3+2,FALSE)</f>
        <v>wat</v>
      </c>
      <c r="O6" s="221" t="str">
        <f>vlookup($E6,'HA Schedule'!$B$4:$AO$23,O$3+2,FALSE)</f>
        <v>mun</v>
      </c>
      <c r="P6" s="221" t="str">
        <f>vlookup($E6,'HA Schedule'!$B$4:$AO$23,P$3+2,FALSE)</f>
        <v>BHA</v>
      </c>
      <c r="Q6" s="221" t="str">
        <f>vlookup($E6,'HA Schedule'!$B$4:$AO$23,Q$3+2,FALSE)</f>
        <v>whu</v>
      </c>
      <c r="R6" s="221" t="str">
        <f>vlookup($E6,'HA Schedule'!$B$4:$AO$23,R$3+2,FALSE)</f>
        <v>ARS</v>
      </c>
      <c r="S6" s="221" t="str">
        <f>vlookup($E6,'HA Schedule'!$B$4:$AO$23,S$3+2,FALSE)</f>
        <v>SOU</v>
      </c>
      <c r="T6" s="221" t="str">
        <f>vlookup($E6,'HA Schedule'!$B$4:$AO$23,T$3+2,FALSE)</f>
        <v>eve</v>
      </c>
      <c r="U6" s="221" t="str">
        <f>vlookup($E6,'HA Schedule'!$B$4:$AO$23,U$3+2,FALSE)</f>
        <v>wol</v>
      </c>
      <c r="V6" s="221" t="str">
        <f>vlookup($E6,'HA Schedule'!$B$4:$AO$23,V$3+2,FALSE)</f>
        <v>AVL</v>
      </c>
      <c r="W6" s="221" t="str">
        <f>vlookup($E6,'HA Schedule'!$B$4:$AO$23,W$3+2,FALSE)</f>
        <v>NEW</v>
      </c>
      <c r="X6" s="221" t="str">
        <f>vlookup($E6,'HA Schedule'!$B$4:$AO$23,X$3+2,FALSE)</f>
        <v>tot</v>
      </c>
      <c r="Y6" s="221" t="str">
        <f>vlookup($E6,'HA Schedule'!$B$4:$AO$23,Y$3+2,FALSE)</f>
        <v>LEE</v>
      </c>
      <c r="Z6" s="221" t="str">
        <f>vlookup($E6,'HA Schedule'!$B$4:$AO$23,Z$3+2,FALSE)</f>
        <v>lei</v>
      </c>
      <c r="AA6" s="221" t="str">
        <f>vlookup($E6,'HA Schedule'!$B$4:$AO$23,AA$3+2,FALSE)</f>
        <v>che</v>
      </c>
      <c r="AB6" s="221" t="str">
        <f>vlookup($E6,'HA Schedule'!$B$4:$AO$23,AB$3+2,FALSE)</f>
        <v>BRE</v>
      </c>
      <c r="AC6" s="221" t="str">
        <f>vlookup($E6,'HA Schedule'!$B$4:$AO$23,AC$3+2,FALSE)</f>
        <v>cry</v>
      </c>
      <c r="AD6" s="221" t="str">
        <f>vlookup($E6,'HA Schedule'!$B$4:$AO$23,AD$3+2,FALSE)</f>
        <v>LEI</v>
      </c>
      <c r="AE6" s="221" t="str">
        <f>vlookup($E6,'HA Schedule'!$B$4:$AO$23,AE$3+2,FALSE)</f>
        <v>bur</v>
      </c>
      <c r="AF6" s="221" t="str">
        <f>vlookup($E6,'HA Schedule'!$B$4:$AO$23,AF$3+2,FALSE)</f>
        <v>NOR</v>
      </c>
      <c r="AG6" s="221" t="str">
        <f>vlookup($E6,'HA Schedule'!$B$4:$AO$23,AG$3+2,FALSE)</f>
        <v>ars</v>
      </c>
      <c r="AH6" s="221" t="str">
        <f>vlookup($E6,'HA Schedule'!$B$4:$AO$23,AH$3+2,FALSE)</f>
        <v>WHU</v>
      </c>
      <c r="AI6" s="221" t="str">
        <f>vlookup($E6,'HA Schedule'!$B$4:$AO$23,AI$3+2,FALSE)</f>
        <v>bha</v>
      </c>
      <c r="AJ6" s="221" t="str">
        <f>vlookup($E6,'HA Schedule'!$B$4:$AO$23,AJ$3+2,FALSE)</f>
        <v>MUN</v>
      </c>
      <c r="AK6" s="221" t="str">
        <f>vlookup($E6,'HA Schedule'!$B$4:$AO$23,AK$3+2,FALSE)</f>
        <v>WAT</v>
      </c>
      <c r="AL6" s="221" t="str">
        <f>vlookup($E6,'HA Schedule'!$B$4:$AO$23,AL$3+2,FALSE)</f>
        <v>mci</v>
      </c>
      <c r="AM6" s="221" t="str">
        <f>vlookup($E6,'HA Schedule'!$B$4:$AO$23,AM$3+2,FALSE)</f>
        <v>avl</v>
      </c>
      <c r="AN6" s="221" t="str">
        <f>vlookup($E6,'HA Schedule'!$B$4:$AO$23,AN$3+2,FALSE)</f>
        <v>EVE</v>
      </c>
      <c r="AO6" s="221" t="str">
        <f>vlookup($E6,'HA Schedule'!$B$4:$AO$23,AO$3+2,FALSE)</f>
        <v>new</v>
      </c>
      <c r="AP6" s="221" t="str">
        <f>vlookup($E6,'HA Schedule'!$B$4:$AO$23,AP$3+2,FALSE)</f>
        <v>TOT</v>
      </c>
      <c r="AQ6" s="221" t="str">
        <f>vlookup($E6,'HA Schedule'!$B$4:$AO$23,AQ$3+2,FALSE)</f>
        <v>sou</v>
      </c>
      <c r="AR6" s="221" t="str">
        <f>vlookup($E6,'HA Schedule'!$B$4:$AO$23,AR$3+2,FALSE)</f>
        <v>WOL</v>
      </c>
      <c r="AS6" s="209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/>
      <c r="CB6" s="198"/>
      <c r="CC6" s="198"/>
      <c r="CD6" s="198"/>
    </row>
    <row r="7">
      <c r="A7" s="217"/>
      <c r="B7" s="218">
        <f t="shared" si="1"/>
        <v>5</v>
      </c>
      <c r="C7" s="218">
        <f>VLOOKUP($E7,'Team Ratings'!$C$3:$F$22,2,FALSE)</f>
        <v>2</v>
      </c>
      <c r="D7" s="218">
        <f>VLOOKUP($E7,'Team Ratings'!$C$3:$F$22,4,FALSE)</f>
        <v>3</v>
      </c>
      <c r="E7" s="222" t="s">
        <v>103</v>
      </c>
      <c r="F7" s="220" t="s">
        <v>135</v>
      </c>
      <c r="G7" s="221" t="str">
        <f>vlookup($E7,'HA Schedule'!$B$4:$AO$23,G$3+2,FALSE)</f>
        <v>LEE</v>
      </c>
      <c r="H7" s="221" t="str">
        <f>vlookup($E7,'HA Schedule'!$B$4:$AO$23,H$3+2,FALSE)</f>
        <v>sou</v>
      </c>
      <c r="I7" s="221" t="str">
        <f>vlookup($E7,'HA Schedule'!$B$4:$AO$23,I$3+2,FALSE)</f>
        <v>wol</v>
      </c>
      <c r="J7" s="221" t="str">
        <f>vlookup($E7,'HA Schedule'!$B$4:$AO$23,J$3+2,FALSE)</f>
        <v>NEW</v>
      </c>
      <c r="K7" s="221" t="str">
        <f>vlookup($E7,'HA Schedule'!$B$4:$AO$23,K$3+2,FALSE)</f>
        <v>whu</v>
      </c>
      <c r="L7" s="221" t="str">
        <f>vlookup($E7,'HA Schedule'!$B$4:$AO$23,L$3+2,FALSE)</f>
        <v>AVL</v>
      </c>
      <c r="M7" s="221" t="str">
        <f>vlookup($E7,'HA Schedule'!$B$4:$AO$23,M$3+2,FALSE)</f>
        <v>EVE</v>
      </c>
      <c r="N7" s="221" t="str">
        <f>vlookup($E7,'HA Schedule'!$B$4:$AO$23,N$3+2,FALSE)</f>
        <v>lei</v>
      </c>
      <c r="O7" s="221" t="str">
        <f>vlookup($E7,'HA Schedule'!$B$4:$AO$23,O$3+2,FALSE)</f>
        <v>LIV</v>
      </c>
      <c r="P7" s="221" t="str">
        <f>vlookup($E7,'HA Schedule'!$B$4:$AO$23,P$3+2,FALSE)</f>
        <v>tot</v>
      </c>
      <c r="Q7" s="221" t="str">
        <f>vlookup($E7,'HA Schedule'!$B$4:$AO$23,Q$3+2,FALSE)</f>
        <v>MCI</v>
      </c>
      <c r="R7" s="221" t="str">
        <f>vlookup($E7,'HA Schedule'!$B$4:$AO$23,R$3+2,FALSE)</f>
        <v>wat</v>
      </c>
      <c r="S7" s="221" t="str">
        <f>vlookup($E7,'HA Schedule'!$B$4:$AO$23,S$3+2,FALSE)</f>
        <v>che</v>
      </c>
      <c r="T7" s="221" t="str">
        <f>vlookup($E7,'HA Schedule'!$B$4:$AO$23,T$3+2,FALSE)</f>
        <v>ARS</v>
      </c>
      <c r="U7" s="221" t="str">
        <f>vlookup($E7,'HA Schedule'!$B$4:$AO$23,U$3+2,FALSE)</f>
        <v>CRY</v>
      </c>
      <c r="V7" s="221" t="str">
        <f>vlookup($E7,'HA Schedule'!$B$4:$AO$23,V$3+2,FALSE)</f>
        <v>nor</v>
      </c>
      <c r="W7" s="221" t="str">
        <f>vlookup($E7,'HA Schedule'!$B$4:$AO$23,W$3+2,FALSE)</f>
        <v>bre</v>
      </c>
      <c r="X7" s="221" t="str">
        <f>vlookup($E7,'HA Schedule'!$B$4:$AO$23,X$3+2,FALSE)</f>
        <v>BHA</v>
      </c>
      <c r="Y7" s="221" t="str">
        <f>vlookup($E7,'HA Schedule'!$B$4:$AO$23,Y$3+2,FALSE)</f>
        <v>new</v>
      </c>
      <c r="Z7" s="221" t="str">
        <f>vlookup($E7,'HA Schedule'!$B$4:$AO$23,Z$3+2,FALSE)</f>
        <v>BUR</v>
      </c>
      <c r="AA7" s="221" t="str">
        <f>vlookup($E7,'HA Schedule'!$B$4:$AO$23,AA$3+2,FALSE)</f>
        <v>WOL</v>
      </c>
      <c r="AB7" s="221" t="str">
        <f>vlookup($E7,'HA Schedule'!$B$4:$AO$23,AB$3+2,FALSE)</f>
        <v>avl</v>
      </c>
      <c r="AC7" s="221" t="str">
        <f>vlookup($E7,'HA Schedule'!$B$4:$AO$23,AC$3+2,FALSE)</f>
        <v>WHU</v>
      </c>
      <c r="AD7" s="221" t="str">
        <f>vlookup($E7,'HA Schedule'!$B$4:$AO$23,AD$3+2,FALSE)</f>
        <v>bur</v>
      </c>
      <c r="AE7" s="221" t="str">
        <f>vlookup($E7,'HA Schedule'!$B$4:$AO$23,AE$3+2,FALSE)</f>
        <v>SOU</v>
      </c>
      <c r="AF7" s="221" t="str">
        <f>vlookup($E7,'HA Schedule'!$B$4:$AO$23,AF$3+2,FALSE)</f>
        <v>lee</v>
      </c>
      <c r="AG7" s="221" t="str">
        <f>vlookup($E7,'HA Schedule'!$B$4:$AO$23,AG$3+2,FALSE)</f>
        <v>WAT</v>
      </c>
      <c r="AH7" s="221" t="str">
        <f>vlookup($E7,'HA Schedule'!$B$4:$AO$23,AH$3+2,FALSE)</f>
        <v>mci</v>
      </c>
      <c r="AI7" s="221" t="str">
        <f>vlookup($E7,'HA Schedule'!$B$4:$AO$23,AI$3+2,FALSE)</f>
        <v>TOT</v>
      </c>
      <c r="AJ7" s="221" t="str">
        <f>vlookup($E7,'HA Schedule'!$B$4:$AO$23,AJ$3+2,FALSE)</f>
        <v>liv</v>
      </c>
      <c r="AK7" s="221" t="str">
        <f>vlookup($E7,'HA Schedule'!$B$4:$AO$23,AK$3+2,FALSE)</f>
        <v>LEI</v>
      </c>
      <c r="AL7" s="221" t="str">
        <f>vlookup($E7,'HA Schedule'!$B$4:$AO$23,AL$3+2,FALSE)</f>
        <v>eve</v>
      </c>
      <c r="AM7" s="221" t="str">
        <f>vlookup($E7,'HA Schedule'!$B$4:$AO$23,AM$3+2,FALSE)</f>
        <v>NOR</v>
      </c>
      <c r="AN7" s="221" t="str">
        <f>vlookup($E7,'HA Schedule'!$B$4:$AO$23,AN$3+2,FALSE)</f>
        <v>ars</v>
      </c>
      <c r="AO7" s="221" t="str">
        <f>vlookup($E7,'HA Schedule'!$B$4:$AO$23,AO$3+2,FALSE)</f>
        <v>BRE</v>
      </c>
      <c r="AP7" s="221" t="str">
        <f>vlookup($E7,'HA Schedule'!$B$4:$AO$23,AP$3+2,FALSE)</f>
        <v>bha</v>
      </c>
      <c r="AQ7" s="221" t="str">
        <f>vlookup($E7,'HA Schedule'!$B$4:$AO$23,AQ$3+2,FALSE)</f>
        <v>CHE</v>
      </c>
      <c r="AR7" s="221" t="str">
        <f>vlookup($E7,'HA Schedule'!$B$4:$AO$23,AR$3+2,FALSE)</f>
        <v>cry</v>
      </c>
      <c r="AS7" s="209"/>
      <c r="AT7" s="198"/>
      <c r="AU7" s="198"/>
      <c r="AV7" s="198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/>
      <c r="CB7" s="198"/>
      <c r="CC7" s="198"/>
      <c r="CD7" s="198"/>
    </row>
    <row r="8">
      <c r="A8" s="217"/>
      <c r="B8" s="218">
        <f t="shared" si="1"/>
        <v>6</v>
      </c>
      <c r="C8" s="218">
        <f>VLOOKUP($E8,'Team Ratings'!$C$3:$F$22,2,FALSE)</f>
        <v>3</v>
      </c>
      <c r="D8" s="218">
        <f>VLOOKUP($E8,'Team Ratings'!$C$3:$F$22,4,FALSE)</f>
        <v>3</v>
      </c>
      <c r="E8" s="222" t="s">
        <v>108</v>
      </c>
      <c r="F8" s="220" t="s">
        <v>135</v>
      </c>
      <c r="G8" s="221" t="str">
        <f>vlookup($E8,'HA Schedule'!$B$4:$AO$23,G$3+2,FALSE)</f>
        <v>WOL</v>
      </c>
      <c r="H8" s="221" t="str">
        <f>vlookup($E8,'HA Schedule'!$B$4:$AO$23,H$3+2,FALSE)</f>
        <v>whu</v>
      </c>
      <c r="I8" s="221" t="str">
        <f>vlookup($E8,'HA Schedule'!$B$4:$AO$23,I$3+2,FALSE)</f>
        <v>nor</v>
      </c>
      <c r="J8" s="221" t="str">
        <f>vlookup($E8,'HA Schedule'!$B$4:$AO$23,J$3+2,FALSE)</f>
        <v>MCI</v>
      </c>
      <c r="K8" s="221" t="str">
        <f>vlookup($E8,'HA Schedule'!$B$4:$AO$23,K$3+2,FALSE)</f>
        <v>bha</v>
      </c>
      <c r="L8" s="221" t="str">
        <f>vlookup($E8,'HA Schedule'!$B$4:$AO$23,L$3+2,FALSE)</f>
        <v>BUR</v>
      </c>
      <c r="M8" s="221" t="str">
        <f>vlookup($E8,'HA Schedule'!$B$4:$AO$23,M$3+2,FALSE)</f>
        <v>cry</v>
      </c>
      <c r="N8" s="221" t="str">
        <f>vlookup($E8,'HA Schedule'!$B$4:$AO$23,N$3+2,FALSE)</f>
        <v>MUN</v>
      </c>
      <c r="O8" s="221" t="str">
        <f>vlookup($E8,'HA Schedule'!$B$4:$AO$23,O$3+2,FALSE)</f>
        <v>bre</v>
      </c>
      <c r="P8" s="221" t="str">
        <f>vlookup($E8,'HA Schedule'!$B$4:$AO$23,P$3+2,FALSE)</f>
        <v>ARS</v>
      </c>
      <c r="Q8" s="221" t="str">
        <f>vlookup($E8,'HA Schedule'!$B$4:$AO$23,Q$3+2,FALSE)</f>
        <v>lee</v>
      </c>
      <c r="R8" s="221" t="str">
        <f>vlookup($E8,'HA Schedule'!$B$4:$AO$23,R$3+2,FALSE)</f>
        <v>CHE</v>
      </c>
      <c r="S8" s="221" t="str">
        <f>vlookup($E8,'HA Schedule'!$B$4:$AO$23,S$3+2,FALSE)</f>
        <v>WAT</v>
      </c>
      <c r="T8" s="221" t="str">
        <f>vlookup($E8,'HA Schedule'!$B$4:$AO$23,T$3+2,FALSE)</f>
        <v>sou</v>
      </c>
      <c r="U8" s="221" t="str">
        <f>vlookup($E8,'HA Schedule'!$B$4:$AO$23,U$3+2,FALSE)</f>
        <v>avl</v>
      </c>
      <c r="V8" s="221" t="str">
        <f>vlookup($E8,'HA Schedule'!$B$4:$AO$23,V$3+2,FALSE)</f>
        <v>NEW</v>
      </c>
      <c r="W8" s="221" t="str">
        <f>vlookup($E8,'HA Schedule'!$B$4:$AO$23,W$3+2,FALSE)</f>
        <v>TOT</v>
      </c>
      <c r="X8" s="221" t="str">
        <f>vlookup($E8,'HA Schedule'!$B$4:$AO$23,X$3+2,FALSE)</f>
        <v>eve</v>
      </c>
      <c r="Y8" s="221" t="str">
        <f>vlookup($E8,'HA Schedule'!$B$4:$AO$23,Y$3+2,FALSE)</f>
        <v>mci</v>
      </c>
      <c r="Z8" s="221" t="str">
        <f>vlookup($E8,'HA Schedule'!$B$4:$AO$23,Z$3+2,FALSE)</f>
        <v>LIV</v>
      </c>
      <c r="AA8" s="221" t="str">
        <f>vlookup($E8,'HA Schedule'!$B$4:$AO$23,AA$3+2,FALSE)</f>
        <v>NOR</v>
      </c>
      <c r="AB8" s="221" t="str">
        <f>vlookup($E8,'HA Schedule'!$B$4:$AO$23,AB$3+2,FALSE)</f>
        <v>bur</v>
      </c>
      <c r="AC8" s="221" t="str">
        <f>vlookup($E8,'HA Schedule'!$B$4:$AO$23,AC$3+2,FALSE)</f>
        <v>BHA</v>
      </c>
      <c r="AD8" s="221" t="str">
        <f>vlookup($E8,'HA Schedule'!$B$4:$AO$23,AD$3+2,FALSE)</f>
        <v>liv</v>
      </c>
      <c r="AE8" s="221" t="str">
        <f>vlookup($E8,'HA Schedule'!$B$4:$AO$23,AE$3+2,FALSE)</f>
        <v>WHU</v>
      </c>
      <c r="AF8" s="221" t="str">
        <f>vlookup($E8,'HA Schedule'!$B$4:$AO$23,AF$3+2,FALSE)</f>
        <v>wol</v>
      </c>
      <c r="AG8" s="221" t="str">
        <f>vlookup($E8,'HA Schedule'!$B$4:$AO$23,AG$3+2,FALSE)</f>
        <v>che</v>
      </c>
      <c r="AH8" s="221" t="str">
        <f>vlookup($E8,'HA Schedule'!$B$4:$AO$23,AH$3+2,FALSE)</f>
        <v>LEE</v>
      </c>
      <c r="AI8" s="221" t="str">
        <f>vlookup($E8,'HA Schedule'!$B$4:$AO$23,AI$3+2,FALSE)</f>
        <v>ars</v>
      </c>
      <c r="AJ8" s="221" t="str">
        <f>vlookup($E8,'HA Schedule'!$B$4:$AO$23,AJ$3+2,FALSE)</f>
        <v>BRE</v>
      </c>
      <c r="AK8" s="221" t="str">
        <f>vlookup($E8,'HA Schedule'!$B$4:$AO$23,AK$3+2,FALSE)</f>
        <v>mun</v>
      </c>
      <c r="AL8" s="221" t="str">
        <f>vlookup($E8,'HA Schedule'!$B$4:$AO$23,AL$3+2,FALSE)</f>
        <v>CRY</v>
      </c>
      <c r="AM8" s="221" t="str">
        <f>vlookup($E8,'HA Schedule'!$B$4:$AO$23,AM$3+2,FALSE)</f>
        <v>new</v>
      </c>
      <c r="AN8" s="221" t="str">
        <f>vlookup($E8,'HA Schedule'!$B$4:$AO$23,AN$3+2,FALSE)</f>
        <v>AVL</v>
      </c>
      <c r="AO8" s="221" t="str">
        <f>vlookup($E8,'HA Schedule'!$B$4:$AO$23,AO$3+2,FALSE)</f>
        <v>tot</v>
      </c>
      <c r="AP8" s="221" t="str">
        <f>vlookup($E8,'HA Schedule'!$B$4:$AO$23,AP$3+2,FALSE)</f>
        <v>EVE</v>
      </c>
      <c r="AQ8" s="221" t="str">
        <f>vlookup($E8,'HA Schedule'!$B$4:$AO$23,AQ$3+2,FALSE)</f>
        <v>wat</v>
      </c>
      <c r="AR8" s="221" t="str">
        <f>vlookup($E8,'HA Schedule'!$B$4:$AO$23,AR$3+2,FALSE)</f>
        <v>SOU</v>
      </c>
      <c r="AS8" s="209"/>
      <c r="AT8" s="198"/>
      <c r="AU8" s="198"/>
      <c r="AV8" s="198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/>
      <c r="CB8" s="198"/>
      <c r="CC8" s="198"/>
      <c r="CD8" s="198"/>
    </row>
    <row r="9">
      <c r="A9" s="217"/>
      <c r="B9" s="218">
        <f t="shared" si="1"/>
        <v>7</v>
      </c>
      <c r="C9" s="218">
        <f>VLOOKUP($E9,'Team Ratings'!$C$3:$F$22,2,FALSE)</f>
        <v>3</v>
      </c>
      <c r="D9" s="218">
        <f>VLOOKUP($E9,'Team Ratings'!$C$3:$F$22,4,FALSE)</f>
        <v>4</v>
      </c>
      <c r="E9" s="222" t="s">
        <v>96</v>
      </c>
      <c r="F9" s="220" t="s">
        <v>135</v>
      </c>
      <c r="G9" s="221" t="str">
        <f>vlookup($E9,'HA Schedule'!$B$4:$AO$23,G$3+2,FALSE)</f>
        <v>bre</v>
      </c>
      <c r="H9" s="221" t="str">
        <f>vlookup($E9,'HA Schedule'!$B$4:$AO$23,H$3+2,FALSE)</f>
        <v>CHE</v>
      </c>
      <c r="I9" s="221" t="str">
        <f>vlookup($E9,'HA Schedule'!$B$4:$AO$23,I$3+2,FALSE)</f>
        <v>mci</v>
      </c>
      <c r="J9" s="221" t="str">
        <f>vlookup($E9,'HA Schedule'!$B$4:$AO$23,J$3+2,FALSE)</f>
        <v>NOR</v>
      </c>
      <c r="K9" s="221" t="str">
        <f>vlookup($E9,'HA Schedule'!$B$4:$AO$23,K$3+2,FALSE)</f>
        <v>bur</v>
      </c>
      <c r="L9" s="221" t="str">
        <f>vlookup($E9,'HA Schedule'!$B$4:$AO$23,L$3+2,FALSE)</f>
        <v>TOT</v>
      </c>
      <c r="M9" s="221" t="str">
        <f>vlookup($E9,'HA Schedule'!$B$4:$AO$23,M$3+2,FALSE)</f>
        <v>bha</v>
      </c>
      <c r="N9" s="221" t="str">
        <f>vlookup($E9,'HA Schedule'!$B$4:$AO$23,N$3+2,FALSE)</f>
        <v>CRY</v>
      </c>
      <c r="O9" s="221" t="str">
        <f>vlookup($E9,'HA Schedule'!$B$4:$AO$23,O$3+2,FALSE)</f>
        <v>AVL</v>
      </c>
      <c r="P9" s="221" t="str">
        <f>vlookup($E9,'HA Schedule'!$B$4:$AO$23,P$3+2,FALSE)</f>
        <v>lei</v>
      </c>
      <c r="Q9" s="221" t="str">
        <f>vlookup($E9,'HA Schedule'!$B$4:$AO$23,Q$3+2,FALSE)</f>
        <v>WAT</v>
      </c>
      <c r="R9" s="221" t="str">
        <f>vlookup($E9,'HA Schedule'!$B$4:$AO$23,R$3+2,FALSE)</f>
        <v>liv</v>
      </c>
      <c r="S9" s="221" t="str">
        <f>vlookup($E9,'HA Schedule'!$B$4:$AO$23,S$3+2,FALSE)</f>
        <v>NEW</v>
      </c>
      <c r="T9" s="221" t="str">
        <f>vlookup($E9,'HA Schedule'!$B$4:$AO$23,T$3+2,FALSE)</f>
        <v>mun</v>
      </c>
      <c r="U9" s="221" t="str">
        <f>vlookup($E9,'HA Schedule'!$B$4:$AO$23,U$3+2,FALSE)</f>
        <v>eve</v>
      </c>
      <c r="V9" s="221" t="str">
        <f>vlookup($E9,'HA Schedule'!$B$4:$AO$23,V$3+2,FALSE)</f>
        <v>SOU</v>
      </c>
      <c r="W9" s="221" t="str">
        <f>vlookup($E9,'HA Schedule'!$B$4:$AO$23,W$3+2,FALSE)</f>
        <v>WHU</v>
      </c>
      <c r="X9" s="221" t="str">
        <f>vlookup($E9,'HA Schedule'!$B$4:$AO$23,X$3+2,FALSE)</f>
        <v>lee</v>
      </c>
      <c r="Y9" s="221" t="str">
        <f>vlookup($E9,'HA Schedule'!$B$4:$AO$23,Y$3+2,FALSE)</f>
        <v>nor</v>
      </c>
      <c r="Z9" s="221" t="str">
        <f>vlookup($E9,'HA Schedule'!$B$4:$AO$23,Z$3+2,FALSE)</f>
        <v>WOL</v>
      </c>
      <c r="AA9" s="221" t="str">
        <f>vlookup($E9,'HA Schedule'!$B$4:$AO$23,AA$3+2,FALSE)</f>
        <v>MCI</v>
      </c>
      <c r="AB9" s="221" t="str">
        <f>vlookup($E9,'HA Schedule'!$B$4:$AO$23,AB$3+2,FALSE)</f>
        <v>tot</v>
      </c>
      <c r="AC9" s="221" t="str">
        <f>vlookup($E9,'HA Schedule'!$B$4:$AO$23,AC$3+2,FALSE)</f>
        <v>BUR</v>
      </c>
      <c r="AD9" s="221" t="str">
        <f>vlookup($E9,'HA Schedule'!$B$4:$AO$23,AD$3+2,FALSE)</f>
        <v>wol</v>
      </c>
      <c r="AE9" s="221" t="str">
        <f>vlookup($E9,'HA Schedule'!$B$4:$AO$23,AE$3+2,FALSE)</f>
        <v>che</v>
      </c>
      <c r="AF9" s="221" t="str">
        <f>vlookup($E9,'HA Schedule'!$B$4:$AO$23,AF$3+2,FALSE)</f>
        <v>BRE</v>
      </c>
      <c r="AG9" s="221" t="str">
        <f>vlookup($E9,'HA Schedule'!$B$4:$AO$23,AG$3+2,FALSE)</f>
        <v>LIV</v>
      </c>
      <c r="AH9" s="221" t="str">
        <f>vlookup($E9,'HA Schedule'!$B$4:$AO$23,AH$3+2,FALSE)</f>
        <v>wat</v>
      </c>
      <c r="AI9" s="221" t="str">
        <f>vlookup($E9,'HA Schedule'!$B$4:$AO$23,AI$3+2,FALSE)</f>
        <v>LEI</v>
      </c>
      <c r="AJ9" s="221" t="str">
        <f>vlookup($E9,'HA Schedule'!$B$4:$AO$23,AJ$3+2,FALSE)</f>
        <v>avl</v>
      </c>
      <c r="AK9" s="221" t="str">
        <f>vlookup($E9,'HA Schedule'!$B$4:$AO$23,AK$3+2,FALSE)</f>
        <v>cry</v>
      </c>
      <c r="AL9" s="221" t="str">
        <f>vlookup($E9,'HA Schedule'!$B$4:$AO$23,AL$3+2,FALSE)</f>
        <v>BHA</v>
      </c>
      <c r="AM9" s="221" t="str">
        <f>vlookup($E9,'HA Schedule'!$B$4:$AO$23,AM$3+2,FALSE)</f>
        <v>sou</v>
      </c>
      <c r="AN9" s="221" t="str">
        <f>vlookup($E9,'HA Schedule'!$B$4:$AO$23,AN$3+2,FALSE)</f>
        <v>MUN</v>
      </c>
      <c r="AO9" s="221" t="str">
        <f>vlookup($E9,'HA Schedule'!$B$4:$AO$23,AO$3+2,FALSE)</f>
        <v>whu</v>
      </c>
      <c r="AP9" s="221" t="str">
        <f>vlookup($E9,'HA Schedule'!$B$4:$AO$23,AP$3+2,FALSE)</f>
        <v>LEE</v>
      </c>
      <c r="AQ9" s="221" t="str">
        <f>vlookup($E9,'HA Schedule'!$B$4:$AO$23,AQ$3+2,FALSE)</f>
        <v>new</v>
      </c>
      <c r="AR9" s="221" t="str">
        <f>vlookup($E9,'HA Schedule'!$B$4:$AO$23,AR$3+2,FALSE)</f>
        <v>EVE</v>
      </c>
      <c r="AS9" s="209"/>
      <c r="AT9" s="198"/>
      <c r="AU9" s="198"/>
      <c r="AV9" s="198"/>
      <c r="AW9" s="198"/>
      <c r="AX9" s="198"/>
      <c r="AY9" s="198"/>
      <c r="AZ9" s="198"/>
      <c r="BA9" s="198"/>
      <c r="BB9" s="198"/>
      <c r="BC9" s="198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8"/>
      <c r="BU9" s="198"/>
      <c r="BV9" s="198"/>
      <c r="BW9" s="198"/>
      <c r="BX9" s="198"/>
      <c r="BY9" s="198"/>
      <c r="BZ9" s="198"/>
      <c r="CA9" s="198"/>
      <c r="CB9" s="198"/>
      <c r="CC9" s="198"/>
      <c r="CD9" s="198"/>
    </row>
    <row r="10">
      <c r="A10" s="217"/>
      <c r="B10" s="218">
        <f t="shared" si="1"/>
        <v>7</v>
      </c>
      <c r="C10" s="218">
        <f>VLOOKUP($E10,'Team Ratings'!$C$3:$F$22,2,FALSE)</f>
        <v>3</v>
      </c>
      <c r="D10" s="218">
        <f>VLOOKUP($E10,'Team Ratings'!$C$3:$F$22,4,FALSE)</f>
        <v>4</v>
      </c>
      <c r="E10" s="222" t="s">
        <v>98</v>
      </c>
      <c r="F10" s="220" t="s">
        <v>135</v>
      </c>
      <c r="G10" s="221" t="str">
        <f>vlookup($E10,'HA Schedule'!$B$4:$AO$23,G$3+2,FALSE)</f>
        <v>MCI</v>
      </c>
      <c r="H10" s="221" t="str">
        <f>vlookup($E10,'HA Schedule'!$B$4:$AO$23,H$3+2,FALSE)</f>
        <v>wol</v>
      </c>
      <c r="I10" s="235" t="str">
        <f>vlookup($E10,'HA Schedule'!$B$4:$AO$23,I$3+2,FALSE)</f>
        <v>WAT</v>
      </c>
      <c r="J10" s="221" t="str">
        <f>vlookup($E10,'HA Schedule'!$B$4:$AO$23,J$3+2,FALSE)</f>
        <v>cry</v>
      </c>
      <c r="K10" s="221" t="str">
        <f>vlookup($E10,'HA Schedule'!$B$4:$AO$23,K$3+2,FALSE)</f>
        <v>CHE</v>
      </c>
      <c r="L10" s="221" t="str">
        <f>vlookup($E10,'HA Schedule'!$B$4:$AO$23,L$3+2,FALSE)</f>
        <v>ars</v>
      </c>
      <c r="M10" s="221" t="str">
        <f>vlookup($E10,'HA Schedule'!$B$4:$AO$23,M$3+2,FALSE)</f>
        <v>AVL</v>
      </c>
      <c r="N10" s="221" t="str">
        <f>vlookup($E10,'HA Schedule'!$B$4:$AO$23,N$3+2,FALSE)</f>
        <v>new</v>
      </c>
      <c r="O10" s="221" t="str">
        <f>vlookup($E10,'HA Schedule'!$B$4:$AO$23,O$3+2,FALSE)</f>
        <v>whu</v>
      </c>
      <c r="P10" s="221" t="str">
        <f>vlookup($E10,'HA Schedule'!$B$4:$AO$23,P$3+2,FALSE)</f>
        <v>MUN</v>
      </c>
      <c r="Q10" s="221" t="str">
        <f>vlookup($E10,'HA Schedule'!$B$4:$AO$23,Q$3+2,FALSE)</f>
        <v>eve</v>
      </c>
      <c r="R10" s="221" t="str">
        <f>vlookup($E10,'HA Schedule'!$B$4:$AO$23,R$3+2,FALSE)</f>
        <v>LEE</v>
      </c>
      <c r="S10" s="221" t="str">
        <f>vlookup($E10,'HA Schedule'!$B$4:$AO$23,S$3+2,FALSE)</f>
        <v>bur</v>
      </c>
      <c r="T10" s="221" t="str">
        <f>vlookup($E10,'HA Schedule'!$B$4:$AO$23,T$3+2,FALSE)</f>
        <v>BRE</v>
      </c>
      <c r="U10" s="221" t="str">
        <f>vlookup($E10,'HA Schedule'!$B$4:$AO$23,U$3+2,FALSE)</f>
        <v>NOR</v>
      </c>
      <c r="V10" s="221" t="str">
        <f>vlookup($E10,'HA Schedule'!$B$4:$AO$23,V$3+2,FALSE)</f>
        <v>bha</v>
      </c>
      <c r="W10" s="221" t="str">
        <f>vlookup($E10,'HA Schedule'!$B$4:$AO$23,W$3+2,FALSE)</f>
        <v>lei</v>
      </c>
      <c r="X10" s="221" t="str">
        <f>vlookup($E10,'HA Schedule'!$B$4:$AO$23,X$3+2,FALSE)</f>
        <v>LIV</v>
      </c>
      <c r="Y10" s="221" t="str">
        <f>vlookup($E10,'HA Schedule'!$B$4:$AO$23,Y$3+2,FALSE)</f>
        <v>CRY</v>
      </c>
      <c r="Z10" s="221" t="str">
        <f>vlookup($E10,'HA Schedule'!$B$4:$AO$23,Z$3+2,FALSE)</f>
        <v>sou</v>
      </c>
      <c r="AA10" s="221" t="str">
        <f>vlookup($E10,'HA Schedule'!$B$4:$AO$23,AA$3+2,FALSE)</f>
        <v>wat</v>
      </c>
      <c r="AB10" s="221" t="str">
        <f>vlookup($E10,'HA Schedule'!$B$4:$AO$23,AB$3+2,FALSE)</f>
        <v>ARS</v>
      </c>
      <c r="AC10" s="221" t="str">
        <f>vlookup($E10,'HA Schedule'!$B$4:$AO$23,AC$3+2,FALSE)</f>
        <v>che</v>
      </c>
      <c r="AD10" s="221" t="str">
        <f>vlookup($E10,'HA Schedule'!$B$4:$AO$23,AD$3+2,FALSE)</f>
        <v>SOU</v>
      </c>
      <c r="AE10" s="221" t="str">
        <f>vlookup($E10,'HA Schedule'!$B$4:$AO$23,AE$3+2,FALSE)</f>
        <v>WOL</v>
      </c>
      <c r="AF10" s="221" t="str">
        <f>vlookup($E10,'HA Schedule'!$B$4:$AO$23,AF$3+2,FALSE)</f>
        <v>mci</v>
      </c>
      <c r="AG10" s="221" t="str">
        <f>vlookup($E10,'HA Schedule'!$B$4:$AO$23,AG$3+2,FALSE)</f>
        <v>lee</v>
      </c>
      <c r="AH10" s="221" t="str">
        <f>vlookup($E10,'HA Schedule'!$B$4:$AO$23,AH$3+2,FALSE)</f>
        <v>EVE</v>
      </c>
      <c r="AI10" s="221" t="str">
        <f>vlookup($E10,'HA Schedule'!$B$4:$AO$23,AI$3+2,FALSE)</f>
        <v>mun</v>
      </c>
      <c r="AJ10" s="221" t="str">
        <f>vlookup($E10,'HA Schedule'!$B$4:$AO$23,AJ$3+2,FALSE)</f>
        <v>WHU</v>
      </c>
      <c r="AK10" s="221" t="str">
        <f>vlookup($E10,'HA Schedule'!$B$4:$AO$23,AK$3+2,FALSE)</f>
        <v>NEW</v>
      </c>
      <c r="AL10" s="221" t="str">
        <f>vlookup($E10,'HA Schedule'!$B$4:$AO$23,AL$3+2,FALSE)</f>
        <v>avl</v>
      </c>
      <c r="AM10" s="221" t="str">
        <f>vlookup($E10,'HA Schedule'!$B$4:$AO$23,AM$3+2,FALSE)</f>
        <v>BHA</v>
      </c>
      <c r="AN10" s="221" t="str">
        <f>vlookup($E10,'HA Schedule'!$B$4:$AO$23,AN$3+2,FALSE)</f>
        <v>bre</v>
      </c>
      <c r="AO10" s="221" t="str">
        <f>vlookup($E10,'HA Schedule'!$B$4:$AO$23,AO$3+2,FALSE)</f>
        <v>LEI</v>
      </c>
      <c r="AP10" s="221" t="str">
        <f>vlookup($E10,'HA Schedule'!$B$4:$AO$23,AP$3+2,FALSE)</f>
        <v>liv</v>
      </c>
      <c r="AQ10" s="221" t="str">
        <f>vlookup($E10,'HA Schedule'!$B$4:$AO$23,AQ$3+2,FALSE)</f>
        <v>BUR</v>
      </c>
      <c r="AR10" s="221" t="str">
        <f>vlookup($E10,'HA Schedule'!$B$4:$AO$23,AR$3+2,FALSE)</f>
        <v>nor</v>
      </c>
      <c r="AS10" s="209"/>
      <c r="AT10" s="198"/>
      <c r="AU10" s="198"/>
      <c r="AV10" s="198"/>
      <c r="AW10" s="198"/>
      <c r="AX10" s="198"/>
      <c r="AY10" s="198"/>
      <c r="AZ10" s="198"/>
      <c r="BA10" s="198"/>
      <c r="BB10" s="198"/>
      <c r="BC10" s="198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8"/>
      <c r="BU10" s="198"/>
      <c r="BV10" s="198"/>
      <c r="BW10" s="198"/>
      <c r="BX10" s="198"/>
      <c r="BY10" s="198"/>
      <c r="BZ10" s="198"/>
      <c r="CA10" s="198"/>
      <c r="CB10" s="198"/>
      <c r="CC10" s="198"/>
      <c r="CD10" s="198"/>
    </row>
    <row r="11">
      <c r="A11" s="217"/>
      <c r="B11" s="218">
        <f t="shared" si="1"/>
        <v>9</v>
      </c>
      <c r="C11" s="218">
        <f>VLOOKUP($E11,'Team Ratings'!$C$3:$F$22,2,FALSE)</f>
        <v>4</v>
      </c>
      <c r="D11" s="218">
        <f>VLOOKUP($E11,'Team Ratings'!$C$3:$F$22,4,FALSE)</f>
        <v>5</v>
      </c>
      <c r="E11" s="222" t="s">
        <v>100</v>
      </c>
      <c r="F11" s="220" t="s">
        <v>135</v>
      </c>
      <c r="G11" s="221" t="str">
        <f>vlookup($E11,'HA Schedule'!$B$4:$AO$23,G$3+2,FALSE)</f>
        <v>SOU</v>
      </c>
      <c r="H11" s="221" t="str">
        <f>vlookup($E11,'HA Schedule'!$B$4:$AO$23,H$3+2,FALSE)</f>
        <v>lee</v>
      </c>
      <c r="I11" s="221" t="str">
        <f>vlookup($E11,'HA Schedule'!$B$4:$AO$23,I$3+2,FALSE)</f>
        <v>bha</v>
      </c>
      <c r="J11" s="221" t="str">
        <f>vlookup($E11,'HA Schedule'!$B$4:$AO$23,J$3+2,FALSE)</f>
        <v>BUR</v>
      </c>
      <c r="K11" s="221" t="str">
        <f>vlookup($E11,'HA Schedule'!$B$4:$AO$23,K$3+2,FALSE)</f>
        <v>avl</v>
      </c>
      <c r="L11" s="221" t="str">
        <f>vlookup($E11,'HA Schedule'!$B$4:$AO$23,L$3+2,FALSE)</f>
        <v>NOR</v>
      </c>
      <c r="M11" s="221" t="str">
        <f>vlookup($E11,'HA Schedule'!$B$4:$AO$23,M$3+2,FALSE)</f>
        <v>mun</v>
      </c>
      <c r="N11" s="221" t="str">
        <f>vlookup($E11,'HA Schedule'!$B$4:$AO$23,N$3+2,FALSE)</f>
        <v>WHU</v>
      </c>
      <c r="O11" s="221" t="str">
        <f>vlookup($E11,'HA Schedule'!$B$4:$AO$23,O$3+2,FALSE)</f>
        <v>WAT</v>
      </c>
      <c r="P11" s="221" t="str">
        <f>vlookup($E11,'HA Schedule'!$B$4:$AO$23,P$3+2,FALSE)</f>
        <v>wol</v>
      </c>
      <c r="Q11" s="221" t="str">
        <f>vlookup($E11,'HA Schedule'!$B$4:$AO$23,Q$3+2,FALSE)</f>
        <v>TOT</v>
      </c>
      <c r="R11" s="221" t="str">
        <f>vlookup($E11,'HA Schedule'!$B$4:$AO$23,R$3+2,FALSE)</f>
        <v>mci</v>
      </c>
      <c r="S11" s="221" t="str">
        <f>vlookup($E11,'HA Schedule'!$B$4:$AO$23,S$3+2,FALSE)</f>
        <v>bre</v>
      </c>
      <c r="T11" s="221" t="str">
        <f>vlookup($E11,'HA Schedule'!$B$4:$AO$23,T$3+2,FALSE)</f>
        <v>LIV</v>
      </c>
      <c r="U11" s="221" t="str">
        <f>vlookup($E11,'HA Schedule'!$B$4:$AO$23,U$3+2,FALSE)</f>
        <v>ARS</v>
      </c>
      <c r="V11" s="221" t="str">
        <f>vlookup($E11,'HA Schedule'!$B$4:$AO$23,V$3+2,FALSE)</f>
        <v>cry</v>
      </c>
      <c r="W11" s="221" t="str">
        <f>vlookup($E11,'HA Schedule'!$B$4:$AO$23,W$3+2,FALSE)</f>
        <v>che</v>
      </c>
      <c r="X11" s="221" t="str">
        <f>vlookup($E11,'HA Schedule'!$B$4:$AO$23,X$3+2,FALSE)</f>
        <v>LEI</v>
      </c>
      <c r="Y11" s="221" t="str">
        <f>vlookup($E11,'HA Schedule'!$B$4:$AO$23,Y$3+2,FALSE)</f>
        <v>bur</v>
      </c>
      <c r="Z11" s="221" t="str">
        <f>vlookup($E11,'HA Schedule'!$B$4:$AO$23,Z$3+2,FALSE)</f>
        <v>NEW</v>
      </c>
      <c r="AA11" s="221" t="str">
        <f>vlookup($E11,'HA Schedule'!$B$4:$AO$23,AA$3+2,FALSE)</f>
        <v>BHA</v>
      </c>
      <c r="AB11" s="221" t="str">
        <f>vlookup($E11,'HA Schedule'!$B$4:$AO$23,AB$3+2,FALSE)</f>
        <v>nor</v>
      </c>
      <c r="AC11" s="221" t="str">
        <f>vlookup($E11,'HA Schedule'!$B$4:$AO$23,AC$3+2,FALSE)</f>
        <v>AVL</v>
      </c>
      <c r="AD11" s="221" t="str">
        <f>vlookup($E11,'HA Schedule'!$B$4:$AO$23,AD$3+2,FALSE)</f>
        <v>new</v>
      </c>
      <c r="AE11" s="221" t="str">
        <f>vlookup($E11,'HA Schedule'!$B$4:$AO$23,AE$3+2,FALSE)</f>
        <v>LEE</v>
      </c>
      <c r="AF11" s="221" t="str">
        <f>vlookup($E11,'HA Schedule'!$B$4:$AO$23,AF$3+2,FALSE)</f>
        <v>sou</v>
      </c>
      <c r="AG11" s="221" t="str">
        <f>vlookup($E11,'HA Schedule'!$B$4:$AO$23,AG$3+2,FALSE)</f>
        <v>MCI</v>
      </c>
      <c r="AH11" s="221" t="str">
        <f>vlookup($E11,'HA Schedule'!$B$4:$AO$23,AH$3+2,FALSE)</f>
        <v>tot</v>
      </c>
      <c r="AI11" s="221" t="str">
        <f>vlookup($E11,'HA Schedule'!$B$4:$AO$23,AI$3+2,FALSE)</f>
        <v>WOL</v>
      </c>
      <c r="AJ11" s="221" t="str">
        <f>vlookup($E11,'HA Schedule'!$B$4:$AO$23,AJ$3+2,FALSE)</f>
        <v>wat</v>
      </c>
      <c r="AK11" s="221" t="str">
        <f>vlookup($E11,'HA Schedule'!$B$4:$AO$23,AK$3+2,FALSE)</f>
        <v>whu</v>
      </c>
      <c r="AL11" s="221" t="str">
        <f>vlookup($E11,'HA Schedule'!$B$4:$AO$23,AL$3+2,FALSE)</f>
        <v>MUN</v>
      </c>
      <c r="AM11" s="221" t="str">
        <f>vlookup($E11,'HA Schedule'!$B$4:$AO$23,AM$3+2,FALSE)</f>
        <v>CRY</v>
      </c>
      <c r="AN11" s="221" t="str">
        <f>vlookup($E11,'HA Schedule'!$B$4:$AO$23,AN$3+2,FALSE)</f>
        <v>liv</v>
      </c>
      <c r="AO11" s="221" t="str">
        <f>vlookup($E11,'HA Schedule'!$B$4:$AO$23,AO$3+2,FALSE)</f>
        <v>CHE</v>
      </c>
      <c r="AP11" s="221" t="str">
        <f>vlookup($E11,'HA Schedule'!$B$4:$AO$23,AP$3+2,FALSE)</f>
        <v>lei</v>
      </c>
      <c r="AQ11" s="221" t="str">
        <f>vlookup($E11,'HA Schedule'!$B$4:$AO$23,AQ$3+2,FALSE)</f>
        <v>BRE</v>
      </c>
      <c r="AR11" s="221" t="str">
        <f>vlookup($E11,'HA Schedule'!$B$4:$AO$23,AR$3+2,FALSE)</f>
        <v>ars</v>
      </c>
      <c r="AS11" s="209"/>
      <c r="AT11" s="198"/>
      <c r="AU11" s="198"/>
      <c r="AV11" s="198"/>
      <c r="AW11" s="198"/>
      <c r="AX11" s="198"/>
      <c r="AY11" s="198"/>
      <c r="AZ11" s="198"/>
      <c r="BA11" s="198"/>
      <c r="BB11" s="198"/>
      <c r="BC11" s="198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8"/>
      <c r="BU11" s="198"/>
      <c r="BV11" s="198"/>
      <c r="BW11" s="198"/>
      <c r="BX11" s="198"/>
      <c r="BY11" s="198"/>
      <c r="BZ11" s="198"/>
      <c r="CA11" s="198"/>
      <c r="CB11" s="198"/>
      <c r="CC11" s="198"/>
      <c r="CD11" s="198"/>
    </row>
    <row r="12">
      <c r="A12" s="217"/>
      <c r="B12" s="218">
        <f t="shared" si="1"/>
        <v>9</v>
      </c>
      <c r="C12" s="218">
        <f>VLOOKUP($E12,'Team Ratings'!$C$3:$F$22,2,FALSE)</f>
        <v>4</v>
      </c>
      <c r="D12" s="218">
        <f>VLOOKUP($E12,'Team Ratings'!$C$3:$F$22,4,FALSE)</f>
        <v>5</v>
      </c>
      <c r="E12" s="222" t="s">
        <v>110</v>
      </c>
      <c r="F12" s="220" t="s">
        <v>135</v>
      </c>
      <c r="G12" s="221" t="str">
        <f>vlookup($E12,'HA Schedule'!$B$4:$AO$23,G$3+2,FALSE)</f>
        <v>mun</v>
      </c>
      <c r="H12" s="221" t="str">
        <f>vlookup($E12,'HA Schedule'!$B$4:$AO$23,H$3+2,FALSE)</f>
        <v>EVE</v>
      </c>
      <c r="I12" s="221" t="str">
        <f>vlookup($E12,'HA Schedule'!$B$4:$AO$23,I$3+2,FALSE)</f>
        <v>bur</v>
      </c>
      <c r="J12" s="221" t="str">
        <f>vlookup($E12,'HA Schedule'!$B$4:$AO$23,J$3+2,FALSE)</f>
        <v>LIV</v>
      </c>
      <c r="K12" s="221" t="str">
        <f>vlookup($E12,'HA Schedule'!$B$4:$AO$23,K$3+2,FALSE)</f>
        <v>new</v>
      </c>
      <c r="L12" s="221" t="str">
        <f>vlookup($E12,'HA Schedule'!$B$4:$AO$23,L$3+2,FALSE)</f>
        <v>WHU</v>
      </c>
      <c r="M12" s="221" t="str">
        <f>vlookup($E12,'HA Schedule'!$B$4:$AO$23,M$3+2,FALSE)</f>
        <v>WAT</v>
      </c>
      <c r="N12" s="221" t="str">
        <f>vlookup($E12,'HA Schedule'!$B$4:$AO$23,N$3+2,FALSE)</f>
        <v>sou</v>
      </c>
      <c r="O12" s="221" t="str">
        <f>vlookup($E12,'HA Schedule'!$B$4:$AO$23,O$3+2,FALSE)</f>
        <v>WOL</v>
      </c>
      <c r="P12" s="221" t="str">
        <f>vlookup($E12,'HA Schedule'!$B$4:$AO$23,P$3+2,FALSE)</f>
        <v>nor</v>
      </c>
      <c r="Q12" s="221" t="str">
        <f>vlookup($E12,'HA Schedule'!$B$4:$AO$23,Q$3+2,FALSE)</f>
        <v>LEI</v>
      </c>
      <c r="R12" s="221" t="str">
        <f>vlookup($E12,'HA Schedule'!$B$4:$AO$23,R$3+2,FALSE)</f>
        <v>tot</v>
      </c>
      <c r="S12" s="221" t="str">
        <f>vlookup($E12,'HA Schedule'!$B$4:$AO$23,S$3+2,FALSE)</f>
        <v>bha</v>
      </c>
      <c r="T12" s="221" t="str">
        <f>vlookup($E12,'HA Schedule'!$B$4:$AO$23,T$3+2,FALSE)</f>
        <v>CRY</v>
      </c>
      <c r="U12" s="221" t="str">
        <f>vlookup($E12,'HA Schedule'!$B$4:$AO$23,U$3+2,FALSE)</f>
        <v>BRE</v>
      </c>
      <c r="V12" s="221" t="str">
        <f>vlookup($E12,'HA Schedule'!$B$4:$AO$23,V$3+2,FALSE)</f>
        <v>che</v>
      </c>
      <c r="W12" s="221" t="str">
        <f>vlookup($E12,'HA Schedule'!$B$4:$AO$23,W$3+2,FALSE)</f>
        <v>mci</v>
      </c>
      <c r="X12" s="221" t="str">
        <f>vlookup($E12,'HA Schedule'!$B$4:$AO$23,X$3+2,FALSE)</f>
        <v>ARS</v>
      </c>
      <c r="Y12" s="221" t="str">
        <f>vlookup($E12,'HA Schedule'!$B$4:$AO$23,Y$3+2,FALSE)</f>
        <v>liv</v>
      </c>
      <c r="Z12" s="221" t="str">
        <f>vlookup($E12,'HA Schedule'!$B$4:$AO$23,Z$3+2,FALSE)</f>
        <v>AVL</v>
      </c>
      <c r="AA12" s="221" t="str">
        <f>vlookup($E12,'HA Schedule'!$B$4:$AO$23,AA$3+2,FALSE)</f>
        <v>BUR</v>
      </c>
      <c r="AB12" s="221" t="str">
        <f>vlookup($E12,'HA Schedule'!$B$4:$AO$23,AB$3+2,FALSE)</f>
        <v>whu</v>
      </c>
      <c r="AC12" s="221" t="str">
        <f>vlookup($E12,'HA Schedule'!$B$4:$AO$23,AC$3+2,FALSE)</f>
        <v>NEW</v>
      </c>
      <c r="AD12" s="221" t="str">
        <f>vlookup($E12,'HA Schedule'!$B$4:$AO$23,AD$3+2,FALSE)</f>
        <v>avl</v>
      </c>
      <c r="AE12" s="221" t="str">
        <f>vlookup($E12,'HA Schedule'!$B$4:$AO$23,AE$3+2,FALSE)</f>
        <v>eve</v>
      </c>
      <c r="AF12" s="221" t="str">
        <f>vlookup($E12,'HA Schedule'!$B$4:$AO$23,AF$3+2,FALSE)</f>
        <v>MUN</v>
      </c>
      <c r="AG12" s="221" t="str">
        <f>vlookup($E12,'HA Schedule'!$B$4:$AO$23,AG$3+2,FALSE)</f>
        <v>TOT</v>
      </c>
      <c r="AH12" s="221" t="str">
        <f>vlookup($E12,'HA Schedule'!$B$4:$AO$23,AH$3+2,FALSE)</f>
        <v>lei</v>
      </c>
      <c r="AI12" s="221" t="str">
        <f>vlookup($E12,'HA Schedule'!$B$4:$AO$23,AI$3+2,FALSE)</f>
        <v>NOR</v>
      </c>
      <c r="AJ12" s="221" t="str">
        <f>vlookup($E12,'HA Schedule'!$B$4:$AO$23,AJ$3+2,FALSE)</f>
        <v>wol</v>
      </c>
      <c r="AK12" s="221" t="str">
        <f>vlookup($E12,'HA Schedule'!$B$4:$AO$23,AK$3+2,FALSE)</f>
        <v>SOU</v>
      </c>
      <c r="AL12" s="221" t="str">
        <f>vlookup($E12,'HA Schedule'!$B$4:$AO$23,AL$3+2,FALSE)</f>
        <v>wat</v>
      </c>
      <c r="AM12" s="221" t="str">
        <f>vlookup($E12,'HA Schedule'!$B$4:$AO$23,AM$3+2,FALSE)</f>
        <v>CHE</v>
      </c>
      <c r="AN12" s="221" t="str">
        <f>vlookup($E12,'HA Schedule'!$B$4:$AO$23,AN$3+2,FALSE)</f>
        <v>cry</v>
      </c>
      <c r="AO12" s="221" t="str">
        <f>vlookup($E12,'HA Schedule'!$B$4:$AO$23,AO$3+2,FALSE)</f>
        <v>MCI</v>
      </c>
      <c r="AP12" s="221" t="str">
        <f>vlookup($E12,'HA Schedule'!$B$4:$AO$23,AP$3+2,FALSE)</f>
        <v>ars</v>
      </c>
      <c r="AQ12" s="221" t="str">
        <f>vlookup($E12,'HA Schedule'!$B$4:$AO$23,AQ$3+2,FALSE)</f>
        <v>BHA</v>
      </c>
      <c r="AR12" s="221" t="str">
        <f>vlookup($E12,'HA Schedule'!$B$4:$AO$23,AR$3+2,FALSE)</f>
        <v>bre</v>
      </c>
      <c r="AS12" s="209"/>
      <c r="AT12" s="198"/>
      <c r="AU12" s="198"/>
      <c r="AV12" s="198"/>
      <c r="AW12" s="198"/>
      <c r="AX12" s="198"/>
      <c r="AY12" s="198"/>
      <c r="AZ12" s="198"/>
      <c r="BA12" s="198"/>
      <c r="BB12" s="198"/>
      <c r="BC12" s="198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8"/>
      <c r="BU12" s="198"/>
      <c r="BV12" s="198"/>
      <c r="BW12" s="198"/>
      <c r="BX12" s="198"/>
      <c r="BY12" s="198"/>
      <c r="BZ12" s="198"/>
      <c r="CA12" s="198"/>
      <c r="CB12" s="198"/>
      <c r="CC12" s="198"/>
      <c r="CD12" s="198"/>
    </row>
    <row r="13">
      <c r="A13" s="217"/>
      <c r="B13" s="218">
        <f t="shared" si="1"/>
        <v>9</v>
      </c>
      <c r="C13" s="218">
        <f>VLOOKUP($E13,'Team Ratings'!$C$3:$F$22,2,FALSE)</f>
        <v>4</v>
      </c>
      <c r="D13" s="218">
        <f>VLOOKUP($E13,'Team Ratings'!$C$3:$F$22,4,FALSE)</f>
        <v>5</v>
      </c>
      <c r="E13" s="222" t="s">
        <v>107</v>
      </c>
      <c r="F13" s="220" t="s">
        <v>135</v>
      </c>
      <c r="G13" s="221" t="str">
        <f>vlookup($E13,'HA Schedule'!$B$4:$AO$23,G$3+2,FALSE)</f>
        <v>new</v>
      </c>
      <c r="H13" s="221" t="str">
        <f>vlookup($E13,'HA Schedule'!$B$4:$AO$23,H$3+2,FALSE)</f>
        <v>LEI</v>
      </c>
      <c r="I13" s="221" t="str">
        <f>vlookup($E13,'HA Schedule'!$B$4:$AO$23,I$3+2,FALSE)</f>
        <v>CRY</v>
      </c>
      <c r="J13" s="221" t="str">
        <f>vlookup($E13,'HA Schedule'!$B$4:$AO$23,J$3+2,FALSE)</f>
        <v>sou</v>
      </c>
      <c r="K13" s="221" t="str">
        <f>vlookup($E13,'HA Schedule'!$B$4:$AO$23,K$3+2,FALSE)</f>
        <v>MUN</v>
      </c>
      <c r="L13" s="221" t="str">
        <f>vlookup($E13,'HA Schedule'!$B$4:$AO$23,L$3+2,FALSE)</f>
        <v>lee</v>
      </c>
      <c r="M13" s="221" t="str">
        <f>vlookup($E13,'HA Schedule'!$B$4:$AO$23,M$3+2,FALSE)</f>
        <v>BRE</v>
      </c>
      <c r="N13" s="221" t="str">
        <f>vlookup($E13,'HA Schedule'!$B$4:$AO$23,N$3+2,FALSE)</f>
        <v>eve</v>
      </c>
      <c r="O13" s="221" t="str">
        <f>vlookup($E13,'HA Schedule'!$B$4:$AO$23,O$3+2,FALSE)</f>
        <v>TOT</v>
      </c>
      <c r="P13" s="221" t="str">
        <f>vlookup($E13,'HA Schedule'!$B$4:$AO$23,P$3+2,FALSE)</f>
        <v>avl</v>
      </c>
      <c r="Q13" s="221" t="str">
        <f>vlookup($E13,'HA Schedule'!$B$4:$AO$23,Q$3+2,FALSE)</f>
        <v>LIV</v>
      </c>
      <c r="R13" s="221" t="str">
        <f>vlookup($E13,'HA Schedule'!$B$4:$AO$23,R$3+2,FALSE)</f>
        <v>wol</v>
      </c>
      <c r="S13" s="221" t="str">
        <f>vlookup($E13,'HA Schedule'!$B$4:$AO$23,S$3+2,FALSE)</f>
        <v>mci</v>
      </c>
      <c r="T13" s="221" t="str">
        <f>vlookup($E13,'HA Schedule'!$B$4:$AO$23,T$3+2,FALSE)</f>
        <v>BHA</v>
      </c>
      <c r="U13" s="221" t="str">
        <f>vlookup($E13,'HA Schedule'!$B$4:$AO$23,U$3+2,FALSE)</f>
        <v>CHE</v>
      </c>
      <c r="V13" s="221" t="str">
        <f>vlookup($E13,'HA Schedule'!$B$4:$AO$23,V$3+2,FALSE)</f>
        <v>bur</v>
      </c>
      <c r="W13" s="221" t="str">
        <f>vlookup($E13,'HA Schedule'!$B$4:$AO$23,W$3+2,FALSE)</f>
        <v>ars</v>
      </c>
      <c r="X13" s="221" t="str">
        <f>vlookup($E13,'HA Schedule'!$B$4:$AO$23,X$3+2,FALSE)</f>
        <v>NOR</v>
      </c>
      <c r="Y13" s="221" t="str">
        <f>vlookup($E13,'HA Schedule'!$B$4:$AO$23,Y$3+2,FALSE)</f>
        <v>SOU</v>
      </c>
      <c r="Z13" s="221" t="str">
        <f>vlookup($E13,'HA Schedule'!$B$4:$AO$23,Z$3+2,FALSE)</f>
        <v>wat</v>
      </c>
      <c r="AA13" s="221" t="str">
        <f>vlookup($E13,'HA Schedule'!$B$4:$AO$23,AA$3+2,FALSE)</f>
        <v>cry</v>
      </c>
      <c r="AB13" s="221" t="str">
        <f>vlookup($E13,'HA Schedule'!$B$4:$AO$23,AB$3+2,FALSE)</f>
        <v>LEE</v>
      </c>
      <c r="AC13" s="221" t="str">
        <f>vlookup($E13,'HA Schedule'!$B$4:$AO$23,AC$3+2,FALSE)</f>
        <v>mun</v>
      </c>
      <c r="AD13" s="221" t="str">
        <f>vlookup($E13,'HA Schedule'!$B$4:$AO$23,AD$3+2,FALSE)</f>
        <v>WAT</v>
      </c>
      <c r="AE13" s="221" t="str">
        <f>vlookup($E13,'HA Schedule'!$B$4:$AO$23,AE$3+2,FALSE)</f>
        <v>lei</v>
      </c>
      <c r="AF13" s="221" t="str">
        <f>vlookup($E13,'HA Schedule'!$B$4:$AO$23,AF$3+2,FALSE)</f>
        <v>NEW</v>
      </c>
      <c r="AG13" s="221" t="str">
        <f>vlookup($E13,'HA Schedule'!$B$4:$AO$23,AG$3+2,FALSE)</f>
        <v>WOL</v>
      </c>
      <c r="AH13" s="221" t="str">
        <f>vlookup($E13,'HA Schedule'!$B$4:$AO$23,AH$3+2,FALSE)</f>
        <v>liv</v>
      </c>
      <c r="AI13" s="221" t="str">
        <f>vlookup($E13,'HA Schedule'!$B$4:$AO$23,AI$3+2,FALSE)</f>
        <v>AVL</v>
      </c>
      <c r="AJ13" s="221" t="str">
        <f>vlookup($E13,'HA Schedule'!$B$4:$AO$23,AJ$3+2,FALSE)</f>
        <v>tot</v>
      </c>
      <c r="AK13" s="221" t="str">
        <f>vlookup($E13,'HA Schedule'!$B$4:$AO$23,AK$3+2,FALSE)</f>
        <v>EVE</v>
      </c>
      <c r="AL13" s="221" t="str">
        <f>vlookup($E13,'HA Schedule'!$B$4:$AO$23,AL$3+2,FALSE)</f>
        <v>bre</v>
      </c>
      <c r="AM13" s="221" t="str">
        <f>vlookup($E13,'HA Schedule'!$B$4:$AO$23,AM$3+2,FALSE)</f>
        <v>BUR</v>
      </c>
      <c r="AN13" s="221" t="str">
        <f>vlookup($E13,'HA Schedule'!$B$4:$AO$23,AN$3+2,FALSE)</f>
        <v>che</v>
      </c>
      <c r="AO13" s="221" t="str">
        <f>vlookup($E13,'HA Schedule'!$B$4:$AO$23,AO$3+2,FALSE)</f>
        <v>ARS</v>
      </c>
      <c r="AP13" s="221" t="str">
        <f>vlookup($E13,'HA Schedule'!$B$4:$AO$23,AP$3+2,FALSE)</f>
        <v>nor</v>
      </c>
      <c r="AQ13" s="221" t="str">
        <f>vlookup($E13,'HA Schedule'!$B$4:$AO$23,AQ$3+2,FALSE)</f>
        <v>MCI</v>
      </c>
      <c r="AR13" s="221" t="str">
        <f>vlookup($E13,'HA Schedule'!$B$4:$AO$23,AR$3+2,FALSE)</f>
        <v>bha</v>
      </c>
      <c r="AS13" s="209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</row>
    <row r="14">
      <c r="A14" s="217"/>
      <c r="B14" s="218">
        <f t="shared" si="1"/>
        <v>10</v>
      </c>
      <c r="C14" s="218">
        <f>VLOOKUP($E14,'Team Ratings'!$C$3:$F$22,2,FALSE)</f>
        <v>5</v>
      </c>
      <c r="D14" s="218">
        <f>VLOOKUP($E14,'Team Ratings'!$C$3:$F$22,4,FALSE)</f>
        <v>5</v>
      </c>
      <c r="E14" s="222" t="s">
        <v>99</v>
      </c>
      <c r="F14" s="220" t="s">
        <v>135</v>
      </c>
      <c r="G14" s="221" t="str">
        <f>vlookup($E14,'HA Schedule'!$B$4:$AO$23,G$3+2,FALSE)</f>
        <v>wat</v>
      </c>
      <c r="H14" s="221" t="str">
        <f>vlookup($E14,'HA Schedule'!$B$4:$AO$23,H$3+2,FALSE)</f>
        <v>NEW</v>
      </c>
      <c r="I14" s="221" t="str">
        <f>vlookup($E14,'HA Schedule'!$B$4:$AO$23,I$3+2,FALSE)</f>
        <v>BRE</v>
      </c>
      <c r="J14" s="221" t="str">
        <f>vlookup($E14,'HA Schedule'!$B$4:$AO$23,J$3+2,FALSE)</f>
        <v>che</v>
      </c>
      <c r="K14" s="221" t="str">
        <f>vlookup($E14,'HA Schedule'!$B$4:$AO$23,K$3+2,FALSE)</f>
        <v>EVE</v>
      </c>
      <c r="L14" s="221" t="str">
        <f>vlookup($E14,'HA Schedule'!$B$4:$AO$23,L$3+2,FALSE)</f>
        <v>mun</v>
      </c>
      <c r="M14" s="221" t="str">
        <f>vlookup($E14,'HA Schedule'!$B$4:$AO$23,M$3+2,FALSE)</f>
        <v>tot</v>
      </c>
      <c r="N14" s="221" t="str">
        <f>vlookup($E14,'HA Schedule'!$B$4:$AO$23,N$3+2,FALSE)</f>
        <v>WOL</v>
      </c>
      <c r="O14" s="221" t="str">
        <f>vlookup($E14,'HA Schedule'!$B$4:$AO$23,O$3+2,FALSE)</f>
        <v>ars</v>
      </c>
      <c r="P14" s="221" t="str">
        <f>vlookup($E14,'HA Schedule'!$B$4:$AO$23,P$3+2,FALSE)</f>
        <v>WHU</v>
      </c>
      <c r="Q14" s="221" t="str">
        <f>vlookup($E14,'HA Schedule'!$B$4:$AO$23,Q$3+2,FALSE)</f>
        <v>sou</v>
      </c>
      <c r="R14" s="221" t="str">
        <f>vlookup($E14,'HA Schedule'!$B$4:$AO$23,R$3+2,FALSE)</f>
        <v>BHA</v>
      </c>
      <c r="S14" s="221" t="str">
        <f>vlookup($E14,'HA Schedule'!$B$4:$AO$23,S$3+2,FALSE)</f>
        <v>cry</v>
      </c>
      <c r="T14" s="221" t="str">
        <f>vlookup($E14,'HA Schedule'!$B$4:$AO$23,T$3+2,FALSE)</f>
        <v>MCI</v>
      </c>
      <c r="U14" s="221" t="str">
        <f>vlookup($E14,'HA Schedule'!$B$4:$AO$23,U$3+2,FALSE)</f>
        <v>LEI</v>
      </c>
      <c r="V14" s="221" t="str">
        <f>vlookup($E14,'HA Schedule'!$B$4:$AO$23,V$3+2,FALSE)</f>
        <v>liv</v>
      </c>
      <c r="W14" s="221" t="str">
        <f>vlookup($E14,'HA Schedule'!$B$4:$AO$23,W$3+2,FALSE)</f>
        <v>nor</v>
      </c>
      <c r="X14" s="221" t="str">
        <f>vlookup($E14,'HA Schedule'!$B$4:$AO$23,X$3+2,FALSE)</f>
        <v>BUR</v>
      </c>
      <c r="Y14" s="221" t="str">
        <f>vlookup($E14,'HA Schedule'!$B$4:$AO$23,Y$3+2,FALSE)</f>
        <v>CHE</v>
      </c>
      <c r="Z14" s="221" t="str">
        <f>vlookup($E14,'HA Schedule'!$B$4:$AO$23,Z$3+2,FALSE)</f>
        <v>lee</v>
      </c>
      <c r="AA14" s="221" t="str">
        <f>vlookup($E14,'HA Schedule'!$B$4:$AO$23,AA$3+2,FALSE)</f>
        <v>bre</v>
      </c>
      <c r="AB14" s="221" t="str">
        <f>vlookup($E14,'HA Schedule'!$B$4:$AO$23,AB$3+2,FALSE)</f>
        <v>MUN</v>
      </c>
      <c r="AC14" s="221" t="str">
        <f>vlookup($E14,'HA Schedule'!$B$4:$AO$23,AC$3+2,FALSE)</f>
        <v>eve</v>
      </c>
      <c r="AD14" s="221" t="str">
        <f>vlookup($E14,'HA Schedule'!$B$4:$AO$23,AD$3+2,FALSE)</f>
        <v>LEE</v>
      </c>
      <c r="AE14" s="221" t="str">
        <f>vlookup($E14,'HA Schedule'!$B$4:$AO$23,AE$3+2,FALSE)</f>
        <v>new</v>
      </c>
      <c r="AF14" s="221" t="str">
        <f>vlookup($E14,'HA Schedule'!$B$4:$AO$23,AF$3+2,FALSE)</f>
        <v>WAT</v>
      </c>
      <c r="AG14" s="221" t="str">
        <f>vlookup($E14,'HA Schedule'!$B$4:$AO$23,AG$3+2,FALSE)</f>
        <v>bha</v>
      </c>
      <c r="AH14" s="221" t="str">
        <f>vlookup($E14,'HA Schedule'!$B$4:$AO$23,AH$3+2,FALSE)</f>
        <v>SOU</v>
      </c>
      <c r="AI14" s="221" t="str">
        <f>vlookup($E14,'HA Schedule'!$B$4:$AO$23,AI$3+2,FALSE)</f>
        <v>whu</v>
      </c>
      <c r="AJ14" s="221" t="str">
        <f>vlookup($E14,'HA Schedule'!$B$4:$AO$23,AJ$3+2,FALSE)</f>
        <v>ARS</v>
      </c>
      <c r="AK14" s="221" t="str">
        <f>vlookup($E14,'HA Schedule'!$B$4:$AO$23,AK$3+2,FALSE)</f>
        <v>wol</v>
      </c>
      <c r="AL14" s="221" t="str">
        <f>vlookup($E14,'HA Schedule'!$B$4:$AO$23,AL$3+2,FALSE)</f>
        <v>TOT</v>
      </c>
      <c r="AM14" s="221" t="str">
        <f>vlookup($E14,'HA Schedule'!$B$4:$AO$23,AM$3+2,FALSE)</f>
        <v>LIV</v>
      </c>
      <c r="AN14" s="221" t="str">
        <f>vlookup($E14,'HA Schedule'!$B$4:$AO$23,AN$3+2,FALSE)</f>
        <v>lei</v>
      </c>
      <c r="AO14" s="221" t="str">
        <f>vlookup($E14,'HA Schedule'!$B$4:$AO$23,AO$3+2,FALSE)</f>
        <v>NOR</v>
      </c>
      <c r="AP14" s="221" t="str">
        <f>vlookup($E14,'HA Schedule'!$B$4:$AO$23,AP$3+2,FALSE)</f>
        <v>bur</v>
      </c>
      <c r="AQ14" s="221" t="str">
        <f>vlookup($E14,'HA Schedule'!$B$4:$AO$23,AQ$3+2,FALSE)</f>
        <v>CRY</v>
      </c>
      <c r="AR14" s="221" t="str">
        <f>vlookup($E14,'HA Schedule'!$B$4:$AO$23,AR$3+2,FALSE)</f>
        <v>mci</v>
      </c>
      <c r="AS14" s="209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8"/>
      <c r="BU14" s="198"/>
      <c r="BV14" s="198"/>
      <c r="BW14" s="198"/>
      <c r="BX14" s="198"/>
      <c r="BY14" s="198"/>
      <c r="BZ14" s="198"/>
      <c r="CA14" s="198"/>
      <c r="CB14" s="198"/>
      <c r="CC14" s="198"/>
      <c r="CD14" s="198"/>
    </row>
    <row r="15">
      <c r="A15" s="217"/>
      <c r="B15" s="218">
        <f t="shared" si="1"/>
        <v>10</v>
      </c>
      <c r="C15" s="218">
        <f>VLOOKUP($E15,'Team Ratings'!$C$3:$F$22,2,FALSE)</f>
        <v>5</v>
      </c>
      <c r="D15" s="218">
        <f>VLOOKUP($E15,'Team Ratings'!$C$3:$F$22,4,FALSE)</f>
        <v>5</v>
      </c>
      <c r="E15" s="222" t="s">
        <v>155</v>
      </c>
      <c r="F15" s="220" t="s">
        <v>135</v>
      </c>
      <c r="G15" s="221" t="str">
        <f>vlookup($E15,'HA Schedule'!$B$4:$AO$23,G$3+2,FALSE)</f>
        <v>bur</v>
      </c>
      <c r="H15" s="221" t="str">
        <f>vlookup($E15,'HA Schedule'!$B$4:$AO$23,H$3+2,FALSE)</f>
        <v>WAT</v>
      </c>
      <c r="I15" s="221" t="str">
        <f>vlookup($E15,'HA Schedule'!$B$4:$AO$23,I$3+2,FALSE)</f>
        <v>EVE</v>
      </c>
      <c r="J15" s="221" t="str">
        <f>vlookup($E15,'HA Schedule'!$B$4:$AO$23,J$3+2,FALSE)</f>
        <v>bre</v>
      </c>
      <c r="K15" s="221" t="str">
        <f>vlookup($E15,'HA Schedule'!$B$4:$AO$23,K$3+2,FALSE)</f>
        <v>LEI</v>
      </c>
      <c r="L15" s="221" t="str">
        <f>vlookup($E15,'HA Schedule'!$B$4:$AO$23,L$3+2,FALSE)</f>
        <v>cry</v>
      </c>
      <c r="M15" s="221" t="str">
        <f>vlookup($E15,'HA Schedule'!$B$4:$AO$23,M$3+2,FALSE)</f>
        <v>ARS</v>
      </c>
      <c r="N15" s="221" t="str">
        <f>vlookup($E15,'HA Schedule'!$B$4:$AO$23,N$3+2,FALSE)</f>
        <v>nor</v>
      </c>
      <c r="O15" s="221" t="str">
        <f>vlookup($E15,'HA Schedule'!$B$4:$AO$23,O$3+2,FALSE)</f>
        <v>MCI</v>
      </c>
      <c r="P15" s="221" t="str">
        <f>vlookup($E15,'HA Schedule'!$B$4:$AO$23,P$3+2,FALSE)</f>
        <v>liv</v>
      </c>
      <c r="Q15" s="221" t="str">
        <f>vlookup($E15,'HA Schedule'!$B$4:$AO$23,Q$3+2,FALSE)</f>
        <v>NEW</v>
      </c>
      <c r="R15" s="221" t="str">
        <f>vlookup($E15,'HA Schedule'!$B$4:$AO$23,R$3+2,FALSE)</f>
        <v>avl</v>
      </c>
      <c r="S15" s="221" t="str">
        <f>vlookup($E15,'HA Schedule'!$B$4:$AO$23,S$3+2,FALSE)</f>
        <v>LEE</v>
      </c>
      <c r="T15" s="221" t="str">
        <f>vlookup($E15,'HA Schedule'!$B$4:$AO$23,T$3+2,FALSE)</f>
        <v>whu</v>
      </c>
      <c r="U15" s="221" t="str">
        <f>vlookup($E15,'HA Schedule'!$B$4:$AO$23,U$3+2,FALSE)</f>
        <v>sou</v>
      </c>
      <c r="V15" s="221" t="str">
        <f>vlookup($E15,'HA Schedule'!$B$4:$AO$23,V$3+2,FALSE)</f>
        <v>TOT</v>
      </c>
      <c r="W15" s="221" t="str">
        <f>vlookup($E15,'HA Schedule'!$B$4:$AO$23,W$3+2,FALSE)</f>
        <v>WOL</v>
      </c>
      <c r="X15" s="221" t="str">
        <f>vlookup($E15,'HA Schedule'!$B$4:$AO$23,X$3+2,FALSE)</f>
        <v>mun</v>
      </c>
      <c r="Y15" s="221" t="str">
        <f>vlookup($E15,'HA Schedule'!$B$4:$AO$23,Y$3+2,FALSE)</f>
        <v>BRE</v>
      </c>
      <c r="Z15" s="221" t="str">
        <f>vlookup($E15,'HA Schedule'!$B$4:$AO$23,Z$3+2,FALSE)</f>
        <v>che</v>
      </c>
      <c r="AA15" s="221" t="str">
        <f>vlookup($E15,'HA Schedule'!$B$4:$AO$23,AA$3+2,FALSE)</f>
        <v>eve</v>
      </c>
      <c r="AB15" s="221" t="str">
        <f>vlookup($E15,'HA Schedule'!$B$4:$AO$23,AB$3+2,FALSE)</f>
        <v>CRY</v>
      </c>
      <c r="AC15" s="221" t="str">
        <f>vlookup($E15,'HA Schedule'!$B$4:$AO$23,AC$3+2,FALSE)</f>
        <v>lei</v>
      </c>
      <c r="AD15" s="221" t="str">
        <f>vlookup($E15,'HA Schedule'!$B$4:$AO$23,AD$3+2,FALSE)</f>
        <v>CHE</v>
      </c>
      <c r="AE15" s="221" t="str">
        <f>vlookup($E15,'HA Schedule'!$B$4:$AO$23,AE$3+2,FALSE)</f>
        <v>wat</v>
      </c>
      <c r="AF15" s="221" t="str">
        <f>vlookup($E15,'HA Schedule'!$B$4:$AO$23,AF$3+2,FALSE)</f>
        <v>BUR</v>
      </c>
      <c r="AG15" s="221" t="str">
        <f>vlookup($E15,'HA Schedule'!$B$4:$AO$23,AG$3+2,FALSE)</f>
        <v>AVL</v>
      </c>
      <c r="AH15" s="221" t="str">
        <f>vlookup($E15,'HA Schedule'!$B$4:$AO$23,AH$3+2,FALSE)</f>
        <v>new</v>
      </c>
      <c r="AI15" s="221" t="str">
        <f>vlookup($E15,'HA Schedule'!$B$4:$AO$23,AI$3+2,FALSE)</f>
        <v>LIV</v>
      </c>
      <c r="AJ15" s="221" t="str">
        <f>vlookup($E15,'HA Schedule'!$B$4:$AO$23,AJ$3+2,FALSE)</f>
        <v>mci</v>
      </c>
      <c r="AK15" s="221" t="str">
        <f>vlookup($E15,'HA Schedule'!$B$4:$AO$23,AK$3+2,FALSE)</f>
        <v>NOR</v>
      </c>
      <c r="AL15" s="221" t="str">
        <f>vlookup($E15,'HA Schedule'!$B$4:$AO$23,AL$3+2,FALSE)</f>
        <v>ars</v>
      </c>
      <c r="AM15" s="221" t="str">
        <f>vlookup($E15,'HA Schedule'!$B$4:$AO$23,AM$3+2,FALSE)</f>
        <v>tot</v>
      </c>
      <c r="AN15" s="221" t="str">
        <f>vlookup($E15,'HA Schedule'!$B$4:$AO$23,AN$3+2,FALSE)</f>
        <v>SOU</v>
      </c>
      <c r="AO15" s="221" t="str">
        <f>vlookup($E15,'HA Schedule'!$B$4:$AO$23,AO$3+2,FALSE)</f>
        <v>wol</v>
      </c>
      <c r="AP15" s="221" t="str">
        <f>vlookup($E15,'HA Schedule'!$B$4:$AO$23,AP$3+2,FALSE)</f>
        <v>MUN</v>
      </c>
      <c r="AQ15" s="221" t="str">
        <f>vlookup($E15,'HA Schedule'!$B$4:$AO$23,AQ$3+2,FALSE)</f>
        <v>lee</v>
      </c>
      <c r="AR15" s="221" t="str">
        <f>vlookup($E15,'HA Schedule'!$B$4:$AO$23,AR$3+2,FALSE)</f>
        <v>WHU</v>
      </c>
      <c r="AS15" s="209"/>
      <c r="AT15" s="198"/>
      <c r="AU15" s="198"/>
      <c r="AV15" s="198"/>
      <c r="AW15" s="198"/>
      <c r="AX15" s="198"/>
      <c r="AY15" s="198"/>
      <c r="AZ15" s="198"/>
      <c r="BA15" s="198"/>
      <c r="BB15" s="198"/>
      <c r="BC15" s="198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8"/>
      <c r="BU15" s="198"/>
      <c r="BV15" s="198"/>
      <c r="BW15" s="198"/>
      <c r="BX15" s="198"/>
      <c r="BY15" s="198"/>
      <c r="BZ15" s="198"/>
      <c r="CA15" s="198"/>
      <c r="CB15" s="198"/>
      <c r="CC15" s="198"/>
      <c r="CD15" s="198"/>
    </row>
    <row r="16">
      <c r="A16" s="217"/>
      <c r="B16" s="218">
        <f t="shared" si="1"/>
        <v>11</v>
      </c>
      <c r="C16" s="218">
        <f>VLOOKUP($E16,'Team Ratings'!$C$3:$F$22,2,FALSE)</f>
        <v>6</v>
      </c>
      <c r="D16" s="218">
        <f>VLOOKUP($E16,'Team Ratings'!$C$3:$F$22,4,FALSE)</f>
        <v>5</v>
      </c>
      <c r="E16" s="222" t="s">
        <v>111</v>
      </c>
      <c r="F16" s="220" t="s">
        <v>135</v>
      </c>
      <c r="G16" s="221" t="str">
        <f>vlookup($E16,'HA Schedule'!$B$4:$AO$23,G$3+2,FALSE)</f>
        <v>eve</v>
      </c>
      <c r="H16" s="221" t="str">
        <f>vlookup($E16,'HA Schedule'!$B$4:$AO$23,H$3+2,FALSE)</f>
        <v>MUN</v>
      </c>
      <c r="I16" s="221" t="str">
        <f>vlookup($E16,'HA Schedule'!$B$4:$AO$23,I$3+2,FALSE)</f>
        <v>new</v>
      </c>
      <c r="J16" s="221" t="str">
        <f>vlookup($E16,'HA Schedule'!$B$4:$AO$23,J$3+2,FALSE)</f>
        <v>WHU</v>
      </c>
      <c r="K16" s="221" t="str">
        <f>vlookup($E16,'HA Schedule'!$B$4:$AO$23,K$3+2,FALSE)</f>
        <v>mci</v>
      </c>
      <c r="L16" s="221" t="str">
        <f>vlookup($E16,'HA Schedule'!$B$4:$AO$23,L$3+2,FALSE)</f>
        <v>WOL</v>
      </c>
      <c r="M16" s="221" t="str">
        <f>vlookup($E16,'HA Schedule'!$B$4:$AO$23,M$3+2,FALSE)</f>
        <v>che</v>
      </c>
      <c r="N16" s="221" t="str">
        <f>vlookup($E16,'HA Schedule'!$B$4:$AO$23,N$3+2,FALSE)</f>
        <v>LEE</v>
      </c>
      <c r="O16" s="221" t="str">
        <f>vlookup($E16,'HA Schedule'!$B$4:$AO$23,O$3+2,FALSE)</f>
        <v>BUR</v>
      </c>
      <c r="P16" s="221" t="str">
        <f>vlookup($E16,'HA Schedule'!$B$4:$AO$23,P$3+2,FALSE)</f>
        <v>wat</v>
      </c>
      <c r="Q16" s="221" t="str">
        <f>vlookup($E16,'HA Schedule'!$B$4:$AO$23,Q$3+2,FALSE)</f>
        <v>AVL</v>
      </c>
      <c r="R16" s="221" t="str">
        <f>vlookup($E16,'HA Schedule'!$B$4:$AO$23,R$3+2,FALSE)</f>
        <v>nor</v>
      </c>
      <c r="S16" s="221" t="str">
        <f>vlookup($E16,'HA Schedule'!$B$4:$AO$23,S$3+2,FALSE)</f>
        <v>liv</v>
      </c>
      <c r="T16" s="221" t="str">
        <f>vlookup($E16,'HA Schedule'!$B$4:$AO$23,T$3+2,FALSE)</f>
        <v>LEI</v>
      </c>
      <c r="U16" s="221" t="str">
        <f>vlookup($E16,'HA Schedule'!$B$4:$AO$23,U$3+2,FALSE)</f>
        <v>BHA</v>
      </c>
      <c r="V16" s="221" t="str">
        <f>vlookup($E16,'HA Schedule'!$B$4:$AO$23,V$3+2,FALSE)</f>
        <v>ars</v>
      </c>
      <c r="W16" s="221" t="str">
        <f>vlookup($E16,'HA Schedule'!$B$4:$AO$23,W$3+2,FALSE)</f>
        <v>cry</v>
      </c>
      <c r="X16" s="221" t="str">
        <f>vlookup($E16,'HA Schedule'!$B$4:$AO$23,X$3+2,FALSE)</f>
        <v>BRE</v>
      </c>
      <c r="Y16" s="221" t="str">
        <f>vlookup($E16,'HA Schedule'!$B$4:$AO$23,Y$3+2,FALSE)</f>
        <v>whu</v>
      </c>
      <c r="Z16" s="221" t="str">
        <f>vlookup($E16,'HA Schedule'!$B$4:$AO$23,Z$3+2,FALSE)</f>
        <v>TOT</v>
      </c>
      <c r="AA16" s="221" t="str">
        <f>vlookup($E16,'HA Schedule'!$B$4:$AO$23,AA$3+2,FALSE)</f>
        <v>NEW</v>
      </c>
      <c r="AB16" s="221" t="str">
        <f>vlookup($E16,'HA Schedule'!$B$4:$AO$23,AB$3+2,FALSE)</f>
        <v>wol</v>
      </c>
      <c r="AC16" s="221" t="str">
        <f>vlookup($E16,'HA Schedule'!$B$4:$AO$23,AC$3+2,FALSE)</f>
        <v>MCI</v>
      </c>
      <c r="AD16" s="221" t="str">
        <f>vlookup($E16,'HA Schedule'!$B$4:$AO$23,AD$3+2,FALSE)</f>
        <v>tot</v>
      </c>
      <c r="AE16" s="221" t="str">
        <f>vlookup($E16,'HA Schedule'!$B$4:$AO$23,AE$3+2,FALSE)</f>
        <v>mun</v>
      </c>
      <c r="AF16" s="221" t="str">
        <f>vlookup($E16,'HA Schedule'!$B$4:$AO$23,AF$3+2,FALSE)</f>
        <v>EVE</v>
      </c>
      <c r="AG16" s="221" t="str">
        <f>vlookup($E16,'HA Schedule'!$B$4:$AO$23,AG$3+2,FALSE)</f>
        <v>NOR</v>
      </c>
      <c r="AH16" s="221" t="str">
        <f>vlookup($E16,'HA Schedule'!$B$4:$AO$23,AH$3+2,FALSE)</f>
        <v>avl</v>
      </c>
      <c r="AI16" s="221" t="str">
        <f>vlookup($E16,'HA Schedule'!$B$4:$AO$23,AI$3+2,FALSE)</f>
        <v>WAT</v>
      </c>
      <c r="AJ16" s="221" t="str">
        <f>vlookup($E16,'HA Schedule'!$B$4:$AO$23,AJ$3+2,FALSE)</f>
        <v>bur</v>
      </c>
      <c r="AK16" s="221" t="str">
        <f>vlookup($E16,'HA Schedule'!$B$4:$AO$23,AK$3+2,FALSE)</f>
        <v>lee</v>
      </c>
      <c r="AL16" s="221" t="str">
        <f>vlookup($E16,'HA Schedule'!$B$4:$AO$23,AL$3+2,FALSE)</f>
        <v>CHE</v>
      </c>
      <c r="AM16" s="221" t="str">
        <f>vlookup($E16,'HA Schedule'!$B$4:$AO$23,AM$3+2,FALSE)</f>
        <v>ARS</v>
      </c>
      <c r="AN16" s="221" t="str">
        <f>vlookup($E16,'HA Schedule'!$B$4:$AO$23,AN$3+2,FALSE)</f>
        <v>bha</v>
      </c>
      <c r="AO16" s="221" t="str">
        <f>vlookup($E16,'HA Schedule'!$B$4:$AO$23,AO$3+2,FALSE)</f>
        <v>CRY</v>
      </c>
      <c r="AP16" s="221" t="str">
        <f>vlookup($E16,'HA Schedule'!$B$4:$AO$23,AP$3+2,FALSE)</f>
        <v>bre</v>
      </c>
      <c r="AQ16" s="221" t="str">
        <f>vlookup($E16,'HA Schedule'!$B$4:$AO$23,AQ$3+2,FALSE)</f>
        <v>LIV</v>
      </c>
      <c r="AR16" s="221" t="str">
        <f>vlookup($E16,'HA Schedule'!$B$4:$AO$23,AR$3+2,FALSE)</f>
        <v>lei</v>
      </c>
      <c r="AS16" s="209"/>
      <c r="AT16" s="198"/>
      <c r="AU16" s="198"/>
      <c r="AV16" s="198"/>
      <c r="AW16" s="198"/>
      <c r="AX16" s="198"/>
      <c r="AY16" s="198"/>
      <c r="AZ16" s="198"/>
      <c r="BA16" s="198"/>
      <c r="BB16" s="198"/>
      <c r="BC16" s="198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8"/>
      <c r="BU16" s="198"/>
      <c r="BV16" s="198"/>
      <c r="BW16" s="198"/>
      <c r="BX16" s="198"/>
      <c r="BY16" s="198"/>
      <c r="BZ16" s="198"/>
      <c r="CA16" s="198"/>
      <c r="CB16" s="198"/>
      <c r="CC16" s="198"/>
      <c r="CD16" s="198"/>
    </row>
    <row r="17">
      <c r="A17" s="217"/>
      <c r="B17" s="218">
        <f t="shared" si="1"/>
        <v>11</v>
      </c>
      <c r="C17" s="218">
        <f>VLOOKUP($E17,'Team Ratings'!$C$3:$F$22,2,FALSE)</f>
        <v>5</v>
      </c>
      <c r="D17" s="218">
        <f>VLOOKUP($E17,'Team Ratings'!$C$3:$F$22,4,FALSE)</f>
        <v>6</v>
      </c>
      <c r="E17" s="222" t="s">
        <v>93</v>
      </c>
      <c r="F17" s="220" t="s">
        <v>135</v>
      </c>
      <c r="G17" s="221" t="str">
        <f>vlookup($E17,'HA Schedule'!$B$4:$AO$23,G$3+2,FALSE)</f>
        <v>lei</v>
      </c>
      <c r="H17" s="221" t="str">
        <f>vlookup($E17,'HA Schedule'!$B$4:$AO$23,H$3+2,FALSE)</f>
        <v>TOT</v>
      </c>
      <c r="I17" s="221" t="str">
        <f>vlookup($E17,'HA Schedule'!$B$4:$AO$23,I$3+2,FALSE)</f>
        <v>MUN</v>
      </c>
      <c r="J17" s="221" t="str">
        <f>vlookup($E17,'HA Schedule'!$B$4:$AO$23,J$3+2,FALSE)</f>
        <v>wat</v>
      </c>
      <c r="K17" s="221" t="str">
        <f>vlookup($E17,'HA Schedule'!$B$4:$AO$23,K$3+2,FALSE)</f>
        <v>BRE</v>
      </c>
      <c r="L17" s="221" t="str">
        <f>vlookup($E17,'HA Schedule'!$B$4:$AO$23,L$3+2,FALSE)</f>
        <v>sou</v>
      </c>
      <c r="M17" s="221" t="str">
        <f>vlookup($E17,'HA Schedule'!$B$4:$AO$23,M$3+2,FALSE)</f>
        <v>NEW</v>
      </c>
      <c r="N17" s="221" t="str">
        <f>vlookup($E17,'HA Schedule'!$B$4:$AO$23,N$3+2,FALSE)</f>
        <v>avl</v>
      </c>
      <c r="O17" s="221" t="str">
        <f>vlookup($E17,'HA Schedule'!$B$4:$AO$23,O$3+2,FALSE)</f>
        <v>lee</v>
      </c>
      <c r="P17" s="221" t="str">
        <f>vlookup($E17,'HA Schedule'!$B$4:$AO$23,P$3+2,FALSE)</f>
        <v>EVE</v>
      </c>
      <c r="Q17" s="221" t="str">
        <f>vlookup($E17,'HA Schedule'!$B$4:$AO$23,Q$3+2,FALSE)</f>
        <v>cry</v>
      </c>
      <c r="R17" s="221" t="str">
        <f>vlookup($E17,'HA Schedule'!$B$4:$AO$23,R$3+2,FALSE)</f>
        <v>WHU</v>
      </c>
      <c r="S17" s="221" t="str">
        <f>vlookup($E17,'HA Schedule'!$B$4:$AO$23,S$3+2,FALSE)</f>
        <v>nor</v>
      </c>
      <c r="T17" s="221" t="str">
        <f>vlookup($E17,'HA Schedule'!$B$4:$AO$23,T$3+2,FALSE)</f>
        <v>BUR</v>
      </c>
      <c r="U17" s="221" t="str">
        <f>vlookup($E17,'HA Schedule'!$B$4:$AO$23,U$3+2,FALSE)</f>
        <v>LIV</v>
      </c>
      <c r="V17" s="221" t="str">
        <f>vlookup($E17,'HA Schedule'!$B$4:$AO$23,V$3+2,FALSE)</f>
        <v>mci</v>
      </c>
      <c r="W17" s="221" t="str">
        <f>vlookup($E17,'HA Schedule'!$B$4:$AO$23,W$3+2,FALSE)</f>
        <v>bha</v>
      </c>
      <c r="X17" s="221" t="str">
        <f>vlookup($E17,'HA Schedule'!$B$4:$AO$23,X$3+2,FALSE)</f>
        <v>CHE</v>
      </c>
      <c r="Y17" s="221" t="str">
        <f>vlookup($E17,'HA Schedule'!$B$4:$AO$23,Y$3+2,FALSE)</f>
        <v>WAT</v>
      </c>
      <c r="Z17" s="221" t="str">
        <f>vlookup($E17,'HA Schedule'!$B$4:$AO$23,Z$3+2,FALSE)</f>
        <v>ars</v>
      </c>
      <c r="AA17" s="221" t="str">
        <f>vlookup($E17,'HA Schedule'!$B$4:$AO$23,AA$3+2,FALSE)</f>
        <v>mun</v>
      </c>
      <c r="AB17" s="221" t="str">
        <f>vlookup($E17,'HA Schedule'!$B$4:$AO$23,AB$3+2,FALSE)</f>
        <v>SOU</v>
      </c>
      <c r="AC17" s="221" t="str">
        <f>vlookup($E17,'HA Schedule'!$B$4:$AO$23,AC$3+2,FALSE)</f>
        <v>bre</v>
      </c>
      <c r="AD17" s="221" t="str">
        <f>vlookup($E17,'HA Schedule'!$B$4:$AO$23,AD$3+2,FALSE)</f>
        <v>ARS</v>
      </c>
      <c r="AE17" s="221" t="str">
        <f>vlookup($E17,'HA Schedule'!$B$4:$AO$23,AE$3+2,FALSE)</f>
        <v>tot</v>
      </c>
      <c r="AF17" s="221" t="str">
        <f>vlookup($E17,'HA Schedule'!$B$4:$AO$23,AF$3+2,FALSE)</f>
        <v>LEI</v>
      </c>
      <c r="AG17" s="221" t="str">
        <f>vlookup($E17,'HA Schedule'!$B$4:$AO$23,AG$3+2,FALSE)</f>
        <v>whu</v>
      </c>
      <c r="AH17" s="221" t="str">
        <f>vlookup($E17,'HA Schedule'!$B$4:$AO$23,AH$3+2,FALSE)</f>
        <v>CRY</v>
      </c>
      <c r="AI17" s="221" t="str">
        <f>vlookup($E17,'HA Schedule'!$B$4:$AO$23,AI$3+2,FALSE)</f>
        <v>eve</v>
      </c>
      <c r="AJ17" s="221" t="str">
        <f>vlookup($E17,'HA Schedule'!$B$4:$AO$23,AJ$3+2,FALSE)</f>
        <v>LEE</v>
      </c>
      <c r="AK17" s="221" t="str">
        <f>vlookup($E17,'HA Schedule'!$B$4:$AO$23,AK$3+2,FALSE)</f>
        <v>AVL</v>
      </c>
      <c r="AL17" s="221" t="str">
        <f>vlookup($E17,'HA Schedule'!$B$4:$AO$23,AL$3+2,FALSE)</f>
        <v>new</v>
      </c>
      <c r="AM17" s="221" t="str">
        <f>vlookup($E17,'HA Schedule'!$B$4:$AO$23,AM$3+2,FALSE)</f>
        <v>MCI</v>
      </c>
      <c r="AN17" s="221" t="str">
        <f>vlookup($E17,'HA Schedule'!$B$4:$AO$23,AN$3+2,FALSE)</f>
        <v>bur</v>
      </c>
      <c r="AO17" s="221" t="str">
        <f>vlookup($E17,'HA Schedule'!$B$4:$AO$23,AO$3+2,FALSE)</f>
        <v>BHA</v>
      </c>
      <c r="AP17" s="221" t="str">
        <f>vlookup($E17,'HA Schedule'!$B$4:$AO$23,AP$3+2,FALSE)</f>
        <v>che</v>
      </c>
      <c r="AQ17" s="221" t="str">
        <f>vlookup($E17,'HA Schedule'!$B$4:$AO$23,AQ$3+2,FALSE)</f>
        <v>NOR</v>
      </c>
      <c r="AR17" s="221" t="str">
        <f>vlookup($E17,'HA Schedule'!$B$4:$AO$23,AR$3+2,FALSE)</f>
        <v>liv</v>
      </c>
      <c r="AS17" s="209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  <c r="BX17" s="198"/>
      <c r="BY17" s="198"/>
      <c r="BZ17" s="198"/>
      <c r="CA17" s="198"/>
      <c r="CB17" s="198"/>
      <c r="CC17" s="198"/>
      <c r="CD17" s="198"/>
    </row>
    <row r="18">
      <c r="A18" s="217"/>
      <c r="B18" s="218">
        <f t="shared" si="1"/>
        <v>12</v>
      </c>
      <c r="C18" s="218">
        <f>VLOOKUP($E18,'Team Ratings'!$C$3:$F$22,2,FALSE)</f>
        <v>5</v>
      </c>
      <c r="D18" s="218">
        <f>VLOOKUP($E18,'Team Ratings'!$C$3:$F$22,4,FALSE)</f>
        <v>7</v>
      </c>
      <c r="E18" s="222" t="s">
        <v>101</v>
      </c>
      <c r="F18" s="220" t="s">
        <v>135</v>
      </c>
      <c r="G18" s="221" t="str">
        <f>vlookup($E18,'HA Schedule'!$B$4:$AO$23,G$3+2,FALSE)</f>
        <v>BHA</v>
      </c>
      <c r="H18" s="221" t="str">
        <f>vlookup($E18,'HA Schedule'!$B$4:$AO$23,H$3+2,FALSE)</f>
        <v>liv</v>
      </c>
      <c r="I18" s="221" t="str">
        <f>vlookup($E18,'HA Schedule'!$B$4:$AO$23,I$3+2,FALSE)</f>
        <v>LEE</v>
      </c>
      <c r="J18" s="221" t="str">
        <f>vlookup($E18,'HA Schedule'!$B$4:$AO$23,J$3+2,FALSE)</f>
        <v>eve</v>
      </c>
      <c r="K18" s="221" t="str">
        <f>vlookup($E18,'HA Schedule'!$B$4:$AO$23,K$3+2,FALSE)</f>
        <v>ARS</v>
      </c>
      <c r="L18" s="221" t="str">
        <f>vlookup($E18,'HA Schedule'!$B$4:$AO$23,L$3+2,FALSE)</f>
        <v>lei</v>
      </c>
      <c r="M18" s="221" t="str">
        <f>vlookup($E18,'HA Schedule'!$B$4:$AO$23,M$3+2,FALSE)</f>
        <v>NOR</v>
      </c>
      <c r="N18" s="221" t="str">
        <f>vlookup($E18,'HA Schedule'!$B$4:$AO$23,N$3+2,FALSE)</f>
        <v>mci</v>
      </c>
      <c r="O18" s="221" t="str">
        <f>vlookup($E18,'HA Schedule'!$B$4:$AO$23,O$3+2,FALSE)</f>
        <v>sou</v>
      </c>
      <c r="P18" s="221" t="str">
        <f>vlookup($E18,'HA Schedule'!$B$4:$AO$23,P$3+2,FALSE)</f>
        <v>BRE</v>
      </c>
      <c r="Q18" s="221" t="str">
        <f>vlookup($E18,'HA Schedule'!$B$4:$AO$23,Q$3+2,FALSE)</f>
        <v>che</v>
      </c>
      <c r="R18" s="221" t="str">
        <f>vlookup($E18,'HA Schedule'!$B$4:$AO$23,R$3+2,FALSE)</f>
        <v>CRY</v>
      </c>
      <c r="S18" s="221" t="str">
        <f>vlookup($E18,'HA Schedule'!$B$4:$AO$23,S$3+2,FALSE)</f>
        <v>TOT</v>
      </c>
      <c r="T18" s="221" t="str">
        <f>vlookup($E18,'HA Schedule'!$B$4:$AO$23,T$3+2,FALSE)</f>
        <v>wol</v>
      </c>
      <c r="U18" s="221" t="str">
        <f>vlookup($E18,'HA Schedule'!$B$4:$AO$23,U$3+2,FALSE)</f>
        <v>new</v>
      </c>
      <c r="V18" s="221" t="str">
        <f>vlookup($E18,'HA Schedule'!$B$4:$AO$23,V$3+2,FALSE)</f>
        <v>WHU</v>
      </c>
      <c r="W18" s="221" t="str">
        <f>vlookup($E18,'HA Schedule'!$B$4:$AO$23,W$3+2,FALSE)</f>
        <v>WAT</v>
      </c>
      <c r="X18" s="221" t="str">
        <f>vlookup($E18,'HA Schedule'!$B$4:$AO$23,X$3+2,FALSE)</f>
        <v>avl</v>
      </c>
      <c r="Y18" s="221" t="str">
        <f>vlookup($E18,'HA Schedule'!$B$4:$AO$23,Y$3+2,FALSE)</f>
        <v>EVE</v>
      </c>
      <c r="Z18" s="221" t="str">
        <f>vlookup($E18,'HA Schedule'!$B$4:$AO$23,Z$3+2,FALSE)</f>
        <v>mun</v>
      </c>
      <c r="AA18" s="221" t="str">
        <f>vlookup($E18,'HA Schedule'!$B$4:$AO$23,AA$3+2,FALSE)</f>
        <v>lee</v>
      </c>
      <c r="AB18" s="221" t="str">
        <f>vlookup($E18,'HA Schedule'!$B$4:$AO$23,AB$3+2,FALSE)</f>
        <v>LEI</v>
      </c>
      <c r="AC18" s="221" t="str">
        <f>vlookup($E18,'HA Schedule'!$B$4:$AO$23,AC$3+2,FALSE)</f>
        <v>ars</v>
      </c>
      <c r="AD18" s="221" t="str">
        <f>vlookup($E18,'HA Schedule'!$B$4:$AO$23,AD$3+2,FALSE)</f>
        <v>MUN</v>
      </c>
      <c r="AE18" s="221" t="str">
        <f>vlookup($E18,'HA Schedule'!$B$4:$AO$23,AE$3+2,FALSE)</f>
        <v>LIV</v>
      </c>
      <c r="AF18" s="221" t="str">
        <f>vlookup($E18,'HA Schedule'!$B$4:$AO$23,AF$3+2,FALSE)</f>
        <v>bha</v>
      </c>
      <c r="AG18" s="221" t="str">
        <f>vlookup($E18,'HA Schedule'!$B$4:$AO$23,AG$3+2,FALSE)</f>
        <v>cry</v>
      </c>
      <c r="AH18" s="221" t="str">
        <f>vlookup($E18,'HA Schedule'!$B$4:$AO$23,AH$3+2,FALSE)</f>
        <v>CHE</v>
      </c>
      <c r="AI18" s="221" t="str">
        <f>vlookup($E18,'HA Schedule'!$B$4:$AO$23,AI$3+2,FALSE)</f>
        <v>bre</v>
      </c>
      <c r="AJ18" s="221" t="str">
        <f>vlookup($E18,'HA Schedule'!$B$4:$AO$23,AJ$3+2,FALSE)</f>
        <v>SOU</v>
      </c>
      <c r="AK18" s="221" t="str">
        <f>vlookup($E18,'HA Schedule'!$B$4:$AO$23,AK$3+2,FALSE)</f>
        <v>MCI</v>
      </c>
      <c r="AL18" s="221" t="str">
        <f>vlookup($E18,'HA Schedule'!$B$4:$AO$23,AL$3+2,FALSE)</f>
        <v>nor</v>
      </c>
      <c r="AM18" s="221" t="str">
        <f>vlookup($E18,'HA Schedule'!$B$4:$AO$23,AM$3+2,FALSE)</f>
        <v>whu</v>
      </c>
      <c r="AN18" s="221" t="str">
        <f>vlookup($E18,'HA Schedule'!$B$4:$AO$23,AN$3+2,FALSE)</f>
        <v>WOL</v>
      </c>
      <c r="AO18" s="221" t="str">
        <f>vlookup($E18,'HA Schedule'!$B$4:$AO$23,AO$3+2,FALSE)</f>
        <v>wat</v>
      </c>
      <c r="AP18" s="221" t="str">
        <f>vlookup($E18,'HA Schedule'!$B$4:$AO$23,AP$3+2,FALSE)</f>
        <v>AVL</v>
      </c>
      <c r="AQ18" s="221" t="str">
        <f>vlookup($E18,'HA Schedule'!$B$4:$AO$23,AQ$3+2,FALSE)</f>
        <v>tot</v>
      </c>
      <c r="AR18" s="221" t="str">
        <f>vlookup($E18,'HA Schedule'!$B$4:$AO$23,AR$3+2,FALSE)</f>
        <v>NEW</v>
      </c>
      <c r="AS18" s="209"/>
      <c r="AT18" s="198"/>
      <c r="AU18" s="198"/>
      <c r="AV18" s="198"/>
      <c r="AW18" s="198"/>
      <c r="AX18" s="198"/>
      <c r="AY18" s="198"/>
      <c r="AZ18" s="198"/>
      <c r="BA18" s="198"/>
      <c r="BB18" s="198"/>
      <c r="BC18" s="198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8"/>
      <c r="BU18" s="198"/>
      <c r="BV18" s="198"/>
      <c r="BW18" s="198"/>
      <c r="BX18" s="198"/>
      <c r="BY18" s="198"/>
      <c r="BZ18" s="198"/>
      <c r="CA18" s="198"/>
      <c r="CB18" s="198"/>
      <c r="CC18" s="198"/>
      <c r="CD18" s="198"/>
    </row>
    <row r="19">
      <c r="A19" s="217"/>
      <c r="B19" s="218">
        <f t="shared" si="1"/>
        <v>12</v>
      </c>
      <c r="C19" s="218">
        <f>VLOOKUP($E19,'Team Ratings'!$C$3:$F$22,2,FALSE)</f>
        <v>6</v>
      </c>
      <c r="D19" s="218">
        <f>VLOOKUP($E19,'Team Ratings'!$C$3:$F$22,4,FALSE)</f>
        <v>6</v>
      </c>
      <c r="E19" s="222" t="s">
        <v>112</v>
      </c>
      <c r="F19" s="220" t="s">
        <v>135</v>
      </c>
      <c r="G19" s="221" t="str">
        <f>vlookup($E19,'HA Schedule'!$B$4:$AO$23,G$3+2,FALSE)</f>
        <v>che</v>
      </c>
      <c r="H19" s="221" t="str">
        <f>vlookup($E19,'HA Schedule'!$B$4:$AO$23,H$3+2,FALSE)</f>
        <v>BRE</v>
      </c>
      <c r="I19" s="221" t="str">
        <f>vlookup($E19,'HA Schedule'!$B$4:$AO$23,I$3+2,FALSE)</f>
        <v>whu</v>
      </c>
      <c r="J19" s="221" t="str">
        <f>vlookup($E19,'HA Schedule'!$B$4:$AO$23,J$3+2,FALSE)</f>
        <v>TOT</v>
      </c>
      <c r="K19" s="221" t="str">
        <f>vlookup($E19,'HA Schedule'!$B$4:$AO$23,K$3+2,FALSE)</f>
        <v>liv</v>
      </c>
      <c r="L19" s="221" t="str">
        <f>vlookup($E19,'HA Schedule'!$B$4:$AO$23,L$3+2,FALSE)</f>
        <v>BHA</v>
      </c>
      <c r="M19" s="221" t="str">
        <f>vlookup($E19,'HA Schedule'!$B$4:$AO$23,M$3+2,FALSE)</f>
        <v>LEI</v>
      </c>
      <c r="N19" s="221" t="str">
        <f>vlookup($E19,'HA Schedule'!$B$4:$AO$23,N$3+2,FALSE)</f>
        <v>ars</v>
      </c>
      <c r="O19" s="221" t="str">
        <f>vlookup($E19,'HA Schedule'!$B$4:$AO$23,O$3+2,FALSE)</f>
        <v>NEW</v>
      </c>
      <c r="P19" s="221" t="str">
        <f>vlookup($E19,'HA Schedule'!$B$4:$AO$23,P$3+2,FALSE)</f>
        <v>mci</v>
      </c>
      <c r="Q19" s="221" t="str">
        <f>vlookup($E19,'HA Schedule'!$B$4:$AO$23,Q$3+2,FALSE)</f>
        <v>WOL</v>
      </c>
      <c r="R19" s="221" t="str">
        <f>vlookup($E19,'HA Schedule'!$B$4:$AO$23,R$3+2,FALSE)</f>
        <v>bur</v>
      </c>
      <c r="S19" s="221" t="str">
        <f>vlookup($E19,'HA Schedule'!$B$4:$AO$23,S$3+2,FALSE)</f>
        <v>AVL</v>
      </c>
      <c r="T19" s="221" t="str">
        <f>vlookup($E19,'HA Schedule'!$B$4:$AO$23,T$3+2,FALSE)</f>
        <v>lee</v>
      </c>
      <c r="U19" s="221" t="str">
        <f>vlookup($E19,'HA Schedule'!$B$4:$AO$23,U$3+2,FALSE)</f>
        <v>mun</v>
      </c>
      <c r="V19" s="221" t="str">
        <f>vlookup($E19,'HA Schedule'!$B$4:$AO$23,V$3+2,FALSE)</f>
        <v>EVE</v>
      </c>
      <c r="W19" s="221" t="str">
        <f>vlookup($E19,'HA Schedule'!$B$4:$AO$23,W$3+2,FALSE)</f>
        <v>SOU</v>
      </c>
      <c r="X19" s="221" t="str">
        <f>vlookup($E19,'HA Schedule'!$B$4:$AO$23,X$3+2,FALSE)</f>
        <v>wat</v>
      </c>
      <c r="Y19" s="221" t="str">
        <f>vlookup($E19,'HA Schedule'!$B$4:$AO$23,Y$3+2,FALSE)</f>
        <v>tot</v>
      </c>
      <c r="Z19" s="221" t="str">
        <f>vlookup($E19,'HA Schedule'!$B$4:$AO$23,Z$3+2,FALSE)</f>
        <v>NOR</v>
      </c>
      <c r="AA19" s="221" t="str">
        <f>vlookup($E19,'HA Schedule'!$B$4:$AO$23,AA$3+2,FALSE)</f>
        <v>WHU</v>
      </c>
      <c r="AB19" s="221" t="str">
        <f>vlookup($E19,'HA Schedule'!$B$4:$AO$23,AB$3+2,FALSE)</f>
        <v>bha</v>
      </c>
      <c r="AC19" s="221" t="str">
        <f>vlookup($E19,'HA Schedule'!$B$4:$AO$23,AC$3+2,FALSE)</f>
        <v>LIV</v>
      </c>
      <c r="AD19" s="221" t="str">
        <f>vlookup($E19,'HA Schedule'!$B$4:$AO$23,AD$3+2,FALSE)</f>
        <v>nor</v>
      </c>
      <c r="AE19" s="221" t="str">
        <f>vlookup($E19,'HA Schedule'!$B$4:$AO$23,AE$3+2,FALSE)</f>
        <v>bre</v>
      </c>
      <c r="AF19" s="221" t="str">
        <f>vlookup($E19,'HA Schedule'!$B$4:$AO$23,AF$3+2,FALSE)</f>
        <v>CHE</v>
      </c>
      <c r="AG19" s="221" t="str">
        <f>vlookup($E19,'HA Schedule'!$B$4:$AO$23,AG$3+2,FALSE)</f>
        <v>BUR</v>
      </c>
      <c r="AH19" s="221" t="str">
        <f>vlookup($E19,'HA Schedule'!$B$4:$AO$23,AH$3+2,FALSE)</f>
        <v>wol</v>
      </c>
      <c r="AI19" s="221" t="str">
        <f>vlookup($E19,'HA Schedule'!$B$4:$AO$23,AI$3+2,FALSE)</f>
        <v>MCI</v>
      </c>
      <c r="AJ19" s="221" t="str">
        <f>vlookup($E19,'HA Schedule'!$B$4:$AO$23,AJ$3+2,FALSE)</f>
        <v>new</v>
      </c>
      <c r="AK19" s="221" t="str">
        <f>vlookup($E19,'HA Schedule'!$B$4:$AO$23,AK$3+2,FALSE)</f>
        <v>ARS</v>
      </c>
      <c r="AL19" s="221" t="str">
        <f>vlookup($E19,'HA Schedule'!$B$4:$AO$23,AL$3+2,FALSE)</f>
        <v>lei</v>
      </c>
      <c r="AM19" s="221" t="str">
        <f>vlookup($E19,'HA Schedule'!$B$4:$AO$23,AM$3+2,FALSE)</f>
        <v>eve</v>
      </c>
      <c r="AN19" s="221" t="str">
        <f>vlookup($E19,'HA Schedule'!$B$4:$AO$23,AN$3+2,FALSE)</f>
        <v>LEE</v>
      </c>
      <c r="AO19" s="221" t="str">
        <f>vlookup($E19,'HA Schedule'!$B$4:$AO$23,AO$3+2,FALSE)</f>
        <v>sou</v>
      </c>
      <c r="AP19" s="221" t="str">
        <f>vlookup($E19,'HA Schedule'!$B$4:$AO$23,AP$3+2,FALSE)</f>
        <v>WAT</v>
      </c>
      <c r="AQ19" s="221" t="str">
        <f>vlookup($E19,'HA Schedule'!$B$4:$AO$23,AQ$3+2,FALSE)</f>
        <v>avl</v>
      </c>
      <c r="AR19" s="221" t="str">
        <f>vlookup($E19,'HA Schedule'!$B$4:$AO$23,AR$3+2,FALSE)</f>
        <v>MUN</v>
      </c>
      <c r="AS19" s="209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8"/>
      <c r="BU19" s="198"/>
      <c r="BV19" s="198"/>
      <c r="BW19" s="198"/>
      <c r="BX19" s="198"/>
      <c r="BY19" s="198"/>
      <c r="BZ19" s="198"/>
      <c r="CA19" s="198"/>
      <c r="CB19" s="198"/>
      <c r="CC19" s="198"/>
      <c r="CD19" s="198"/>
    </row>
    <row r="20">
      <c r="A20" s="217"/>
      <c r="B20" s="218">
        <f t="shared" si="1"/>
        <v>12</v>
      </c>
      <c r="C20" s="218">
        <f>VLOOKUP($E20,'Team Ratings'!$C$3:$F$22,2,FALSE)</f>
        <v>5</v>
      </c>
      <c r="D20" s="218">
        <f>VLOOKUP($E20,'Team Ratings'!$C$3:$F$22,4,FALSE)</f>
        <v>7</v>
      </c>
      <c r="E20" s="222" t="s">
        <v>109</v>
      </c>
      <c r="F20" s="220" t="s">
        <v>135</v>
      </c>
      <c r="G20" s="221" t="str">
        <f>vlookup($E20,'HA Schedule'!$B$4:$AO$23,G$3+2,FALSE)</f>
        <v>WHU</v>
      </c>
      <c r="H20" s="221" t="str">
        <f>vlookup($E20,'HA Schedule'!$B$4:$AO$23,H$3+2,FALSE)</f>
        <v>avl</v>
      </c>
      <c r="I20" s="221" t="str">
        <f>vlookup($E20,'HA Schedule'!$B$4:$AO$23,I$3+2,FALSE)</f>
        <v>SOU</v>
      </c>
      <c r="J20" s="221" t="str">
        <f>vlookup($E20,'HA Schedule'!$B$4:$AO$23,J$3+2,FALSE)</f>
        <v>mun</v>
      </c>
      <c r="K20" s="221" t="str">
        <f>vlookup($E20,'HA Schedule'!$B$4:$AO$23,K$3+2,FALSE)</f>
        <v>LEE</v>
      </c>
      <c r="L20" s="221" t="str">
        <f>vlookup($E20,'HA Schedule'!$B$4:$AO$23,L$3+2,FALSE)</f>
        <v>wat</v>
      </c>
      <c r="M20" s="221" t="str">
        <f>vlookup($E20,'HA Schedule'!$B$4:$AO$23,M$3+2,FALSE)</f>
        <v>wol</v>
      </c>
      <c r="N20" s="221" t="str">
        <f>vlookup($E20,'HA Schedule'!$B$4:$AO$23,N$3+2,FALSE)</f>
        <v>TOT</v>
      </c>
      <c r="O20" s="221" t="str">
        <f>vlookup($E20,'HA Schedule'!$B$4:$AO$23,O$3+2,FALSE)</f>
        <v>cry</v>
      </c>
      <c r="P20" s="221" t="str">
        <f>vlookup($E20,'HA Schedule'!$B$4:$AO$23,P$3+2,FALSE)</f>
        <v>CHE</v>
      </c>
      <c r="Q20" s="221" t="str">
        <f>vlookup($E20,'HA Schedule'!$B$4:$AO$23,Q$3+2,FALSE)</f>
        <v>bha</v>
      </c>
      <c r="R20" s="221" t="str">
        <f>vlookup($E20,'HA Schedule'!$B$4:$AO$23,R$3+2,FALSE)</f>
        <v>BRE</v>
      </c>
      <c r="S20" s="221" t="str">
        <f>vlookup($E20,'HA Schedule'!$B$4:$AO$23,S$3+2,FALSE)</f>
        <v>ars</v>
      </c>
      <c r="T20" s="221" t="str">
        <f>vlookup($E20,'HA Schedule'!$B$4:$AO$23,T$3+2,FALSE)</f>
        <v>NOR</v>
      </c>
      <c r="U20" s="221" t="str">
        <f>vlookup($E20,'HA Schedule'!$B$4:$AO$23,U$3+2,FALSE)</f>
        <v>BUR</v>
      </c>
      <c r="V20" s="221" t="str">
        <f>vlookup($E20,'HA Schedule'!$B$4:$AO$23,V$3+2,FALSE)</f>
        <v>lei</v>
      </c>
      <c r="W20" s="221" t="str">
        <f>vlookup($E20,'HA Schedule'!$B$4:$AO$23,W$3+2,FALSE)</f>
        <v>liv</v>
      </c>
      <c r="X20" s="221" t="str">
        <f>vlookup($E20,'HA Schedule'!$B$4:$AO$23,X$3+2,FALSE)</f>
        <v>MCI</v>
      </c>
      <c r="Y20" s="221" t="str">
        <f>vlookup($E20,'HA Schedule'!$B$4:$AO$23,Y$3+2,FALSE)</f>
        <v>MUN</v>
      </c>
      <c r="Z20" s="221" t="str">
        <f>vlookup($E20,'HA Schedule'!$B$4:$AO$23,Z$3+2,FALSE)</f>
        <v>eve</v>
      </c>
      <c r="AA20" s="221" t="str">
        <f>vlookup($E20,'HA Schedule'!$B$4:$AO$23,AA$3+2,FALSE)</f>
        <v>sou</v>
      </c>
      <c r="AB20" s="221" t="str">
        <f>vlookup($E20,'HA Schedule'!$B$4:$AO$23,AB$3+2,FALSE)</f>
        <v>WAT</v>
      </c>
      <c r="AC20" s="221" t="str">
        <f>vlookup($E20,'HA Schedule'!$B$4:$AO$23,AC$3+2,FALSE)</f>
        <v>lee</v>
      </c>
      <c r="AD20" s="221" t="str">
        <f>vlookup($E20,'HA Schedule'!$B$4:$AO$23,AD$3+2,FALSE)</f>
        <v>EVE</v>
      </c>
      <c r="AE20" s="221" t="str">
        <f>vlookup($E20,'HA Schedule'!$B$4:$AO$23,AE$3+2,FALSE)</f>
        <v>AVL</v>
      </c>
      <c r="AF20" s="221" t="str">
        <f>vlookup($E20,'HA Schedule'!$B$4:$AO$23,AF$3+2,FALSE)</f>
        <v>whu</v>
      </c>
      <c r="AG20" s="221" t="str">
        <f>vlookup($E20,'HA Schedule'!$B$4:$AO$23,AG$3+2,FALSE)</f>
        <v>bre</v>
      </c>
      <c r="AH20" s="221" t="str">
        <f>vlookup($E20,'HA Schedule'!$B$4:$AO$23,AH$3+2,FALSE)</f>
        <v>BHA</v>
      </c>
      <c r="AI20" s="221" t="str">
        <f>vlookup($E20,'HA Schedule'!$B$4:$AO$23,AI$3+2,FALSE)</f>
        <v>che</v>
      </c>
      <c r="AJ20" s="221" t="str">
        <f>vlookup($E20,'HA Schedule'!$B$4:$AO$23,AJ$3+2,FALSE)</f>
        <v>CRY</v>
      </c>
      <c r="AK20" s="221" t="str">
        <f>vlookup($E20,'HA Schedule'!$B$4:$AO$23,AK$3+2,FALSE)</f>
        <v>tot</v>
      </c>
      <c r="AL20" s="221" t="str">
        <f>vlookup($E20,'HA Schedule'!$B$4:$AO$23,AL$3+2,FALSE)</f>
        <v>WOL</v>
      </c>
      <c r="AM20" s="221" t="str">
        <f>vlookup($E20,'HA Schedule'!$B$4:$AO$23,AM$3+2,FALSE)</f>
        <v>LEI</v>
      </c>
      <c r="AN20" s="221" t="str">
        <f>vlookup($E20,'HA Schedule'!$B$4:$AO$23,AN$3+2,FALSE)</f>
        <v>nor</v>
      </c>
      <c r="AO20" s="221" t="str">
        <f>vlookup($E20,'HA Schedule'!$B$4:$AO$23,AO$3+2,FALSE)</f>
        <v>LIV</v>
      </c>
      <c r="AP20" s="221" t="str">
        <f>vlookup($E20,'HA Schedule'!$B$4:$AO$23,AP$3+2,FALSE)</f>
        <v>mci</v>
      </c>
      <c r="AQ20" s="221" t="str">
        <f>vlookup($E20,'HA Schedule'!$B$4:$AO$23,AQ$3+2,FALSE)</f>
        <v>ARS</v>
      </c>
      <c r="AR20" s="221" t="str">
        <f>vlookup($E20,'HA Schedule'!$B$4:$AO$23,AR$3+2,FALSE)</f>
        <v>bur</v>
      </c>
      <c r="AS20" s="209"/>
      <c r="AT20" s="198"/>
      <c r="AU20" s="198"/>
      <c r="AV20" s="198"/>
      <c r="AW20" s="198"/>
      <c r="AX20" s="198"/>
      <c r="AY20" s="198"/>
      <c r="AZ20" s="198"/>
      <c r="BA20" s="198"/>
      <c r="BB20" s="198"/>
      <c r="BC20" s="198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198"/>
      <c r="BQ20" s="198"/>
      <c r="BR20" s="198"/>
      <c r="BS20" s="198"/>
      <c r="BT20" s="198"/>
      <c r="BU20" s="198"/>
      <c r="BV20" s="198"/>
      <c r="BW20" s="198"/>
      <c r="BX20" s="198"/>
      <c r="BY20" s="198"/>
      <c r="BZ20" s="198"/>
      <c r="CA20" s="198"/>
      <c r="CB20" s="198"/>
      <c r="CC20" s="198"/>
      <c r="CD20" s="198"/>
    </row>
    <row r="21">
      <c r="A21" s="217"/>
      <c r="B21" s="218">
        <f t="shared" si="1"/>
        <v>14</v>
      </c>
      <c r="C21" s="218">
        <f>VLOOKUP($E21,'Team Ratings'!$C$3:$F$22,2,FALSE)</f>
        <v>7</v>
      </c>
      <c r="D21" s="218">
        <f>VLOOKUP($E21,'Team Ratings'!$C$3:$F$22,4,FALSE)</f>
        <v>7</v>
      </c>
      <c r="E21" s="222" t="s">
        <v>151</v>
      </c>
      <c r="F21" s="220" t="s">
        <v>135</v>
      </c>
      <c r="G21" s="221" t="str">
        <f>vlookup($E21,'HA Schedule'!$B$4:$AO$23,G$3+2,FALSE)</f>
        <v>ARS</v>
      </c>
      <c r="H21" s="221" t="str">
        <f>vlookup($E21,'HA Schedule'!$B$4:$AO$23,H$3+2,FALSE)</f>
        <v>cry</v>
      </c>
      <c r="I21" s="221" t="str">
        <f>vlookup($E21,'HA Schedule'!$B$4:$AO$23,I$3+2,FALSE)</f>
        <v>avl</v>
      </c>
      <c r="J21" s="221" t="str">
        <f>vlookup($E21,'HA Schedule'!$B$4:$AO$23,J$3+2,FALSE)</f>
        <v>BHA</v>
      </c>
      <c r="K21" s="221" t="str">
        <f>vlookup($E21,'HA Schedule'!$B$4:$AO$23,K$3+2,FALSE)</f>
        <v>wol</v>
      </c>
      <c r="L21" s="221" t="str">
        <f>vlookup($E21,'HA Schedule'!$B$4:$AO$23,L$3+2,FALSE)</f>
        <v>LIV</v>
      </c>
      <c r="M21" s="221" t="str">
        <f>vlookup($E21,'HA Schedule'!$B$4:$AO$23,M$3+2,FALSE)</f>
        <v>whu</v>
      </c>
      <c r="N21" s="221" t="str">
        <f>vlookup($E21,'HA Schedule'!$B$4:$AO$23,N$3+2,FALSE)</f>
        <v>CHE</v>
      </c>
      <c r="O21" s="221" t="str">
        <f>vlookup($E21,'HA Schedule'!$B$4:$AO$23,O$3+2,FALSE)</f>
        <v>LEI</v>
      </c>
      <c r="P21" s="221" t="str">
        <f>vlookup($E21,'HA Schedule'!$B$4:$AO$23,P$3+2,FALSE)</f>
        <v>bur</v>
      </c>
      <c r="Q21" s="221" t="str">
        <f>vlookup($E21,'HA Schedule'!$B$4:$AO$23,Q$3+2,FALSE)</f>
        <v>NOR</v>
      </c>
      <c r="R21" s="221" t="str">
        <f>vlookup($E21,'HA Schedule'!$B$4:$AO$23,R$3+2,FALSE)</f>
        <v>new</v>
      </c>
      <c r="S21" s="221" t="str">
        <f>vlookup($E21,'HA Schedule'!$B$4:$AO$23,S$3+2,FALSE)</f>
        <v>EVE</v>
      </c>
      <c r="T21" s="221" t="str">
        <f>vlookup($E21,'HA Schedule'!$B$4:$AO$23,T$3+2,FALSE)</f>
        <v>tot</v>
      </c>
      <c r="U21" s="221" t="str">
        <f>vlookup($E21,'HA Schedule'!$B$4:$AO$23,U$3+2,FALSE)</f>
        <v>lee</v>
      </c>
      <c r="V21" s="221" t="str">
        <f>vlookup($E21,'HA Schedule'!$B$4:$AO$23,V$3+2,FALSE)</f>
        <v>WAT</v>
      </c>
      <c r="W21" s="221" t="str">
        <f>vlookup($E21,'HA Schedule'!$B$4:$AO$23,W$3+2,FALSE)</f>
        <v>MUN</v>
      </c>
      <c r="X21" s="221" t="str">
        <f>vlookup($E21,'HA Schedule'!$B$4:$AO$23,X$3+2,FALSE)</f>
        <v>sou</v>
      </c>
      <c r="Y21" s="221" t="str">
        <f>vlookup($E21,'HA Schedule'!$B$4:$AO$23,Y$3+2,FALSE)</f>
        <v>bha</v>
      </c>
      <c r="Z21" s="221" t="str">
        <f>vlookup($E21,'HA Schedule'!$B$4:$AO$23,Z$3+2,FALSE)</f>
        <v>MCI</v>
      </c>
      <c r="AA21" s="221" t="str">
        <f>vlookup($E21,'HA Schedule'!$B$4:$AO$23,AA$3+2,FALSE)</f>
        <v>AVL</v>
      </c>
      <c r="AB21" s="221" t="str">
        <f>vlookup($E21,'HA Schedule'!$B$4:$AO$23,AB$3+2,FALSE)</f>
        <v>liv</v>
      </c>
      <c r="AC21" s="221" t="str">
        <f>vlookup($E21,'HA Schedule'!$B$4:$AO$23,AC$3+2,FALSE)</f>
        <v>WOL</v>
      </c>
      <c r="AD21" s="221" t="str">
        <f>vlookup($E21,'HA Schedule'!$B$4:$AO$23,AD$3+2,FALSE)</f>
        <v>mci</v>
      </c>
      <c r="AE21" s="221" t="str">
        <f>vlookup($E21,'HA Schedule'!$B$4:$AO$23,AE$3+2,FALSE)</f>
        <v>CRY</v>
      </c>
      <c r="AF21" s="221" t="str">
        <f>vlookup($E21,'HA Schedule'!$B$4:$AO$23,AF$3+2,FALSE)</f>
        <v>ars</v>
      </c>
      <c r="AG21" s="221" t="str">
        <f>vlookup($E21,'HA Schedule'!$B$4:$AO$23,AG$3+2,FALSE)</f>
        <v>NEW</v>
      </c>
      <c r="AH21" s="221" t="str">
        <f>vlookup($E21,'HA Schedule'!$B$4:$AO$23,AH$3+2,FALSE)</f>
        <v>nor</v>
      </c>
      <c r="AI21" s="221" t="str">
        <f>vlookup($E21,'HA Schedule'!$B$4:$AO$23,AI$3+2,FALSE)</f>
        <v>BUR</v>
      </c>
      <c r="AJ21" s="221" t="str">
        <f>vlookup($E21,'HA Schedule'!$B$4:$AO$23,AJ$3+2,FALSE)</f>
        <v>lei</v>
      </c>
      <c r="AK21" s="221" t="str">
        <f>vlookup($E21,'HA Schedule'!$B$4:$AO$23,AK$3+2,FALSE)</f>
        <v>che</v>
      </c>
      <c r="AL21" s="221" t="str">
        <f>vlookup($E21,'HA Schedule'!$B$4:$AO$23,AL$3+2,FALSE)</f>
        <v>WHU</v>
      </c>
      <c r="AM21" s="221" t="str">
        <f>vlookup($E21,'HA Schedule'!$B$4:$AO$23,AM$3+2,FALSE)</f>
        <v>wat</v>
      </c>
      <c r="AN21" s="221" t="str">
        <f>vlookup($E21,'HA Schedule'!$B$4:$AO$23,AN$3+2,FALSE)</f>
        <v>TOT</v>
      </c>
      <c r="AO21" s="221" t="str">
        <f>vlookup($E21,'HA Schedule'!$B$4:$AO$23,AO$3+2,FALSE)</f>
        <v>mun</v>
      </c>
      <c r="AP21" s="221" t="str">
        <f>vlookup($E21,'HA Schedule'!$B$4:$AO$23,AP$3+2,FALSE)</f>
        <v>SOU</v>
      </c>
      <c r="AQ21" s="221" t="str">
        <f>vlookup($E21,'HA Schedule'!$B$4:$AO$23,AQ$3+2,FALSE)</f>
        <v>eve</v>
      </c>
      <c r="AR21" s="221" t="str">
        <f>vlookup($E21,'HA Schedule'!$B$4:$AO$23,AR$3+2,FALSE)</f>
        <v>LEE</v>
      </c>
      <c r="AS21" s="209"/>
      <c r="AT21" s="198"/>
      <c r="AU21" s="198"/>
      <c r="AV21" s="198"/>
      <c r="AW21" s="198"/>
      <c r="AX21" s="198"/>
      <c r="AY21" s="198"/>
      <c r="AZ21" s="198"/>
      <c r="BA21" s="198"/>
      <c r="BB21" s="198"/>
      <c r="BC21" s="198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  <c r="BR21" s="198"/>
      <c r="BS21" s="198"/>
      <c r="BT21" s="198"/>
      <c r="BU21" s="198"/>
      <c r="BV21" s="198"/>
      <c r="BW21" s="198"/>
      <c r="BX21" s="198"/>
      <c r="BY21" s="198"/>
      <c r="BZ21" s="198"/>
      <c r="CA21" s="198"/>
      <c r="CB21" s="198"/>
      <c r="CC21" s="198"/>
      <c r="CD21" s="198"/>
    </row>
    <row r="22">
      <c r="A22" s="217"/>
      <c r="B22" s="218">
        <f t="shared" si="1"/>
        <v>14</v>
      </c>
      <c r="C22" s="218">
        <f>VLOOKUP($E22,'Team Ratings'!$C$3:$F$22,2,FALSE)</f>
        <v>7</v>
      </c>
      <c r="D22" s="218">
        <f>VLOOKUP($E22,'Team Ratings'!$C$3:$F$22,4,FALSE)</f>
        <v>7</v>
      </c>
      <c r="E22" s="222" t="s">
        <v>138</v>
      </c>
      <c r="F22" s="220" t="s">
        <v>135</v>
      </c>
      <c r="G22" s="221" t="str">
        <f>vlookup($E22,'HA Schedule'!$B$4:$AO$23,G$3+2,FALSE)</f>
        <v>LIV</v>
      </c>
      <c r="H22" s="221" t="str">
        <f>vlookup($E22,'HA Schedule'!$B$4:$AO$23,H$3+2,FALSE)</f>
        <v>mci</v>
      </c>
      <c r="I22" s="221" t="str">
        <f>vlookup($E22,'HA Schedule'!$B$4:$AO$23,I$3+2,FALSE)</f>
        <v>LEI</v>
      </c>
      <c r="J22" s="221" t="str">
        <f>vlookup($E22,'HA Schedule'!$B$4:$AO$23,J$3+2,FALSE)</f>
        <v>ars</v>
      </c>
      <c r="K22" s="221" t="str">
        <f>vlookup($E22,'HA Schedule'!$B$4:$AO$23,K$3+2,FALSE)</f>
        <v>WAT</v>
      </c>
      <c r="L22" s="221" t="str">
        <f>vlookup($E22,'HA Schedule'!$B$4:$AO$23,L$3+2,FALSE)</f>
        <v>eve</v>
      </c>
      <c r="M22" s="221" t="str">
        <f>vlookup($E22,'HA Schedule'!$B$4:$AO$23,M$3+2,FALSE)</f>
        <v>bur</v>
      </c>
      <c r="N22" s="221" t="str">
        <f>vlookup($E22,'HA Schedule'!$B$4:$AO$23,N$3+2,FALSE)</f>
        <v>BHA</v>
      </c>
      <c r="O22" s="221" t="str">
        <f>vlookup($E22,'HA Schedule'!$B$4:$AO$23,O$3+2,FALSE)</f>
        <v>che</v>
      </c>
      <c r="P22" s="221" t="str">
        <f>vlookup($E22,'HA Schedule'!$B$4:$AO$23,P$3+2,FALSE)</f>
        <v>LEE</v>
      </c>
      <c r="Q22" s="221" t="str">
        <f>vlookup($E22,'HA Schedule'!$B$4:$AO$23,Q$3+2,FALSE)</f>
        <v>bre</v>
      </c>
      <c r="R22" s="221" t="str">
        <f>vlookup($E22,'HA Schedule'!$B$4:$AO$23,R$3+2,FALSE)</f>
        <v>SOU</v>
      </c>
      <c r="S22" s="221" t="str">
        <f>vlookup($E22,'HA Schedule'!$B$4:$AO$23,S$3+2,FALSE)</f>
        <v>WOL</v>
      </c>
      <c r="T22" s="221" t="str">
        <f>vlookup($E22,'HA Schedule'!$B$4:$AO$23,T$3+2,FALSE)</f>
        <v>new</v>
      </c>
      <c r="U22" s="221" t="str">
        <f>vlookup($E22,'HA Schedule'!$B$4:$AO$23,U$3+2,FALSE)</f>
        <v>tot</v>
      </c>
      <c r="V22" s="221" t="str">
        <f>vlookup($E22,'HA Schedule'!$B$4:$AO$23,V$3+2,FALSE)</f>
        <v>MUN</v>
      </c>
      <c r="W22" s="221" t="str">
        <f>vlookup($E22,'HA Schedule'!$B$4:$AO$23,W$3+2,FALSE)</f>
        <v>AVL</v>
      </c>
      <c r="X22" s="221" t="str">
        <f>vlookup($E22,'HA Schedule'!$B$4:$AO$23,X$3+2,FALSE)</f>
        <v>whu</v>
      </c>
      <c r="Y22" s="221" t="str">
        <f>vlookup($E22,'HA Schedule'!$B$4:$AO$23,Y$3+2,FALSE)</f>
        <v>ARS</v>
      </c>
      <c r="Z22" s="221" t="str">
        <f>vlookup($E22,'HA Schedule'!$B$4:$AO$23,Z$3+2,FALSE)</f>
        <v>cry</v>
      </c>
      <c r="AA22" s="221" t="str">
        <f>vlookup($E22,'HA Schedule'!$B$4:$AO$23,AA$3+2,FALSE)</f>
        <v>lei</v>
      </c>
      <c r="AB22" s="221" t="str">
        <f>vlookup($E22,'HA Schedule'!$B$4:$AO$23,AB$3+2,FALSE)</f>
        <v>EVE</v>
      </c>
      <c r="AC22" s="221" t="str">
        <f>vlookup($E22,'HA Schedule'!$B$4:$AO$23,AC$3+2,FALSE)</f>
        <v>wat</v>
      </c>
      <c r="AD22" s="221" t="str">
        <f>vlookup($E22,'HA Schedule'!$B$4:$AO$23,AD$3+2,FALSE)</f>
        <v>CRY</v>
      </c>
      <c r="AE22" s="221" t="str">
        <f>vlookup($E22,'HA Schedule'!$B$4:$AO$23,AE$3+2,FALSE)</f>
        <v>MCI</v>
      </c>
      <c r="AF22" s="221" t="str">
        <f>vlookup($E22,'HA Schedule'!$B$4:$AO$23,AF$3+2,FALSE)</f>
        <v>liv</v>
      </c>
      <c r="AG22" s="221" t="str">
        <f>vlookup($E22,'HA Schedule'!$B$4:$AO$23,AG$3+2,FALSE)</f>
        <v>sou</v>
      </c>
      <c r="AH22" s="221" t="str">
        <f>vlookup($E22,'HA Schedule'!$B$4:$AO$23,AH$3+2,FALSE)</f>
        <v>BRE</v>
      </c>
      <c r="AI22" s="221" t="str">
        <f>vlookup($E22,'HA Schedule'!$B$4:$AO$23,AI$3+2,FALSE)</f>
        <v>lee</v>
      </c>
      <c r="AJ22" s="221" t="str">
        <f>vlookup($E22,'HA Schedule'!$B$4:$AO$23,AJ$3+2,FALSE)</f>
        <v>CHE</v>
      </c>
      <c r="AK22" s="221" t="str">
        <f>vlookup($E22,'HA Schedule'!$B$4:$AO$23,AK$3+2,FALSE)</f>
        <v>bha</v>
      </c>
      <c r="AL22" s="221" t="str">
        <f>vlookup($E22,'HA Schedule'!$B$4:$AO$23,AL$3+2,FALSE)</f>
        <v>BUR</v>
      </c>
      <c r="AM22" s="221" t="str">
        <f>vlookup($E22,'HA Schedule'!$B$4:$AO$23,AM$3+2,FALSE)</f>
        <v>mun</v>
      </c>
      <c r="AN22" s="221" t="str">
        <f>vlookup($E22,'HA Schedule'!$B$4:$AO$23,AN$3+2,FALSE)</f>
        <v>NEW</v>
      </c>
      <c r="AO22" s="221" t="str">
        <f>vlookup($E22,'HA Schedule'!$B$4:$AO$23,AO$3+2,FALSE)</f>
        <v>avl</v>
      </c>
      <c r="AP22" s="221" t="str">
        <f>vlookup($E22,'HA Schedule'!$B$4:$AO$23,AP$3+2,FALSE)</f>
        <v>WHU</v>
      </c>
      <c r="AQ22" s="221" t="str">
        <f>vlookup($E22,'HA Schedule'!$B$4:$AO$23,AQ$3+2,FALSE)</f>
        <v>wol</v>
      </c>
      <c r="AR22" s="221" t="str">
        <f>vlookup($E22,'HA Schedule'!$B$4:$AO$23,AR$3+2,FALSE)</f>
        <v>TOT</v>
      </c>
      <c r="AS22" s="209"/>
      <c r="AT22" s="198"/>
      <c r="AU22" s="198"/>
      <c r="AV22" s="198"/>
      <c r="AW22" s="198"/>
      <c r="AX22" s="198"/>
      <c r="AY22" s="198"/>
      <c r="AZ22" s="198"/>
      <c r="BA22" s="198"/>
      <c r="BB22" s="198"/>
      <c r="BC22" s="198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8"/>
      <c r="BT22" s="198"/>
      <c r="BU22" s="198"/>
      <c r="BV22" s="198"/>
      <c r="BW22" s="198"/>
      <c r="BX22" s="198"/>
      <c r="BY22" s="198"/>
      <c r="BZ22" s="198"/>
      <c r="CA22" s="198"/>
      <c r="CB22" s="198"/>
      <c r="CC22" s="198"/>
      <c r="CD22" s="198"/>
    </row>
    <row r="23">
      <c r="A23" s="217"/>
      <c r="B23" s="218">
        <f t="shared" si="1"/>
        <v>14</v>
      </c>
      <c r="C23" s="218">
        <f>VLOOKUP($E23,'Team Ratings'!$C$3:$F$22,2,FALSE)</f>
        <v>7</v>
      </c>
      <c r="D23" s="218">
        <f>VLOOKUP($E23,'Team Ratings'!$C$3:$F$22,4,FALSE)</f>
        <v>7</v>
      </c>
      <c r="E23" s="223" t="s">
        <v>142</v>
      </c>
      <c r="F23" s="220" t="s">
        <v>135</v>
      </c>
      <c r="G23" s="221" t="str">
        <f>vlookup($E23,'HA Schedule'!$B$4:$AO$23,G$3+2,FALSE)</f>
        <v>AVL</v>
      </c>
      <c r="H23" s="221" t="str">
        <f>vlookup($E23,'HA Schedule'!$B$4:$AO$23,H$3+2,FALSE)</f>
        <v>bha</v>
      </c>
      <c r="I23" s="221" t="str">
        <f>vlookup($E23,'HA Schedule'!$B$4:$AO$23,I$3+2,FALSE)</f>
        <v>tot</v>
      </c>
      <c r="J23" s="221" t="str">
        <f>vlookup($E23,'HA Schedule'!$B$4:$AO$23,J$3+2,FALSE)</f>
        <v>WOL</v>
      </c>
      <c r="K23" s="221" t="str">
        <f>vlookup($E23,'HA Schedule'!$B$4:$AO$23,K$3+2,FALSE)</f>
        <v>nor</v>
      </c>
      <c r="L23" s="221" t="str">
        <f>vlookup($E23,'HA Schedule'!$B$4:$AO$23,L$3+2,FALSE)</f>
        <v>NEW</v>
      </c>
      <c r="M23" s="221" t="str">
        <f>vlookup($E23,'HA Schedule'!$B$4:$AO$23,M$3+2,FALSE)</f>
        <v>lee</v>
      </c>
      <c r="N23" s="221" t="str">
        <f>vlookup($E23,'HA Schedule'!$B$4:$AO$23,N$3+2,FALSE)</f>
        <v>LIV</v>
      </c>
      <c r="O23" s="221" t="str">
        <f>vlookup($E23,'HA Schedule'!$B$4:$AO$23,O$3+2,FALSE)</f>
        <v>eve</v>
      </c>
      <c r="P23" s="221" t="str">
        <f>vlookup($E23,'HA Schedule'!$B$4:$AO$23,P$3+2,FALSE)</f>
        <v>SOU</v>
      </c>
      <c r="Q23" s="221" t="str">
        <f>vlookup($E23,'HA Schedule'!$B$4:$AO$23,Q$3+2,FALSE)</f>
        <v>ars</v>
      </c>
      <c r="R23" s="221" t="str">
        <f>vlookup($E23,'HA Schedule'!$B$4:$AO$23,R$3+2,FALSE)</f>
        <v>MUN</v>
      </c>
      <c r="S23" s="221" t="str">
        <f>vlookup($E23,'HA Schedule'!$B$4:$AO$23,S$3+2,FALSE)</f>
        <v>lei</v>
      </c>
      <c r="T23" s="221" t="str">
        <f>vlookup($E23,'HA Schedule'!$B$4:$AO$23,T$3+2,FALSE)</f>
        <v>CHE</v>
      </c>
      <c r="U23" s="221" t="str">
        <f>vlookup($E23,'HA Schedule'!$B$4:$AO$23,U$3+2,FALSE)</f>
        <v>MCI</v>
      </c>
      <c r="V23" s="221" t="str">
        <f>vlookup($E23,'HA Schedule'!$B$4:$AO$23,V$3+2,FALSE)</f>
        <v>bre</v>
      </c>
      <c r="W23" s="221" t="str">
        <f>vlookup($E23,'HA Schedule'!$B$4:$AO$23,W$3+2,FALSE)</f>
        <v>bur</v>
      </c>
      <c r="X23" s="221" t="str">
        <f>vlookup($E23,'HA Schedule'!$B$4:$AO$23,X$3+2,FALSE)</f>
        <v>CRY</v>
      </c>
      <c r="Y23" s="221" t="str">
        <f>vlookup($E23,'HA Schedule'!$B$4:$AO$23,Y$3+2,FALSE)</f>
        <v>wol</v>
      </c>
      <c r="Z23" s="221" t="str">
        <f>vlookup($E23,'HA Schedule'!$B$4:$AO$23,Z$3+2,FALSE)</f>
        <v>WHU</v>
      </c>
      <c r="AA23" s="221" t="str">
        <f>vlookup($E23,'HA Schedule'!$B$4:$AO$23,AA$3+2,FALSE)</f>
        <v>TOT</v>
      </c>
      <c r="AB23" s="221" t="str">
        <f>vlookup($E23,'HA Schedule'!$B$4:$AO$23,AB$3+2,FALSE)</f>
        <v>new</v>
      </c>
      <c r="AC23" s="221" t="str">
        <f>vlookup($E23,'HA Schedule'!$B$4:$AO$23,AC$3+2,FALSE)</f>
        <v>NOR</v>
      </c>
      <c r="AD23" s="221" t="str">
        <f>vlookup($E23,'HA Schedule'!$B$4:$AO$23,AD$3+2,FALSE)</f>
        <v>whu</v>
      </c>
      <c r="AE23" s="221" t="str">
        <f>vlookup($E23,'HA Schedule'!$B$4:$AO$23,AE$3+2,FALSE)</f>
        <v>BHA</v>
      </c>
      <c r="AF23" s="221" t="str">
        <f>vlookup($E23,'HA Schedule'!$B$4:$AO$23,AF$3+2,FALSE)</f>
        <v>avl</v>
      </c>
      <c r="AG23" s="221" t="str">
        <f>vlookup($E23,'HA Schedule'!$B$4:$AO$23,AG$3+2,FALSE)</f>
        <v>mun</v>
      </c>
      <c r="AH23" s="221" t="str">
        <f>vlookup($E23,'HA Schedule'!$B$4:$AO$23,AH$3+2,FALSE)</f>
        <v>ARS</v>
      </c>
      <c r="AI23" s="221" t="str">
        <f>vlookup($E23,'HA Schedule'!$B$4:$AO$23,AI$3+2,FALSE)</f>
        <v>sou</v>
      </c>
      <c r="AJ23" s="221" t="str">
        <f>vlookup($E23,'HA Schedule'!$B$4:$AO$23,AJ$3+2,FALSE)</f>
        <v>EVE</v>
      </c>
      <c r="AK23" s="221" t="str">
        <f>vlookup($E23,'HA Schedule'!$B$4:$AO$23,AK$3+2,FALSE)</f>
        <v>liv</v>
      </c>
      <c r="AL23" s="221" t="str">
        <f>vlookup($E23,'HA Schedule'!$B$4:$AO$23,AL$3+2,FALSE)</f>
        <v>LEE</v>
      </c>
      <c r="AM23" s="221" t="str">
        <f>vlookup($E23,'HA Schedule'!$B$4:$AO$23,AM$3+2,FALSE)</f>
        <v>BRE</v>
      </c>
      <c r="AN23" s="221" t="str">
        <f>vlookup($E23,'HA Schedule'!$B$4:$AO$23,AN$3+2,FALSE)</f>
        <v>mci</v>
      </c>
      <c r="AO23" s="221" t="str">
        <f>vlookup($E23,'HA Schedule'!$B$4:$AO$23,AO$3+2,FALSE)</f>
        <v>BUR</v>
      </c>
      <c r="AP23" s="221" t="str">
        <f>vlookup($E23,'HA Schedule'!$B$4:$AO$23,AP$3+2,FALSE)</f>
        <v>cry</v>
      </c>
      <c r="AQ23" s="221" t="str">
        <f>vlookup($E23,'HA Schedule'!$B$4:$AO$23,AQ$3+2,FALSE)</f>
        <v>LEI</v>
      </c>
      <c r="AR23" s="221" t="str">
        <f>vlookup($E23,'HA Schedule'!$B$4:$AO$23,AR$3+2,FALSE)</f>
        <v>che</v>
      </c>
      <c r="AS23" s="209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198"/>
      <c r="BS23" s="198"/>
      <c r="BT23" s="198"/>
      <c r="BU23" s="198"/>
      <c r="BV23" s="198"/>
      <c r="BW23" s="198"/>
      <c r="BX23" s="198"/>
      <c r="BY23" s="198"/>
      <c r="BZ23" s="198"/>
      <c r="CA23" s="198"/>
      <c r="CB23" s="198"/>
      <c r="CC23" s="198"/>
      <c r="CD23" s="198"/>
    </row>
    <row r="24" hidden="1">
      <c r="A24" s="199"/>
      <c r="B24" s="224"/>
      <c r="C24" s="225"/>
      <c r="D24" s="22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7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198"/>
      <c r="BS24" s="198"/>
      <c r="BT24" s="198"/>
      <c r="BU24" s="198"/>
      <c r="BV24" s="198"/>
      <c r="BW24" s="198"/>
      <c r="BX24" s="198"/>
      <c r="BY24" s="198"/>
      <c r="BZ24" s="198"/>
      <c r="CA24" s="198"/>
      <c r="CB24" s="198"/>
      <c r="CC24" s="198"/>
      <c r="CD24" s="198"/>
    </row>
    <row r="25" hidden="1">
      <c r="A25" s="199"/>
      <c r="B25" s="199"/>
      <c r="C25" s="218"/>
      <c r="D25" s="218"/>
      <c r="E25" s="215" t="s">
        <v>134</v>
      </c>
      <c r="F25" s="31"/>
      <c r="G25" s="216">
        <v>1.0</v>
      </c>
      <c r="H25" s="216">
        <v>2.0</v>
      </c>
      <c r="I25" s="216">
        <v>3.0</v>
      </c>
      <c r="J25" s="216">
        <v>4.0</v>
      </c>
      <c r="K25" s="216">
        <v>5.0</v>
      </c>
      <c r="L25" s="216">
        <v>6.0</v>
      </c>
      <c r="M25" s="216">
        <v>7.0</v>
      </c>
      <c r="N25" s="216">
        <v>8.0</v>
      </c>
      <c r="O25" s="216">
        <v>9.0</v>
      </c>
      <c r="P25" s="216">
        <v>10.0</v>
      </c>
      <c r="Q25" s="216">
        <v>11.0</v>
      </c>
      <c r="R25" s="216">
        <v>12.0</v>
      </c>
      <c r="S25" s="216">
        <v>13.0</v>
      </c>
      <c r="T25" s="216">
        <v>14.0</v>
      </c>
      <c r="U25" s="216">
        <v>15.0</v>
      </c>
      <c r="V25" s="216">
        <v>16.0</v>
      </c>
      <c r="W25" s="216">
        <v>17.0</v>
      </c>
      <c r="X25" s="216">
        <v>18.0</v>
      </c>
      <c r="Y25" s="216">
        <v>19.0</v>
      </c>
      <c r="Z25" s="216">
        <v>20.0</v>
      </c>
      <c r="AA25" s="216">
        <v>21.0</v>
      </c>
      <c r="AB25" s="216">
        <v>22.0</v>
      </c>
      <c r="AC25" s="216">
        <v>23.0</v>
      </c>
      <c r="AD25" s="216">
        <v>24.0</v>
      </c>
      <c r="AE25" s="216">
        <v>25.0</v>
      </c>
      <c r="AF25" s="216">
        <v>26.0</v>
      </c>
      <c r="AG25" s="216">
        <v>27.0</v>
      </c>
      <c r="AH25" s="216">
        <v>28.0</v>
      </c>
      <c r="AI25" s="216">
        <v>29.0</v>
      </c>
      <c r="AJ25" s="216">
        <v>30.0</v>
      </c>
      <c r="AK25" s="216">
        <v>31.0</v>
      </c>
      <c r="AL25" s="216">
        <v>32.0</v>
      </c>
      <c r="AM25" s="216">
        <v>33.0</v>
      </c>
      <c r="AN25" s="216">
        <v>34.0</v>
      </c>
      <c r="AO25" s="216">
        <v>35.0</v>
      </c>
      <c r="AP25" s="216">
        <v>36.0</v>
      </c>
      <c r="AQ25" s="216">
        <v>37.0</v>
      </c>
      <c r="AR25" s="216">
        <v>38.0</v>
      </c>
      <c r="AS25" s="203"/>
      <c r="AT25" s="204"/>
      <c r="AU25" s="204"/>
      <c r="AV25" s="204"/>
      <c r="AW25" s="204"/>
      <c r="AX25" s="204"/>
      <c r="AY25" s="204"/>
      <c r="AZ25" s="204"/>
      <c r="BA25" s="204"/>
      <c r="BB25" s="204"/>
      <c r="BC25" s="204"/>
      <c r="BD25" s="204"/>
      <c r="BE25" s="204"/>
      <c r="BF25" s="204"/>
      <c r="BG25" s="204"/>
      <c r="BH25" s="204"/>
      <c r="BI25" s="204"/>
      <c r="BJ25" s="204"/>
      <c r="BK25" s="204"/>
      <c r="BL25" s="204"/>
      <c r="BM25" s="204"/>
      <c r="BN25" s="204"/>
      <c r="BO25" s="204"/>
      <c r="BP25" s="204"/>
      <c r="BQ25" s="204"/>
      <c r="BR25" s="204"/>
      <c r="BS25" s="204"/>
      <c r="BT25" s="204"/>
      <c r="BU25" s="204"/>
      <c r="BV25" s="204"/>
      <c r="BW25" s="204"/>
      <c r="BX25" s="204"/>
      <c r="BY25" s="204"/>
      <c r="BZ25" s="204"/>
      <c r="CA25" s="204"/>
      <c r="CB25" s="204"/>
      <c r="CC25" s="204"/>
      <c r="CD25" s="204"/>
    </row>
    <row r="26" hidden="1">
      <c r="A26" s="199"/>
      <c r="B26" s="199"/>
      <c r="C26" s="228"/>
      <c r="D26" s="228"/>
      <c r="E26" s="229" t="str">
        <f t="shared" ref="E26:E45" si="2">E4</f>
        <v>MCI</v>
      </c>
      <c r="F26" s="220" t="s">
        <v>135</v>
      </c>
      <c r="G26" s="221">
        <f>if(G4="",10,if(isnumber(find("+",G4)),-10,if(EXACT(G4,upper(G4)),$C4- VLOOKUP(G4,'Team Ratings'!$E$3:$F$22,2,FALSE),if(EXACT(G4,lower(G4)),$D4- VLOOKUP(G4,'Team Ratings'!$B$3:$D$22,3,FALSE)))))</f>
        <v>-2</v>
      </c>
      <c r="H26" s="221">
        <f>if(H4="",10,if(isnumber(find("+",H4)),-10,if(EXACT(H4,upper(H4)),$C4- VLOOKUP(H4,'Team Ratings'!$E$3:$F$22,2,FALSE),if(EXACT(H4,lower(H4)),$D4- VLOOKUP(H4,'Team Ratings'!$B$3:$D$22,3,FALSE)))))</f>
        <v>-6</v>
      </c>
      <c r="I26" s="221">
        <f>if(I4="",10,if(isnumber(find("+",I4)),-10,if(EXACT(I4,upper(I4)),$C4- VLOOKUP(I4,'Team Ratings'!$E$3:$F$22,2,FALSE),if(EXACT(I4,lower(I4)),$D4- VLOOKUP(I4,'Team Ratings'!$B$3:$D$22,3,FALSE)))))</f>
        <v>-3</v>
      </c>
      <c r="J26" s="221">
        <f>if(J4="",10,if(isnumber(find("+",J4)),-10,if(EXACT(J4,upper(J4)),$C4- VLOOKUP(J4,'Team Ratings'!$E$3:$F$22,2,FALSE),if(EXACT(J4,lower(J4)),$D4- VLOOKUP(J4,'Team Ratings'!$B$3:$D$22,3,FALSE)))))</f>
        <v>-2</v>
      </c>
      <c r="K26" s="221">
        <f>if(K4="",10,if(isnumber(find("+",K4)),-10,if(EXACT(K4,upper(K4)),$C4- VLOOKUP(K4,'Team Ratings'!$E$3:$F$22,2,FALSE),if(EXACT(K4,lower(K4)),$D4- VLOOKUP(K4,'Team Ratings'!$B$3:$D$22,3,FALSE)))))</f>
        <v>-4</v>
      </c>
      <c r="L26" s="221">
        <f>if(L4="",10,if(isnumber(find("+",L4)),-10,if(EXACT(L4,upper(L4)),$C4- VLOOKUP(L4,'Team Ratings'!$E$3:$F$22,2,FALSE),if(EXACT(L4,lower(L4)),$D4- VLOOKUP(L4,'Team Ratings'!$B$3:$D$22,3,FALSE)))))</f>
        <v>0</v>
      </c>
      <c r="M26" s="221">
        <f>if(M4="",10,if(isnumber(find("+",M4)),-10,if(EXACT(M4,upper(M4)),$C4- VLOOKUP(M4,'Team Ratings'!$E$3:$F$22,2,FALSE),if(EXACT(M4,lower(M4)),$D4- VLOOKUP(M4,'Team Ratings'!$B$3:$D$22,3,FALSE)))))</f>
        <v>0</v>
      </c>
      <c r="N26" s="221">
        <f>if(N4="",10,if(isnumber(find("+",N4)),-10,if(EXACT(N4,upper(N4)),$C4- VLOOKUP(N4,'Team Ratings'!$E$3:$F$22,2,FALSE),if(EXACT(N4,lower(N4)),$D4- VLOOKUP(N4,'Team Ratings'!$B$3:$D$22,3,FALSE)))))</f>
        <v>-6</v>
      </c>
      <c r="O26" s="221">
        <f>if(O4="",10,if(isnumber(find("+",O4)),-10,if(EXACT(O4,upper(O4)),$C4- VLOOKUP(O4,'Team Ratings'!$E$3:$F$22,2,FALSE),if(EXACT(O4,lower(O4)),$D4- VLOOKUP(O4,'Team Ratings'!$B$3:$D$22,3,FALSE)))))</f>
        <v>-4</v>
      </c>
      <c r="P26" s="221">
        <f>if(P4="",10,if(isnumber(find("+",P4)),-10,if(EXACT(P4,upper(P4)),$C4- VLOOKUP(P4,'Team Ratings'!$E$3:$F$22,2,FALSE),if(EXACT(P4,lower(P4)),$D4- VLOOKUP(P4,'Team Ratings'!$B$3:$D$22,3,FALSE)))))</f>
        <v>-5</v>
      </c>
      <c r="Q26" s="221">
        <f>if(Q4="",10,if(isnumber(find("+",Q4)),-10,if(EXACT(Q4,upper(Q4)),$C4- VLOOKUP(Q4,'Team Ratings'!$E$3:$F$22,2,FALSE),if(EXACT(Q4,lower(Q4)),$D4- VLOOKUP(Q4,'Team Ratings'!$B$3:$D$22,3,FALSE)))))</f>
        <v>-1</v>
      </c>
      <c r="R26" s="221">
        <f>if(R4="",10,if(isnumber(find("+",R4)),-10,if(EXACT(R4,upper(R4)),$C4- VLOOKUP(R4,'Team Ratings'!$E$3:$F$22,2,FALSE),if(EXACT(R4,lower(R4)),$D4- VLOOKUP(R4,'Team Ratings'!$B$3:$D$22,3,FALSE)))))</f>
        <v>-4</v>
      </c>
      <c r="S26" s="221">
        <f>if(S4="",10,if(isnumber(find("+",S4)),-10,if(EXACT(S4,upper(S4)),$C4- VLOOKUP(S4,'Team Ratings'!$E$3:$F$22,2,FALSE),if(EXACT(S4,lower(S4)),$D4- VLOOKUP(S4,'Team Ratings'!$B$3:$D$22,3,FALSE)))))</f>
        <v>-4</v>
      </c>
      <c r="T26" s="221">
        <f>if(T4="",10,if(isnumber(find("+",T4)),-10,if(EXACT(T4,upper(T4)),$C4- VLOOKUP(T4,'Team Ratings'!$E$3:$F$22,2,FALSE),if(EXACT(T4,lower(T4)),$D4- VLOOKUP(T4,'Team Ratings'!$B$3:$D$22,3,FALSE)))))</f>
        <v>-4</v>
      </c>
      <c r="U26" s="221">
        <f>if(U4="",10,if(isnumber(find("+",U4)),-10,if(EXACT(U4,upper(U4)),$C4- VLOOKUP(U4,'Team Ratings'!$E$3:$F$22,2,FALSE),if(EXACT(U4,lower(U4)),$D4- VLOOKUP(U4,'Team Ratings'!$B$3:$D$22,3,FALSE)))))</f>
        <v>-6</v>
      </c>
      <c r="V26" s="221">
        <f>if(V4="",10,if(isnumber(find("+",V4)),-10,if(EXACT(V4,upper(V4)),$C4- VLOOKUP(V4,'Team Ratings'!$E$3:$F$22,2,FALSE),if(EXACT(V4,lower(V4)),$D4- VLOOKUP(V4,'Team Ratings'!$B$3:$D$22,3,FALSE)))))</f>
        <v>-5</v>
      </c>
      <c r="W26" s="221">
        <f>if(W4="",10,if(isnumber(find("+",W4)),-10,if(EXACT(W4,upper(W4)),$C4- VLOOKUP(W4,'Team Ratings'!$E$3:$F$22,2,FALSE),if(EXACT(W4,lower(W4)),$D4- VLOOKUP(W4,'Team Ratings'!$B$3:$D$22,3,FALSE)))))</f>
        <v>-4</v>
      </c>
      <c r="X26" s="221">
        <f>if(X4="",10,if(isnumber(find("+",X4)),-10,if(EXACT(X4,upper(X4)),$C4- VLOOKUP(X4,'Team Ratings'!$E$3:$F$22,2,FALSE),if(EXACT(X4,lower(X4)),$D4- VLOOKUP(X4,'Team Ratings'!$B$3:$D$22,3,FALSE)))))</f>
        <v>-4</v>
      </c>
      <c r="Y26" s="221">
        <f>if(Y4="",10,if(isnumber(find("+",Y4)),-10,if(EXACT(Y4,upper(Y4)),$C4- VLOOKUP(Y4,'Team Ratings'!$E$3:$F$22,2,FALSE),if(EXACT(Y4,lower(Y4)),$D4- VLOOKUP(Y4,'Team Ratings'!$B$3:$D$22,3,FALSE)))))</f>
        <v>-2</v>
      </c>
      <c r="Z26" s="221">
        <f>if(Z4="",10,if(isnumber(find("+",Z4)),-10,if(EXACT(Z4,upper(Z4)),$C4- VLOOKUP(Z4,'Team Ratings'!$E$3:$F$22,2,FALSE),if(EXACT(Z4,lower(Z4)),$D4- VLOOKUP(Z4,'Team Ratings'!$B$3:$D$22,3,FALSE)))))</f>
        <v>-6</v>
      </c>
      <c r="AA26" s="221">
        <f>if(AA4="",10,if(isnumber(find("+",AA4)),-10,if(EXACT(AA4,upper(AA4)),$C4- VLOOKUP(AA4,'Team Ratings'!$E$3:$F$22,2,FALSE),if(EXACT(AA4,lower(AA4)),$D4- VLOOKUP(AA4,'Team Ratings'!$B$3:$D$22,3,FALSE)))))</f>
        <v>-2</v>
      </c>
      <c r="AB26" s="221">
        <f>if(AB4="",10,if(isnumber(find("+",AB4)),-10,if(EXACT(AB4,upper(AB4)),$C4- VLOOKUP(AB4,'Team Ratings'!$E$3:$F$22,2,FALSE),if(EXACT(AB4,lower(AB4)),$D4- VLOOKUP(AB4,'Team Ratings'!$B$3:$D$22,3,FALSE)))))</f>
        <v>-1</v>
      </c>
      <c r="AC26" s="221">
        <f>if(AC4="",10,if(isnumber(find("+",AC4)),-10,if(EXACT(AC4,upper(AC4)),$C4- VLOOKUP(AC4,'Team Ratings'!$E$3:$F$22,2,FALSE),if(EXACT(AC4,lower(AC4)),$D4- VLOOKUP(AC4,'Team Ratings'!$B$3:$D$22,3,FALSE)))))</f>
        <v>-5</v>
      </c>
      <c r="AD26" s="221">
        <f>if(AD4="",10,if(isnumber(find("+",AD4)),-10,if(EXACT(AD4,upper(AD4)),$C4- VLOOKUP(AD4,'Team Ratings'!$E$3:$F$22,2,FALSE),if(EXACT(AD4,lower(AD4)),$D4- VLOOKUP(AD4,'Team Ratings'!$B$3:$D$22,3,FALSE)))))</f>
        <v>-6</v>
      </c>
      <c r="AE26" s="221">
        <f>if(AE4="",10,if(isnumber(find("+",AE4)),-10,if(EXACT(AE4,upper(AE4)),$C4- VLOOKUP(AE4,'Team Ratings'!$E$3:$F$22,2,FALSE),if(EXACT(AE4,lower(AE4)),$D4- VLOOKUP(AE4,'Team Ratings'!$B$3:$D$22,3,FALSE)))))</f>
        <v>-6</v>
      </c>
      <c r="AF26" s="221">
        <f>if(AF4="",10,if(isnumber(find("+",AF4)),-10,if(EXACT(AF4,upper(AF4)),$C4- VLOOKUP(AF4,'Team Ratings'!$E$3:$F$22,2,FALSE),if(EXACT(AF4,lower(AF4)),$D4- VLOOKUP(AF4,'Team Ratings'!$B$3:$D$22,3,FALSE)))))</f>
        <v>-3</v>
      </c>
      <c r="AG26" s="221">
        <f>if(AG4="",10,if(isnumber(find("+",AG4)),-10,if(EXACT(AG4,upper(AG4)),$C4- VLOOKUP(AG4,'Team Ratings'!$E$3:$F$22,2,FALSE),if(EXACT(AG4,lower(AG4)),$D4- VLOOKUP(AG4,'Team Ratings'!$B$3:$D$22,3,FALSE)))))</f>
        <v>-3</v>
      </c>
      <c r="AH26" s="221">
        <f>if(AH4="",10,if(isnumber(find("+",AH4)),-10,if(EXACT(AH4,upper(AH4)),$C4- VLOOKUP(AH4,'Team Ratings'!$E$3:$F$22,2,FALSE),if(EXACT(AH4,lower(AH4)),$D4- VLOOKUP(AH4,'Team Ratings'!$B$3:$D$22,3,FALSE)))))</f>
        <v>-2</v>
      </c>
      <c r="AI26" s="221">
        <f>if(AI4="",10,if(isnumber(find("+",AI4)),-10,if(EXACT(AI4,upper(AI4)),$C4- VLOOKUP(AI4,'Team Ratings'!$E$3:$F$22,2,FALSE),if(EXACT(AI4,lower(AI4)),$D4- VLOOKUP(AI4,'Team Ratings'!$B$3:$D$22,3,FALSE)))))</f>
        <v>-5</v>
      </c>
      <c r="AJ26" s="221">
        <f>if(AJ4="",10,if(isnumber(find("+",AJ4)),-10,if(EXACT(AJ4,upper(AJ4)),$C4- VLOOKUP(AJ4,'Team Ratings'!$E$3:$F$22,2,FALSE),if(EXACT(AJ4,lower(AJ4)),$D4- VLOOKUP(AJ4,'Team Ratings'!$B$3:$D$22,3,FALSE)))))</f>
        <v>-4</v>
      </c>
      <c r="AK26" s="221">
        <f>if(AK4="",10,if(isnumber(find("+",AK4)),-10,if(EXACT(AK4,upper(AK4)),$C4- VLOOKUP(AK4,'Team Ratings'!$E$3:$F$22,2,FALSE),if(EXACT(AK4,lower(AK4)),$D4- VLOOKUP(AK4,'Team Ratings'!$B$3:$D$22,3,FALSE)))))</f>
        <v>-4</v>
      </c>
      <c r="AL26" s="221">
        <f>if(AL4="",10,if(isnumber(find("+",AL4)),-10,if(EXACT(AL4,upper(AL4)),$C4- VLOOKUP(AL4,'Team Ratings'!$E$3:$F$22,2,FALSE),if(EXACT(AL4,lower(AL4)),$D4- VLOOKUP(AL4,'Team Ratings'!$B$3:$D$22,3,FALSE)))))</f>
        <v>-1</v>
      </c>
      <c r="AM26" s="221">
        <f>if(AM4="",10,if(isnumber(find("+",AM4)),-10,if(EXACT(AM4,upper(AM4)),$C4- VLOOKUP(AM4,'Team Ratings'!$E$3:$F$22,2,FALSE),if(EXACT(AM4,lower(AM4)),$D4- VLOOKUP(AM4,'Team Ratings'!$B$3:$D$22,3,FALSE)))))</f>
        <v>-4</v>
      </c>
      <c r="AN26" s="221">
        <f>if(AN4="",10,if(isnumber(find("+",AN4)),-10,if(EXACT(AN4,upper(AN4)),$C4- VLOOKUP(AN4,'Team Ratings'!$E$3:$F$22,2,FALSE),if(EXACT(AN4,lower(AN4)),$D4- VLOOKUP(AN4,'Team Ratings'!$B$3:$D$22,3,FALSE)))))</f>
        <v>-6</v>
      </c>
      <c r="AO26" s="221">
        <f>if(AO4="",10,if(isnumber(find("+",AO4)),-10,if(EXACT(AO4,upper(AO4)),$C4- VLOOKUP(AO4,'Team Ratings'!$E$3:$F$22,2,FALSE),if(EXACT(AO4,lower(AO4)),$D4- VLOOKUP(AO4,'Team Ratings'!$B$3:$D$22,3,FALSE)))))</f>
        <v>-3</v>
      </c>
      <c r="AP26" s="221">
        <f>if(AP4="",10,if(isnumber(find("+",AP4)),-10,if(EXACT(AP4,upper(AP4)),$C4- VLOOKUP(AP4,'Team Ratings'!$E$3:$F$22,2,FALSE),if(EXACT(AP4,lower(AP4)),$D4- VLOOKUP(AP4,'Team Ratings'!$B$3:$D$22,3,FALSE)))))</f>
        <v>-6</v>
      </c>
      <c r="AQ26" s="221">
        <f>if(AQ4="",10,if(isnumber(find("+",AQ4)),-10,if(EXACT(AQ4,upper(AQ4)),$C4- VLOOKUP(AQ4,'Team Ratings'!$E$3:$F$22,2,FALSE),if(EXACT(AQ4,lower(AQ4)),$D4- VLOOKUP(AQ4,'Team Ratings'!$B$3:$D$22,3,FALSE)))))</f>
        <v>-3</v>
      </c>
      <c r="AR26" s="221">
        <f>if(AR4="",10,if(isnumber(find("+",AR4)),-10,if(EXACT(AR4,upper(AR4)),$C4- VLOOKUP(AR4,'Team Ratings'!$E$3:$F$22,2,FALSE),if(EXACT(AR4,lower(AR4)),$D4- VLOOKUP(AR4,'Team Ratings'!$B$3:$D$22,3,FALSE)))))</f>
        <v>-4</v>
      </c>
      <c r="AS26" s="209"/>
      <c r="AT26" s="198"/>
      <c r="AU26" s="198"/>
      <c r="AV26" s="198"/>
      <c r="AW26" s="198"/>
      <c r="AX26" s="198"/>
      <c r="AY26" s="198"/>
      <c r="AZ26" s="198"/>
      <c r="BA26" s="198"/>
      <c r="BB26" s="198"/>
      <c r="BC26" s="198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  <c r="BR26" s="198"/>
      <c r="BS26" s="198"/>
      <c r="BT26" s="198"/>
      <c r="BU26" s="198"/>
      <c r="BV26" s="198"/>
      <c r="BW26" s="198"/>
      <c r="BX26" s="198"/>
      <c r="BY26" s="198"/>
      <c r="BZ26" s="198"/>
      <c r="CA26" s="198"/>
      <c r="CB26" s="198"/>
      <c r="CC26" s="198"/>
      <c r="CD26" s="198"/>
    </row>
    <row r="27" hidden="1">
      <c r="A27" s="199"/>
      <c r="B27" s="199"/>
      <c r="C27" s="228"/>
      <c r="D27" s="228"/>
      <c r="E27" s="230" t="str">
        <f t="shared" si="2"/>
        <v>CHE</v>
      </c>
      <c r="F27" s="220" t="s">
        <v>135</v>
      </c>
      <c r="G27" s="221">
        <f>if(G5="",10,if(isnumber(find("+",G5)),-10,if(EXACT(G5,upper(G5)),$C5- VLOOKUP(G5,'Team Ratings'!$E$3:$F$22,2,FALSE),if(EXACT(G5,lower(G5)),$D5- VLOOKUP(G5,'Team Ratings'!$B$3:$D$22,3,FALSE)))))</f>
        <v>-5</v>
      </c>
      <c r="H27" s="221">
        <f>if(H5="",10,if(isnumber(find("+",H5)),-10,if(EXACT(H5,upper(H5)),$C5- VLOOKUP(H5,'Team Ratings'!$E$3:$F$22,2,FALSE),if(EXACT(H5,lower(H5)),$D5- VLOOKUP(H5,'Team Ratings'!$B$3:$D$22,3,FALSE)))))</f>
        <v>-1</v>
      </c>
      <c r="I27" s="221">
        <f>if(I5="",10,if(isnumber(find("+",I5)),-10,if(EXACT(I5,upper(I5)),$C5- VLOOKUP(I5,'Team Ratings'!$E$3:$F$22,2,FALSE),if(EXACT(I5,lower(I5)),$D5- VLOOKUP(I5,'Team Ratings'!$B$3:$D$22,3,FALSE)))))</f>
        <v>1</v>
      </c>
      <c r="J27" s="221">
        <f>if(J5="",10,if(isnumber(find("+",J5)),-10,if(EXACT(J5,upper(J5)),$C5- VLOOKUP(J5,'Team Ratings'!$E$3:$F$22,2,FALSE),if(EXACT(J5,lower(J5)),$D5- VLOOKUP(J5,'Team Ratings'!$B$3:$D$22,3,FALSE)))))</f>
        <v>-4</v>
      </c>
      <c r="K27" s="221">
        <f>if(K5="",10,if(isnumber(find("+",K5)),-10,if(EXACT(K5,upper(K5)),$C5- VLOOKUP(K5,'Team Ratings'!$E$3:$F$22,2,FALSE),if(EXACT(K5,lower(K5)),$D5- VLOOKUP(K5,'Team Ratings'!$B$3:$D$22,3,FALSE)))))</f>
        <v>-1</v>
      </c>
      <c r="L27" s="221">
        <f>if(L5="",10,if(isnumber(find("+",L5)),-10,if(EXACT(L5,upper(L5)),$C5- VLOOKUP(L5,'Team Ratings'!$E$3:$F$22,2,FALSE),if(EXACT(L5,lower(L5)),$D5- VLOOKUP(L5,'Team Ratings'!$B$3:$D$22,3,FALSE)))))</f>
        <v>0</v>
      </c>
      <c r="M27" s="221">
        <f>if(M5="",10,if(isnumber(find("+",M5)),-10,if(EXACT(M5,upper(M5)),$C5- VLOOKUP(M5,'Team Ratings'!$E$3:$F$22,2,FALSE),if(EXACT(M5,lower(M5)),$D5- VLOOKUP(M5,'Team Ratings'!$B$3:$D$22,3,FALSE)))))</f>
        <v>-4</v>
      </c>
      <c r="N27" s="221">
        <f>if(N5="",10,if(isnumber(find("+",N5)),-10,if(EXACT(N5,upper(N5)),$C5- VLOOKUP(N5,'Team Ratings'!$E$3:$F$22,2,FALSE),if(EXACT(N5,lower(N5)),$D5- VLOOKUP(N5,'Team Ratings'!$B$3:$D$22,3,FALSE)))))</f>
        <v>-5</v>
      </c>
      <c r="O27" s="221">
        <f>if(O5="",10,if(isnumber(find("+",O5)),-10,if(EXACT(O5,upper(O5)),$C5- VLOOKUP(O5,'Team Ratings'!$E$3:$F$22,2,FALSE),if(EXACT(O5,lower(O5)),$D5- VLOOKUP(O5,'Team Ratings'!$B$3:$D$22,3,FALSE)))))</f>
        <v>-6</v>
      </c>
      <c r="P27" s="221">
        <f>if(P5="",10,if(isnumber(find("+",P5)),-10,if(EXACT(P5,upper(P5)),$C5- VLOOKUP(P5,'Team Ratings'!$E$3:$F$22,2,FALSE),if(EXACT(P5,lower(P5)),$D5- VLOOKUP(P5,'Team Ratings'!$B$3:$D$22,3,FALSE)))))</f>
        <v>-3</v>
      </c>
      <c r="Q27" s="221">
        <f>if(Q5="",10,if(isnumber(find("+",Q5)),-10,if(EXACT(Q5,upper(Q5)),$C5- VLOOKUP(Q5,'Team Ratings'!$E$3:$F$22,2,FALSE),if(EXACT(Q5,lower(Q5)),$D5- VLOOKUP(Q5,'Team Ratings'!$B$3:$D$22,3,FALSE)))))</f>
        <v>-6</v>
      </c>
      <c r="R27" s="221">
        <f>if(R5="",10,if(isnumber(find("+",R5)),-10,if(EXACT(R5,upper(R5)),$C5- VLOOKUP(R5,'Team Ratings'!$E$3:$F$22,2,FALSE),if(EXACT(R5,lower(R5)),$D5- VLOOKUP(R5,'Team Ratings'!$B$3:$D$22,3,FALSE)))))</f>
        <v>-1</v>
      </c>
      <c r="S27" s="221">
        <f>if(S5="",10,if(isnumber(find("+",S5)),-10,if(EXACT(S5,upper(S5)),$C5- VLOOKUP(S5,'Team Ratings'!$E$3:$F$22,2,FALSE),if(EXACT(S5,lower(S5)),$D5- VLOOKUP(S5,'Team Ratings'!$B$3:$D$22,3,FALSE)))))</f>
        <v>-2</v>
      </c>
      <c r="T27" s="221">
        <f>if(T5="",10,if(isnumber(find("+",T5)),-10,if(EXACT(T5,upper(T5)),$C5- VLOOKUP(T5,'Team Ratings'!$E$3:$F$22,2,FALSE),if(EXACT(T5,lower(T5)),$D5- VLOOKUP(T5,'Team Ratings'!$B$3:$D$22,3,FALSE)))))</f>
        <v>-5</v>
      </c>
      <c r="U27" s="221">
        <f>if(U5="",10,if(isnumber(find("+",U5)),-10,if(EXACT(U5,upper(U5)),$C5- VLOOKUP(U5,'Team Ratings'!$E$3:$F$22,2,FALSE),if(EXACT(U5,lower(U5)),$D5- VLOOKUP(U5,'Team Ratings'!$B$3:$D$22,3,FALSE)))))</f>
        <v>-2</v>
      </c>
      <c r="V27" s="221">
        <f>if(V5="",10,if(isnumber(find("+",V5)),-10,if(EXACT(V5,upper(V5)),$C5- VLOOKUP(V5,'Team Ratings'!$E$3:$F$22,2,FALSE),if(EXACT(V5,lower(V5)),$D5- VLOOKUP(V5,'Team Ratings'!$B$3:$D$22,3,FALSE)))))</f>
        <v>-4</v>
      </c>
      <c r="W27" s="221">
        <f>if(W5="",10,if(isnumber(find("+",W5)),-10,if(EXACT(W5,upper(W5)),$C5- VLOOKUP(W5,'Team Ratings'!$E$3:$F$22,2,FALSE),if(EXACT(W5,lower(W5)),$D5- VLOOKUP(W5,'Team Ratings'!$B$3:$D$22,3,FALSE)))))</f>
        <v>-4</v>
      </c>
      <c r="X27" s="221">
        <f>if(X5="",10,if(isnumber(find("+",X5)),-10,if(EXACT(X5,upper(X5)),$C5- VLOOKUP(X5,'Team Ratings'!$E$3:$F$22,2,FALSE),if(EXACT(X5,lower(X5)),$D5- VLOOKUP(X5,'Team Ratings'!$B$3:$D$22,3,FALSE)))))</f>
        <v>-3</v>
      </c>
      <c r="Y27" s="221">
        <f>if(Y5="",10,if(isnumber(find("+",Y5)),-10,if(EXACT(Y5,upper(Y5)),$C5- VLOOKUP(Y5,'Team Ratings'!$E$3:$F$22,2,FALSE),if(EXACT(Y5,lower(Y5)),$D5- VLOOKUP(Y5,'Team Ratings'!$B$3:$D$22,3,FALSE)))))</f>
        <v>-3</v>
      </c>
      <c r="Z27" s="221">
        <f>if(Z5="",10,if(isnumber(find("+",Z5)),-10,if(EXACT(Z5,upper(Z5)),$C5- VLOOKUP(Z5,'Team Ratings'!$E$3:$F$22,2,FALSE),if(EXACT(Z5,lower(Z5)),$D5- VLOOKUP(Z5,'Team Ratings'!$B$3:$D$22,3,FALSE)))))</f>
        <v>-4</v>
      </c>
      <c r="AA27" s="221">
        <f>if(AA5="",10,if(isnumber(find("+",AA5)),-10,if(EXACT(AA5,upper(AA5)),$C5- VLOOKUP(AA5,'Team Ratings'!$E$3:$F$22,2,FALSE),if(EXACT(AA5,lower(AA5)),$D5- VLOOKUP(AA5,'Team Ratings'!$B$3:$D$22,3,FALSE)))))</f>
        <v>-1</v>
      </c>
      <c r="AB27" s="221">
        <f>if(AB5="",10,if(isnumber(find("+",AB5)),-10,if(EXACT(AB5,upper(AB5)),$C5- VLOOKUP(AB5,'Team Ratings'!$E$3:$F$22,2,FALSE),if(EXACT(AB5,lower(AB5)),$D5- VLOOKUP(AB5,'Team Ratings'!$B$3:$D$22,3,FALSE)))))</f>
        <v>1</v>
      </c>
      <c r="AC27" s="221">
        <f>if(AC5="",10,if(isnumber(find("+",AC5)),-10,if(EXACT(AC5,upper(AC5)),$C5- VLOOKUP(AC5,'Team Ratings'!$E$3:$F$22,2,FALSE),if(EXACT(AC5,lower(AC5)),$D5- VLOOKUP(AC5,'Team Ratings'!$B$3:$D$22,3,FALSE)))))</f>
        <v>-3</v>
      </c>
      <c r="AD27" s="221">
        <f>if(AD5="",10,if(isnumber(find("+",AD5)),-10,if(EXACT(AD5,upper(AD5)),$C5- VLOOKUP(AD5,'Team Ratings'!$E$3:$F$22,2,FALSE),if(EXACT(AD5,lower(AD5)),$D5- VLOOKUP(AD5,'Team Ratings'!$B$3:$D$22,3,FALSE)))))</f>
        <v>-3</v>
      </c>
      <c r="AE27" s="221">
        <f>if(AE5="",10,if(isnumber(find("+",AE5)),-10,if(EXACT(AE5,upper(AE5)),$C5- VLOOKUP(AE5,'Team Ratings'!$E$3:$F$22,2,FALSE),if(EXACT(AE5,lower(AE5)),$D5- VLOOKUP(AE5,'Team Ratings'!$B$3:$D$22,3,FALSE)))))</f>
        <v>-3</v>
      </c>
      <c r="AF27" s="221">
        <f>if(AF5="",10,if(isnumber(find("+",AF5)),-10,if(EXACT(AF5,upper(AF5)),$C5- VLOOKUP(AF5,'Team Ratings'!$E$3:$F$22,2,FALSE),if(EXACT(AF5,lower(AF5)),$D5- VLOOKUP(AF5,'Team Ratings'!$B$3:$D$22,3,FALSE)))))</f>
        <v>-4</v>
      </c>
      <c r="AG27" s="221">
        <f>if(AG5="",10,if(isnumber(find("+",AG5)),-10,if(EXACT(AG5,upper(AG5)),$C5- VLOOKUP(AG5,'Team Ratings'!$E$3:$F$22,2,FALSE),if(EXACT(AG5,lower(AG5)),$D5- VLOOKUP(AG5,'Team Ratings'!$B$3:$D$22,3,FALSE)))))</f>
        <v>-2</v>
      </c>
      <c r="AH27" s="221">
        <f>if(AH5="",10,if(isnumber(find("+",AH5)),-10,if(EXACT(AH5,upper(AH5)),$C5- VLOOKUP(AH5,'Team Ratings'!$E$3:$F$22,2,FALSE),if(EXACT(AH5,lower(AH5)),$D5- VLOOKUP(AH5,'Team Ratings'!$B$3:$D$22,3,FALSE)))))</f>
        <v>-3</v>
      </c>
      <c r="AI27" s="221">
        <f>if(AI5="",10,if(isnumber(find("+",AI5)),-10,if(EXACT(AI5,upper(AI5)),$C5- VLOOKUP(AI5,'Team Ratings'!$E$3:$F$22,2,FALSE),if(EXACT(AI5,lower(AI5)),$D5- VLOOKUP(AI5,'Team Ratings'!$B$3:$D$22,3,FALSE)))))</f>
        <v>-6</v>
      </c>
      <c r="AJ27" s="221">
        <f>if(AJ5="",10,if(isnumber(find("+",AJ5)),-10,if(EXACT(AJ5,upper(AJ5)),$C5- VLOOKUP(AJ5,'Team Ratings'!$E$3:$F$22,2,FALSE),if(EXACT(AJ5,lower(AJ5)),$D5- VLOOKUP(AJ5,'Team Ratings'!$B$3:$D$22,3,FALSE)))))</f>
        <v>-5</v>
      </c>
      <c r="AK27" s="221">
        <f>if(AK5="",10,if(isnumber(find("+",AK5)),-10,if(EXACT(AK5,upper(AK5)),$C5- VLOOKUP(AK5,'Team Ratings'!$E$3:$F$22,2,FALSE),if(EXACT(AK5,lower(AK5)),$D5- VLOOKUP(AK5,'Team Ratings'!$B$3:$D$22,3,FALSE)))))</f>
        <v>-6</v>
      </c>
      <c r="AL27" s="221">
        <f>if(AL5="",10,if(isnumber(find("+",AL5)),-10,if(EXACT(AL5,upper(AL5)),$C5- VLOOKUP(AL5,'Team Ratings'!$E$3:$F$22,2,FALSE),if(EXACT(AL5,lower(AL5)),$D5- VLOOKUP(AL5,'Team Ratings'!$B$3:$D$22,3,FALSE)))))</f>
        <v>-4</v>
      </c>
      <c r="AM27" s="221">
        <f>if(AM5="",10,if(isnumber(find("+",AM5)),-10,if(EXACT(AM5,upper(AM5)),$C5- VLOOKUP(AM5,'Team Ratings'!$E$3:$F$22,2,FALSE),if(EXACT(AM5,lower(AM5)),$D5- VLOOKUP(AM5,'Team Ratings'!$B$3:$D$22,3,FALSE)))))</f>
        <v>-2</v>
      </c>
      <c r="AN27" s="221">
        <f>if(AN5="",10,if(isnumber(find("+",AN5)),-10,if(EXACT(AN5,upper(AN5)),$C5- VLOOKUP(AN5,'Team Ratings'!$E$3:$F$22,2,FALSE),if(EXACT(AN5,lower(AN5)),$D5- VLOOKUP(AN5,'Team Ratings'!$B$3:$D$22,3,FALSE)))))</f>
        <v>-4</v>
      </c>
      <c r="AO27" s="221">
        <f>if(AO5="",10,if(isnumber(find("+",AO5)),-10,if(EXACT(AO5,upper(AO5)),$C5- VLOOKUP(AO5,'Team Ratings'!$E$3:$F$22,2,FALSE),if(EXACT(AO5,lower(AO5)),$D5- VLOOKUP(AO5,'Team Ratings'!$B$3:$D$22,3,FALSE)))))</f>
        <v>-2</v>
      </c>
      <c r="AP27" s="221">
        <f>if(AP5="",10,if(isnumber(find("+",AP5)),-10,if(EXACT(AP5,upper(AP5)),$C5- VLOOKUP(AP5,'Team Ratings'!$E$3:$F$22,2,FALSE),if(EXACT(AP5,lower(AP5)),$D5- VLOOKUP(AP5,'Team Ratings'!$B$3:$D$22,3,FALSE)))))</f>
        <v>-5</v>
      </c>
      <c r="AQ27" s="221">
        <f>if(AQ5="",10,if(isnumber(find("+",AQ5)),-10,if(EXACT(AQ5,upper(AQ5)),$C5- VLOOKUP(AQ5,'Team Ratings'!$E$3:$F$22,2,FALSE),if(EXACT(AQ5,lower(AQ5)),$D5- VLOOKUP(AQ5,'Team Ratings'!$B$3:$D$22,3,FALSE)))))</f>
        <v>0</v>
      </c>
      <c r="AR27" s="221">
        <f>if(AR5="",10,if(isnumber(find("+",AR5)),-10,if(EXACT(AR5,upper(AR5)),$C5- VLOOKUP(AR5,'Team Ratings'!$E$3:$F$22,2,FALSE),if(EXACT(AR5,lower(AR5)),$D5- VLOOKUP(AR5,'Team Ratings'!$B$3:$D$22,3,FALSE)))))</f>
        <v>-6</v>
      </c>
      <c r="AS27" s="209"/>
      <c r="AT27" s="198"/>
      <c r="AU27" s="198"/>
      <c r="AV27" s="198"/>
      <c r="AW27" s="198"/>
      <c r="AX27" s="198"/>
      <c r="AY27" s="198"/>
      <c r="AZ27" s="198"/>
      <c r="BA27" s="198"/>
      <c r="BB27" s="198"/>
      <c r="BC27" s="198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  <c r="BO27" s="198"/>
      <c r="BP27" s="198"/>
      <c r="BQ27" s="198"/>
      <c r="BR27" s="198"/>
      <c r="BS27" s="198"/>
      <c r="BT27" s="198"/>
      <c r="BU27" s="198"/>
      <c r="BV27" s="198"/>
      <c r="BW27" s="198"/>
      <c r="BX27" s="198"/>
      <c r="BY27" s="198"/>
      <c r="BZ27" s="198"/>
      <c r="CA27" s="198"/>
      <c r="CB27" s="198"/>
      <c r="CC27" s="198"/>
      <c r="CD27" s="198"/>
    </row>
    <row r="28" hidden="1">
      <c r="A28" s="199"/>
      <c r="B28" s="199"/>
      <c r="C28" s="228"/>
      <c r="D28" s="228"/>
      <c r="E28" s="230" t="str">
        <f t="shared" si="2"/>
        <v>LIV</v>
      </c>
      <c r="F28" s="220" t="s">
        <v>135</v>
      </c>
      <c r="G28" s="221">
        <f>if(G6="",10,if(isnumber(find("+",G6)),-10,if(EXACT(G6,upper(G6)),$C6- VLOOKUP(G6,'Team Ratings'!$E$3:$F$22,2,FALSE),if(EXACT(G6,lower(G6)),$D6- VLOOKUP(G6,'Team Ratings'!$B$3:$D$22,3,FALSE)))))</f>
        <v>-5</v>
      </c>
      <c r="H28" s="221">
        <f>if(H6="",10,if(isnumber(find("+",H6)),-10,if(EXACT(H6,upper(H6)),$C6- VLOOKUP(H6,'Team Ratings'!$E$3:$F$22,2,FALSE),if(EXACT(H6,lower(H6)),$D6- VLOOKUP(H6,'Team Ratings'!$B$3:$D$22,3,FALSE)))))</f>
        <v>-6</v>
      </c>
      <c r="I28" s="221">
        <f>if(I6="",10,if(isnumber(find("+",I6)),-10,if(EXACT(I6,upper(I6)),$C6- VLOOKUP(I6,'Team Ratings'!$E$3:$F$22,2,FALSE),if(EXACT(I6,lower(I6)),$D6- VLOOKUP(I6,'Team Ratings'!$B$3:$D$22,3,FALSE)))))</f>
        <v>-1</v>
      </c>
      <c r="J28" s="221">
        <f>if(J6="",10,if(isnumber(find("+",J6)),-10,if(EXACT(J6,upper(J6)),$C6- VLOOKUP(J6,'Team Ratings'!$E$3:$F$22,2,FALSE),if(EXACT(J6,lower(J6)),$D6- VLOOKUP(J6,'Team Ratings'!$B$3:$D$22,3,FALSE)))))</f>
        <v>-2</v>
      </c>
      <c r="K28" s="221">
        <f>if(K6="",10,if(isnumber(find("+",K6)),-10,if(EXACT(K6,upper(K6)),$C6- VLOOKUP(K6,'Team Ratings'!$E$3:$F$22,2,FALSE),if(EXACT(K6,lower(K6)),$D6- VLOOKUP(K6,'Team Ratings'!$B$3:$D$22,3,FALSE)))))</f>
        <v>-5</v>
      </c>
      <c r="L28" s="221">
        <f>if(L6="",10,if(isnumber(find("+",L6)),-10,if(EXACT(L6,upper(L6)),$C6- VLOOKUP(L6,'Team Ratings'!$E$3:$F$22,2,FALSE),if(EXACT(L6,lower(L6)),$D6- VLOOKUP(L6,'Team Ratings'!$B$3:$D$22,3,FALSE)))))</f>
        <v>-5</v>
      </c>
      <c r="M28" s="221">
        <f>if(M6="",10,if(isnumber(find("+",M6)),-10,if(EXACT(M6,upper(M6)),$C6- VLOOKUP(M6,'Team Ratings'!$E$3:$F$22,2,FALSE),if(EXACT(M6,lower(M6)),$D6- VLOOKUP(M6,'Team Ratings'!$B$3:$D$22,3,FALSE)))))</f>
        <v>0</v>
      </c>
      <c r="N28" s="221">
        <f>if(N6="",10,if(isnumber(find("+",N6)),-10,if(EXACT(N6,upper(N6)),$C6- VLOOKUP(N6,'Team Ratings'!$E$3:$F$22,2,FALSE),if(EXACT(N6,lower(N6)),$D6- VLOOKUP(N6,'Team Ratings'!$B$3:$D$22,3,FALSE)))))</f>
        <v>-5</v>
      </c>
      <c r="O28" s="221">
        <f>if(O6="",10,if(isnumber(find("+",O6)),-10,if(EXACT(O6,upper(O6)),$C6- VLOOKUP(O6,'Team Ratings'!$E$3:$F$22,2,FALSE),if(EXACT(O6,lower(O6)),$D6- VLOOKUP(O6,'Team Ratings'!$B$3:$D$22,3,FALSE)))))</f>
        <v>0</v>
      </c>
      <c r="P28" s="221">
        <f>if(P6="",10,if(isnumber(find("+",P6)),-10,if(EXACT(P6,upper(P6)),$C6- VLOOKUP(P6,'Team Ratings'!$E$3:$F$22,2,FALSE),if(EXACT(P6,lower(P6)),$D6- VLOOKUP(P6,'Team Ratings'!$B$3:$D$22,3,FALSE)))))</f>
        <v>-4</v>
      </c>
      <c r="Q28" s="221">
        <f>if(Q6="",10,if(isnumber(find("+",Q6)),-10,if(EXACT(Q6,upper(Q6)),$C6- VLOOKUP(Q6,'Team Ratings'!$E$3:$F$22,2,FALSE),if(EXACT(Q6,lower(Q6)),$D6- VLOOKUP(Q6,'Team Ratings'!$B$3:$D$22,3,FALSE)))))</f>
        <v>-2</v>
      </c>
      <c r="R28" s="221">
        <f>if(R6="",10,if(isnumber(find("+",R6)),-10,if(EXACT(R6,upper(R6)),$C6- VLOOKUP(R6,'Team Ratings'!$E$3:$F$22,2,FALSE),if(EXACT(R6,lower(R6)),$D6- VLOOKUP(R6,'Team Ratings'!$B$3:$D$22,3,FALSE)))))</f>
        <v>-3</v>
      </c>
      <c r="S28" s="221">
        <f>if(S6="",10,if(isnumber(find("+",S6)),-10,if(EXACT(S6,upper(S6)),$C6- VLOOKUP(S6,'Team Ratings'!$E$3:$F$22,2,FALSE),if(EXACT(S6,lower(S6)),$D6- VLOOKUP(S6,'Team Ratings'!$B$3:$D$22,3,FALSE)))))</f>
        <v>-4</v>
      </c>
      <c r="T28" s="221">
        <f>if(T6="",10,if(isnumber(find("+",T6)),-10,if(EXACT(T6,upper(T6)),$C6- VLOOKUP(T6,'Team Ratings'!$E$3:$F$22,2,FALSE),if(EXACT(T6,lower(T6)),$D6- VLOOKUP(T6,'Team Ratings'!$B$3:$D$22,3,FALSE)))))</f>
        <v>-2</v>
      </c>
      <c r="U28" s="221">
        <f>if(U6="",10,if(isnumber(find("+",U6)),-10,if(EXACT(U6,upper(U6)),$C6- VLOOKUP(U6,'Team Ratings'!$E$3:$F$22,2,FALSE),if(EXACT(U6,lower(U6)),$D6- VLOOKUP(U6,'Team Ratings'!$B$3:$D$22,3,FALSE)))))</f>
        <v>-3</v>
      </c>
      <c r="V28" s="221">
        <f>if(V6="",10,if(isnumber(find("+",V6)),-10,if(EXACT(V6,upper(V6)),$C6- VLOOKUP(V6,'Team Ratings'!$E$3:$F$22,2,FALSE),if(EXACT(V6,lower(V6)),$D6- VLOOKUP(V6,'Team Ratings'!$B$3:$D$22,3,FALSE)))))</f>
        <v>-4</v>
      </c>
      <c r="W28" s="221">
        <f>if(W6="",10,if(isnumber(find("+",W6)),-10,if(EXACT(W6,upper(W6)),$C6- VLOOKUP(W6,'Team Ratings'!$E$3:$F$22,2,FALSE),if(EXACT(W6,lower(W6)),$D6- VLOOKUP(W6,'Team Ratings'!$B$3:$D$22,3,FALSE)))))</f>
        <v>-6</v>
      </c>
      <c r="X28" s="221">
        <f>if(X6="",10,if(isnumber(find("+",X6)),-10,if(EXACT(X6,upper(X6)),$C6- VLOOKUP(X6,'Team Ratings'!$E$3:$F$22,2,FALSE),if(EXACT(X6,lower(X6)),$D6- VLOOKUP(X6,'Team Ratings'!$B$3:$D$22,3,FALSE)))))</f>
        <v>-1</v>
      </c>
      <c r="Y28" s="221">
        <f>if(Y6="",10,if(isnumber(find("+",Y6)),-10,if(EXACT(Y6,upper(Y6)),$C6- VLOOKUP(Y6,'Team Ratings'!$E$3:$F$22,2,FALSE),if(EXACT(Y6,lower(Y6)),$D6- VLOOKUP(Y6,'Team Ratings'!$B$3:$D$22,3,FALSE)))))</f>
        <v>-4</v>
      </c>
      <c r="Z28" s="221">
        <f>if(Z6="",10,if(isnumber(find("+",Z6)),-10,if(EXACT(Z6,upper(Z6)),$C6- VLOOKUP(Z6,'Team Ratings'!$E$3:$F$22,2,FALSE),if(EXACT(Z6,lower(Z6)),$D6- VLOOKUP(Z6,'Team Ratings'!$B$3:$D$22,3,FALSE)))))</f>
        <v>-1</v>
      </c>
      <c r="AA28" s="221">
        <f>if(AA6="",10,if(isnumber(find("+",AA6)),-10,if(EXACT(AA6,upper(AA6)),$C6- VLOOKUP(AA6,'Team Ratings'!$E$3:$F$22,2,FALSE),if(EXACT(AA6,lower(AA6)),$D6- VLOOKUP(AA6,'Team Ratings'!$B$3:$D$22,3,FALSE)))))</f>
        <v>1</v>
      </c>
      <c r="AB28" s="221">
        <f>if(AB6="",10,if(isnumber(find("+",AB6)),-10,if(EXACT(AB6,upper(AB6)),$C6- VLOOKUP(AB6,'Team Ratings'!$E$3:$F$22,2,FALSE),if(EXACT(AB6,lower(AB6)),$D6- VLOOKUP(AB6,'Team Ratings'!$B$3:$D$22,3,FALSE)))))</f>
        <v>-6</v>
      </c>
      <c r="AC28" s="221">
        <f>if(AC6="",10,if(isnumber(find("+",AC6)),-10,if(EXACT(AC6,upper(AC6)),$C6- VLOOKUP(AC6,'Team Ratings'!$E$3:$F$22,2,FALSE),if(EXACT(AC6,lower(AC6)),$D6- VLOOKUP(AC6,'Team Ratings'!$B$3:$D$22,3,FALSE)))))</f>
        <v>-4</v>
      </c>
      <c r="AD28" s="221">
        <f>if(AD6="",10,if(isnumber(find("+",AD6)),-10,if(EXACT(AD6,upper(AD6)),$C6- VLOOKUP(AD6,'Team Ratings'!$E$3:$F$22,2,FALSE),if(EXACT(AD6,lower(AD6)),$D6- VLOOKUP(AD6,'Team Ratings'!$B$3:$D$22,3,FALSE)))))</f>
        <v>-2</v>
      </c>
      <c r="AE28" s="221">
        <f>if(AE6="",10,if(isnumber(find("+",AE6)),-10,if(EXACT(AE6,upper(AE6)),$C6- VLOOKUP(AE6,'Team Ratings'!$E$3:$F$22,2,FALSE),if(EXACT(AE6,lower(AE6)),$D6- VLOOKUP(AE6,'Team Ratings'!$B$3:$D$22,3,FALSE)))))</f>
        <v>-3</v>
      </c>
      <c r="AF28" s="221">
        <f>if(AF6="",10,if(isnumber(find("+",AF6)),-10,if(EXACT(AF6,upper(AF6)),$C6- VLOOKUP(AF6,'Team Ratings'!$E$3:$F$22,2,FALSE),if(EXACT(AF6,lower(AF6)),$D6- VLOOKUP(AF6,'Team Ratings'!$B$3:$D$22,3,FALSE)))))</f>
        <v>-6</v>
      </c>
      <c r="AG28" s="221">
        <f>if(AG6="",10,if(isnumber(find("+",AG6)),-10,if(EXACT(AG6,upper(AG6)),$C6- VLOOKUP(AG6,'Team Ratings'!$E$3:$F$22,2,FALSE),if(EXACT(AG6,lower(AG6)),$D6- VLOOKUP(AG6,'Team Ratings'!$B$3:$D$22,3,FALSE)))))</f>
        <v>-1</v>
      </c>
      <c r="AH28" s="221">
        <f>if(AH6="",10,if(isnumber(find("+",AH6)),-10,if(EXACT(AH6,upper(AH6)),$C6- VLOOKUP(AH6,'Team Ratings'!$E$3:$F$22,2,FALSE),if(EXACT(AH6,lower(AH6)),$D6- VLOOKUP(AH6,'Team Ratings'!$B$3:$D$22,3,FALSE)))))</f>
        <v>-4</v>
      </c>
      <c r="AI28" s="221">
        <f>if(AI6="",10,if(isnumber(find("+",AI6)),-10,if(EXACT(AI6,upper(AI6)),$C6- VLOOKUP(AI6,'Team Ratings'!$E$3:$F$22,2,FALSE),if(EXACT(AI6,lower(AI6)),$D6- VLOOKUP(AI6,'Team Ratings'!$B$3:$D$22,3,FALSE)))))</f>
        <v>-3</v>
      </c>
      <c r="AJ28" s="221">
        <f>if(AJ6="",10,if(isnumber(find("+",AJ6)),-10,if(EXACT(AJ6,upper(AJ6)),$C6- VLOOKUP(AJ6,'Team Ratings'!$E$3:$F$22,2,FALSE),if(EXACT(AJ6,lower(AJ6)),$D6- VLOOKUP(AJ6,'Team Ratings'!$B$3:$D$22,3,FALSE)))))</f>
        <v>-2</v>
      </c>
      <c r="AK28" s="221">
        <f>if(AK6="",10,if(isnumber(find("+",AK6)),-10,if(EXACT(AK6,upper(AK6)),$C6- VLOOKUP(AK6,'Team Ratings'!$E$3:$F$22,2,FALSE),if(EXACT(AK6,lower(AK6)),$D6- VLOOKUP(AK6,'Team Ratings'!$B$3:$D$22,3,FALSE)))))</f>
        <v>-6</v>
      </c>
      <c r="AL28" s="221">
        <f>if(AL6="",10,if(isnumber(find("+",AL6)),-10,if(EXACT(AL6,upper(AL6)),$C6- VLOOKUP(AL6,'Team Ratings'!$E$3:$F$22,2,FALSE),if(EXACT(AL6,lower(AL6)),$D6- VLOOKUP(AL6,'Team Ratings'!$B$3:$D$22,3,FALSE)))))</f>
        <v>1</v>
      </c>
      <c r="AM28" s="221">
        <f>if(AM6="",10,if(isnumber(find("+",AM6)),-10,if(EXACT(AM6,upper(AM6)),$C6- VLOOKUP(AM6,'Team Ratings'!$E$3:$F$22,2,FALSE),if(EXACT(AM6,lower(AM6)),$D6- VLOOKUP(AM6,'Team Ratings'!$B$3:$D$22,3,FALSE)))))</f>
        <v>-3</v>
      </c>
      <c r="AN28" s="221">
        <f>if(AN6="",10,if(isnumber(find("+",AN6)),-10,if(EXACT(AN6,upper(AN6)),$C6- VLOOKUP(AN6,'Team Ratings'!$E$3:$F$22,2,FALSE),if(EXACT(AN6,lower(AN6)),$D6- VLOOKUP(AN6,'Team Ratings'!$B$3:$D$22,3,FALSE)))))</f>
        <v>-4</v>
      </c>
      <c r="AO28" s="221">
        <f>if(AO6="",10,if(isnumber(find("+",AO6)),-10,if(EXACT(AO6,upper(AO6)),$C6- VLOOKUP(AO6,'Team Ratings'!$E$3:$F$22,2,FALSE),if(EXACT(AO6,lower(AO6)),$D6- VLOOKUP(AO6,'Team Ratings'!$B$3:$D$22,3,FALSE)))))</f>
        <v>-3</v>
      </c>
      <c r="AP28" s="221">
        <f>if(AP6="",10,if(isnumber(find("+",AP6)),-10,if(EXACT(AP6,upper(AP6)),$C6- VLOOKUP(AP6,'Team Ratings'!$E$3:$F$22,2,FALSE),if(EXACT(AP6,lower(AP6)),$D6- VLOOKUP(AP6,'Team Ratings'!$B$3:$D$22,3,FALSE)))))</f>
        <v>-3</v>
      </c>
      <c r="AQ28" s="221">
        <f>if(AQ6="",10,if(isnumber(find("+",AQ6)),-10,if(EXACT(AQ6,upper(AQ6)),$C6- VLOOKUP(AQ6,'Team Ratings'!$E$3:$F$22,2,FALSE),if(EXACT(AQ6,lower(AQ6)),$D6- VLOOKUP(AQ6,'Team Ratings'!$B$3:$D$22,3,FALSE)))))</f>
        <v>-4</v>
      </c>
      <c r="AR28" s="221">
        <f>if(AR6="",10,if(isnumber(find("+",AR6)),-10,if(EXACT(AR6,upper(AR6)),$C6- VLOOKUP(AR6,'Team Ratings'!$E$3:$F$22,2,FALSE),if(EXACT(AR6,lower(AR6)),$D6- VLOOKUP(AR6,'Team Ratings'!$B$3:$D$22,3,FALSE)))))</f>
        <v>-5</v>
      </c>
      <c r="AS28" s="209"/>
      <c r="AT28" s="198"/>
      <c r="AU28" s="198"/>
      <c r="AV28" s="198"/>
      <c r="AW28" s="198"/>
      <c r="AX28" s="198"/>
      <c r="AY28" s="198"/>
      <c r="AZ28" s="198"/>
      <c r="BA28" s="198"/>
      <c r="BB28" s="198"/>
      <c r="BC28" s="198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8"/>
      <c r="BU28" s="198"/>
      <c r="BV28" s="198"/>
      <c r="BW28" s="198"/>
      <c r="BX28" s="198"/>
      <c r="BY28" s="198"/>
      <c r="BZ28" s="198"/>
      <c r="CA28" s="198"/>
      <c r="CB28" s="198"/>
      <c r="CC28" s="198"/>
      <c r="CD28" s="198"/>
    </row>
    <row r="29" hidden="1">
      <c r="A29" s="199"/>
      <c r="B29" s="199"/>
      <c r="C29" s="228"/>
      <c r="D29" s="228"/>
      <c r="E29" s="230" t="str">
        <f t="shared" si="2"/>
        <v>MUN</v>
      </c>
      <c r="F29" s="220" t="s">
        <v>135</v>
      </c>
      <c r="G29" s="221">
        <f>if(G7="",10,if(isnumber(find("+",G7)),-10,if(EXACT(G7,upper(G7)),$C7- VLOOKUP(G7,'Team Ratings'!$E$3:$F$22,2,FALSE),if(EXACT(G7,lower(G7)),$D7- VLOOKUP(G7,'Team Ratings'!$B$3:$D$22,3,FALSE)))))</f>
        <v>-3</v>
      </c>
      <c r="H29" s="221">
        <f>if(H7="",10,if(isnumber(find("+",H7)),-10,if(EXACT(H7,upper(H7)),$C7- VLOOKUP(H7,'Team Ratings'!$E$3:$F$22,2,FALSE),if(EXACT(H7,lower(H7)),$D7- VLOOKUP(H7,'Team Ratings'!$B$3:$D$22,3,FALSE)))))</f>
        <v>-3</v>
      </c>
      <c r="I29" s="221">
        <f>if(I7="",10,if(isnumber(find("+",I7)),-10,if(EXACT(I7,upper(I7)),$C7- VLOOKUP(I7,'Team Ratings'!$E$3:$F$22,2,FALSE),if(EXACT(I7,lower(I7)),$D7- VLOOKUP(I7,'Team Ratings'!$B$3:$D$22,3,FALSE)))))</f>
        <v>-2</v>
      </c>
      <c r="J29" s="221">
        <f>if(J7="",10,if(isnumber(find("+",J7)),-10,if(EXACT(J7,upper(J7)),$C7- VLOOKUP(J7,'Team Ratings'!$E$3:$F$22,2,FALSE),if(EXACT(J7,lower(J7)),$D7- VLOOKUP(J7,'Team Ratings'!$B$3:$D$22,3,FALSE)))))</f>
        <v>-5</v>
      </c>
      <c r="K29" s="221">
        <f>if(K7="",10,if(isnumber(find("+",K7)),-10,if(EXACT(K7,upper(K7)),$C7- VLOOKUP(K7,'Team Ratings'!$E$3:$F$22,2,FALSE),if(EXACT(K7,lower(K7)),$D7- VLOOKUP(K7,'Team Ratings'!$B$3:$D$22,3,FALSE)))))</f>
        <v>-1</v>
      </c>
      <c r="L29" s="221">
        <f>if(L7="",10,if(isnumber(find("+",L7)),-10,if(EXACT(L7,upper(L7)),$C7- VLOOKUP(L7,'Team Ratings'!$E$3:$F$22,2,FALSE),if(EXACT(L7,lower(L7)),$D7- VLOOKUP(L7,'Team Ratings'!$B$3:$D$22,3,FALSE)))))</f>
        <v>-3</v>
      </c>
      <c r="M29" s="221">
        <f>if(M7="",10,if(isnumber(find("+",M7)),-10,if(EXACT(M7,upper(M7)),$C7- VLOOKUP(M7,'Team Ratings'!$E$3:$F$22,2,FALSE),if(EXACT(M7,lower(M7)),$D7- VLOOKUP(M7,'Team Ratings'!$B$3:$D$22,3,FALSE)))))</f>
        <v>-3</v>
      </c>
      <c r="N29" s="221">
        <f>if(N7="",10,if(isnumber(find("+",N7)),-10,if(EXACT(N7,upper(N7)),$C7- VLOOKUP(N7,'Team Ratings'!$E$3:$F$22,2,FALSE),if(EXACT(N7,lower(N7)),$D7- VLOOKUP(N7,'Team Ratings'!$B$3:$D$22,3,FALSE)))))</f>
        <v>0</v>
      </c>
      <c r="O29" s="221">
        <f>if(O7="",10,if(isnumber(find("+",O7)),-10,if(EXACT(O7,upper(O7)),$C7- VLOOKUP(O7,'Team Ratings'!$E$3:$F$22,2,FALSE),if(EXACT(O7,lower(O7)),$D7- VLOOKUP(O7,'Team Ratings'!$B$3:$D$22,3,FALSE)))))</f>
        <v>0</v>
      </c>
      <c r="P29" s="221">
        <f>if(P7="",10,if(isnumber(find("+",P7)),-10,if(EXACT(P7,upper(P7)),$C7- VLOOKUP(P7,'Team Ratings'!$E$3:$F$22,2,FALSE),if(EXACT(P7,lower(P7)),$D7- VLOOKUP(P7,'Team Ratings'!$B$3:$D$22,3,FALSE)))))</f>
        <v>0</v>
      </c>
      <c r="Q29" s="221">
        <f>if(Q7="",10,if(isnumber(find("+",Q7)),-10,if(EXACT(Q7,upper(Q7)),$C7- VLOOKUP(Q7,'Team Ratings'!$E$3:$F$22,2,FALSE),if(EXACT(Q7,lower(Q7)),$D7- VLOOKUP(Q7,'Team Ratings'!$B$3:$D$22,3,FALSE)))))</f>
        <v>1</v>
      </c>
      <c r="R29" s="221">
        <f>if(R7="",10,if(isnumber(find("+",R7)),-10,if(EXACT(R7,upper(R7)),$C7- VLOOKUP(R7,'Team Ratings'!$E$3:$F$22,2,FALSE),if(EXACT(R7,lower(R7)),$D7- VLOOKUP(R7,'Team Ratings'!$B$3:$D$22,3,FALSE)))))</f>
        <v>-4</v>
      </c>
      <c r="S29" s="221">
        <f>if(S7="",10,if(isnumber(find("+",S7)),-10,if(EXACT(S7,upper(S7)),$C7- VLOOKUP(S7,'Team Ratings'!$E$3:$F$22,2,FALSE),if(EXACT(S7,lower(S7)),$D7- VLOOKUP(S7,'Team Ratings'!$B$3:$D$22,3,FALSE)))))</f>
        <v>2</v>
      </c>
      <c r="T29" s="221">
        <f>if(T7="",10,if(isnumber(find("+",T7)),-10,if(EXACT(T7,upper(T7)),$C7- VLOOKUP(T7,'Team Ratings'!$E$3:$F$22,2,FALSE),if(EXACT(T7,lower(T7)),$D7- VLOOKUP(T7,'Team Ratings'!$B$3:$D$22,3,FALSE)))))</f>
        <v>-2</v>
      </c>
      <c r="U29" s="221">
        <f>if(U7="",10,if(isnumber(find("+",U7)),-10,if(EXACT(U7,upper(U7)),$C7- VLOOKUP(U7,'Team Ratings'!$E$3:$F$22,2,FALSE),if(EXACT(U7,lower(U7)),$D7- VLOOKUP(U7,'Team Ratings'!$B$3:$D$22,3,FALSE)))))</f>
        <v>-4</v>
      </c>
      <c r="V29" s="221">
        <f>if(V7="",10,if(isnumber(find("+",V7)),-10,if(EXACT(V7,upper(V7)),$C7- VLOOKUP(V7,'Team Ratings'!$E$3:$F$22,2,FALSE),if(EXACT(V7,lower(V7)),$D7- VLOOKUP(V7,'Team Ratings'!$B$3:$D$22,3,FALSE)))))</f>
        <v>-4</v>
      </c>
      <c r="W29" s="221">
        <f>if(W7="",10,if(isnumber(find("+",W7)),-10,if(EXACT(W7,upper(W7)),$C7- VLOOKUP(W7,'Team Ratings'!$E$3:$F$22,2,FALSE),if(EXACT(W7,lower(W7)),$D7- VLOOKUP(W7,'Team Ratings'!$B$3:$D$22,3,FALSE)))))</f>
        <v>-4</v>
      </c>
      <c r="X29" s="221">
        <f>if(X7="",10,if(isnumber(find("+",X7)),-10,if(EXACT(X7,upper(X7)),$C7- VLOOKUP(X7,'Team Ratings'!$E$3:$F$22,2,FALSE),if(EXACT(X7,lower(X7)),$D7- VLOOKUP(X7,'Team Ratings'!$B$3:$D$22,3,FALSE)))))</f>
        <v>-3</v>
      </c>
      <c r="Y29" s="221">
        <f>if(Y7="",10,if(isnumber(find("+",Y7)),-10,if(EXACT(Y7,upper(Y7)),$C7- VLOOKUP(Y7,'Team Ratings'!$E$3:$F$22,2,FALSE),if(EXACT(Y7,lower(Y7)),$D7- VLOOKUP(Y7,'Team Ratings'!$B$3:$D$22,3,FALSE)))))</f>
        <v>-2</v>
      </c>
      <c r="Z29" s="221">
        <f>if(Z7="",10,if(isnumber(find("+",Z7)),-10,if(EXACT(Z7,upper(Z7)),$C7- VLOOKUP(Z7,'Team Ratings'!$E$3:$F$22,2,FALSE),if(EXACT(Z7,lower(Z7)),$D7- VLOOKUP(Z7,'Team Ratings'!$B$3:$D$22,3,FALSE)))))</f>
        <v>-5</v>
      </c>
      <c r="AA29" s="221">
        <f>if(AA7="",10,if(isnumber(find("+",AA7)),-10,if(EXACT(AA7,upper(AA7)),$C7- VLOOKUP(AA7,'Team Ratings'!$E$3:$F$22,2,FALSE),if(EXACT(AA7,lower(AA7)),$D7- VLOOKUP(AA7,'Team Ratings'!$B$3:$D$22,3,FALSE)))))</f>
        <v>-4</v>
      </c>
      <c r="AB29" s="221">
        <f>if(AB7="",10,if(isnumber(find("+",AB7)),-10,if(EXACT(AB7,upper(AB7)),$C7- VLOOKUP(AB7,'Team Ratings'!$E$3:$F$22,2,FALSE),if(EXACT(AB7,lower(AB7)),$D7- VLOOKUP(AB7,'Team Ratings'!$B$3:$D$22,3,FALSE)))))</f>
        <v>-2</v>
      </c>
      <c r="AC29" s="221">
        <f>if(AC7="",10,if(isnumber(find("+",AC7)),-10,if(EXACT(AC7,upper(AC7)),$C7- VLOOKUP(AC7,'Team Ratings'!$E$3:$F$22,2,FALSE),if(EXACT(AC7,lower(AC7)),$D7- VLOOKUP(AC7,'Team Ratings'!$B$3:$D$22,3,FALSE)))))</f>
        <v>-3</v>
      </c>
      <c r="AD29" s="221">
        <f>if(AD7="",10,if(isnumber(find("+",AD7)),-10,if(EXACT(AD7,upper(AD7)),$C7- VLOOKUP(AD7,'Team Ratings'!$E$3:$F$22,2,FALSE),if(EXACT(AD7,lower(AD7)),$D7- VLOOKUP(AD7,'Team Ratings'!$B$3:$D$22,3,FALSE)))))</f>
        <v>-2</v>
      </c>
      <c r="AE29" s="221">
        <f>if(AE7="",10,if(isnumber(find("+",AE7)),-10,if(EXACT(AE7,upper(AE7)),$C7- VLOOKUP(AE7,'Team Ratings'!$E$3:$F$22,2,FALSE),if(EXACT(AE7,lower(AE7)),$D7- VLOOKUP(AE7,'Team Ratings'!$B$3:$D$22,3,FALSE)))))</f>
        <v>-3</v>
      </c>
      <c r="AF29" s="221">
        <f>if(AF7="",10,if(isnumber(find("+",AF7)),-10,if(EXACT(AF7,upper(AF7)),$C7- VLOOKUP(AF7,'Team Ratings'!$E$3:$F$22,2,FALSE),if(EXACT(AF7,lower(AF7)),$D7- VLOOKUP(AF7,'Team Ratings'!$B$3:$D$22,3,FALSE)))))</f>
        <v>-1</v>
      </c>
      <c r="AG29" s="221">
        <f>if(AG7="",10,if(isnumber(find("+",AG7)),-10,if(EXACT(AG7,upper(AG7)),$C7- VLOOKUP(AG7,'Team Ratings'!$E$3:$F$22,2,FALSE),if(EXACT(AG7,lower(AG7)),$D7- VLOOKUP(AG7,'Team Ratings'!$B$3:$D$22,3,FALSE)))))</f>
        <v>-5</v>
      </c>
      <c r="AH29" s="221">
        <f>if(AH7="",10,if(isnumber(find("+",AH7)),-10,if(EXACT(AH7,upper(AH7)),$C7- VLOOKUP(AH7,'Team Ratings'!$E$3:$F$22,2,FALSE),if(EXACT(AH7,lower(AH7)),$D7- VLOOKUP(AH7,'Team Ratings'!$B$3:$D$22,3,FALSE)))))</f>
        <v>2</v>
      </c>
      <c r="AI29" s="221">
        <f>if(AI7="",10,if(isnumber(find("+",AI7)),-10,if(EXACT(AI7,upper(AI7)),$C7- VLOOKUP(AI7,'Team Ratings'!$E$3:$F$22,2,FALSE),if(EXACT(AI7,lower(AI7)),$D7- VLOOKUP(AI7,'Team Ratings'!$B$3:$D$22,3,FALSE)))))</f>
        <v>-2</v>
      </c>
      <c r="AJ29" s="221">
        <f>if(AJ7="",10,if(isnumber(find("+",AJ7)),-10,if(EXACT(AJ7,upper(AJ7)),$C7- VLOOKUP(AJ7,'Team Ratings'!$E$3:$F$22,2,FALSE),if(EXACT(AJ7,lower(AJ7)),$D7- VLOOKUP(AJ7,'Team Ratings'!$B$3:$D$22,3,FALSE)))))</f>
        <v>2</v>
      </c>
      <c r="AK29" s="221">
        <f>if(AK7="",10,if(isnumber(find("+",AK7)),-10,if(EXACT(AK7,upper(AK7)),$C7- VLOOKUP(AK7,'Team Ratings'!$E$3:$F$22,2,FALSE),if(EXACT(AK7,lower(AK7)),$D7- VLOOKUP(AK7,'Team Ratings'!$B$3:$D$22,3,FALSE)))))</f>
        <v>-1</v>
      </c>
      <c r="AL29" s="221">
        <f>if(AL7="",10,if(isnumber(find("+",AL7)),-10,if(EXACT(AL7,upper(AL7)),$C7- VLOOKUP(AL7,'Team Ratings'!$E$3:$F$22,2,FALSE),if(EXACT(AL7,lower(AL7)),$D7- VLOOKUP(AL7,'Team Ratings'!$B$3:$D$22,3,FALSE)))))</f>
        <v>-1</v>
      </c>
      <c r="AM29" s="221">
        <f>if(AM7="",10,if(isnumber(find("+",AM7)),-10,if(EXACT(AM7,upper(AM7)),$C7- VLOOKUP(AM7,'Team Ratings'!$E$3:$F$22,2,FALSE),if(EXACT(AM7,lower(AM7)),$D7- VLOOKUP(AM7,'Team Ratings'!$B$3:$D$22,3,FALSE)))))</f>
        <v>-5</v>
      </c>
      <c r="AN29" s="221">
        <f>if(AN7="",10,if(isnumber(find("+",AN7)),-10,if(EXACT(AN7,upper(AN7)),$C7- VLOOKUP(AN7,'Team Ratings'!$E$3:$F$22,2,FALSE),if(EXACT(AN7,lower(AN7)),$D7- VLOOKUP(AN7,'Team Ratings'!$B$3:$D$22,3,FALSE)))))</f>
        <v>0</v>
      </c>
      <c r="AO29" s="221">
        <f>if(AO7="",10,if(isnumber(find("+",AO7)),-10,if(EXACT(AO7,upper(AO7)),$C7- VLOOKUP(AO7,'Team Ratings'!$E$3:$F$22,2,FALSE),if(EXACT(AO7,lower(AO7)),$D7- VLOOKUP(AO7,'Team Ratings'!$B$3:$D$22,3,FALSE)))))</f>
        <v>-5</v>
      </c>
      <c r="AP29" s="221">
        <f>if(AP7="",10,if(isnumber(find("+",AP7)),-10,if(EXACT(AP7,upper(AP7)),$C7- VLOOKUP(AP7,'Team Ratings'!$E$3:$F$22,2,FALSE),if(EXACT(AP7,lower(AP7)),$D7- VLOOKUP(AP7,'Team Ratings'!$B$3:$D$22,3,FALSE)))))</f>
        <v>-2</v>
      </c>
      <c r="AQ29" s="221">
        <f>if(AQ7="",10,if(isnumber(find("+",AQ7)),-10,if(EXACT(AQ7,upper(AQ7)),$C7- VLOOKUP(AQ7,'Team Ratings'!$E$3:$F$22,2,FALSE),if(EXACT(AQ7,lower(AQ7)),$D7- VLOOKUP(AQ7,'Team Ratings'!$B$3:$D$22,3,FALSE)))))</f>
        <v>0</v>
      </c>
      <c r="AR29" s="221">
        <f>if(AR7="",10,if(isnumber(find("+",AR7)),-10,if(EXACT(AR7,upper(AR7)),$C7- VLOOKUP(AR7,'Team Ratings'!$E$3:$F$22,2,FALSE),if(EXACT(AR7,lower(AR7)),$D7- VLOOKUP(AR7,'Team Ratings'!$B$3:$D$22,3,FALSE)))))</f>
        <v>-3</v>
      </c>
      <c r="AS29" s="209"/>
      <c r="AT29" s="198"/>
      <c r="AU29" s="198"/>
      <c r="AV29" s="198"/>
      <c r="AW29" s="198"/>
      <c r="AX29" s="198"/>
      <c r="AY29" s="198"/>
      <c r="AZ29" s="198"/>
      <c r="BA29" s="198"/>
      <c r="BB29" s="198"/>
      <c r="BC29" s="198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8"/>
      <c r="BU29" s="198"/>
      <c r="BV29" s="198"/>
      <c r="BW29" s="198"/>
      <c r="BX29" s="198"/>
      <c r="BY29" s="198"/>
      <c r="BZ29" s="198"/>
      <c r="CA29" s="198"/>
      <c r="CB29" s="198"/>
      <c r="CC29" s="198"/>
      <c r="CD29" s="198"/>
    </row>
    <row r="30" hidden="1">
      <c r="A30" s="199"/>
      <c r="B30" s="199"/>
      <c r="C30" s="228"/>
      <c r="D30" s="228"/>
      <c r="E30" s="230" t="str">
        <f t="shared" si="2"/>
        <v>LEI</v>
      </c>
      <c r="F30" s="220" t="s">
        <v>135</v>
      </c>
      <c r="G30" s="221">
        <f>if(G8="",10,if(isnumber(find("+",G8)),-10,if(EXACT(G8,upper(G8)),$C8- VLOOKUP(G8,'Team Ratings'!$E$3:$F$22,2,FALSE),if(EXACT(G8,lower(G8)),$D8- VLOOKUP(G8,'Team Ratings'!$B$3:$D$22,3,FALSE)))))</f>
        <v>-3</v>
      </c>
      <c r="H30" s="221">
        <f>if(H8="",10,if(isnumber(find("+",H8)),-10,if(EXACT(H8,upper(H8)),$C8- VLOOKUP(H8,'Team Ratings'!$E$3:$F$22,2,FALSE),if(EXACT(H8,lower(H8)),$D8- VLOOKUP(H8,'Team Ratings'!$B$3:$D$22,3,FALSE)))))</f>
        <v>-1</v>
      </c>
      <c r="I30" s="221">
        <f>if(I8="",10,if(isnumber(find("+",I8)),-10,if(EXACT(I8,upper(I8)),$C8- VLOOKUP(I8,'Team Ratings'!$E$3:$F$22,2,FALSE),if(EXACT(I8,lower(I8)),$D8- VLOOKUP(I8,'Team Ratings'!$B$3:$D$22,3,FALSE)))))</f>
        <v>-4</v>
      </c>
      <c r="J30" s="221">
        <f>if(J8="",10,if(isnumber(find("+",J8)),-10,if(EXACT(J8,upper(J8)),$C8- VLOOKUP(J8,'Team Ratings'!$E$3:$F$22,2,FALSE),if(EXACT(J8,lower(J8)),$D8- VLOOKUP(J8,'Team Ratings'!$B$3:$D$22,3,FALSE)))))</f>
        <v>2</v>
      </c>
      <c r="K30" s="221">
        <f>if(K8="",10,if(isnumber(find("+",K8)),-10,if(EXACT(K8,upper(K8)),$C8- VLOOKUP(K8,'Team Ratings'!$E$3:$F$22,2,FALSE),if(EXACT(K8,lower(K8)),$D8- VLOOKUP(K8,'Team Ratings'!$B$3:$D$22,3,FALSE)))))</f>
        <v>-2</v>
      </c>
      <c r="L30" s="221">
        <f>if(L8="",10,if(isnumber(find("+",L8)),-10,if(EXACT(L8,upper(L8)),$C8- VLOOKUP(L8,'Team Ratings'!$E$3:$F$22,2,FALSE),if(EXACT(L8,lower(L8)),$D8- VLOOKUP(L8,'Team Ratings'!$B$3:$D$22,3,FALSE)))))</f>
        <v>-4</v>
      </c>
      <c r="M30" s="221">
        <f>if(M8="",10,if(isnumber(find("+",M8)),-10,if(EXACT(M8,upper(M8)),$C8- VLOOKUP(M8,'Team Ratings'!$E$3:$F$22,2,FALSE),if(EXACT(M8,lower(M8)),$D8- VLOOKUP(M8,'Team Ratings'!$B$3:$D$22,3,FALSE)))))</f>
        <v>-3</v>
      </c>
      <c r="N30" s="221">
        <f>if(N8="",10,if(isnumber(find("+",N8)),-10,if(EXACT(N8,upper(N8)),$C8- VLOOKUP(N8,'Team Ratings'!$E$3:$F$22,2,FALSE),if(EXACT(N8,lower(N8)),$D8- VLOOKUP(N8,'Team Ratings'!$B$3:$D$22,3,FALSE)))))</f>
        <v>0</v>
      </c>
      <c r="O30" s="221">
        <f>if(O8="",10,if(isnumber(find("+",O8)),-10,if(EXACT(O8,upper(O8)),$C8- VLOOKUP(O8,'Team Ratings'!$E$3:$F$22,2,FALSE),if(EXACT(O8,lower(O8)),$D8- VLOOKUP(O8,'Team Ratings'!$B$3:$D$22,3,FALSE)))))</f>
        <v>-4</v>
      </c>
      <c r="P30" s="221">
        <f>if(P8="",10,if(isnumber(find("+",P8)),-10,if(EXACT(P8,upper(P8)),$C8- VLOOKUP(P8,'Team Ratings'!$E$3:$F$22,2,FALSE),if(EXACT(P8,lower(P8)),$D8- VLOOKUP(P8,'Team Ratings'!$B$3:$D$22,3,FALSE)))))</f>
        <v>-1</v>
      </c>
      <c r="Q30" s="221">
        <f>if(Q8="",10,if(isnumber(find("+",Q8)),-10,if(EXACT(Q8,upper(Q8)),$C8- VLOOKUP(Q8,'Team Ratings'!$E$3:$F$22,2,FALSE),if(EXACT(Q8,lower(Q8)),$D8- VLOOKUP(Q8,'Team Ratings'!$B$3:$D$22,3,FALSE)))))</f>
        <v>-1</v>
      </c>
      <c r="R30" s="221">
        <f>if(R8="",10,if(isnumber(find("+",R8)),-10,if(EXACT(R8,upper(R8)),$C8- VLOOKUP(R8,'Team Ratings'!$E$3:$F$22,2,FALSE),if(EXACT(R8,lower(R8)),$D8- VLOOKUP(R8,'Team Ratings'!$B$3:$D$22,3,FALSE)))))</f>
        <v>1</v>
      </c>
      <c r="S30" s="221">
        <f>if(S8="",10,if(isnumber(find("+",S8)),-10,if(EXACT(S8,upper(S8)),$C8- VLOOKUP(S8,'Team Ratings'!$E$3:$F$22,2,FALSE),if(EXACT(S8,lower(S8)),$D8- VLOOKUP(S8,'Team Ratings'!$B$3:$D$22,3,FALSE)))))</f>
        <v>-4</v>
      </c>
      <c r="T30" s="221">
        <f>if(T8="",10,if(isnumber(find("+",T8)),-10,if(EXACT(T8,upper(T8)),$C8- VLOOKUP(T8,'Team Ratings'!$E$3:$F$22,2,FALSE),if(EXACT(T8,lower(T8)),$D8- VLOOKUP(T8,'Team Ratings'!$B$3:$D$22,3,FALSE)))))</f>
        <v>-3</v>
      </c>
      <c r="U30" s="221">
        <f>if(U8="",10,if(isnumber(find("+",U8)),-10,if(EXACT(U8,upper(U8)),$C8- VLOOKUP(U8,'Team Ratings'!$E$3:$F$22,2,FALSE),if(EXACT(U8,lower(U8)),$D8- VLOOKUP(U8,'Team Ratings'!$B$3:$D$22,3,FALSE)))))</f>
        <v>-2</v>
      </c>
      <c r="V30" s="221">
        <f>if(V8="",10,if(isnumber(find("+",V8)),-10,if(EXACT(V8,upper(V8)),$C8- VLOOKUP(V8,'Team Ratings'!$E$3:$F$22,2,FALSE),if(EXACT(V8,lower(V8)),$D8- VLOOKUP(V8,'Team Ratings'!$B$3:$D$22,3,FALSE)))))</f>
        <v>-4</v>
      </c>
      <c r="W30" s="221">
        <f>if(W8="",10,if(isnumber(find("+",W8)),-10,if(EXACT(W8,upper(W8)),$C8- VLOOKUP(W8,'Team Ratings'!$E$3:$F$22,2,FALSE),if(EXACT(W8,lower(W8)),$D8- VLOOKUP(W8,'Team Ratings'!$B$3:$D$22,3,FALSE)))))</f>
        <v>-1</v>
      </c>
      <c r="X30" s="221">
        <f>if(X8="",10,if(isnumber(find("+",X8)),-10,if(EXACT(X8,upper(X8)),$C8- VLOOKUP(X8,'Team Ratings'!$E$3:$F$22,2,FALSE),if(EXACT(X8,lower(X8)),$D8- VLOOKUP(X8,'Team Ratings'!$B$3:$D$22,3,FALSE)))))</f>
        <v>-1</v>
      </c>
      <c r="Y30" s="221">
        <f>if(Y8="",10,if(isnumber(find("+",Y8)),-10,if(EXACT(Y8,upper(Y8)),$C8- VLOOKUP(Y8,'Team Ratings'!$E$3:$F$22,2,FALSE),if(EXACT(Y8,lower(Y8)),$D8- VLOOKUP(Y8,'Team Ratings'!$B$3:$D$22,3,FALSE)))))</f>
        <v>2</v>
      </c>
      <c r="Z30" s="221">
        <f>if(Z8="",10,if(isnumber(find("+",Z8)),-10,if(EXACT(Z8,upper(Z8)),$C8- VLOOKUP(Z8,'Team Ratings'!$E$3:$F$22,2,FALSE),if(EXACT(Z8,lower(Z8)),$D8- VLOOKUP(Z8,'Team Ratings'!$B$3:$D$22,3,FALSE)))))</f>
        <v>1</v>
      </c>
      <c r="AA30" s="221">
        <f>if(AA8="",10,if(isnumber(find("+",AA8)),-10,if(EXACT(AA8,upper(AA8)),$C8- VLOOKUP(AA8,'Team Ratings'!$E$3:$F$22,2,FALSE),if(EXACT(AA8,lower(AA8)),$D8- VLOOKUP(AA8,'Team Ratings'!$B$3:$D$22,3,FALSE)))))</f>
        <v>-4</v>
      </c>
      <c r="AB30" s="221">
        <f>if(AB8="",10,if(isnumber(find("+",AB8)),-10,if(EXACT(AB8,upper(AB8)),$C8- VLOOKUP(AB8,'Team Ratings'!$E$3:$F$22,2,FALSE),if(EXACT(AB8,lower(AB8)),$D8- VLOOKUP(AB8,'Team Ratings'!$B$3:$D$22,3,FALSE)))))</f>
        <v>-2</v>
      </c>
      <c r="AC30" s="221">
        <f>if(AC8="",10,if(isnumber(find("+",AC8)),-10,if(EXACT(AC8,upper(AC8)),$C8- VLOOKUP(AC8,'Team Ratings'!$E$3:$F$22,2,FALSE),if(EXACT(AC8,lower(AC8)),$D8- VLOOKUP(AC8,'Team Ratings'!$B$3:$D$22,3,FALSE)))))</f>
        <v>-2</v>
      </c>
      <c r="AD30" s="221">
        <f>if(AD8="",10,if(isnumber(find("+",AD8)),-10,if(EXACT(AD8,upper(AD8)),$C8- VLOOKUP(AD8,'Team Ratings'!$E$3:$F$22,2,FALSE),if(EXACT(AD8,lower(AD8)),$D8- VLOOKUP(AD8,'Team Ratings'!$B$3:$D$22,3,FALSE)))))</f>
        <v>2</v>
      </c>
      <c r="AE30" s="221">
        <f>if(AE8="",10,if(isnumber(find("+",AE8)),-10,if(EXACT(AE8,upper(AE8)),$C8- VLOOKUP(AE8,'Team Ratings'!$E$3:$F$22,2,FALSE),if(EXACT(AE8,lower(AE8)),$D8- VLOOKUP(AE8,'Team Ratings'!$B$3:$D$22,3,FALSE)))))</f>
        <v>-2</v>
      </c>
      <c r="AF30" s="221">
        <f>if(AF8="",10,if(isnumber(find("+",AF8)),-10,if(EXACT(AF8,upper(AF8)),$C8- VLOOKUP(AF8,'Team Ratings'!$E$3:$F$22,2,FALSE),if(EXACT(AF8,lower(AF8)),$D8- VLOOKUP(AF8,'Team Ratings'!$B$3:$D$22,3,FALSE)))))</f>
        <v>-2</v>
      </c>
      <c r="AG30" s="221">
        <f>if(AG8="",10,if(isnumber(find("+",AG8)),-10,if(EXACT(AG8,upper(AG8)),$C8- VLOOKUP(AG8,'Team Ratings'!$E$3:$F$22,2,FALSE),if(EXACT(AG8,lower(AG8)),$D8- VLOOKUP(AG8,'Team Ratings'!$B$3:$D$22,3,FALSE)))))</f>
        <v>2</v>
      </c>
      <c r="AH30" s="221">
        <f>if(AH8="",10,if(isnumber(find("+",AH8)),-10,if(EXACT(AH8,upper(AH8)),$C8- VLOOKUP(AH8,'Team Ratings'!$E$3:$F$22,2,FALSE),if(EXACT(AH8,lower(AH8)),$D8- VLOOKUP(AH8,'Team Ratings'!$B$3:$D$22,3,FALSE)))))</f>
        <v>-2</v>
      </c>
      <c r="AI30" s="221">
        <f>if(AI8="",10,if(isnumber(find("+",AI8)),-10,if(EXACT(AI8,upper(AI8)),$C8- VLOOKUP(AI8,'Team Ratings'!$E$3:$F$22,2,FALSE),if(EXACT(AI8,lower(AI8)),$D8- VLOOKUP(AI8,'Team Ratings'!$B$3:$D$22,3,FALSE)))))</f>
        <v>0</v>
      </c>
      <c r="AJ30" s="221">
        <f>if(AJ8="",10,if(isnumber(find("+",AJ8)),-10,if(EXACT(AJ8,upper(AJ8)),$C8- VLOOKUP(AJ8,'Team Ratings'!$E$3:$F$22,2,FALSE),if(EXACT(AJ8,lower(AJ8)),$D8- VLOOKUP(AJ8,'Team Ratings'!$B$3:$D$22,3,FALSE)))))</f>
        <v>-4</v>
      </c>
      <c r="AK30" s="221">
        <f>if(AK8="",10,if(isnumber(find("+",AK8)),-10,if(EXACT(AK8,upper(AK8)),$C8- VLOOKUP(AK8,'Team Ratings'!$E$3:$F$22,2,FALSE),if(EXACT(AK8,lower(AK8)),$D8- VLOOKUP(AK8,'Team Ratings'!$B$3:$D$22,3,FALSE)))))</f>
        <v>1</v>
      </c>
      <c r="AL30" s="221">
        <f>if(AL8="",10,if(isnumber(find("+",AL8)),-10,if(EXACT(AL8,upper(AL8)),$C8- VLOOKUP(AL8,'Team Ratings'!$E$3:$F$22,2,FALSE),if(EXACT(AL8,lower(AL8)),$D8- VLOOKUP(AL8,'Team Ratings'!$B$3:$D$22,3,FALSE)))))</f>
        <v>-3</v>
      </c>
      <c r="AM30" s="221">
        <f>if(AM8="",10,if(isnumber(find("+",AM8)),-10,if(EXACT(AM8,upper(AM8)),$C8- VLOOKUP(AM8,'Team Ratings'!$E$3:$F$22,2,FALSE),if(EXACT(AM8,lower(AM8)),$D8- VLOOKUP(AM8,'Team Ratings'!$B$3:$D$22,3,FALSE)))))</f>
        <v>-2</v>
      </c>
      <c r="AN30" s="221">
        <f>if(AN8="",10,if(isnumber(find("+",AN8)),-10,if(EXACT(AN8,upper(AN8)),$C8- VLOOKUP(AN8,'Team Ratings'!$E$3:$F$22,2,FALSE),if(EXACT(AN8,lower(AN8)),$D8- VLOOKUP(AN8,'Team Ratings'!$B$3:$D$22,3,FALSE)))))</f>
        <v>-2</v>
      </c>
      <c r="AO30" s="221">
        <f>if(AO8="",10,if(isnumber(find("+",AO8)),-10,if(EXACT(AO8,upper(AO8)),$C8- VLOOKUP(AO8,'Team Ratings'!$E$3:$F$22,2,FALSE),if(EXACT(AO8,lower(AO8)),$D8- VLOOKUP(AO8,'Team Ratings'!$B$3:$D$22,3,FALSE)))))</f>
        <v>0</v>
      </c>
      <c r="AP30" s="221">
        <f>if(AP8="",10,if(isnumber(find("+",AP8)),-10,if(EXACT(AP8,upper(AP8)),$C8- VLOOKUP(AP8,'Team Ratings'!$E$3:$F$22,2,FALSE),if(EXACT(AP8,lower(AP8)),$D8- VLOOKUP(AP8,'Team Ratings'!$B$3:$D$22,3,FALSE)))))</f>
        <v>-2</v>
      </c>
      <c r="AQ30" s="221">
        <f>if(AQ8="",10,if(isnumber(find("+",AQ8)),-10,if(EXACT(AQ8,upper(AQ8)),$C8- VLOOKUP(AQ8,'Team Ratings'!$E$3:$F$22,2,FALSE),if(EXACT(AQ8,lower(AQ8)),$D8- VLOOKUP(AQ8,'Team Ratings'!$B$3:$D$22,3,FALSE)))))</f>
        <v>-4</v>
      </c>
      <c r="AR30" s="221">
        <f>if(AR8="",10,if(isnumber(find("+",AR8)),-10,if(EXACT(AR8,upper(AR8)),$C8- VLOOKUP(AR8,'Team Ratings'!$E$3:$F$22,2,FALSE),if(EXACT(AR8,lower(AR8)),$D8- VLOOKUP(AR8,'Team Ratings'!$B$3:$D$22,3,FALSE)))))</f>
        <v>-2</v>
      </c>
      <c r="AS30" s="209"/>
      <c r="AT30" s="198"/>
      <c r="AU30" s="198"/>
      <c r="AV30" s="198"/>
      <c r="AW30" s="198"/>
      <c r="AX30" s="198"/>
      <c r="AY30" s="198"/>
      <c r="AZ30" s="198"/>
      <c r="BA30" s="198"/>
      <c r="BB30" s="198"/>
      <c r="BC30" s="198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8"/>
      <c r="BU30" s="198"/>
      <c r="BV30" s="198"/>
      <c r="BW30" s="198"/>
      <c r="BX30" s="198"/>
      <c r="BY30" s="198"/>
      <c r="BZ30" s="198"/>
      <c r="CA30" s="198"/>
      <c r="CB30" s="198"/>
      <c r="CC30" s="198"/>
      <c r="CD30" s="198"/>
    </row>
    <row r="31" hidden="1">
      <c r="A31" s="199"/>
      <c r="B31" s="199"/>
      <c r="C31" s="228"/>
      <c r="D31" s="228"/>
      <c r="E31" s="230" t="str">
        <f t="shared" si="2"/>
        <v>ARS</v>
      </c>
      <c r="F31" s="220" t="s">
        <v>135</v>
      </c>
      <c r="G31" s="221">
        <f>if(G9="",10,if(isnumber(find("+",G9)),-10,if(EXACT(G9,upper(G9)),$C9- VLOOKUP(G9,'Team Ratings'!$E$3:$F$22,2,FALSE),if(EXACT(G9,lower(G9)),$D9- VLOOKUP(G9,'Team Ratings'!$B$3:$D$22,3,FALSE)))))</f>
        <v>-3</v>
      </c>
      <c r="H31" s="221">
        <f>if(H9="",10,if(isnumber(find("+",H9)),-10,if(EXACT(H9,upper(H9)),$C9- VLOOKUP(H9,'Team Ratings'!$E$3:$F$22,2,FALSE),if(EXACT(H9,lower(H9)),$D9- VLOOKUP(H9,'Team Ratings'!$B$3:$D$22,3,FALSE)))))</f>
        <v>1</v>
      </c>
      <c r="I31" s="221">
        <f>if(I9="",10,if(isnumber(find("+",I9)),-10,if(EXACT(I9,upper(I9)),$C9- VLOOKUP(I9,'Team Ratings'!$E$3:$F$22,2,FALSE),if(EXACT(I9,lower(I9)),$D9- VLOOKUP(I9,'Team Ratings'!$B$3:$D$22,3,FALSE)))))</f>
        <v>3</v>
      </c>
      <c r="J31" s="221">
        <f>if(J9="",10,if(isnumber(find("+",J9)),-10,if(EXACT(J9,upper(J9)),$C9- VLOOKUP(J9,'Team Ratings'!$E$3:$F$22,2,FALSE),if(EXACT(J9,lower(J9)),$D9- VLOOKUP(J9,'Team Ratings'!$B$3:$D$22,3,FALSE)))))</f>
        <v>-4</v>
      </c>
      <c r="K31" s="221">
        <f>if(K9="",10,if(isnumber(find("+",K9)),-10,if(EXACT(K9,upper(K9)),$C9- VLOOKUP(K9,'Team Ratings'!$E$3:$F$22,2,FALSE),if(EXACT(K9,lower(K9)),$D9- VLOOKUP(K9,'Team Ratings'!$B$3:$D$22,3,FALSE)))))</f>
        <v>-1</v>
      </c>
      <c r="L31" s="221">
        <f>if(L9="",10,if(isnumber(find("+",L9)),-10,if(EXACT(L9,upper(L9)),$C9- VLOOKUP(L9,'Team Ratings'!$E$3:$F$22,2,FALSE),if(EXACT(L9,lower(L9)),$D9- VLOOKUP(L9,'Team Ratings'!$B$3:$D$22,3,FALSE)))))</f>
        <v>-1</v>
      </c>
      <c r="M31" s="221">
        <f>if(M9="",10,if(isnumber(find("+",M9)),-10,if(EXACT(M9,upper(M9)),$C9- VLOOKUP(M9,'Team Ratings'!$E$3:$F$22,2,FALSE),if(EXACT(M9,lower(M9)),$D9- VLOOKUP(M9,'Team Ratings'!$B$3:$D$22,3,FALSE)))))</f>
        <v>-1</v>
      </c>
      <c r="N31" s="221">
        <f>if(N9="",10,if(isnumber(find("+",N9)),-10,if(EXACT(N9,upper(N9)),$C9- VLOOKUP(N9,'Team Ratings'!$E$3:$F$22,2,FALSE),if(EXACT(N9,lower(N9)),$D9- VLOOKUP(N9,'Team Ratings'!$B$3:$D$22,3,FALSE)))))</f>
        <v>-3</v>
      </c>
      <c r="O31" s="221">
        <f>if(O9="",10,if(isnumber(find("+",O9)),-10,if(EXACT(O9,upper(O9)),$C9- VLOOKUP(O9,'Team Ratings'!$E$3:$F$22,2,FALSE),if(EXACT(O9,lower(O9)),$D9- VLOOKUP(O9,'Team Ratings'!$B$3:$D$22,3,FALSE)))))</f>
        <v>-2</v>
      </c>
      <c r="P31" s="221">
        <f>if(P9="",10,if(isnumber(find("+",P9)),-10,if(EXACT(P9,upper(P9)),$C9- VLOOKUP(P9,'Team Ratings'!$E$3:$F$22,2,FALSE),if(EXACT(P9,lower(P9)),$D9- VLOOKUP(P9,'Team Ratings'!$B$3:$D$22,3,FALSE)))))</f>
        <v>1</v>
      </c>
      <c r="Q31" s="221">
        <f>if(Q9="",10,if(isnumber(find("+",Q9)),-10,if(EXACT(Q9,upper(Q9)),$C9- VLOOKUP(Q9,'Team Ratings'!$E$3:$F$22,2,FALSE),if(EXACT(Q9,lower(Q9)),$D9- VLOOKUP(Q9,'Team Ratings'!$B$3:$D$22,3,FALSE)))))</f>
        <v>-4</v>
      </c>
      <c r="R31" s="221">
        <f>if(R9="",10,if(isnumber(find("+",R9)),-10,if(EXACT(R9,upper(R9)),$C9- VLOOKUP(R9,'Team Ratings'!$E$3:$F$22,2,FALSE),if(EXACT(R9,lower(R9)),$D9- VLOOKUP(R9,'Team Ratings'!$B$3:$D$22,3,FALSE)))))</f>
        <v>3</v>
      </c>
      <c r="S31" s="221">
        <f>if(S9="",10,if(isnumber(find("+",S9)),-10,if(EXACT(S9,upper(S9)),$C9- VLOOKUP(S9,'Team Ratings'!$E$3:$F$22,2,FALSE),if(EXACT(S9,lower(S9)),$D9- VLOOKUP(S9,'Team Ratings'!$B$3:$D$22,3,FALSE)))))</f>
        <v>-4</v>
      </c>
      <c r="T31" s="221">
        <f>if(T9="",10,if(isnumber(find("+",T9)),-10,if(EXACT(T9,upper(T9)),$C9- VLOOKUP(T9,'Team Ratings'!$E$3:$F$22,2,FALSE),if(EXACT(T9,lower(T9)),$D9- VLOOKUP(T9,'Team Ratings'!$B$3:$D$22,3,FALSE)))))</f>
        <v>2</v>
      </c>
      <c r="U31" s="221">
        <f>if(U9="",10,if(isnumber(find("+",U9)),-10,if(EXACT(U9,upper(U9)),$C9- VLOOKUP(U9,'Team Ratings'!$E$3:$F$22,2,FALSE),if(EXACT(U9,lower(U9)),$D9- VLOOKUP(U9,'Team Ratings'!$B$3:$D$22,3,FALSE)))))</f>
        <v>0</v>
      </c>
      <c r="V31" s="221">
        <f>if(V9="",10,if(isnumber(find("+",V9)),-10,if(EXACT(V9,upper(V9)),$C9- VLOOKUP(V9,'Team Ratings'!$E$3:$F$22,2,FALSE),if(EXACT(V9,lower(V9)),$D9- VLOOKUP(V9,'Team Ratings'!$B$3:$D$22,3,FALSE)))))</f>
        <v>-2</v>
      </c>
      <c r="W31" s="221">
        <f>if(W9="",10,if(isnumber(find("+",W9)),-10,if(EXACT(W9,upper(W9)),$C9- VLOOKUP(W9,'Team Ratings'!$E$3:$F$22,2,FALSE),if(EXACT(W9,lower(W9)),$D9- VLOOKUP(W9,'Team Ratings'!$B$3:$D$22,3,FALSE)))))</f>
        <v>-2</v>
      </c>
      <c r="X31" s="221">
        <f>if(X9="",10,if(isnumber(find("+",X9)),-10,if(EXACT(X9,upper(X9)),$C9- VLOOKUP(X9,'Team Ratings'!$E$3:$F$22,2,FALSE),if(EXACT(X9,lower(X9)),$D9- VLOOKUP(X9,'Team Ratings'!$B$3:$D$22,3,FALSE)))))</f>
        <v>0</v>
      </c>
      <c r="Y31" s="221">
        <f>if(Y9="",10,if(isnumber(find("+",Y9)),-10,if(EXACT(Y9,upper(Y9)),$C9- VLOOKUP(Y9,'Team Ratings'!$E$3:$F$22,2,FALSE),if(EXACT(Y9,lower(Y9)),$D9- VLOOKUP(Y9,'Team Ratings'!$B$3:$D$22,3,FALSE)))))</f>
        <v>-3</v>
      </c>
      <c r="Z31" s="221">
        <f>if(Z9="",10,if(isnumber(find("+",Z9)),-10,if(EXACT(Z9,upper(Z9)),$C9- VLOOKUP(Z9,'Team Ratings'!$E$3:$F$22,2,FALSE),if(EXACT(Z9,lower(Z9)),$D9- VLOOKUP(Z9,'Team Ratings'!$B$3:$D$22,3,FALSE)))))</f>
        <v>-3</v>
      </c>
      <c r="AA31" s="221">
        <f>if(AA9="",10,if(isnumber(find("+",AA9)),-10,if(EXACT(AA9,upper(AA9)),$C9- VLOOKUP(AA9,'Team Ratings'!$E$3:$F$22,2,FALSE),if(EXACT(AA9,lower(AA9)),$D9- VLOOKUP(AA9,'Team Ratings'!$B$3:$D$22,3,FALSE)))))</f>
        <v>2</v>
      </c>
      <c r="AB31" s="221">
        <f>if(AB9="",10,if(isnumber(find("+",AB9)),-10,if(EXACT(AB9,upper(AB9)),$C9- VLOOKUP(AB9,'Team Ratings'!$E$3:$F$22,2,FALSE),if(EXACT(AB9,lower(AB9)),$D9- VLOOKUP(AB9,'Team Ratings'!$B$3:$D$22,3,FALSE)))))</f>
        <v>1</v>
      </c>
      <c r="AC31" s="221">
        <f>if(AC9="",10,if(isnumber(find("+",AC9)),-10,if(EXACT(AC9,upper(AC9)),$C9- VLOOKUP(AC9,'Team Ratings'!$E$3:$F$22,2,FALSE),if(EXACT(AC9,lower(AC9)),$D9- VLOOKUP(AC9,'Team Ratings'!$B$3:$D$22,3,FALSE)))))</f>
        <v>-4</v>
      </c>
      <c r="AD31" s="221">
        <f>if(AD9="",10,if(isnumber(find("+",AD9)),-10,if(EXACT(AD9,upper(AD9)),$C9- VLOOKUP(AD9,'Team Ratings'!$E$3:$F$22,2,FALSE),if(EXACT(AD9,lower(AD9)),$D9- VLOOKUP(AD9,'Team Ratings'!$B$3:$D$22,3,FALSE)))))</f>
        <v>-1</v>
      </c>
      <c r="AE31" s="221">
        <f>if(AE9="",10,if(isnumber(find("+",AE9)),-10,if(EXACT(AE9,upper(AE9)),$C9- VLOOKUP(AE9,'Team Ratings'!$E$3:$F$22,2,FALSE),if(EXACT(AE9,lower(AE9)),$D9- VLOOKUP(AE9,'Team Ratings'!$B$3:$D$22,3,FALSE)))))</f>
        <v>3</v>
      </c>
      <c r="AF31" s="221">
        <f>if(AF9="",10,if(isnumber(find("+",AF9)),-10,if(EXACT(AF9,upper(AF9)),$C9- VLOOKUP(AF9,'Team Ratings'!$E$3:$F$22,2,FALSE),if(EXACT(AF9,lower(AF9)),$D9- VLOOKUP(AF9,'Team Ratings'!$B$3:$D$22,3,FALSE)))))</f>
        <v>-4</v>
      </c>
      <c r="AG31" s="221">
        <f>if(AG9="",10,if(isnumber(find("+",AG9)),-10,if(EXACT(AG9,upper(AG9)),$C9- VLOOKUP(AG9,'Team Ratings'!$E$3:$F$22,2,FALSE),if(EXACT(AG9,lower(AG9)),$D9- VLOOKUP(AG9,'Team Ratings'!$B$3:$D$22,3,FALSE)))))</f>
        <v>1</v>
      </c>
      <c r="AH31" s="221">
        <f>if(AH9="",10,if(isnumber(find("+",AH9)),-10,if(EXACT(AH9,upper(AH9)),$C9- VLOOKUP(AH9,'Team Ratings'!$E$3:$F$22,2,FALSE),if(EXACT(AH9,lower(AH9)),$D9- VLOOKUP(AH9,'Team Ratings'!$B$3:$D$22,3,FALSE)))))</f>
        <v>-3</v>
      </c>
      <c r="AI31" s="221">
        <f>if(AI9="",10,if(isnumber(find("+",AI9)),-10,if(EXACT(AI9,upper(AI9)),$C9- VLOOKUP(AI9,'Team Ratings'!$E$3:$F$22,2,FALSE),if(EXACT(AI9,lower(AI9)),$D9- VLOOKUP(AI9,'Team Ratings'!$B$3:$D$22,3,FALSE)))))</f>
        <v>0</v>
      </c>
      <c r="AJ31" s="221">
        <f>if(AJ9="",10,if(isnumber(find("+",AJ9)),-10,if(EXACT(AJ9,upper(AJ9)),$C9- VLOOKUP(AJ9,'Team Ratings'!$E$3:$F$22,2,FALSE),if(EXACT(AJ9,lower(AJ9)),$D9- VLOOKUP(AJ9,'Team Ratings'!$B$3:$D$22,3,FALSE)))))</f>
        <v>-1</v>
      </c>
      <c r="AK31" s="221">
        <f>if(AK9="",10,if(isnumber(find("+",AK9)),-10,if(EXACT(AK9,upper(AK9)),$C9- VLOOKUP(AK9,'Team Ratings'!$E$3:$F$22,2,FALSE),if(EXACT(AK9,lower(AK9)),$D9- VLOOKUP(AK9,'Team Ratings'!$B$3:$D$22,3,FALSE)))))</f>
        <v>-2</v>
      </c>
      <c r="AL31" s="221">
        <f>if(AL9="",10,if(isnumber(find("+",AL9)),-10,if(EXACT(AL9,upper(AL9)),$C9- VLOOKUP(AL9,'Team Ratings'!$E$3:$F$22,2,FALSE),if(EXACT(AL9,lower(AL9)),$D9- VLOOKUP(AL9,'Team Ratings'!$B$3:$D$22,3,FALSE)))))</f>
        <v>-2</v>
      </c>
      <c r="AM31" s="221">
        <f>if(AM9="",10,if(isnumber(find("+",AM9)),-10,if(EXACT(AM9,upper(AM9)),$C9- VLOOKUP(AM9,'Team Ratings'!$E$3:$F$22,2,FALSE),if(EXACT(AM9,lower(AM9)),$D9- VLOOKUP(AM9,'Team Ratings'!$B$3:$D$22,3,FALSE)))))</f>
        <v>-2</v>
      </c>
      <c r="AN31" s="221">
        <f>if(AN9="",10,if(isnumber(find("+",AN9)),-10,if(EXACT(AN9,upper(AN9)),$C9- VLOOKUP(AN9,'Team Ratings'!$E$3:$F$22,2,FALSE),if(EXACT(AN9,lower(AN9)),$D9- VLOOKUP(AN9,'Team Ratings'!$B$3:$D$22,3,FALSE)))))</f>
        <v>0</v>
      </c>
      <c r="AO31" s="221">
        <f>if(AO9="",10,if(isnumber(find("+",AO9)),-10,if(EXACT(AO9,upper(AO9)),$C9- VLOOKUP(AO9,'Team Ratings'!$E$3:$F$22,2,FALSE),if(EXACT(AO9,lower(AO9)),$D9- VLOOKUP(AO9,'Team Ratings'!$B$3:$D$22,3,FALSE)))))</f>
        <v>0</v>
      </c>
      <c r="AP31" s="221">
        <f>if(AP9="",10,if(isnumber(find("+",AP9)),-10,if(EXACT(AP9,upper(AP9)),$C9- VLOOKUP(AP9,'Team Ratings'!$E$3:$F$22,2,FALSE),if(EXACT(AP9,lower(AP9)),$D9- VLOOKUP(AP9,'Team Ratings'!$B$3:$D$22,3,FALSE)))))</f>
        <v>-2</v>
      </c>
      <c r="AQ31" s="221">
        <f>if(AQ9="",10,if(isnumber(find("+",AQ9)),-10,if(EXACT(AQ9,upper(AQ9)),$C9- VLOOKUP(AQ9,'Team Ratings'!$E$3:$F$22,2,FALSE),if(EXACT(AQ9,lower(AQ9)),$D9- VLOOKUP(AQ9,'Team Ratings'!$B$3:$D$22,3,FALSE)))))</f>
        <v>-1</v>
      </c>
      <c r="AR31" s="221">
        <f>if(AR9="",10,if(isnumber(find("+",AR9)),-10,if(EXACT(AR9,upper(AR9)),$C9- VLOOKUP(AR9,'Team Ratings'!$E$3:$F$22,2,FALSE),if(EXACT(AR9,lower(AR9)),$D9- VLOOKUP(AR9,'Team Ratings'!$B$3:$D$22,3,FALSE)))))</f>
        <v>-2</v>
      </c>
      <c r="AS31" s="209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</row>
    <row r="32" hidden="1">
      <c r="A32" s="199"/>
      <c r="B32" s="199"/>
      <c r="C32" s="228"/>
      <c r="D32" s="228"/>
      <c r="E32" s="230" t="str">
        <f t="shared" si="2"/>
        <v>TOT</v>
      </c>
      <c r="F32" s="220" t="s">
        <v>135</v>
      </c>
      <c r="G32" s="221">
        <f>if(G10="",10,if(isnumber(find("+",G10)),-10,if(EXACT(G10,upper(G10)),$C10- VLOOKUP(G10,'Team Ratings'!$E$3:$F$22,2,FALSE),if(EXACT(G10,lower(G10)),$D10- VLOOKUP(G10,'Team Ratings'!$B$3:$D$22,3,FALSE)))))</f>
        <v>2</v>
      </c>
      <c r="H32" s="221">
        <f>if(H10="",10,if(isnumber(find("+",H10)),-10,if(EXACT(H10,upper(H10)),$C10- VLOOKUP(H10,'Team Ratings'!$E$3:$F$22,2,FALSE),if(EXACT(H10,lower(H10)),$D10- VLOOKUP(H10,'Team Ratings'!$B$3:$D$22,3,FALSE)))))</f>
        <v>-1</v>
      </c>
      <c r="I32" s="221">
        <f>if(I10="",10,if(isnumber(find("+",I10)),-10,if(EXACT(I10,upper(I10)),$C10- VLOOKUP(I10,'Team Ratings'!$E$3:$F$22,2,FALSE),if(EXACT(I10,lower(I10)),$D10- VLOOKUP(I10,'Team Ratings'!$B$3:$D$22,3,FALSE)))))</f>
        <v>-4</v>
      </c>
      <c r="J32" s="221">
        <f>if(J10="",10,if(isnumber(find("+",J10)),-10,if(EXACT(J10,upper(J10)),$C10- VLOOKUP(J10,'Team Ratings'!$E$3:$F$22,2,FALSE),if(EXACT(J10,lower(J10)),$D10- VLOOKUP(J10,'Team Ratings'!$B$3:$D$22,3,FALSE)))))</f>
        <v>-2</v>
      </c>
      <c r="K32" s="221">
        <f>if(K10="",10,if(isnumber(find("+",K10)),-10,if(EXACT(K10,upper(K10)),$C10- VLOOKUP(K10,'Team Ratings'!$E$3:$F$22,2,FALSE),if(EXACT(K10,lower(K10)),$D10- VLOOKUP(K10,'Team Ratings'!$B$3:$D$22,3,FALSE)))))</f>
        <v>1</v>
      </c>
      <c r="L32" s="221">
        <f>if(L10="",10,if(isnumber(find("+",L10)),-10,if(EXACT(L10,upper(L10)),$C10- VLOOKUP(L10,'Team Ratings'!$E$3:$F$22,2,FALSE),if(EXACT(L10,lower(L10)),$D10- VLOOKUP(L10,'Team Ratings'!$B$3:$D$22,3,FALSE)))))</f>
        <v>1</v>
      </c>
      <c r="M32" s="221">
        <f>if(M10="",10,if(isnumber(find("+",M10)),-10,if(EXACT(M10,upper(M10)),$C10- VLOOKUP(M10,'Team Ratings'!$E$3:$F$22,2,FALSE),if(EXACT(M10,lower(M10)),$D10- VLOOKUP(M10,'Team Ratings'!$B$3:$D$22,3,FALSE)))))</f>
        <v>-2</v>
      </c>
      <c r="N32" s="221">
        <f>if(N10="",10,if(isnumber(find("+",N10)),-10,if(EXACT(N10,upper(N10)),$C10- VLOOKUP(N10,'Team Ratings'!$E$3:$F$22,2,FALSE),if(EXACT(N10,lower(N10)),$D10- VLOOKUP(N10,'Team Ratings'!$B$3:$D$22,3,FALSE)))))</f>
        <v>-1</v>
      </c>
      <c r="O32" s="221">
        <f>if(O10="",10,if(isnumber(find("+",O10)),-10,if(EXACT(O10,upper(O10)),$C10- VLOOKUP(O10,'Team Ratings'!$E$3:$F$22,2,FALSE),if(EXACT(O10,lower(O10)),$D10- VLOOKUP(O10,'Team Ratings'!$B$3:$D$22,3,FALSE)))))</f>
        <v>0</v>
      </c>
      <c r="P32" s="221">
        <f>if(P10="",10,if(isnumber(find("+",P10)),-10,if(EXACT(P10,upper(P10)),$C10- VLOOKUP(P10,'Team Ratings'!$E$3:$F$22,2,FALSE),if(EXACT(P10,lower(P10)),$D10- VLOOKUP(P10,'Team Ratings'!$B$3:$D$22,3,FALSE)))))</f>
        <v>0</v>
      </c>
      <c r="Q32" s="221">
        <f>if(Q10="",10,if(isnumber(find("+",Q10)),-10,if(EXACT(Q10,upper(Q10)),$C10- VLOOKUP(Q10,'Team Ratings'!$E$3:$F$22,2,FALSE),if(EXACT(Q10,lower(Q10)),$D10- VLOOKUP(Q10,'Team Ratings'!$B$3:$D$22,3,FALSE)))))</f>
        <v>0</v>
      </c>
      <c r="R32" s="221">
        <f>if(R10="",10,if(isnumber(find("+",R10)),-10,if(EXACT(R10,upper(R10)),$C10- VLOOKUP(R10,'Team Ratings'!$E$3:$F$22,2,FALSE),if(EXACT(R10,lower(R10)),$D10- VLOOKUP(R10,'Team Ratings'!$B$3:$D$22,3,FALSE)))))</f>
        <v>-2</v>
      </c>
      <c r="S32" s="221">
        <f>if(S10="",10,if(isnumber(find("+",S10)),-10,if(EXACT(S10,upper(S10)),$C10- VLOOKUP(S10,'Team Ratings'!$E$3:$F$22,2,FALSE),if(EXACT(S10,lower(S10)),$D10- VLOOKUP(S10,'Team Ratings'!$B$3:$D$22,3,FALSE)))))</f>
        <v>-1</v>
      </c>
      <c r="T32" s="221">
        <f>if(T10="",10,if(isnumber(find("+",T10)),-10,if(EXACT(T10,upper(T10)),$C10- VLOOKUP(T10,'Team Ratings'!$E$3:$F$22,2,FALSE),if(EXACT(T10,lower(T10)),$D10- VLOOKUP(T10,'Team Ratings'!$B$3:$D$22,3,FALSE)))))</f>
        <v>-4</v>
      </c>
      <c r="U32" s="221">
        <f>if(U10="",10,if(isnumber(find("+",U10)),-10,if(EXACT(U10,upper(U10)),$C10- VLOOKUP(U10,'Team Ratings'!$E$3:$F$22,2,FALSE),if(EXACT(U10,lower(U10)),$D10- VLOOKUP(U10,'Team Ratings'!$B$3:$D$22,3,FALSE)))))</f>
        <v>-4</v>
      </c>
      <c r="V32" s="221">
        <f>if(V10="",10,if(isnumber(find("+",V10)),-10,if(EXACT(V10,upper(V10)),$C10- VLOOKUP(V10,'Team Ratings'!$E$3:$F$22,2,FALSE),if(EXACT(V10,lower(V10)),$D10- VLOOKUP(V10,'Team Ratings'!$B$3:$D$22,3,FALSE)))))</f>
        <v>-1</v>
      </c>
      <c r="W32" s="221">
        <f>if(W10="",10,if(isnumber(find("+",W10)),-10,if(EXACT(W10,upper(W10)),$C10- VLOOKUP(W10,'Team Ratings'!$E$3:$F$22,2,FALSE),if(EXACT(W10,lower(W10)),$D10- VLOOKUP(W10,'Team Ratings'!$B$3:$D$22,3,FALSE)))))</f>
        <v>1</v>
      </c>
      <c r="X32" s="221">
        <f>if(X10="",10,if(isnumber(find("+",X10)),-10,if(EXACT(X10,upper(X10)),$C10- VLOOKUP(X10,'Team Ratings'!$E$3:$F$22,2,FALSE),if(EXACT(X10,lower(X10)),$D10- VLOOKUP(X10,'Team Ratings'!$B$3:$D$22,3,FALSE)))))</f>
        <v>1</v>
      </c>
      <c r="Y32" s="221">
        <f>if(Y10="",10,if(isnumber(find("+",Y10)),-10,if(EXACT(Y10,upper(Y10)),$C10- VLOOKUP(Y10,'Team Ratings'!$E$3:$F$22,2,FALSE),if(EXACT(Y10,lower(Y10)),$D10- VLOOKUP(Y10,'Team Ratings'!$B$3:$D$22,3,FALSE)))))</f>
        <v>-3</v>
      </c>
      <c r="Z32" s="221">
        <f>if(Z10="",10,if(isnumber(find("+",Z10)),-10,if(EXACT(Z10,upper(Z10)),$C10- VLOOKUP(Z10,'Team Ratings'!$E$3:$F$22,2,FALSE),if(EXACT(Z10,lower(Z10)),$D10- VLOOKUP(Z10,'Team Ratings'!$B$3:$D$22,3,FALSE)))))</f>
        <v>-2</v>
      </c>
      <c r="AA32" s="221">
        <f>if(AA10="",10,if(isnumber(find("+",AA10)),-10,if(EXACT(AA10,upper(AA10)),$C10- VLOOKUP(AA10,'Team Ratings'!$E$3:$F$22,2,FALSE),if(EXACT(AA10,lower(AA10)),$D10- VLOOKUP(AA10,'Team Ratings'!$B$3:$D$22,3,FALSE)))))</f>
        <v>-3</v>
      </c>
      <c r="AB32" s="221">
        <f>if(AB10="",10,if(isnumber(find("+",AB10)),-10,if(EXACT(AB10,upper(AB10)),$C10- VLOOKUP(AB10,'Team Ratings'!$E$3:$F$22,2,FALSE),if(EXACT(AB10,lower(AB10)),$D10- VLOOKUP(AB10,'Team Ratings'!$B$3:$D$22,3,FALSE)))))</f>
        <v>-1</v>
      </c>
      <c r="AC32" s="221">
        <f>if(AC10="",10,if(isnumber(find("+",AC10)),-10,if(EXACT(AC10,upper(AC10)),$C10- VLOOKUP(AC10,'Team Ratings'!$E$3:$F$22,2,FALSE),if(EXACT(AC10,lower(AC10)),$D10- VLOOKUP(AC10,'Team Ratings'!$B$3:$D$22,3,FALSE)))))</f>
        <v>3</v>
      </c>
      <c r="AD32" s="221">
        <f>if(AD10="",10,if(isnumber(find("+",AD10)),-10,if(EXACT(AD10,upper(AD10)),$C10- VLOOKUP(AD10,'Team Ratings'!$E$3:$F$22,2,FALSE),if(EXACT(AD10,lower(AD10)),$D10- VLOOKUP(AD10,'Team Ratings'!$B$3:$D$22,3,FALSE)))))</f>
        <v>-2</v>
      </c>
      <c r="AE32" s="221">
        <f>if(AE10="",10,if(isnumber(find("+",AE10)),-10,if(EXACT(AE10,upper(AE10)),$C10- VLOOKUP(AE10,'Team Ratings'!$E$3:$F$22,2,FALSE),if(EXACT(AE10,lower(AE10)),$D10- VLOOKUP(AE10,'Team Ratings'!$B$3:$D$22,3,FALSE)))))</f>
        <v>-3</v>
      </c>
      <c r="AF32" s="221">
        <f>if(AF10="",10,if(isnumber(find("+",AF10)),-10,if(EXACT(AF10,upper(AF10)),$C10- VLOOKUP(AF10,'Team Ratings'!$E$3:$F$22,2,FALSE),if(EXACT(AF10,lower(AF10)),$D10- VLOOKUP(AF10,'Team Ratings'!$B$3:$D$22,3,FALSE)))))</f>
        <v>3</v>
      </c>
      <c r="AG32" s="221">
        <f>if(AG10="",10,if(isnumber(find("+",AG10)),-10,if(EXACT(AG10,upper(AG10)),$C10- VLOOKUP(AG10,'Team Ratings'!$E$3:$F$22,2,FALSE),if(EXACT(AG10,lower(AG10)),$D10- VLOOKUP(AG10,'Team Ratings'!$B$3:$D$22,3,FALSE)))))</f>
        <v>0</v>
      </c>
      <c r="AH32" s="221">
        <f>if(AH10="",10,if(isnumber(find("+",AH10)),-10,if(EXACT(AH10,upper(AH10)),$C10- VLOOKUP(AH10,'Team Ratings'!$E$3:$F$22,2,FALSE),if(EXACT(AH10,lower(AH10)),$D10- VLOOKUP(AH10,'Team Ratings'!$B$3:$D$22,3,FALSE)))))</f>
        <v>-2</v>
      </c>
      <c r="AI32" s="221">
        <f>if(AI10="",10,if(isnumber(find("+",AI10)),-10,if(EXACT(AI10,upper(AI10)),$C10- VLOOKUP(AI10,'Team Ratings'!$E$3:$F$22,2,FALSE),if(EXACT(AI10,lower(AI10)),$D10- VLOOKUP(AI10,'Team Ratings'!$B$3:$D$22,3,FALSE)))))</f>
        <v>2</v>
      </c>
      <c r="AJ32" s="221">
        <f>if(AJ10="",10,if(isnumber(find("+",AJ10)),-10,if(EXACT(AJ10,upper(AJ10)),$C10- VLOOKUP(AJ10,'Team Ratings'!$E$3:$F$22,2,FALSE),if(EXACT(AJ10,lower(AJ10)),$D10- VLOOKUP(AJ10,'Team Ratings'!$B$3:$D$22,3,FALSE)))))</f>
        <v>-2</v>
      </c>
      <c r="AK32" s="221">
        <f>if(AK10="",10,if(isnumber(find("+",AK10)),-10,if(EXACT(AK10,upper(AK10)),$C10- VLOOKUP(AK10,'Team Ratings'!$E$3:$F$22,2,FALSE),if(EXACT(AK10,lower(AK10)),$D10- VLOOKUP(AK10,'Team Ratings'!$B$3:$D$22,3,FALSE)))))</f>
        <v>-4</v>
      </c>
      <c r="AL32" s="221">
        <f>if(AL10="",10,if(isnumber(find("+",AL10)),-10,if(EXACT(AL10,upper(AL10)),$C10- VLOOKUP(AL10,'Team Ratings'!$E$3:$F$22,2,FALSE),if(EXACT(AL10,lower(AL10)),$D10- VLOOKUP(AL10,'Team Ratings'!$B$3:$D$22,3,FALSE)))))</f>
        <v>-1</v>
      </c>
      <c r="AM32" s="221">
        <f>if(AM10="",10,if(isnumber(find("+",AM10)),-10,if(EXACT(AM10,upper(AM10)),$C10- VLOOKUP(AM10,'Team Ratings'!$E$3:$F$22,2,FALSE),if(EXACT(AM10,lower(AM10)),$D10- VLOOKUP(AM10,'Team Ratings'!$B$3:$D$22,3,FALSE)))))</f>
        <v>-2</v>
      </c>
      <c r="AN32" s="221">
        <f>if(AN10="",10,if(isnumber(find("+",AN10)),-10,if(EXACT(AN10,upper(AN10)),$C10- VLOOKUP(AN10,'Team Ratings'!$E$3:$F$22,2,FALSE),if(EXACT(AN10,lower(AN10)),$D10- VLOOKUP(AN10,'Team Ratings'!$B$3:$D$22,3,FALSE)))))</f>
        <v>-3</v>
      </c>
      <c r="AO32" s="221">
        <f>if(AO10="",10,if(isnumber(find("+",AO10)),-10,if(EXACT(AO10,upper(AO10)),$C10- VLOOKUP(AO10,'Team Ratings'!$E$3:$F$22,2,FALSE),if(EXACT(AO10,lower(AO10)),$D10- VLOOKUP(AO10,'Team Ratings'!$B$3:$D$22,3,FALSE)))))</f>
        <v>0</v>
      </c>
      <c r="AP32" s="221">
        <f>if(AP10="",10,if(isnumber(find("+",AP10)),-10,if(EXACT(AP10,upper(AP10)),$C10- VLOOKUP(AP10,'Team Ratings'!$E$3:$F$22,2,FALSE),if(EXACT(AP10,lower(AP10)),$D10- VLOOKUP(AP10,'Team Ratings'!$B$3:$D$22,3,FALSE)))))</f>
        <v>3</v>
      </c>
      <c r="AQ32" s="221">
        <f>if(AQ10="",10,if(isnumber(find("+",AQ10)),-10,if(EXACT(AQ10,upper(AQ10)),$C10- VLOOKUP(AQ10,'Team Ratings'!$E$3:$F$22,2,FALSE),if(EXACT(AQ10,lower(AQ10)),$D10- VLOOKUP(AQ10,'Team Ratings'!$B$3:$D$22,3,FALSE)))))</f>
        <v>-4</v>
      </c>
      <c r="AR32" s="221">
        <f>if(AR10="",10,if(isnumber(find("+",AR10)),-10,if(EXACT(AR10,upper(AR10)),$C10- VLOOKUP(AR10,'Team Ratings'!$E$3:$F$22,2,FALSE),if(EXACT(AR10,lower(AR10)),$D10- VLOOKUP(AR10,'Team Ratings'!$B$3:$D$22,3,FALSE)))))</f>
        <v>-3</v>
      </c>
      <c r="AS32" s="209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</row>
    <row r="33" hidden="1">
      <c r="A33" s="199"/>
      <c r="B33" s="199"/>
      <c r="C33" s="228"/>
      <c r="D33" s="228"/>
      <c r="E33" s="230" t="str">
        <f t="shared" si="2"/>
        <v>EVE</v>
      </c>
      <c r="F33" s="220" t="s">
        <v>135</v>
      </c>
      <c r="G33" s="221">
        <f>if(G11="",10,if(isnumber(find("+",G11)),-10,if(EXACT(G11,upper(G11)),$C11- VLOOKUP(G11,'Team Ratings'!$E$3:$F$22,2,FALSE),if(EXACT(G11,lower(G11)),$D11- VLOOKUP(G11,'Team Ratings'!$B$3:$D$22,3,FALSE)))))</f>
        <v>-1</v>
      </c>
      <c r="H33" s="221">
        <f>if(H11="",10,if(isnumber(find("+",H11)),-10,if(EXACT(H11,upper(H11)),$C11- VLOOKUP(H11,'Team Ratings'!$E$3:$F$22,2,FALSE),if(EXACT(H11,lower(H11)),$D11- VLOOKUP(H11,'Team Ratings'!$B$3:$D$22,3,FALSE)))))</f>
        <v>1</v>
      </c>
      <c r="I33" s="221">
        <f>if(I11="",10,if(isnumber(find("+",I11)),-10,if(EXACT(I11,upper(I11)),$C11- VLOOKUP(I11,'Team Ratings'!$E$3:$F$22,2,FALSE),if(EXACT(I11,lower(I11)),$D11- VLOOKUP(I11,'Team Ratings'!$B$3:$D$22,3,FALSE)))))</f>
        <v>0</v>
      </c>
      <c r="J33" s="221">
        <f>if(J11="",10,if(isnumber(find("+",J11)),-10,if(EXACT(J11,upper(J11)),$C11- VLOOKUP(J11,'Team Ratings'!$E$3:$F$22,2,FALSE),if(EXACT(J11,lower(J11)),$D11- VLOOKUP(J11,'Team Ratings'!$B$3:$D$22,3,FALSE)))))</f>
        <v>-3</v>
      </c>
      <c r="K33" s="221">
        <f>if(K11="",10,if(isnumber(find("+",K11)),-10,if(EXACT(K11,upper(K11)),$C11- VLOOKUP(K11,'Team Ratings'!$E$3:$F$22,2,FALSE),if(EXACT(K11,lower(K11)),$D11- VLOOKUP(K11,'Team Ratings'!$B$3:$D$22,3,FALSE)))))</f>
        <v>0</v>
      </c>
      <c r="L33" s="221">
        <f>if(L11="",10,if(isnumber(find("+",L11)),-10,if(EXACT(L11,upper(L11)),$C11- VLOOKUP(L11,'Team Ratings'!$E$3:$F$22,2,FALSE),if(EXACT(L11,lower(L11)),$D11- VLOOKUP(L11,'Team Ratings'!$B$3:$D$22,3,FALSE)))))</f>
        <v>-3</v>
      </c>
      <c r="M33" s="221">
        <f>if(M11="",10,if(isnumber(find("+",M11)),-10,if(EXACT(M11,upper(M11)),$C11- VLOOKUP(M11,'Team Ratings'!$E$3:$F$22,2,FALSE),if(EXACT(M11,lower(M11)),$D11- VLOOKUP(M11,'Team Ratings'!$B$3:$D$22,3,FALSE)))))</f>
        <v>3</v>
      </c>
      <c r="N33" s="221">
        <f>if(N11="",10,if(isnumber(find("+",N11)),-10,if(EXACT(N11,upper(N11)),$C11- VLOOKUP(N11,'Team Ratings'!$E$3:$F$22,2,FALSE),if(EXACT(N11,lower(N11)),$D11- VLOOKUP(N11,'Team Ratings'!$B$3:$D$22,3,FALSE)))))</f>
        <v>-1</v>
      </c>
      <c r="O33" s="221">
        <f>if(O11="",10,if(isnumber(find("+",O11)),-10,if(EXACT(O11,upper(O11)),$C11- VLOOKUP(O11,'Team Ratings'!$E$3:$F$22,2,FALSE),if(EXACT(O11,lower(O11)),$D11- VLOOKUP(O11,'Team Ratings'!$B$3:$D$22,3,FALSE)))))</f>
        <v>-3</v>
      </c>
      <c r="P33" s="221">
        <f>if(P11="",10,if(isnumber(find("+",P11)),-10,if(EXACT(P11,upper(P11)),$C11- VLOOKUP(P11,'Team Ratings'!$E$3:$F$22,2,FALSE),if(EXACT(P11,lower(P11)),$D11- VLOOKUP(P11,'Team Ratings'!$B$3:$D$22,3,FALSE)))))</f>
        <v>0</v>
      </c>
      <c r="Q33" s="221">
        <f>if(Q11="",10,if(isnumber(find("+",Q11)),-10,if(EXACT(Q11,upper(Q11)),$C11- VLOOKUP(Q11,'Team Ratings'!$E$3:$F$22,2,FALSE),if(EXACT(Q11,lower(Q11)),$D11- VLOOKUP(Q11,'Team Ratings'!$B$3:$D$22,3,FALSE)))))</f>
        <v>0</v>
      </c>
      <c r="R33" s="221">
        <f>if(R11="",10,if(isnumber(find("+",R11)),-10,if(EXACT(R11,upper(R11)),$C11- VLOOKUP(R11,'Team Ratings'!$E$3:$F$22,2,FALSE),if(EXACT(R11,lower(R11)),$D11- VLOOKUP(R11,'Team Ratings'!$B$3:$D$22,3,FALSE)))))</f>
        <v>4</v>
      </c>
      <c r="S33" s="221">
        <f>if(S11="",10,if(isnumber(find("+",S11)),-10,if(EXACT(S11,upper(S11)),$C11- VLOOKUP(S11,'Team Ratings'!$E$3:$F$22,2,FALSE),if(EXACT(S11,lower(S11)),$D11- VLOOKUP(S11,'Team Ratings'!$B$3:$D$22,3,FALSE)))))</f>
        <v>-2</v>
      </c>
      <c r="T33" s="221">
        <f>if(T11="",10,if(isnumber(find("+",T11)),-10,if(EXACT(T11,upper(T11)),$C11- VLOOKUP(T11,'Team Ratings'!$E$3:$F$22,2,FALSE),if(EXACT(T11,lower(T11)),$D11- VLOOKUP(T11,'Team Ratings'!$B$3:$D$22,3,FALSE)))))</f>
        <v>2</v>
      </c>
      <c r="U33" s="221">
        <f>if(U11="",10,if(isnumber(find("+",U11)),-10,if(EXACT(U11,upper(U11)),$C11- VLOOKUP(U11,'Team Ratings'!$E$3:$F$22,2,FALSE),if(EXACT(U11,lower(U11)),$D11- VLOOKUP(U11,'Team Ratings'!$B$3:$D$22,3,FALSE)))))</f>
        <v>0</v>
      </c>
      <c r="V33" s="221">
        <f>if(V11="",10,if(isnumber(find("+",V11)),-10,if(EXACT(V11,upper(V11)),$C11- VLOOKUP(V11,'Team Ratings'!$E$3:$F$22,2,FALSE),if(EXACT(V11,lower(V11)),$D11- VLOOKUP(V11,'Team Ratings'!$B$3:$D$22,3,FALSE)))))</f>
        <v>-1</v>
      </c>
      <c r="W33" s="221">
        <f>if(W11="",10,if(isnumber(find("+",W11)),-10,if(EXACT(W11,upper(W11)),$C11- VLOOKUP(W11,'Team Ratings'!$E$3:$F$22,2,FALSE),if(EXACT(W11,lower(W11)),$D11- VLOOKUP(W11,'Team Ratings'!$B$3:$D$22,3,FALSE)))))</f>
        <v>4</v>
      </c>
      <c r="X33" s="221">
        <f>if(X11="",10,if(isnumber(find("+",X11)),-10,if(EXACT(X11,upper(X11)),$C11- VLOOKUP(X11,'Team Ratings'!$E$3:$F$22,2,FALSE),if(EXACT(X11,lower(X11)),$D11- VLOOKUP(X11,'Team Ratings'!$B$3:$D$22,3,FALSE)))))</f>
        <v>1</v>
      </c>
      <c r="Y33" s="221">
        <f>if(Y11="",10,if(isnumber(find("+",Y11)),-10,if(EXACT(Y11,upper(Y11)),$C11- VLOOKUP(Y11,'Team Ratings'!$E$3:$F$22,2,FALSE),if(EXACT(Y11,lower(Y11)),$D11- VLOOKUP(Y11,'Team Ratings'!$B$3:$D$22,3,FALSE)))))</f>
        <v>0</v>
      </c>
      <c r="Z33" s="221">
        <f>if(Z11="",10,if(isnumber(find("+",Z11)),-10,if(EXACT(Z11,upper(Z11)),$C11- VLOOKUP(Z11,'Team Ratings'!$E$3:$F$22,2,FALSE),if(EXACT(Z11,lower(Z11)),$D11- VLOOKUP(Z11,'Team Ratings'!$B$3:$D$22,3,FALSE)))))</f>
        <v>-3</v>
      </c>
      <c r="AA33" s="221">
        <f>if(AA11="",10,if(isnumber(find("+",AA11)),-10,if(EXACT(AA11,upper(AA11)),$C11- VLOOKUP(AA11,'Team Ratings'!$E$3:$F$22,2,FALSE),if(EXACT(AA11,lower(AA11)),$D11- VLOOKUP(AA11,'Team Ratings'!$B$3:$D$22,3,FALSE)))))</f>
        <v>-1</v>
      </c>
      <c r="AB33" s="221">
        <f>if(AB11="",10,if(isnumber(find("+",AB11)),-10,if(EXACT(AB11,upper(AB11)),$C11- VLOOKUP(AB11,'Team Ratings'!$E$3:$F$22,2,FALSE),if(EXACT(AB11,lower(AB11)),$D11- VLOOKUP(AB11,'Team Ratings'!$B$3:$D$22,3,FALSE)))))</f>
        <v>-2</v>
      </c>
      <c r="AC33" s="221">
        <f>if(AC11="",10,if(isnumber(find("+",AC11)),-10,if(EXACT(AC11,upper(AC11)),$C11- VLOOKUP(AC11,'Team Ratings'!$E$3:$F$22,2,FALSE),if(EXACT(AC11,lower(AC11)),$D11- VLOOKUP(AC11,'Team Ratings'!$B$3:$D$22,3,FALSE)))))</f>
        <v>-1</v>
      </c>
      <c r="AD33" s="221">
        <f>if(AD11="",10,if(isnumber(find("+",AD11)),-10,if(EXACT(AD11,upper(AD11)),$C11- VLOOKUP(AD11,'Team Ratings'!$E$3:$F$22,2,FALSE),if(EXACT(AD11,lower(AD11)),$D11- VLOOKUP(AD11,'Team Ratings'!$B$3:$D$22,3,FALSE)))))</f>
        <v>0</v>
      </c>
      <c r="AE33" s="221">
        <f>if(AE11="",10,if(isnumber(find("+",AE11)),-10,if(EXACT(AE11,upper(AE11)),$C11- VLOOKUP(AE11,'Team Ratings'!$E$3:$F$22,2,FALSE),if(EXACT(AE11,lower(AE11)),$D11- VLOOKUP(AE11,'Team Ratings'!$B$3:$D$22,3,FALSE)))))</f>
        <v>-1</v>
      </c>
      <c r="AF33" s="221">
        <f>if(AF11="",10,if(isnumber(find("+",AF11)),-10,if(EXACT(AF11,upper(AF11)),$C11- VLOOKUP(AF11,'Team Ratings'!$E$3:$F$22,2,FALSE),if(EXACT(AF11,lower(AF11)),$D11- VLOOKUP(AF11,'Team Ratings'!$B$3:$D$22,3,FALSE)))))</f>
        <v>-1</v>
      </c>
      <c r="AG33" s="221">
        <f>if(AG11="",10,if(isnumber(find("+",AG11)),-10,if(EXACT(AG11,upper(AG11)),$C11- VLOOKUP(AG11,'Team Ratings'!$E$3:$F$22,2,FALSE),if(EXACT(AG11,lower(AG11)),$D11- VLOOKUP(AG11,'Team Ratings'!$B$3:$D$22,3,FALSE)))))</f>
        <v>3</v>
      </c>
      <c r="AH33" s="221">
        <f>if(AH11="",10,if(isnumber(find("+",AH11)),-10,if(EXACT(AH11,upper(AH11)),$C11- VLOOKUP(AH11,'Team Ratings'!$E$3:$F$22,2,FALSE),if(EXACT(AH11,lower(AH11)),$D11- VLOOKUP(AH11,'Team Ratings'!$B$3:$D$22,3,FALSE)))))</f>
        <v>2</v>
      </c>
      <c r="AI33" s="221">
        <f>if(AI11="",10,if(isnumber(find("+",AI11)),-10,if(EXACT(AI11,upper(AI11)),$C11- VLOOKUP(AI11,'Team Ratings'!$E$3:$F$22,2,FALSE),if(EXACT(AI11,lower(AI11)),$D11- VLOOKUP(AI11,'Team Ratings'!$B$3:$D$22,3,FALSE)))))</f>
        <v>-2</v>
      </c>
      <c r="AJ33" s="221">
        <f>if(AJ11="",10,if(isnumber(find("+",AJ11)),-10,if(EXACT(AJ11,upper(AJ11)),$C11- VLOOKUP(AJ11,'Team Ratings'!$E$3:$F$22,2,FALSE),if(EXACT(AJ11,lower(AJ11)),$D11- VLOOKUP(AJ11,'Team Ratings'!$B$3:$D$22,3,FALSE)))))</f>
        <v>-2</v>
      </c>
      <c r="AK33" s="221">
        <f>if(AK11="",10,if(isnumber(find("+",AK11)),-10,if(EXACT(AK11,upper(AK11)),$C11- VLOOKUP(AK11,'Team Ratings'!$E$3:$F$22,2,FALSE),if(EXACT(AK11,lower(AK11)),$D11- VLOOKUP(AK11,'Team Ratings'!$B$3:$D$22,3,FALSE)))))</f>
        <v>1</v>
      </c>
      <c r="AL33" s="221">
        <f>if(AL11="",10,if(isnumber(find("+",AL11)),-10,if(EXACT(AL11,upper(AL11)),$C11- VLOOKUP(AL11,'Team Ratings'!$E$3:$F$22,2,FALSE),if(EXACT(AL11,lower(AL11)),$D11- VLOOKUP(AL11,'Team Ratings'!$B$3:$D$22,3,FALSE)))))</f>
        <v>1</v>
      </c>
      <c r="AM33" s="221">
        <f>if(AM11="",10,if(isnumber(find("+",AM11)),-10,if(EXACT(AM11,upper(AM11)),$C11- VLOOKUP(AM11,'Team Ratings'!$E$3:$F$22,2,FALSE),if(EXACT(AM11,lower(AM11)),$D11- VLOOKUP(AM11,'Team Ratings'!$B$3:$D$22,3,FALSE)))))</f>
        <v>-2</v>
      </c>
      <c r="AN33" s="221">
        <f>if(AN11="",10,if(isnumber(find("+",AN11)),-10,if(EXACT(AN11,upper(AN11)),$C11- VLOOKUP(AN11,'Team Ratings'!$E$3:$F$22,2,FALSE),if(EXACT(AN11,lower(AN11)),$D11- VLOOKUP(AN11,'Team Ratings'!$B$3:$D$22,3,FALSE)))))</f>
        <v>4</v>
      </c>
      <c r="AO33" s="221">
        <f>if(AO11="",10,if(isnumber(find("+",AO11)),-10,if(EXACT(AO11,upper(AO11)),$C11- VLOOKUP(AO11,'Team Ratings'!$E$3:$F$22,2,FALSE),if(EXACT(AO11,lower(AO11)),$D11- VLOOKUP(AO11,'Team Ratings'!$B$3:$D$22,3,FALSE)))))</f>
        <v>2</v>
      </c>
      <c r="AP33" s="221">
        <f>if(AP11="",10,if(isnumber(find("+",AP11)),-10,if(EXACT(AP11,upper(AP11)),$C11- VLOOKUP(AP11,'Team Ratings'!$E$3:$F$22,2,FALSE),if(EXACT(AP11,lower(AP11)),$D11- VLOOKUP(AP11,'Team Ratings'!$B$3:$D$22,3,FALSE)))))</f>
        <v>2</v>
      </c>
      <c r="AQ33" s="221">
        <f>if(AQ11="",10,if(isnumber(find("+",AQ11)),-10,if(EXACT(AQ11,upper(AQ11)),$C11- VLOOKUP(AQ11,'Team Ratings'!$E$3:$F$22,2,FALSE),if(EXACT(AQ11,lower(AQ11)),$D11- VLOOKUP(AQ11,'Team Ratings'!$B$3:$D$22,3,FALSE)))))</f>
        <v>-3</v>
      </c>
      <c r="AR33" s="221">
        <f>if(AR11="",10,if(isnumber(find("+",AR11)),-10,if(EXACT(AR11,upper(AR11)),$C11- VLOOKUP(AR11,'Team Ratings'!$E$3:$F$22,2,FALSE),if(EXACT(AR11,lower(AR11)),$D11- VLOOKUP(AR11,'Team Ratings'!$B$3:$D$22,3,FALSE)))))</f>
        <v>2</v>
      </c>
      <c r="AS33" s="209"/>
      <c r="AT33" s="198"/>
      <c r="AU33" s="198"/>
      <c r="AV33" s="198"/>
      <c r="AW33" s="198"/>
      <c r="AX33" s="198"/>
      <c r="AY33" s="198"/>
      <c r="AZ33" s="198"/>
      <c r="BA33" s="198"/>
      <c r="BB33" s="198"/>
      <c r="BC33" s="198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8"/>
      <c r="BU33" s="198"/>
      <c r="BV33" s="198"/>
      <c r="BW33" s="198"/>
      <c r="BX33" s="198"/>
      <c r="BY33" s="198"/>
      <c r="BZ33" s="198"/>
      <c r="CA33" s="198"/>
      <c r="CB33" s="198"/>
      <c r="CC33" s="198"/>
      <c r="CD33" s="198"/>
    </row>
    <row r="34" hidden="1">
      <c r="A34" s="199"/>
      <c r="B34" s="199"/>
      <c r="C34" s="228"/>
      <c r="D34" s="228"/>
      <c r="E34" s="230" t="str">
        <f t="shared" si="2"/>
        <v>LEE</v>
      </c>
      <c r="F34" s="220" t="s">
        <v>135</v>
      </c>
      <c r="G34" s="221">
        <f>if(G12="",10,if(isnumber(find("+",G12)),-10,if(EXACT(G12,upper(G12)),$C12- VLOOKUP(G12,'Team Ratings'!$E$3:$F$22,2,FALSE),if(EXACT(G12,lower(G12)),$D12- VLOOKUP(G12,'Team Ratings'!$B$3:$D$22,3,FALSE)))))</f>
        <v>3</v>
      </c>
      <c r="H34" s="221">
        <f>if(H12="",10,if(isnumber(find("+",H12)),-10,if(EXACT(H12,upper(H12)),$C12- VLOOKUP(H12,'Team Ratings'!$E$3:$F$22,2,FALSE),if(EXACT(H12,lower(H12)),$D12- VLOOKUP(H12,'Team Ratings'!$B$3:$D$22,3,FALSE)))))</f>
        <v>-1</v>
      </c>
      <c r="I34" s="221">
        <f>if(I12="",10,if(isnumber(find("+",I12)),-10,if(EXACT(I12,upper(I12)),$C12- VLOOKUP(I12,'Team Ratings'!$E$3:$F$22,2,FALSE),if(EXACT(I12,lower(I12)),$D12- VLOOKUP(I12,'Team Ratings'!$B$3:$D$22,3,FALSE)))))</f>
        <v>0</v>
      </c>
      <c r="J34" s="221">
        <f>if(J12="",10,if(isnumber(find("+",J12)),-10,if(EXACT(J12,upper(J12)),$C12- VLOOKUP(J12,'Team Ratings'!$E$3:$F$22,2,FALSE),if(EXACT(J12,lower(J12)),$D12- VLOOKUP(J12,'Team Ratings'!$B$3:$D$22,3,FALSE)))))</f>
        <v>2</v>
      </c>
      <c r="K34" s="221">
        <f>if(K12="",10,if(isnumber(find("+",K12)),-10,if(EXACT(K12,upper(K12)),$C12- VLOOKUP(K12,'Team Ratings'!$E$3:$F$22,2,FALSE),if(EXACT(K12,lower(K12)),$D12- VLOOKUP(K12,'Team Ratings'!$B$3:$D$22,3,FALSE)))))</f>
        <v>0</v>
      </c>
      <c r="L34" s="221">
        <f>if(L12="",10,if(isnumber(find("+",L12)),-10,if(EXACT(L12,upper(L12)),$C12- VLOOKUP(L12,'Team Ratings'!$E$3:$F$22,2,FALSE),if(EXACT(L12,lower(L12)),$D12- VLOOKUP(L12,'Team Ratings'!$B$3:$D$22,3,FALSE)))))</f>
        <v>-1</v>
      </c>
      <c r="M34" s="221">
        <f>if(M12="",10,if(isnumber(find("+",M12)),-10,if(EXACT(M12,upper(M12)),$C12- VLOOKUP(M12,'Team Ratings'!$E$3:$F$22,2,FALSE),if(EXACT(M12,lower(M12)),$D12- VLOOKUP(M12,'Team Ratings'!$B$3:$D$22,3,FALSE)))))</f>
        <v>-3</v>
      </c>
      <c r="N34" s="221">
        <f>if(N12="",10,if(isnumber(find("+",N12)),-10,if(EXACT(N12,upper(N12)),$C12- VLOOKUP(N12,'Team Ratings'!$E$3:$F$22,2,FALSE),if(EXACT(N12,lower(N12)),$D12- VLOOKUP(N12,'Team Ratings'!$B$3:$D$22,3,FALSE)))))</f>
        <v>-1</v>
      </c>
      <c r="O34" s="221">
        <f>if(O12="",10,if(isnumber(find("+",O12)),-10,if(EXACT(O12,upper(O12)),$C12- VLOOKUP(O12,'Team Ratings'!$E$3:$F$22,2,FALSE),if(EXACT(O12,lower(O12)),$D12- VLOOKUP(O12,'Team Ratings'!$B$3:$D$22,3,FALSE)))))</f>
        <v>-2</v>
      </c>
      <c r="P34" s="221">
        <f>if(P12="",10,if(isnumber(find("+",P12)),-10,if(EXACT(P12,upper(P12)),$C12- VLOOKUP(P12,'Team Ratings'!$E$3:$F$22,2,FALSE),if(EXACT(P12,lower(P12)),$D12- VLOOKUP(P12,'Team Ratings'!$B$3:$D$22,3,FALSE)))))</f>
        <v>-2</v>
      </c>
      <c r="Q34" s="221">
        <f>if(Q12="",10,if(isnumber(find("+",Q12)),-10,if(EXACT(Q12,upper(Q12)),$C12- VLOOKUP(Q12,'Team Ratings'!$E$3:$F$22,2,FALSE),if(EXACT(Q12,lower(Q12)),$D12- VLOOKUP(Q12,'Team Ratings'!$B$3:$D$22,3,FALSE)))))</f>
        <v>1</v>
      </c>
      <c r="R34" s="221">
        <f>if(R12="",10,if(isnumber(find("+",R12)),-10,if(EXACT(R12,upper(R12)),$C12- VLOOKUP(R12,'Team Ratings'!$E$3:$F$22,2,FALSE),if(EXACT(R12,lower(R12)),$D12- VLOOKUP(R12,'Team Ratings'!$B$3:$D$22,3,FALSE)))))</f>
        <v>2</v>
      </c>
      <c r="S34" s="221">
        <f>if(S12="",10,if(isnumber(find("+",S12)),-10,if(EXACT(S12,upper(S12)),$C12- VLOOKUP(S12,'Team Ratings'!$E$3:$F$22,2,FALSE),if(EXACT(S12,lower(S12)),$D12- VLOOKUP(S12,'Team Ratings'!$B$3:$D$22,3,FALSE)))))</f>
        <v>0</v>
      </c>
      <c r="T34" s="221">
        <f>if(T12="",10,if(isnumber(find("+",T12)),-10,if(EXACT(T12,upper(T12)),$C12- VLOOKUP(T12,'Team Ratings'!$E$3:$F$22,2,FALSE),if(EXACT(T12,lower(T12)),$D12- VLOOKUP(T12,'Team Ratings'!$B$3:$D$22,3,FALSE)))))</f>
        <v>-2</v>
      </c>
      <c r="U34" s="221">
        <f>if(U12="",10,if(isnumber(find("+",U12)),-10,if(EXACT(U12,upper(U12)),$C12- VLOOKUP(U12,'Team Ratings'!$E$3:$F$22,2,FALSE),if(EXACT(U12,lower(U12)),$D12- VLOOKUP(U12,'Team Ratings'!$B$3:$D$22,3,FALSE)))))</f>
        <v>-3</v>
      </c>
      <c r="V34" s="221">
        <f>if(V12="",10,if(isnumber(find("+",V12)),-10,if(EXACT(V12,upper(V12)),$C12- VLOOKUP(V12,'Team Ratings'!$E$3:$F$22,2,FALSE),if(EXACT(V12,lower(V12)),$D12- VLOOKUP(V12,'Team Ratings'!$B$3:$D$22,3,FALSE)))))</f>
        <v>4</v>
      </c>
      <c r="W34" s="221">
        <f>if(W12="",10,if(isnumber(find("+",W12)),-10,if(EXACT(W12,upper(W12)),$C12- VLOOKUP(W12,'Team Ratings'!$E$3:$F$22,2,FALSE),if(EXACT(W12,lower(W12)),$D12- VLOOKUP(W12,'Team Ratings'!$B$3:$D$22,3,FALSE)))))</f>
        <v>4</v>
      </c>
      <c r="X34" s="221">
        <f>if(X12="",10,if(isnumber(find("+",X12)),-10,if(EXACT(X12,upper(X12)),$C12- VLOOKUP(X12,'Team Ratings'!$E$3:$F$22,2,FALSE),if(EXACT(X12,lower(X12)),$D12- VLOOKUP(X12,'Team Ratings'!$B$3:$D$22,3,FALSE)))))</f>
        <v>0</v>
      </c>
      <c r="Y34" s="221">
        <f>if(Y12="",10,if(isnumber(find("+",Y12)),-10,if(EXACT(Y12,upper(Y12)),$C12- VLOOKUP(Y12,'Team Ratings'!$E$3:$F$22,2,FALSE),if(EXACT(Y12,lower(Y12)),$D12- VLOOKUP(Y12,'Team Ratings'!$B$3:$D$22,3,FALSE)))))</f>
        <v>4</v>
      </c>
      <c r="Z34" s="221">
        <f>if(Z12="",10,if(isnumber(find("+",Z12)),-10,if(EXACT(Z12,upper(Z12)),$C12- VLOOKUP(Z12,'Team Ratings'!$E$3:$F$22,2,FALSE),if(EXACT(Z12,lower(Z12)),$D12- VLOOKUP(Z12,'Team Ratings'!$B$3:$D$22,3,FALSE)))))</f>
        <v>-1</v>
      </c>
      <c r="AA34" s="221">
        <f>if(AA12="",10,if(isnumber(find("+",AA12)),-10,if(EXACT(AA12,upper(AA12)),$C12- VLOOKUP(AA12,'Team Ratings'!$E$3:$F$22,2,FALSE),if(EXACT(AA12,lower(AA12)),$D12- VLOOKUP(AA12,'Team Ratings'!$B$3:$D$22,3,FALSE)))))</f>
        <v>-3</v>
      </c>
      <c r="AB34" s="221">
        <f>if(AB12="",10,if(isnumber(find("+",AB12)),-10,if(EXACT(AB12,upper(AB12)),$C12- VLOOKUP(AB12,'Team Ratings'!$E$3:$F$22,2,FALSE),if(EXACT(AB12,lower(AB12)),$D12- VLOOKUP(AB12,'Team Ratings'!$B$3:$D$22,3,FALSE)))))</f>
        <v>1</v>
      </c>
      <c r="AC34" s="221">
        <f>if(AC12="",10,if(isnumber(find("+",AC12)),-10,if(EXACT(AC12,upper(AC12)),$C12- VLOOKUP(AC12,'Team Ratings'!$E$3:$F$22,2,FALSE),if(EXACT(AC12,lower(AC12)),$D12- VLOOKUP(AC12,'Team Ratings'!$B$3:$D$22,3,FALSE)))))</f>
        <v>-3</v>
      </c>
      <c r="AD34" s="221">
        <f>if(AD12="",10,if(isnumber(find("+",AD12)),-10,if(EXACT(AD12,upper(AD12)),$C12- VLOOKUP(AD12,'Team Ratings'!$E$3:$F$22,2,FALSE),if(EXACT(AD12,lower(AD12)),$D12- VLOOKUP(AD12,'Team Ratings'!$B$3:$D$22,3,FALSE)))))</f>
        <v>0</v>
      </c>
      <c r="AE34" s="221">
        <f>if(AE12="",10,if(isnumber(find("+",AE12)),-10,if(EXACT(AE12,upper(AE12)),$C12- VLOOKUP(AE12,'Team Ratings'!$E$3:$F$22,2,FALSE),if(EXACT(AE12,lower(AE12)),$D12- VLOOKUP(AE12,'Team Ratings'!$B$3:$D$22,3,FALSE)))))</f>
        <v>1</v>
      </c>
      <c r="AF34" s="221">
        <f>if(AF12="",10,if(isnumber(find("+",AF12)),-10,if(EXACT(AF12,upper(AF12)),$C12- VLOOKUP(AF12,'Team Ratings'!$E$3:$F$22,2,FALSE),if(EXACT(AF12,lower(AF12)),$D12- VLOOKUP(AF12,'Team Ratings'!$B$3:$D$22,3,FALSE)))))</f>
        <v>1</v>
      </c>
      <c r="AG34" s="221">
        <f>if(AG12="",10,if(isnumber(find("+",AG12)),-10,if(EXACT(AG12,upper(AG12)),$C12- VLOOKUP(AG12,'Team Ratings'!$E$3:$F$22,2,FALSE),if(EXACT(AG12,lower(AG12)),$D12- VLOOKUP(AG12,'Team Ratings'!$B$3:$D$22,3,FALSE)))))</f>
        <v>0</v>
      </c>
      <c r="AH34" s="221">
        <f>if(AH12="",10,if(isnumber(find("+",AH12)),-10,if(EXACT(AH12,upper(AH12)),$C12- VLOOKUP(AH12,'Team Ratings'!$E$3:$F$22,2,FALSE),if(EXACT(AH12,lower(AH12)),$D12- VLOOKUP(AH12,'Team Ratings'!$B$3:$D$22,3,FALSE)))))</f>
        <v>2</v>
      </c>
      <c r="AI34" s="221">
        <f>if(AI12="",10,if(isnumber(find("+",AI12)),-10,if(EXACT(AI12,upper(AI12)),$C12- VLOOKUP(AI12,'Team Ratings'!$E$3:$F$22,2,FALSE),if(EXACT(AI12,lower(AI12)),$D12- VLOOKUP(AI12,'Team Ratings'!$B$3:$D$22,3,FALSE)))))</f>
        <v>-3</v>
      </c>
      <c r="AJ34" s="221">
        <f>if(AJ12="",10,if(isnumber(find("+",AJ12)),-10,if(EXACT(AJ12,upper(AJ12)),$C12- VLOOKUP(AJ12,'Team Ratings'!$E$3:$F$22,2,FALSE),if(EXACT(AJ12,lower(AJ12)),$D12- VLOOKUP(AJ12,'Team Ratings'!$B$3:$D$22,3,FALSE)))))</f>
        <v>0</v>
      </c>
      <c r="AK34" s="221">
        <f>if(AK12="",10,if(isnumber(find("+",AK12)),-10,if(EXACT(AK12,upper(AK12)),$C12- VLOOKUP(AK12,'Team Ratings'!$E$3:$F$22,2,FALSE),if(EXACT(AK12,lower(AK12)),$D12- VLOOKUP(AK12,'Team Ratings'!$B$3:$D$22,3,FALSE)))))</f>
        <v>-1</v>
      </c>
      <c r="AL34" s="221">
        <f>if(AL12="",10,if(isnumber(find("+",AL12)),-10,if(EXACT(AL12,upper(AL12)),$C12- VLOOKUP(AL12,'Team Ratings'!$E$3:$F$22,2,FALSE),if(EXACT(AL12,lower(AL12)),$D12- VLOOKUP(AL12,'Team Ratings'!$B$3:$D$22,3,FALSE)))))</f>
        <v>-2</v>
      </c>
      <c r="AM34" s="221">
        <f>if(AM12="",10,if(isnumber(find("+",AM12)),-10,if(EXACT(AM12,upper(AM12)),$C12- VLOOKUP(AM12,'Team Ratings'!$E$3:$F$22,2,FALSE),if(EXACT(AM12,lower(AM12)),$D12- VLOOKUP(AM12,'Team Ratings'!$B$3:$D$22,3,FALSE)))))</f>
        <v>2</v>
      </c>
      <c r="AN34" s="221">
        <f>if(AN12="",10,if(isnumber(find("+",AN12)),-10,if(EXACT(AN12,upper(AN12)),$C12- VLOOKUP(AN12,'Team Ratings'!$E$3:$F$22,2,FALSE),if(EXACT(AN12,lower(AN12)),$D12- VLOOKUP(AN12,'Team Ratings'!$B$3:$D$22,3,FALSE)))))</f>
        <v>-1</v>
      </c>
      <c r="AO34" s="221">
        <f>if(AO12="",10,if(isnumber(find("+",AO12)),-10,if(EXACT(AO12,upper(AO12)),$C12- VLOOKUP(AO12,'Team Ratings'!$E$3:$F$22,2,FALSE),if(EXACT(AO12,lower(AO12)),$D12- VLOOKUP(AO12,'Team Ratings'!$B$3:$D$22,3,FALSE)))))</f>
        <v>3</v>
      </c>
      <c r="AP34" s="221">
        <f>if(AP12="",10,if(isnumber(find("+",AP12)),-10,if(EXACT(AP12,upper(AP12)),$C12- VLOOKUP(AP12,'Team Ratings'!$E$3:$F$22,2,FALSE),if(EXACT(AP12,lower(AP12)),$D12- VLOOKUP(AP12,'Team Ratings'!$B$3:$D$22,3,FALSE)))))</f>
        <v>2</v>
      </c>
      <c r="AQ34" s="221">
        <f>if(AQ12="",10,if(isnumber(find("+",AQ12)),-10,if(EXACT(AQ12,upper(AQ12)),$C12- VLOOKUP(AQ12,'Team Ratings'!$E$3:$F$22,2,FALSE),if(EXACT(AQ12,lower(AQ12)),$D12- VLOOKUP(AQ12,'Team Ratings'!$B$3:$D$22,3,FALSE)))))</f>
        <v>-1</v>
      </c>
      <c r="AR34" s="221">
        <f>if(AR12="",10,if(isnumber(find("+",AR12)),-10,if(EXACT(AR12,upper(AR12)),$C12- VLOOKUP(AR12,'Team Ratings'!$E$3:$F$22,2,FALSE),if(EXACT(AR12,lower(AR12)),$D12- VLOOKUP(AR12,'Team Ratings'!$B$3:$D$22,3,FALSE)))))</f>
        <v>-2</v>
      </c>
      <c r="AS34" s="209"/>
      <c r="AT34" s="198"/>
      <c r="AU34" s="198"/>
      <c r="AV34" s="198"/>
      <c r="AW34" s="198"/>
      <c r="AX34" s="198"/>
      <c r="AY34" s="198"/>
      <c r="AZ34" s="198"/>
      <c r="BA34" s="198"/>
      <c r="BB34" s="198"/>
      <c r="BC34" s="198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8"/>
      <c r="BU34" s="198"/>
      <c r="BV34" s="198"/>
      <c r="BW34" s="198"/>
      <c r="BX34" s="198"/>
      <c r="BY34" s="198"/>
      <c r="BZ34" s="198"/>
      <c r="CA34" s="198"/>
      <c r="CB34" s="198"/>
      <c r="CC34" s="198"/>
      <c r="CD34" s="198"/>
    </row>
    <row r="35" hidden="1">
      <c r="A35" s="199"/>
      <c r="B35" s="199"/>
      <c r="C35" s="228"/>
      <c r="D35" s="228"/>
      <c r="E35" s="230" t="str">
        <f t="shared" si="2"/>
        <v>WHU</v>
      </c>
      <c r="F35" s="220" t="s">
        <v>135</v>
      </c>
      <c r="G35" s="221">
        <f>if(G13="",10,if(isnumber(find("+",G13)),-10,if(EXACT(G13,upper(G13)),$C13- VLOOKUP(G13,'Team Ratings'!$E$3:$F$22,2,FALSE),if(EXACT(G13,lower(G13)),$D13- VLOOKUP(G13,'Team Ratings'!$B$3:$D$22,3,FALSE)))))</f>
        <v>0</v>
      </c>
      <c r="H35" s="221">
        <f>if(H13="",10,if(isnumber(find("+",H13)),-10,if(EXACT(H13,upper(H13)),$C13- VLOOKUP(H13,'Team Ratings'!$E$3:$F$22,2,FALSE),if(EXACT(H13,lower(H13)),$D13- VLOOKUP(H13,'Team Ratings'!$B$3:$D$22,3,FALSE)))))</f>
        <v>1</v>
      </c>
      <c r="I35" s="221">
        <f>if(I13="",10,if(isnumber(find("+",I13)),-10,if(EXACT(I13,upper(I13)),$C13- VLOOKUP(I13,'Team Ratings'!$E$3:$F$22,2,FALSE),if(EXACT(I13,lower(I13)),$D13- VLOOKUP(I13,'Team Ratings'!$B$3:$D$22,3,FALSE)))))</f>
        <v>-2</v>
      </c>
      <c r="J35" s="221">
        <f>if(J13="",10,if(isnumber(find("+",J13)),-10,if(EXACT(J13,upper(J13)),$C13- VLOOKUP(J13,'Team Ratings'!$E$3:$F$22,2,FALSE),if(EXACT(J13,lower(J13)),$D13- VLOOKUP(J13,'Team Ratings'!$B$3:$D$22,3,FALSE)))))</f>
        <v>-1</v>
      </c>
      <c r="K35" s="221">
        <f>if(K13="",10,if(isnumber(find("+",K13)),-10,if(EXACT(K13,upper(K13)),$C13- VLOOKUP(K13,'Team Ratings'!$E$3:$F$22,2,FALSE),if(EXACT(K13,lower(K13)),$D13- VLOOKUP(K13,'Team Ratings'!$B$3:$D$22,3,FALSE)))))</f>
        <v>1</v>
      </c>
      <c r="L35" s="221">
        <f>if(L13="",10,if(isnumber(find("+",L13)),-10,if(EXACT(L13,upper(L13)),$C13- VLOOKUP(L13,'Team Ratings'!$E$3:$F$22,2,FALSE),if(EXACT(L13,lower(L13)),$D13- VLOOKUP(L13,'Team Ratings'!$B$3:$D$22,3,FALSE)))))</f>
        <v>1</v>
      </c>
      <c r="M35" s="221">
        <f>if(M13="",10,if(isnumber(find("+",M13)),-10,if(EXACT(M13,upper(M13)),$C13- VLOOKUP(M13,'Team Ratings'!$E$3:$F$22,2,FALSE),if(EXACT(M13,lower(M13)),$D13- VLOOKUP(M13,'Team Ratings'!$B$3:$D$22,3,FALSE)))))</f>
        <v>-3</v>
      </c>
      <c r="N35" s="221">
        <f>if(N13="",10,if(isnumber(find("+",N13)),-10,if(EXACT(N13,upper(N13)),$C13- VLOOKUP(N13,'Team Ratings'!$E$3:$F$22,2,FALSE),if(EXACT(N13,lower(N13)),$D13- VLOOKUP(N13,'Team Ratings'!$B$3:$D$22,3,FALSE)))))</f>
        <v>1</v>
      </c>
      <c r="O35" s="221">
        <f>if(O13="",10,if(isnumber(find("+",O13)),-10,if(EXACT(O13,upper(O13)),$C13- VLOOKUP(O13,'Team Ratings'!$E$3:$F$22,2,FALSE),if(EXACT(O13,lower(O13)),$D13- VLOOKUP(O13,'Team Ratings'!$B$3:$D$22,3,FALSE)))))</f>
        <v>0</v>
      </c>
      <c r="P35" s="221">
        <f>if(P13="",10,if(isnumber(find("+",P13)),-10,if(EXACT(P13,upper(P13)),$C13- VLOOKUP(P13,'Team Ratings'!$E$3:$F$22,2,FALSE),if(EXACT(P13,lower(P13)),$D13- VLOOKUP(P13,'Team Ratings'!$B$3:$D$22,3,FALSE)))))</f>
        <v>0</v>
      </c>
      <c r="Q35" s="221">
        <f>if(Q13="",10,if(isnumber(find("+",Q13)),-10,if(EXACT(Q13,upper(Q13)),$C13- VLOOKUP(Q13,'Team Ratings'!$E$3:$F$22,2,FALSE),if(EXACT(Q13,lower(Q13)),$D13- VLOOKUP(Q13,'Team Ratings'!$B$3:$D$22,3,FALSE)))))</f>
        <v>2</v>
      </c>
      <c r="R35" s="221">
        <f>if(R13="",10,if(isnumber(find("+",R13)),-10,if(EXACT(R13,upper(R13)),$C13- VLOOKUP(R13,'Team Ratings'!$E$3:$F$22,2,FALSE),if(EXACT(R13,lower(R13)),$D13- VLOOKUP(R13,'Team Ratings'!$B$3:$D$22,3,FALSE)))))</f>
        <v>0</v>
      </c>
      <c r="S35" s="221">
        <f>if(S13="",10,if(isnumber(find("+",S13)),-10,if(EXACT(S13,upper(S13)),$C13- VLOOKUP(S13,'Team Ratings'!$E$3:$F$22,2,FALSE),if(EXACT(S13,lower(S13)),$D13- VLOOKUP(S13,'Team Ratings'!$B$3:$D$22,3,FALSE)))))</f>
        <v>4</v>
      </c>
      <c r="T35" s="221">
        <f>if(T13="",10,if(isnumber(find("+",T13)),-10,if(EXACT(T13,upper(T13)),$C13- VLOOKUP(T13,'Team Ratings'!$E$3:$F$22,2,FALSE),if(EXACT(T13,lower(T13)),$D13- VLOOKUP(T13,'Team Ratings'!$B$3:$D$22,3,FALSE)))))</f>
        <v>-1</v>
      </c>
      <c r="U35" s="221">
        <f>if(U13="",10,if(isnumber(find("+",U13)),-10,if(EXACT(U13,upper(U13)),$C13- VLOOKUP(U13,'Team Ratings'!$E$3:$F$22,2,FALSE),if(EXACT(U13,lower(U13)),$D13- VLOOKUP(U13,'Team Ratings'!$B$3:$D$22,3,FALSE)))))</f>
        <v>2</v>
      </c>
      <c r="V35" s="221">
        <f>if(V13="",10,if(isnumber(find("+",V13)),-10,if(EXACT(V13,upper(V13)),$C13- VLOOKUP(V13,'Team Ratings'!$E$3:$F$22,2,FALSE),if(EXACT(V13,lower(V13)),$D13- VLOOKUP(V13,'Team Ratings'!$B$3:$D$22,3,FALSE)))))</f>
        <v>0</v>
      </c>
      <c r="W35" s="221">
        <f>if(W13="",10,if(isnumber(find("+",W13)),-10,if(EXACT(W13,upper(W13)),$C13- VLOOKUP(W13,'Team Ratings'!$E$3:$F$22,2,FALSE),if(EXACT(W13,lower(W13)),$D13- VLOOKUP(W13,'Team Ratings'!$B$3:$D$22,3,FALSE)))))</f>
        <v>2</v>
      </c>
      <c r="X35" s="221">
        <f>if(X13="",10,if(isnumber(find("+",X13)),-10,if(EXACT(X13,upper(X13)),$C13- VLOOKUP(X13,'Team Ratings'!$E$3:$F$22,2,FALSE),if(EXACT(X13,lower(X13)),$D13- VLOOKUP(X13,'Team Ratings'!$B$3:$D$22,3,FALSE)))))</f>
        <v>-3</v>
      </c>
      <c r="Y35" s="221">
        <f>if(Y13="",10,if(isnumber(find("+",Y13)),-10,if(EXACT(Y13,upper(Y13)),$C13- VLOOKUP(Y13,'Team Ratings'!$E$3:$F$22,2,FALSE),if(EXACT(Y13,lower(Y13)),$D13- VLOOKUP(Y13,'Team Ratings'!$B$3:$D$22,3,FALSE)))))</f>
        <v>-1</v>
      </c>
      <c r="Z35" s="221">
        <f>if(Z13="",10,if(isnumber(find("+",Z13)),-10,if(EXACT(Z13,upper(Z13)),$C13- VLOOKUP(Z13,'Team Ratings'!$E$3:$F$22,2,FALSE),if(EXACT(Z13,lower(Z13)),$D13- VLOOKUP(Z13,'Team Ratings'!$B$3:$D$22,3,FALSE)))))</f>
        <v>-2</v>
      </c>
      <c r="AA35" s="221">
        <f>if(AA13="",10,if(isnumber(find("+",AA13)),-10,if(EXACT(AA13,upper(AA13)),$C13- VLOOKUP(AA13,'Team Ratings'!$E$3:$F$22,2,FALSE),if(EXACT(AA13,lower(AA13)),$D13- VLOOKUP(AA13,'Team Ratings'!$B$3:$D$22,3,FALSE)))))</f>
        <v>-1</v>
      </c>
      <c r="AB35" s="221">
        <f>if(AB13="",10,if(isnumber(find("+",AB13)),-10,if(EXACT(AB13,upper(AB13)),$C13- VLOOKUP(AB13,'Team Ratings'!$E$3:$F$22,2,FALSE),if(EXACT(AB13,lower(AB13)),$D13- VLOOKUP(AB13,'Team Ratings'!$B$3:$D$22,3,FALSE)))))</f>
        <v>-1</v>
      </c>
      <c r="AC35" s="221">
        <f>if(AC13="",10,if(isnumber(find("+",AC13)),-10,if(EXACT(AC13,upper(AC13)),$C13- VLOOKUP(AC13,'Team Ratings'!$E$3:$F$22,2,FALSE),if(EXACT(AC13,lower(AC13)),$D13- VLOOKUP(AC13,'Team Ratings'!$B$3:$D$22,3,FALSE)))))</f>
        <v>3</v>
      </c>
      <c r="AD35" s="221">
        <f>if(AD13="",10,if(isnumber(find("+",AD13)),-10,if(EXACT(AD13,upper(AD13)),$C13- VLOOKUP(AD13,'Team Ratings'!$E$3:$F$22,2,FALSE),if(EXACT(AD13,lower(AD13)),$D13- VLOOKUP(AD13,'Team Ratings'!$B$3:$D$22,3,FALSE)))))</f>
        <v>-3</v>
      </c>
      <c r="AE35" s="221">
        <f>if(AE13="",10,if(isnumber(find("+",AE13)),-10,if(EXACT(AE13,upper(AE13)),$C13- VLOOKUP(AE13,'Team Ratings'!$E$3:$F$22,2,FALSE),if(EXACT(AE13,lower(AE13)),$D13- VLOOKUP(AE13,'Team Ratings'!$B$3:$D$22,3,FALSE)))))</f>
        <v>2</v>
      </c>
      <c r="AF35" s="221">
        <f>if(AF13="",10,if(isnumber(find("+",AF13)),-10,if(EXACT(AF13,upper(AF13)),$C13- VLOOKUP(AF13,'Team Ratings'!$E$3:$F$22,2,FALSE),if(EXACT(AF13,lower(AF13)),$D13- VLOOKUP(AF13,'Team Ratings'!$B$3:$D$22,3,FALSE)))))</f>
        <v>-3</v>
      </c>
      <c r="AG35" s="221">
        <f>if(AG13="",10,if(isnumber(find("+",AG13)),-10,if(EXACT(AG13,upper(AG13)),$C13- VLOOKUP(AG13,'Team Ratings'!$E$3:$F$22,2,FALSE),if(EXACT(AG13,lower(AG13)),$D13- VLOOKUP(AG13,'Team Ratings'!$B$3:$D$22,3,FALSE)))))</f>
        <v>-2</v>
      </c>
      <c r="AH35" s="221">
        <f>if(AH13="",10,if(isnumber(find("+",AH13)),-10,if(EXACT(AH13,upper(AH13)),$C13- VLOOKUP(AH13,'Team Ratings'!$E$3:$F$22,2,FALSE),if(EXACT(AH13,lower(AH13)),$D13- VLOOKUP(AH13,'Team Ratings'!$B$3:$D$22,3,FALSE)))))</f>
        <v>4</v>
      </c>
      <c r="AI35" s="221">
        <f>if(AI13="",10,if(isnumber(find("+",AI13)),-10,if(EXACT(AI13,upper(AI13)),$C13- VLOOKUP(AI13,'Team Ratings'!$E$3:$F$22,2,FALSE),if(EXACT(AI13,lower(AI13)),$D13- VLOOKUP(AI13,'Team Ratings'!$B$3:$D$22,3,FALSE)))))</f>
        <v>-1</v>
      </c>
      <c r="AJ35" s="221">
        <f>if(AJ13="",10,if(isnumber(find("+",AJ13)),-10,if(EXACT(AJ13,upper(AJ13)),$C13- VLOOKUP(AJ13,'Team Ratings'!$E$3:$F$22,2,FALSE),if(EXACT(AJ13,lower(AJ13)),$D13- VLOOKUP(AJ13,'Team Ratings'!$B$3:$D$22,3,FALSE)))))</f>
        <v>2</v>
      </c>
      <c r="AK35" s="221">
        <f>if(AK13="",10,if(isnumber(find("+",AK13)),-10,if(EXACT(AK13,upper(AK13)),$C13- VLOOKUP(AK13,'Team Ratings'!$E$3:$F$22,2,FALSE),if(EXACT(AK13,lower(AK13)),$D13- VLOOKUP(AK13,'Team Ratings'!$B$3:$D$22,3,FALSE)))))</f>
        <v>-1</v>
      </c>
      <c r="AL35" s="221">
        <f>if(AL13="",10,if(isnumber(find("+",AL13)),-10,if(EXACT(AL13,upper(AL13)),$C13- VLOOKUP(AL13,'Team Ratings'!$E$3:$F$22,2,FALSE),if(EXACT(AL13,lower(AL13)),$D13- VLOOKUP(AL13,'Team Ratings'!$B$3:$D$22,3,FALSE)))))</f>
        <v>-2</v>
      </c>
      <c r="AM35" s="221">
        <f>if(AM13="",10,if(isnumber(find("+",AM13)),-10,if(EXACT(AM13,upper(AM13)),$C13- VLOOKUP(AM13,'Team Ratings'!$E$3:$F$22,2,FALSE),if(EXACT(AM13,lower(AM13)),$D13- VLOOKUP(AM13,'Team Ratings'!$B$3:$D$22,3,FALSE)))))</f>
        <v>-3</v>
      </c>
      <c r="AN35" s="221">
        <f>if(AN13="",10,if(isnumber(find("+",AN13)),-10,if(EXACT(AN13,upper(AN13)),$C13- VLOOKUP(AN13,'Team Ratings'!$E$3:$F$22,2,FALSE),if(EXACT(AN13,lower(AN13)),$D13- VLOOKUP(AN13,'Team Ratings'!$B$3:$D$22,3,FALSE)))))</f>
        <v>4</v>
      </c>
      <c r="AO35" s="221">
        <f>if(AO13="",10,if(isnumber(find("+",AO13)),-10,if(EXACT(AO13,upper(AO13)),$C13- VLOOKUP(AO13,'Team Ratings'!$E$3:$F$22,2,FALSE),if(EXACT(AO13,lower(AO13)),$D13- VLOOKUP(AO13,'Team Ratings'!$B$3:$D$22,3,FALSE)))))</f>
        <v>0</v>
      </c>
      <c r="AP35" s="221">
        <f>if(AP13="",10,if(isnumber(find("+",AP13)),-10,if(EXACT(AP13,upper(AP13)),$C13- VLOOKUP(AP13,'Team Ratings'!$E$3:$F$22,2,FALSE),if(EXACT(AP13,lower(AP13)),$D13- VLOOKUP(AP13,'Team Ratings'!$B$3:$D$22,3,FALSE)))))</f>
        <v>-2</v>
      </c>
      <c r="AQ35" s="221">
        <f>if(AQ13="",10,if(isnumber(find("+",AQ13)),-10,if(EXACT(AQ13,upper(AQ13)),$C13- VLOOKUP(AQ13,'Team Ratings'!$E$3:$F$22,2,FALSE),if(EXACT(AQ13,lower(AQ13)),$D13- VLOOKUP(AQ13,'Team Ratings'!$B$3:$D$22,3,FALSE)))))</f>
        <v>3</v>
      </c>
      <c r="AR35" s="221">
        <f>if(AR13="",10,if(isnumber(find("+",AR13)),-10,if(EXACT(AR13,upper(AR13)),$C13- VLOOKUP(AR13,'Team Ratings'!$E$3:$F$22,2,FALSE),if(EXACT(AR13,lower(AR13)),$D13- VLOOKUP(AR13,'Team Ratings'!$B$3:$D$22,3,FALSE)))))</f>
        <v>0</v>
      </c>
      <c r="AS35" s="209"/>
      <c r="AT35" s="198"/>
      <c r="AU35" s="198"/>
      <c r="AV35" s="198"/>
      <c r="AW35" s="198"/>
      <c r="AX35" s="198"/>
      <c r="AY35" s="198"/>
      <c r="AZ35" s="198"/>
      <c r="BA35" s="198"/>
      <c r="BB35" s="198"/>
      <c r="BC35" s="198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8"/>
      <c r="BU35" s="198"/>
      <c r="BV35" s="198"/>
      <c r="BW35" s="198"/>
      <c r="BX35" s="198"/>
      <c r="BY35" s="198"/>
      <c r="BZ35" s="198"/>
      <c r="CA35" s="198"/>
      <c r="CB35" s="198"/>
      <c r="CC35" s="198"/>
      <c r="CD35" s="198"/>
    </row>
    <row r="36" hidden="1">
      <c r="A36" s="199"/>
      <c r="B36" s="199"/>
      <c r="C36" s="228"/>
      <c r="D36" s="228"/>
      <c r="E36" s="230" t="str">
        <f t="shared" si="2"/>
        <v>AVL</v>
      </c>
      <c r="F36" s="220" t="s">
        <v>135</v>
      </c>
      <c r="G36" s="221">
        <f>if(G14="",10,if(isnumber(find("+",G14)),-10,if(EXACT(G14,upper(G14)),$C14- VLOOKUP(G14,'Team Ratings'!$E$3:$F$22,2,FALSE),if(EXACT(G14,lower(G14)),$D14- VLOOKUP(G14,'Team Ratings'!$B$3:$D$22,3,FALSE)))))</f>
        <v>-2</v>
      </c>
      <c r="H36" s="221">
        <f>if(H14="",10,if(isnumber(find("+",H14)),-10,if(EXACT(H14,upper(H14)),$C14- VLOOKUP(H14,'Team Ratings'!$E$3:$F$22,2,FALSE),if(EXACT(H14,lower(H14)),$D14- VLOOKUP(H14,'Team Ratings'!$B$3:$D$22,3,FALSE)))))</f>
        <v>-2</v>
      </c>
      <c r="I36" s="221">
        <f>if(I14="",10,if(isnumber(find("+",I14)),-10,if(EXACT(I14,upper(I14)),$C14- VLOOKUP(I14,'Team Ratings'!$E$3:$F$22,2,FALSE),if(EXACT(I14,lower(I14)),$D14- VLOOKUP(I14,'Team Ratings'!$B$3:$D$22,3,FALSE)))))</f>
        <v>-2</v>
      </c>
      <c r="J36" s="221">
        <f>if(J14="",10,if(isnumber(find("+",J14)),-10,if(EXACT(J14,upper(J14)),$C14- VLOOKUP(J14,'Team Ratings'!$E$3:$F$22,2,FALSE),if(EXACT(J14,lower(J14)),$D14- VLOOKUP(J14,'Team Ratings'!$B$3:$D$22,3,FALSE)))))</f>
        <v>4</v>
      </c>
      <c r="K36" s="221">
        <f>if(K14="",10,if(isnumber(find("+",K14)),-10,if(EXACT(K14,upper(K14)),$C14- VLOOKUP(K14,'Team Ratings'!$E$3:$F$22,2,FALSE),if(EXACT(K14,lower(K14)),$D14- VLOOKUP(K14,'Team Ratings'!$B$3:$D$22,3,FALSE)))))</f>
        <v>0</v>
      </c>
      <c r="L36" s="221">
        <f>if(L14="",10,if(isnumber(find("+",L14)),-10,if(EXACT(L14,upper(L14)),$C14- VLOOKUP(L14,'Team Ratings'!$E$3:$F$22,2,FALSE),if(EXACT(L14,lower(L14)),$D14- VLOOKUP(L14,'Team Ratings'!$B$3:$D$22,3,FALSE)))))</f>
        <v>3</v>
      </c>
      <c r="M36" s="221">
        <f>if(M14="",10,if(isnumber(find("+",M14)),-10,if(EXACT(M14,upper(M14)),$C14- VLOOKUP(M14,'Team Ratings'!$E$3:$F$22,2,FALSE),if(EXACT(M14,lower(M14)),$D14- VLOOKUP(M14,'Team Ratings'!$B$3:$D$22,3,FALSE)))))</f>
        <v>2</v>
      </c>
      <c r="N36" s="221">
        <f>if(N14="",10,if(isnumber(find("+",N14)),-10,if(EXACT(N14,upper(N14)),$C14- VLOOKUP(N14,'Team Ratings'!$E$3:$F$22,2,FALSE),if(EXACT(N14,lower(N14)),$D14- VLOOKUP(N14,'Team Ratings'!$B$3:$D$22,3,FALSE)))))</f>
        <v>-1</v>
      </c>
      <c r="O36" s="221">
        <f>if(O14="",10,if(isnumber(find("+",O14)),-10,if(EXACT(O14,upper(O14)),$C14- VLOOKUP(O14,'Team Ratings'!$E$3:$F$22,2,FALSE),if(EXACT(O14,lower(O14)),$D14- VLOOKUP(O14,'Team Ratings'!$B$3:$D$22,3,FALSE)))))</f>
        <v>2</v>
      </c>
      <c r="P36" s="221">
        <f>if(P14="",10,if(isnumber(find("+",P14)),-10,if(EXACT(P14,upper(P14)),$C14- VLOOKUP(P14,'Team Ratings'!$E$3:$F$22,2,FALSE),if(EXACT(P14,lower(P14)),$D14- VLOOKUP(P14,'Team Ratings'!$B$3:$D$22,3,FALSE)))))</f>
        <v>0</v>
      </c>
      <c r="Q36" s="221">
        <f>if(Q14="",10,if(isnumber(find("+",Q14)),-10,if(EXACT(Q14,upper(Q14)),$C14- VLOOKUP(Q14,'Team Ratings'!$E$3:$F$22,2,FALSE),if(EXACT(Q14,lower(Q14)),$D14- VLOOKUP(Q14,'Team Ratings'!$B$3:$D$22,3,FALSE)))))</f>
        <v>-1</v>
      </c>
      <c r="R36" s="221">
        <f>if(R14="",10,if(isnumber(find("+",R14)),-10,if(EXACT(R14,upper(R14)),$C14- VLOOKUP(R14,'Team Ratings'!$E$3:$F$22,2,FALSE),if(EXACT(R14,lower(R14)),$D14- VLOOKUP(R14,'Team Ratings'!$B$3:$D$22,3,FALSE)))))</f>
        <v>0</v>
      </c>
      <c r="S36" s="221">
        <f>if(S14="",10,if(isnumber(find("+",S14)),-10,if(EXACT(S14,upper(S14)),$C14- VLOOKUP(S14,'Team Ratings'!$E$3:$F$22,2,FALSE),if(EXACT(S14,lower(S14)),$D14- VLOOKUP(S14,'Team Ratings'!$B$3:$D$22,3,FALSE)))))</f>
        <v>-1</v>
      </c>
      <c r="T36" s="221">
        <f>if(T14="",10,if(isnumber(find("+",T14)),-10,if(EXACT(T14,upper(T14)),$C14- VLOOKUP(T14,'Team Ratings'!$E$3:$F$22,2,FALSE),if(EXACT(T14,lower(T14)),$D14- VLOOKUP(T14,'Team Ratings'!$B$3:$D$22,3,FALSE)))))</f>
        <v>4</v>
      </c>
      <c r="U36" s="221">
        <f>if(U14="",10,if(isnumber(find("+",U14)),-10,if(EXACT(U14,upper(U14)),$C14- VLOOKUP(U14,'Team Ratings'!$E$3:$F$22,2,FALSE),if(EXACT(U14,lower(U14)),$D14- VLOOKUP(U14,'Team Ratings'!$B$3:$D$22,3,FALSE)))))</f>
        <v>2</v>
      </c>
      <c r="V36" s="221">
        <f>if(V14="",10,if(isnumber(find("+",V14)),-10,if(EXACT(V14,upper(V14)),$C14- VLOOKUP(V14,'Team Ratings'!$E$3:$F$22,2,FALSE),if(EXACT(V14,lower(V14)),$D14- VLOOKUP(V14,'Team Ratings'!$B$3:$D$22,3,FALSE)))))</f>
        <v>4</v>
      </c>
      <c r="W36" s="221">
        <f>if(W14="",10,if(isnumber(find("+",W14)),-10,if(EXACT(W14,upper(W14)),$C14- VLOOKUP(W14,'Team Ratings'!$E$3:$F$22,2,FALSE),if(EXACT(W14,lower(W14)),$D14- VLOOKUP(W14,'Team Ratings'!$B$3:$D$22,3,FALSE)))))</f>
        <v>-2</v>
      </c>
      <c r="X36" s="221">
        <f>if(X14="",10,if(isnumber(find("+",X14)),-10,if(EXACT(X14,upper(X14)),$C14- VLOOKUP(X14,'Team Ratings'!$E$3:$F$22,2,FALSE),if(EXACT(X14,lower(X14)),$D14- VLOOKUP(X14,'Team Ratings'!$B$3:$D$22,3,FALSE)))))</f>
        <v>-2</v>
      </c>
      <c r="Y36" s="221">
        <f>if(Y14="",10,if(isnumber(find("+",Y14)),-10,if(EXACT(Y14,upper(Y14)),$C14- VLOOKUP(Y14,'Team Ratings'!$E$3:$F$22,2,FALSE),if(EXACT(Y14,lower(Y14)),$D14- VLOOKUP(Y14,'Team Ratings'!$B$3:$D$22,3,FALSE)))))</f>
        <v>3</v>
      </c>
      <c r="Z36" s="221">
        <f>if(Z14="",10,if(isnumber(find("+",Z14)),-10,if(EXACT(Z14,upper(Z14)),$C14- VLOOKUP(Z14,'Team Ratings'!$E$3:$F$22,2,FALSE),if(EXACT(Z14,lower(Z14)),$D14- VLOOKUP(Z14,'Team Ratings'!$B$3:$D$22,3,FALSE)))))</f>
        <v>1</v>
      </c>
      <c r="AA36" s="221">
        <f>if(AA14="",10,if(isnumber(find("+",AA14)),-10,if(EXACT(AA14,upper(AA14)),$C14- VLOOKUP(AA14,'Team Ratings'!$E$3:$F$22,2,FALSE),if(EXACT(AA14,lower(AA14)),$D14- VLOOKUP(AA14,'Team Ratings'!$B$3:$D$22,3,FALSE)))))</f>
        <v>-2</v>
      </c>
      <c r="AB36" s="221">
        <f>if(AB14="",10,if(isnumber(find("+",AB14)),-10,if(EXACT(AB14,upper(AB14)),$C14- VLOOKUP(AB14,'Team Ratings'!$E$3:$F$22,2,FALSE),if(EXACT(AB14,lower(AB14)),$D14- VLOOKUP(AB14,'Team Ratings'!$B$3:$D$22,3,FALSE)))))</f>
        <v>2</v>
      </c>
      <c r="AC36" s="221">
        <f>if(AC14="",10,if(isnumber(find("+",AC14)),-10,if(EXACT(AC14,upper(AC14)),$C14- VLOOKUP(AC14,'Team Ratings'!$E$3:$F$22,2,FALSE),if(EXACT(AC14,lower(AC14)),$D14- VLOOKUP(AC14,'Team Ratings'!$B$3:$D$22,3,FALSE)))))</f>
        <v>1</v>
      </c>
      <c r="AD36" s="221">
        <f>if(AD14="",10,if(isnumber(find("+",AD14)),-10,if(EXACT(AD14,upper(AD14)),$C14- VLOOKUP(AD14,'Team Ratings'!$E$3:$F$22,2,FALSE),if(EXACT(AD14,lower(AD14)),$D14- VLOOKUP(AD14,'Team Ratings'!$B$3:$D$22,3,FALSE)))))</f>
        <v>0</v>
      </c>
      <c r="AE36" s="221">
        <f>if(AE14="",10,if(isnumber(find("+",AE14)),-10,if(EXACT(AE14,upper(AE14)),$C14- VLOOKUP(AE14,'Team Ratings'!$E$3:$F$22,2,FALSE),if(EXACT(AE14,lower(AE14)),$D14- VLOOKUP(AE14,'Team Ratings'!$B$3:$D$22,3,FALSE)))))</f>
        <v>0</v>
      </c>
      <c r="AF36" s="221">
        <f>if(AF14="",10,if(isnumber(find("+",AF14)),-10,if(EXACT(AF14,upper(AF14)),$C14- VLOOKUP(AF14,'Team Ratings'!$E$3:$F$22,2,FALSE),if(EXACT(AF14,lower(AF14)),$D14- VLOOKUP(AF14,'Team Ratings'!$B$3:$D$22,3,FALSE)))))</f>
        <v>-2</v>
      </c>
      <c r="AG36" s="221">
        <f>if(AG14="",10,if(isnumber(find("+",AG14)),-10,if(EXACT(AG14,upper(AG14)),$C14- VLOOKUP(AG14,'Team Ratings'!$E$3:$F$22,2,FALSE),if(EXACT(AG14,lower(AG14)),$D14- VLOOKUP(AG14,'Team Ratings'!$B$3:$D$22,3,FALSE)))))</f>
        <v>0</v>
      </c>
      <c r="AH36" s="221">
        <f>if(AH14="",10,if(isnumber(find("+",AH14)),-10,if(EXACT(AH14,upper(AH14)),$C14- VLOOKUP(AH14,'Team Ratings'!$E$3:$F$22,2,FALSE),if(EXACT(AH14,lower(AH14)),$D14- VLOOKUP(AH14,'Team Ratings'!$B$3:$D$22,3,FALSE)))))</f>
        <v>0</v>
      </c>
      <c r="AI36" s="221">
        <f>if(AI14="",10,if(isnumber(find("+",AI14)),-10,if(EXACT(AI14,upper(AI14)),$C14- VLOOKUP(AI14,'Team Ratings'!$E$3:$F$22,2,FALSE),if(EXACT(AI14,lower(AI14)),$D14- VLOOKUP(AI14,'Team Ratings'!$B$3:$D$22,3,FALSE)))))</f>
        <v>1</v>
      </c>
      <c r="AJ36" s="221">
        <f>if(AJ14="",10,if(isnumber(find("+",AJ14)),-10,if(EXACT(AJ14,upper(AJ14)),$C14- VLOOKUP(AJ14,'Team Ratings'!$E$3:$F$22,2,FALSE),if(EXACT(AJ14,lower(AJ14)),$D14- VLOOKUP(AJ14,'Team Ratings'!$B$3:$D$22,3,FALSE)))))</f>
        <v>1</v>
      </c>
      <c r="AK36" s="221">
        <f>if(AK14="",10,if(isnumber(find("+",AK14)),-10,if(EXACT(AK14,upper(AK14)),$C14- VLOOKUP(AK14,'Team Ratings'!$E$3:$F$22,2,FALSE),if(EXACT(AK14,lower(AK14)),$D14- VLOOKUP(AK14,'Team Ratings'!$B$3:$D$22,3,FALSE)))))</f>
        <v>0</v>
      </c>
      <c r="AL36" s="221">
        <f>if(AL14="",10,if(isnumber(find("+",AL14)),-10,if(EXACT(AL14,upper(AL14)),$C14- VLOOKUP(AL14,'Team Ratings'!$E$3:$F$22,2,FALSE),if(EXACT(AL14,lower(AL14)),$D14- VLOOKUP(AL14,'Team Ratings'!$B$3:$D$22,3,FALSE)))))</f>
        <v>1</v>
      </c>
      <c r="AM36" s="221">
        <f>if(AM14="",10,if(isnumber(find("+",AM14)),-10,if(EXACT(AM14,upper(AM14)),$C14- VLOOKUP(AM14,'Team Ratings'!$E$3:$F$22,2,FALSE),if(EXACT(AM14,lower(AM14)),$D14- VLOOKUP(AM14,'Team Ratings'!$B$3:$D$22,3,FALSE)))))</f>
        <v>3</v>
      </c>
      <c r="AN36" s="221">
        <f>if(AN14="",10,if(isnumber(find("+",AN14)),-10,if(EXACT(AN14,upper(AN14)),$C14- VLOOKUP(AN14,'Team Ratings'!$E$3:$F$22,2,FALSE),if(EXACT(AN14,lower(AN14)),$D14- VLOOKUP(AN14,'Team Ratings'!$B$3:$D$22,3,FALSE)))))</f>
        <v>2</v>
      </c>
      <c r="AO36" s="221">
        <f>if(AO14="",10,if(isnumber(find("+",AO14)),-10,if(EXACT(AO14,upper(AO14)),$C14- VLOOKUP(AO14,'Team Ratings'!$E$3:$F$22,2,FALSE),if(EXACT(AO14,lower(AO14)),$D14- VLOOKUP(AO14,'Team Ratings'!$B$3:$D$22,3,FALSE)))))</f>
        <v>-2</v>
      </c>
      <c r="AP36" s="221">
        <f>if(AP14="",10,if(isnumber(find("+",AP14)),-10,if(EXACT(AP14,upper(AP14)),$C14- VLOOKUP(AP14,'Team Ratings'!$E$3:$F$22,2,FALSE),if(EXACT(AP14,lower(AP14)),$D14- VLOOKUP(AP14,'Team Ratings'!$B$3:$D$22,3,FALSE)))))</f>
        <v>0</v>
      </c>
      <c r="AQ36" s="221">
        <f>if(AQ14="",10,if(isnumber(find("+",AQ14)),-10,if(EXACT(AQ14,upper(AQ14)),$C14- VLOOKUP(AQ14,'Team Ratings'!$E$3:$F$22,2,FALSE),if(EXACT(AQ14,lower(AQ14)),$D14- VLOOKUP(AQ14,'Team Ratings'!$B$3:$D$22,3,FALSE)))))</f>
        <v>-1</v>
      </c>
      <c r="AR36" s="221">
        <f>if(AR14="",10,if(isnumber(find("+",AR14)),-10,if(EXACT(AR14,upper(AR14)),$C14- VLOOKUP(AR14,'Team Ratings'!$E$3:$F$22,2,FALSE),if(EXACT(AR14,lower(AR14)),$D14- VLOOKUP(AR14,'Team Ratings'!$B$3:$D$22,3,FALSE)))))</f>
        <v>4</v>
      </c>
      <c r="AS36" s="209"/>
      <c r="AT36" s="198"/>
      <c r="AU36" s="198"/>
      <c r="AV36" s="198"/>
      <c r="AW36" s="198"/>
      <c r="AX36" s="198"/>
      <c r="AY36" s="198"/>
      <c r="AZ36" s="198"/>
      <c r="BA36" s="198"/>
      <c r="BB36" s="198"/>
      <c r="BC36" s="198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8"/>
      <c r="BU36" s="198"/>
      <c r="BV36" s="198"/>
      <c r="BW36" s="198"/>
      <c r="BX36" s="198"/>
      <c r="BY36" s="198"/>
      <c r="BZ36" s="198"/>
      <c r="CA36" s="198"/>
      <c r="CB36" s="198"/>
      <c r="CC36" s="198"/>
      <c r="CD36" s="198"/>
    </row>
    <row r="37" hidden="1">
      <c r="A37" s="199"/>
      <c r="B37" s="199"/>
      <c r="C37" s="228"/>
      <c r="D37" s="228"/>
      <c r="E37" s="230" t="str">
        <f t="shared" si="2"/>
        <v>BHA</v>
      </c>
      <c r="F37" s="220" t="s">
        <v>135</v>
      </c>
      <c r="G37" s="221">
        <f>if(G15="",10,if(isnumber(find("+",G15)),-10,if(EXACT(G15,upper(G15)),$C15- VLOOKUP(G15,'Team Ratings'!$E$3:$F$22,2,FALSE),if(EXACT(G15,lower(G15)),$D15- VLOOKUP(G15,'Team Ratings'!$B$3:$D$22,3,FALSE)))))</f>
        <v>0</v>
      </c>
      <c r="H37" s="221">
        <f>if(H15="",10,if(isnumber(find("+",H15)),-10,if(EXACT(H15,upper(H15)),$C15- VLOOKUP(H15,'Team Ratings'!$E$3:$F$22,2,FALSE),if(EXACT(H15,lower(H15)),$D15- VLOOKUP(H15,'Team Ratings'!$B$3:$D$22,3,FALSE)))))</f>
        <v>-2</v>
      </c>
      <c r="I37" s="221">
        <f>if(I15="",10,if(isnumber(find("+",I15)),-10,if(EXACT(I15,upper(I15)),$C15- VLOOKUP(I15,'Team Ratings'!$E$3:$F$22,2,FALSE),if(EXACT(I15,lower(I15)),$D15- VLOOKUP(I15,'Team Ratings'!$B$3:$D$22,3,FALSE)))))</f>
        <v>0</v>
      </c>
      <c r="J37" s="221">
        <f>if(J15="",10,if(isnumber(find("+",J15)),-10,if(EXACT(J15,upper(J15)),$C15- VLOOKUP(J15,'Team Ratings'!$E$3:$F$22,2,FALSE),if(EXACT(J15,lower(J15)),$D15- VLOOKUP(J15,'Team Ratings'!$B$3:$D$22,3,FALSE)))))</f>
        <v>-2</v>
      </c>
      <c r="K37" s="221">
        <f>if(K15="",10,if(isnumber(find("+",K15)),-10,if(EXACT(K15,upper(K15)),$C15- VLOOKUP(K15,'Team Ratings'!$E$3:$F$22,2,FALSE),if(EXACT(K15,lower(K15)),$D15- VLOOKUP(K15,'Team Ratings'!$B$3:$D$22,3,FALSE)))))</f>
        <v>2</v>
      </c>
      <c r="L37" s="221">
        <f>if(L15="",10,if(isnumber(find("+",L15)),-10,if(EXACT(L15,upper(L15)),$C15- VLOOKUP(L15,'Team Ratings'!$E$3:$F$22,2,FALSE),if(EXACT(L15,lower(L15)),$D15- VLOOKUP(L15,'Team Ratings'!$B$3:$D$22,3,FALSE)))))</f>
        <v>-1</v>
      </c>
      <c r="M37" s="221">
        <f>if(M15="",10,if(isnumber(find("+",M15)),-10,if(EXACT(M15,upper(M15)),$C15- VLOOKUP(M15,'Team Ratings'!$E$3:$F$22,2,FALSE),if(EXACT(M15,lower(M15)),$D15- VLOOKUP(M15,'Team Ratings'!$B$3:$D$22,3,FALSE)))))</f>
        <v>1</v>
      </c>
      <c r="N37" s="221">
        <f>if(N15="",10,if(isnumber(find("+",N15)),-10,if(EXACT(N15,upper(N15)),$C15- VLOOKUP(N15,'Team Ratings'!$E$3:$F$22,2,FALSE),if(EXACT(N15,lower(N15)),$D15- VLOOKUP(N15,'Team Ratings'!$B$3:$D$22,3,FALSE)))))</f>
        <v>-2</v>
      </c>
      <c r="O37" s="221">
        <f>if(O15="",10,if(isnumber(find("+",O15)),-10,if(EXACT(O15,upper(O15)),$C15- VLOOKUP(O15,'Team Ratings'!$E$3:$F$22,2,FALSE),if(EXACT(O15,lower(O15)),$D15- VLOOKUP(O15,'Team Ratings'!$B$3:$D$22,3,FALSE)))))</f>
        <v>4</v>
      </c>
      <c r="P37" s="221">
        <f>if(P15="",10,if(isnumber(find("+",P15)),-10,if(EXACT(P15,upper(P15)),$C15- VLOOKUP(P15,'Team Ratings'!$E$3:$F$22,2,FALSE),if(EXACT(P15,lower(P15)),$D15- VLOOKUP(P15,'Team Ratings'!$B$3:$D$22,3,FALSE)))))</f>
        <v>4</v>
      </c>
      <c r="Q37" s="221">
        <f>if(Q15="",10,if(isnumber(find("+",Q15)),-10,if(EXACT(Q15,upper(Q15)),$C15- VLOOKUP(Q15,'Team Ratings'!$E$3:$F$22,2,FALSE),if(EXACT(Q15,lower(Q15)),$D15- VLOOKUP(Q15,'Team Ratings'!$B$3:$D$22,3,FALSE)))))</f>
        <v>-2</v>
      </c>
      <c r="R37" s="221">
        <f>if(R15="",10,if(isnumber(find("+",R15)),-10,if(EXACT(R15,upper(R15)),$C15- VLOOKUP(R15,'Team Ratings'!$E$3:$F$22,2,FALSE),if(EXACT(R15,lower(R15)),$D15- VLOOKUP(R15,'Team Ratings'!$B$3:$D$22,3,FALSE)))))</f>
        <v>0</v>
      </c>
      <c r="S37" s="221">
        <f>if(S15="",10,if(isnumber(find("+",S15)),-10,if(EXACT(S15,upper(S15)),$C15- VLOOKUP(S15,'Team Ratings'!$E$3:$F$22,2,FALSE),if(EXACT(S15,lower(S15)),$D15- VLOOKUP(S15,'Team Ratings'!$B$3:$D$22,3,FALSE)))))</f>
        <v>0</v>
      </c>
      <c r="T37" s="221">
        <f>if(T15="",10,if(isnumber(find("+",T15)),-10,if(EXACT(T15,upper(T15)),$C15- VLOOKUP(T15,'Team Ratings'!$E$3:$F$22,2,FALSE),if(EXACT(T15,lower(T15)),$D15- VLOOKUP(T15,'Team Ratings'!$B$3:$D$22,3,FALSE)))))</f>
        <v>1</v>
      </c>
      <c r="U37" s="221">
        <f>if(U15="",10,if(isnumber(find("+",U15)),-10,if(EXACT(U15,upper(U15)),$C15- VLOOKUP(U15,'Team Ratings'!$E$3:$F$22,2,FALSE),if(EXACT(U15,lower(U15)),$D15- VLOOKUP(U15,'Team Ratings'!$B$3:$D$22,3,FALSE)))))</f>
        <v>-1</v>
      </c>
      <c r="V37" s="221">
        <f>if(V15="",10,if(isnumber(find("+",V15)),-10,if(EXACT(V15,upper(V15)),$C15- VLOOKUP(V15,'Team Ratings'!$E$3:$F$22,2,FALSE),if(EXACT(V15,lower(V15)),$D15- VLOOKUP(V15,'Team Ratings'!$B$3:$D$22,3,FALSE)))))</f>
        <v>1</v>
      </c>
      <c r="W37" s="221">
        <f>if(W15="",10,if(isnumber(find("+",W15)),-10,if(EXACT(W15,upper(W15)),$C15- VLOOKUP(W15,'Team Ratings'!$E$3:$F$22,2,FALSE),if(EXACT(W15,lower(W15)),$D15- VLOOKUP(W15,'Team Ratings'!$B$3:$D$22,3,FALSE)))))</f>
        <v>-1</v>
      </c>
      <c r="X37" s="221">
        <f>if(X15="",10,if(isnumber(find("+",X15)),-10,if(EXACT(X15,upper(X15)),$C15- VLOOKUP(X15,'Team Ratings'!$E$3:$F$22,2,FALSE),if(EXACT(X15,lower(X15)),$D15- VLOOKUP(X15,'Team Ratings'!$B$3:$D$22,3,FALSE)))))</f>
        <v>3</v>
      </c>
      <c r="Y37" s="221">
        <f>if(Y15="",10,if(isnumber(find("+",Y15)),-10,if(EXACT(Y15,upper(Y15)),$C15- VLOOKUP(Y15,'Team Ratings'!$E$3:$F$22,2,FALSE),if(EXACT(Y15,lower(Y15)),$D15- VLOOKUP(Y15,'Team Ratings'!$B$3:$D$22,3,FALSE)))))</f>
        <v>-2</v>
      </c>
      <c r="Z37" s="221">
        <f>if(Z15="",10,if(isnumber(find("+",Z15)),-10,if(EXACT(Z15,upper(Z15)),$C15- VLOOKUP(Z15,'Team Ratings'!$E$3:$F$22,2,FALSE),if(EXACT(Z15,lower(Z15)),$D15- VLOOKUP(Z15,'Team Ratings'!$B$3:$D$22,3,FALSE)))))</f>
        <v>4</v>
      </c>
      <c r="AA37" s="221">
        <f>if(AA15="",10,if(isnumber(find("+",AA15)),-10,if(EXACT(AA15,upper(AA15)),$C15- VLOOKUP(AA15,'Team Ratings'!$E$3:$F$22,2,FALSE),if(EXACT(AA15,lower(AA15)),$D15- VLOOKUP(AA15,'Team Ratings'!$B$3:$D$22,3,FALSE)))))</f>
        <v>1</v>
      </c>
      <c r="AB37" s="221">
        <f>if(AB15="",10,if(isnumber(find("+",AB15)),-10,if(EXACT(AB15,upper(AB15)),$C15- VLOOKUP(AB15,'Team Ratings'!$E$3:$F$22,2,FALSE),if(EXACT(AB15,lower(AB15)),$D15- VLOOKUP(AB15,'Team Ratings'!$B$3:$D$22,3,FALSE)))))</f>
        <v>-1</v>
      </c>
      <c r="AC37" s="221">
        <f>if(AC15="",10,if(isnumber(find("+",AC15)),-10,if(EXACT(AC15,upper(AC15)),$C15- VLOOKUP(AC15,'Team Ratings'!$E$3:$F$22,2,FALSE),if(EXACT(AC15,lower(AC15)),$D15- VLOOKUP(AC15,'Team Ratings'!$B$3:$D$22,3,FALSE)))))</f>
        <v>2</v>
      </c>
      <c r="AD37" s="221">
        <f>if(AD15="",10,if(isnumber(find("+",AD15)),-10,if(EXACT(AD15,upper(AD15)),$C15- VLOOKUP(AD15,'Team Ratings'!$E$3:$F$22,2,FALSE),if(EXACT(AD15,lower(AD15)),$D15- VLOOKUP(AD15,'Team Ratings'!$B$3:$D$22,3,FALSE)))))</f>
        <v>3</v>
      </c>
      <c r="AE37" s="221">
        <f>if(AE15="",10,if(isnumber(find("+",AE15)),-10,if(EXACT(AE15,upper(AE15)),$C15- VLOOKUP(AE15,'Team Ratings'!$E$3:$F$22,2,FALSE),if(EXACT(AE15,lower(AE15)),$D15- VLOOKUP(AE15,'Team Ratings'!$B$3:$D$22,3,FALSE)))))</f>
        <v>-2</v>
      </c>
      <c r="AF37" s="221">
        <f>if(AF15="",10,if(isnumber(find("+",AF15)),-10,if(EXACT(AF15,upper(AF15)),$C15- VLOOKUP(AF15,'Team Ratings'!$E$3:$F$22,2,FALSE),if(EXACT(AF15,lower(AF15)),$D15- VLOOKUP(AF15,'Team Ratings'!$B$3:$D$22,3,FALSE)))))</f>
        <v>-2</v>
      </c>
      <c r="AG37" s="221">
        <f>if(AG15="",10,if(isnumber(find("+",AG15)),-10,if(EXACT(AG15,upper(AG15)),$C15- VLOOKUP(AG15,'Team Ratings'!$E$3:$F$22,2,FALSE),if(EXACT(AG15,lower(AG15)),$D15- VLOOKUP(AG15,'Team Ratings'!$B$3:$D$22,3,FALSE)))))</f>
        <v>0</v>
      </c>
      <c r="AH37" s="221">
        <f>if(AH15="",10,if(isnumber(find("+",AH15)),-10,if(EXACT(AH15,upper(AH15)),$C15- VLOOKUP(AH15,'Team Ratings'!$E$3:$F$22,2,FALSE),if(EXACT(AH15,lower(AH15)),$D15- VLOOKUP(AH15,'Team Ratings'!$B$3:$D$22,3,FALSE)))))</f>
        <v>0</v>
      </c>
      <c r="AI37" s="221">
        <f>if(AI15="",10,if(isnumber(find("+",AI15)),-10,if(EXACT(AI15,upper(AI15)),$C15- VLOOKUP(AI15,'Team Ratings'!$E$3:$F$22,2,FALSE),if(EXACT(AI15,lower(AI15)),$D15- VLOOKUP(AI15,'Team Ratings'!$B$3:$D$22,3,FALSE)))))</f>
        <v>3</v>
      </c>
      <c r="AJ37" s="221">
        <f>if(AJ15="",10,if(isnumber(find("+",AJ15)),-10,if(EXACT(AJ15,upper(AJ15)),$C15- VLOOKUP(AJ15,'Team Ratings'!$E$3:$F$22,2,FALSE),if(EXACT(AJ15,lower(AJ15)),$D15- VLOOKUP(AJ15,'Team Ratings'!$B$3:$D$22,3,FALSE)))))</f>
        <v>4</v>
      </c>
      <c r="AK37" s="221">
        <f>if(AK15="",10,if(isnumber(find("+",AK15)),-10,if(EXACT(AK15,upper(AK15)),$C15- VLOOKUP(AK15,'Team Ratings'!$E$3:$F$22,2,FALSE),if(EXACT(AK15,lower(AK15)),$D15- VLOOKUP(AK15,'Team Ratings'!$B$3:$D$22,3,FALSE)))))</f>
        <v>-2</v>
      </c>
      <c r="AL37" s="221">
        <f>if(AL15="",10,if(isnumber(find("+",AL15)),-10,if(EXACT(AL15,upper(AL15)),$C15- VLOOKUP(AL15,'Team Ratings'!$E$3:$F$22,2,FALSE),if(EXACT(AL15,lower(AL15)),$D15- VLOOKUP(AL15,'Team Ratings'!$B$3:$D$22,3,FALSE)))))</f>
        <v>2</v>
      </c>
      <c r="AM37" s="221">
        <f>if(AM15="",10,if(isnumber(find("+",AM15)),-10,if(EXACT(AM15,upper(AM15)),$C15- VLOOKUP(AM15,'Team Ratings'!$E$3:$F$22,2,FALSE),if(EXACT(AM15,lower(AM15)),$D15- VLOOKUP(AM15,'Team Ratings'!$B$3:$D$22,3,FALSE)))))</f>
        <v>2</v>
      </c>
      <c r="AN37" s="221">
        <f>if(AN15="",10,if(isnumber(find("+",AN15)),-10,if(EXACT(AN15,upper(AN15)),$C15- VLOOKUP(AN15,'Team Ratings'!$E$3:$F$22,2,FALSE),if(EXACT(AN15,lower(AN15)),$D15- VLOOKUP(AN15,'Team Ratings'!$B$3:$D$22,3,FALSE)))))</f>
        <v>0</v>
      </c>
      <c r="AO37" s="221">
        <f>if(AO15="",10,if(isnumber(find("+",AO15)),-10,if(EXACT(AO15,upper(AO15)),$C15- VLOOKUP(AO15,'Team Ratings'!$E$3:$F$22,2,FALSE),if(EXACT(AO15,lower(AO15)),$D15- VLOOKUP(AO15,'Team Ratings'!$B$3:$D$22,3,FALSE)))))</f>
        <v>0</v>
      </c>
      <c r="AP37" s="221">
        <f>if(AP15="",10,if(isnumber(find("+",AP15)),-10,if(EXACT(AP15,upper(AP15)),$C15- VLOOKUP(AP15,'Team Ratings'!$E$3:$F$22,2,FALSE),if(EXACT(AP15,lower(AP15)),$D15- VLOOKUP(AP15,'Team Ratings'!$B$3:$D$22,3,FALSE)))))</f>
        <v>2</v>
      </c>
      <c r="AQ37" s="221">
        <f>if(AQ15="",10,if(isnumber(find("+",AQ15)),-10,if(EXACT(AQ15,upper(AQ15)),$C15- VLOOKUP(AQ15,'Team Ratings'!$E$3:$F$22,2,FALSE),if(EXACT(AQ15,lower(AQ15)),$D15- VLOOKUP(AQ15,'Team Ratings'!$B$3:$D$22,3,FALSE)))))</f>
        <v>1</v>
      </c>
      <c r="AR37" s="221">
        <f>if(AR15="",10,if(isnumber(find("+",AR15)),-10,if(EXACT(AR15,upper(AR15)),$C15- VLOOKUP(AR15,'Team Ratings'!$E$3:$F$22,2,FALSE),if(EXACT(AR15,lower(AR15)),$D15- VLOOKUP(AR15,'Team Ratings'!$B$3:$D$22,3,FALSE)))))</f>
        <v>0</v>
      </c>
      <c r="AS37" s="209"/>
      <c r="AT37" s="198"/>
      <c r="AU37" s="198"/>
      <c r="AV37" s="198"/>
      <c r="AW37" s="198"/>
      <c r="AX37" s="198"/>
      <c r="AY37" s="198"/>
      <c r="AZ37" s="198"/>
      <c r="BA37" s="198"/>
      <c r="BB37" s="198"/>
      <c r="BC37" s="198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8"/>
      <c r="BU37" s="198"/>
      <c r="BV37" s="198"/>
      <c r="BW37" s="198"/>
      <c r="BX37" s="198"/>
      <c r="BY37" s="198"/>
      <c r="BZ37" s="198"/>
      <c r="CA37" s="198"/>
      <c r="CB37" s="198"/>
      <c r="CC37" s="198"/>
      <c r="CD37" s="198"/>
    </row>
    <row r="38" hidden="1">
      <c r="A38" s="199"/>
      <c r="B38" s="199"/>
      <c r="C38" s="228"/>
      <c r="D38" s="228"/>
      <c r="E38" s="230" t="str">
        <f t="shared" si="2"/>
        <v>SOU</v>
      </c>
      <c r="F38" s="220" t="s">
        <v>135</v>
      </c>
      <c r="G38" s="221">
        <f>if(G16="",10,if(isnumber(find("+",G16)),-10,if(EXACT(G16,upper(G16)),$C16- VLOOKUP(G16,'Team Ratings'!$E$3:$F$22,2,FALSE),if(EXACT(G16,lower(G16)),$D16- VLOOKUP(G16,'Team Ratings'!$B$3:$D$22,3,FALSE)))))</f>
        <v>1</v>
      </c>
      <c r="H38" s="221">
        <f>if(H16="",10,if(isnumber(find("+",H16)),-10,if(EXACT(H16,upper(H16)),$C16- VLOOKUP(H16,'Team Ratings'!$E$3:$F$22,2,FALSE),if(EXACT(H16,lower(H16)),$D16- VLOOKUP(H16,'Team Ratings'!$B$3:$D$22,3,FALSE)))))</f>
        <v>3</v>
      </c>
      <c r="I38" s="221">
        <f>if(I16="",10,if(isnumber(find("+",I16)),-10,if(EXACT(I16,upper(I16)),$C16- VLOOKUP(I16,'Team Ratings'!$E$3:$F$22,2,FALSE),if(EXACT(I16,lower(I16)),$D16- VLOOKUP(I16,'Team Ratings'!$B$3:$D$22,3,FALSE)))))</f>
        <v>0</v>
      </c>
      <c r="J38" s="221">
        <f>if(J16="",10,if(isnumber(find("+",J16)),-10,if(EXACT(J16,upper(J16)),$C16- VLOOKUP(J16,'Team Ratings'!$E$3:$F$22,2,FALSE),if(EXACT(J16,lower(J16)),$D16- VLOOKUP(J16,'Team Ratings'!$B$3:$D$22,3,FALSE)))))</f>
        <v>1</v>
      </c>
      <c r="K38" s="221">
        <f>if(K16="",10,if(isnumber(find("+",K16)),-10,if(EXACT(K16,upper(K16)),$C16- VLOOKUP(K16,'Team Ratings'!$E$3:$F$22,2,FALSE),if(EXACT(K16,lower(K16)),$D16- VLOOKUP(K16,'Team Ratings'!$B$3:$D$22,3,FALSE)))))</f>
        <v>4</v>
      </c>
      <c r="L38" s="221">
        <f>if(L16="",10,if(isnumber(find("+",L16)),-10,if(EXACT(L16,upper(L16)),$C16- VLOOKUP(L16,'Team Ratings'!$E$3:$F$22,2,FALSE),if(EXACT(L16,lower(L16)),$D16- VLOOKUP(L16,'Team Ratings'!$B$3:$D$22,3,FALSE)))))</f>
        <v>0</v>
      </c>
      <c r="M38" s="221">
        <f>if(M16="",10,if(isnumber(find("+",M16)),-10,if(EXACT(M16,upper(M16)),$C16- VLOOKUP(M16,'Team Ratings'!$E$3:$F$22,2,FALSE),if(EXACT(M16,lower(M16)),$D16- VLOOKUP(M16,'Team Ratings'!$B$3:$D$22,3,FALSE)))))</f>
        <v>4</v>
      </c>
      <c r="N38" s="221">
        <f>if(N16="",10,if(isnumber(find("+",N16)),-10,if(EXACT(N16,upper(N16)),$C16- VLOOKUP(N16,'Team Ratings'!$E$3:$F$22,2,FALSE),if(EXACT(N16,lower(N16)),$D16- VLOOKUP(N16,'Team Ratings'!$B$3:$D$22,3,FALSE)))))</f>
        <v>1</v>
      </c>
      <c r="O38" s="221">
        <f>if(O16="",10,if(isnumber(find("+",O16)),-10,if(EXACT(O16,upper(O16)),$C16- VLOOKUP(O16,'Team Ratings'!$E$3:$F$22,2,FALSE),if(EXACT(O16,lower(O16)),$D16- VLOOKUP(O16,'Team Ratings'!$B$3:$D$22,3,FALSE)))))</f>
        <v>-1</v>
      </c>
      <c r="P38" s="221">
        <f>if(P16="",10,if(isnumber(find("+",P16)),-10,if(EXACT(P16,upper(P16)),$C16- VLOOKUP(P16,'Team Ratings'!$E$3:$F$22,2,FALSE),if(EXACT(P16,lower(P16)),$D16- VLOOKUP(P16,'Team Ratings'!$B$3:$D$22,3,FALSE)))))</f>
        <v>-2</v>
      </c>
      <c r="Q38" s="221">
        <f>if(Q16="",10,if(isnumber(find("+",Q16)),-10,if(EXACT(Q16,upper(Q16)),$C16- VLOOKUP(Q16,'Team Ratings'!$E$3:$F$22,2,FALSE),if(EXACT(Q16,lower(Q16)),$D16- VLOOKUP(Q16,'Team Ratings'!$B$3:$D$22,3,FALSE)))))</f>
        <v>1</v>
      </c>
      <c r="R38" s="221">
        <f>if(R16="",10,if(isnumber(find("+",R16)),-10,if(EXACT(R16,upper(R16)),$C16- VLOOKUP(R16,'Team Ratings'!$E$3:$F$22,2,FALSE),if(EXACT(R16,lower(R16)),$D16- VLOOKUP(R16,'Team Ratings'!$B$3:$D$22,3,FALSE)))))</f>
        <v>-2</v>
      </c>
      <c r="S38" s="221">
        <f>if(S16="",10,if(isnumber(find("+",S16)),-10,if(EXACT(S16,upper(S16)),$C16- VLOOKUP(S16,'Team Ratings'!$E$3:$F$22,2,FALSE),if(EXACT(S16,lower(S16)),$D16- VLOOKUP(S16,'Team Ratings'!$B$3:$D$22,3,FALSE)))))</f>
        <v>4</v>
      </c>
      <c r="T38" s="221">
        <f>if(T16="",10,if(isnumber(find("+",T16)),-10,if(EXACT(T16,upper(T16)),$C16- VLOOKUP(T16,'Team Ratings'!$E$3:$F$22,2,FALSE),if(EXACT(T16,lower(T16)),$D16- VLOOKUP(T16,'Team Ratings'!$B$3:$D$22,3,FALSE)))))</f>
        <v>3</v>
      </c>
      <c r="U38" s="221">
        <f>if(U16="",10,if(isnumber(find("+",U16)),-10,if(EXACT(U16,upper(U16)),$C16- VLOOKUP(U16,'Team Ratings'!$E$3:$F$22,2,FALSE),if(EXACT(U16,lower(U16)),$D16- VLOOKUP(U16,'Team Ratings'!$B$3:$D$22,3,FALSE)))))</f>
        <v>1</v>
      </c>
      <c r="V38" s="221">
        <f>if(V16="",10,if(isnumber(find("+",V16)),-10,if(EXACT(V16,upper(V16)),$C16- VLOOKUP(V16,'Team Ratings'!$E$3:$F$22,2,FALSE),if(EXACT(V16,lower(V16)),$D16- VLOOKUP(V16,'Team Ratings'!$B$3:$D$22,3,FALSE)))))</f>
        <v>2</v>
      </c>
      <c r="W38" s="221">
        <f>if(W16="",10,if(isnumber(find("+",W16)),-10,if(EXACT(W16,upper(W16)),$C16- VLOOKUP(W16,'Team Ratings'!$E$3:$F$22,2,FALSE),if(EXACT(W16,lower(W16)),$D16- VLOOKUP(W16,'Team Ratings'!$B$3:$D$22,3,FALSE)))))</f>
        <v>-1</v>
      </c>
      <c r="X38" s="221">
        <f>if(X16="",10,if(isnumber(find("+",X16)),-10,if(EXACT(X16,upper(X16)),$C16- VLOOKUP(X16,'Team Ratings'!$E$3:$F$22,2,FALSE),if(EXACT(X16,lower(X16)),$D16- VLOOKUP(X16,'Team Ratings'!$B$3:$D$22,3,FALSE)))))</f>
        <v>-1</v>
      </c>
      <c r="Y38" s="221">
        <f>if(Y16="",10,if(isnumber(find("+",Y16)),-10,if(EXACT(Y16,upper(Y16)),$C16- VLOOKUP(Y16,'Team Ratings'!$E$3:$F$22,2,FALSE),if(EXACT(Y16,lower(Y16)),$D16- VLOOKUP(Y16,'Team Ratings'!$B$3:$D$22,3,FALSE)))))</f>
        <v>1</v>
      </c>
      <c r="Z38" s="221">
        <f>if(Z16="",10,if(isnumber(find("+",Z16)),-10,if(EXACT(Z16,upper(Z16)),$C16- VLOOKUP(Z16,'Team Ratings'!$E$3:$F$22,2,FALSE),if(EXACT(Z16,lower(Z16)),$D16- VLOOKUP(Z16,'Team Ratings'!$B$3:$D$22,3,FALSE)))))</f>
        <v>2</v>
      </c>
      <c r="AA38" s="221">
        <f>if(AA16="",10,if(isnumber(find("+",AA16)),-10,if(EXACT(AA16,upper(AA16)),$C16- VLOOKUP(AA16,'Team Ratings'!$E$3:$F$22,2,FALSE),if(EXACT(AA16,lower(AA16)),$D16- VLOOKUP(AA16,'Team Ratings'!$B$3:$D$22,3,FALSE)))))</f>
        <v>-1</v>
      </c>
      <c r="AB38" s="221">
        <f>if(AB16="",10,if(isnumber(find("+",AB16)),-10,if(EXACT(AB16,upper(AB16)),$C16- VLOOKUP(AB16,'Team Ratings'!$E$3:$F$22,2,FALSE),if(EXACT(AB16,lower(AB16)),$D16- VLOOKUP(AB16,'Team Ratings'!$B$3:$D$22,3,FALSE)))))</f>
        <v>0</v>
      </c>
      <c r="AC38" s="221">
        <f>if(AC16="",10,if(isnumber(find("+",AC16)),-10,if(EXACT(AC16,upper(AC16)),$C16- VLOOKUP(AC16,'Team Ratings'!$E$3:$F$22,2,FALSE),if(EXACT(AC16,lower(AC16)),$D16- VLOOKUP(AC16,'Team Ratings'!$B$3:$D$22,3,FALSE)))))</f>
        <v>5</v>
      </c>
      <c r="AD38" s="221">
        <f>if(AD16="",10,if(isnumber(find("+",AD16)),-10,if(EXACT(AD16,upper(AD16)),$C16- VLOOKUP(AD16,'Team Ratings'!$E$3:$F$22,2,FALSE),if(EXACT(AD16,lower(AD16)),$D16- VLOOKUP(AD16,'Team Ratings'!$B$3:$D$22,3,FALSE)))))</f>
        <v>2</v>
      </c>
      <c r="AE38" s="221">
        <f>if(AE16="",10,if(isnumber(find("+",AE16)),-10,if(EXACT(AE16,upper(AE16)),$C16- VLOOKUP(AE16,'Team Ratings'!$E$3:$F$22,2,FALSE),if(EXACT(AE16,lower(AE16)),$D16- VLOOKUP(AE16,'Team Ratings'!$B$3:$D$22,3,FALSE)))))</f>
        <v>3</v>
      </c>
      <c r="AF38" s="221">
        <f>if(AF16="",10,if(isnumber(find("+",AF16)),-10,if(EXACT(AF16,upper(AF16)),$C16- VLOOKUP(AF16,'Team Ratings'!$E$3:$F$22,2,FALSE),if(EXACT(AF16,lower(AF16)),$D16- VLOOKUP(AF16,'Team Ratings'!$B$3:$D$22,3,FALSE)))))</f>
        <v>1</v>
      </c>
      <c r="AG38" s="221">
        <f>if(AG16="",10,if(isnumber(find("+",AG16)),-10,if(EXACT(AG16,upper(AG16)),$C16- VLOOKUP(AG16,'Team Ratings'!$E$3:$F$22,2,FALSE),if(EXACT(AG16,lower(AG16)),$D16- VLOOKUP(AG16,'Team Ratings'!$B$3:$D$22,3,FALSE)))))</f>
        <v>-1</v>
      </c>
      <c r="AH38" s="221">
        <f>if(AH16="",10,if(isnumber(find("+",AH16)),-10,if(EXACT(AH16,upper(AH16)),$C16- VLOOKUP(AH16,'Team Ratings'!$E$3:$F$22,2,FALSE),if(EXACT(AH16,lower(AH16)),$D16- VLOOKUP(AH16,'Team Ratings'!$B$3:$D$22,3,FALSE)))))</f>
        <v>0</v>
      </c>
      <c r="AI38" s="221">
        <f>if(AI16="",10,if(isnumber(find("+",AI16)),-10,if(EXACT(AI16,upper(AI16)),$C16- VLOOKUP(AI16,'Team Ratings'!$E$3:$F$22,2,FALSE),if(EXACT(AI16,lower(AI16)),$D16- VLOOKUP(AI16,'Team Ratings'!$B$3:$D$22,3,FALSE)))))</f>
        <v>-1</v>
      </c>
      <c r="AJ38" s="221">
        <f>if(AJ16="",10,if(isnumber(find("+",AJ16)),-10,if(EXACT(AJ16,upper(AJ16)),$C16- VLOOKUP(AJ16,'Team Ratings'!$E$3:$F$22,2,FALSE),if(EXACT(AJ16,lower(AJ16)),$D16- VLOOKUP(AJ16,'Team Ratings'!$B$3:$D$22,3,FALSE)))))</f>
        <v>0</v>
      </c>
      <c r="AK38" s="221">
        <f>if(AK16="",10,if(isnumber(find("+",AK16)),-10,if(EXACT(AK16,upper(AK16)),$C16- VLOOKUP(AK16,'Team Ratings'!$E$3:$F$22,2,FALSE),if(EXACT(AK16,lower(AK16)),$D16- VLOOKUP(AK16,'Team Ratings'!$B$3:$D$22,3,FALSE)))))</f>
        <v>1</v>
      </c>
      <c r="AL38" s="221">
        <f>if(AL16="",10,if(isnumber(find("+",AL16)),-10,if(EXACT(AL16,upper(AL16)),$C16- VLOOKUP(AL16,'Team Ratings'!$E$3:$F$22,2,FALSE),if(EXACT(AL16,lower(AL16)),$D16- VLOOKUP(AL16,'Team Ratings'!$B$3:$D$22,3,FALSE)))))</f>
        <v>4</v>
      </c>
      <c r="AM38" s="221">
        <f>if(AM16="",10,if(isnumber(find("+",AM16)),-10,if(EXACT(AM16,upper(AM16)),$C16- VLOOKUP(AM16,'Team Ratings'!$E$3:$F$22,2,FALSE),if(EXACT(AM16,lower(AM16)),$D16- VLOOKUP(AM16,'Team Ratings'!$B$3:$D$22,3,FALSE)))))</f>
        <v>2</v>
      </c>
      <c r="AN38" s="221">
        <f>if(AN16="",10,if(isnumber(find("+",AN16)),-10,if(EXACT(AN16,upper(AN16)),$C16- VLOOKUP(AN16,'Team Ratings'!$E$3:$F$22,2,FALSE),if(EXACT(AN16,lower(AN16)),$D16- VLOOKUP(AN16,'Team Ratings'!$B$3:$D$22,3,FALSE)))))</f>
        <v>0</v>
      </c>
      <c r="AO38" s="221">
        <f>if(AO16="",10,if(isnumber(find("+",AO16)),-10,if(EXACT(AO16,upper(AO16)),$C16- VLOOKUP(AO16,'Team Ratings'!$E$3:$F$22,2,FALSE),if(EXACT(AO16,lower(AO16)),$D16- VLOOKUP(AO16,'Team Ratings'!$B$3:$D$22,3,FALSE)))))</f>
        <v>0</v>
      </c>
      <c r="AP38" s="221">
        <f>if(AP16="",10,if(isnumber(find("+",AP16)),-10,if(EXACT(AP16,upper(AP16)),$C16- VLOOKUP(AP16,'Team Ratings'!$E$3:$F$22,2,FALSE),if(EXACT(AP16,lower(AP16)),$D16- VLOOKUP(AP16,'Team Ratings'!$B$3:$D$22,3,FALSE)))))</f>
        <v>-2</v>
      </c>
      <c r="AQ38" s="221">
        <f>if(AQ16="",10,if(isnumber(find("+",AQ16)),-10,if(EXACT(AQ16,upper(AQ16)),$C16- VLOOKUP(AQ16,'Team Ratings'!$E$3:$F$22,2,FALSE),if(EXACT(AQ16,lower(AQ16)),$D16- VLOOKUP(AQ16,'Team Ratings'!$B$3:$D$22,3,FALSE)))))</f>
        <v>4</v>
      </c>
      <c r="AR38" s="221">
        <f>if(AR16="",10,if(isnumber(find("+",AR16)),-10,if(EXACT(AR16,upper(AR16)),$C16- VLOOKUP(AR16,'Team Ratings'!$E$3:$F$22,2,FALSE),if(EXACT(AR16,lower(AR16)),$D16- VLOOKUP(AR16,'Team Ratings'!$B$3:$D$22,3,FALSE)))))</f>
        <v>2</v>
      </c>
      <c r="AS38" s="209"/>
      <c r="AT38" s="198"/>
      <c r="AU38" s="198"/>
      <c r="AV38" s="198"/>
      <c r="AW38" s="198"/>
      <c r="AX38" s="198"/>
      <c r="AY38" s="198"/>
      <c r="AZ38" s="198"/>
      <c r="BA38" s="198"/>
      <c r="BB38" s="198"/>
      <c r="BC38" s="198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8"/>
      <c r="BU38" s="198"/>
      <c r="BV38" s="198"/>
      <c r="BW38" s="198"/>
      <c r="BX38" s="198"/>
      <c r="BY38" s="198"/>
      <c r="BZ38" s="198"/>
      <c r="CA38" s="198"/>
      <c r="CB38" s="198"/>
      <c r="CC38" s="198"/>
      <c r="CD38" s="198"/>
    </row>
    <row r="39" hidden="1">
      <c r="A39" s="199"/>
      <c r="B39" s="199"/>
      <c r="C39" s="228"/>
      <c r="D39" s="228"/>
      <c r="E39" s="230" t="str">
        <f t="shared" si="2"/>
        <v>WOL</v>
      </c>
      <c r="F39" s="220" t="s">
        <v>135</v>
      </c>
      <c r="G39" s="221">
        <f>if(G17="",10,if(isnumber(find("+",G17)),-10,if(EXACT(G17,upper(G17)),$C17- VLOOKUP(G17,'Team Ratings'!$E$3:$F$22,2,FALSE),if(EXACT(G17,lower(G17)),$D17- VLOOKUP(G17,'Team Ratings'!$B$3:$D$22,3,FALSE)))))</f>
        <v>3</v>
      </c>
      <c r="H39" s="221">
        <f>if(H17="",10,if(isnumber(find("+",H17)),-10,if(EXACT(H17,upper(H17)),$C17- VLOOKUP(H17,'Team Ratings'!$E$3:$F$22,2,FALSE),if(EXACT(H17,lower(H17)),$D17- VLOOKUP(H17,'Team Ratings'!$B$3:$D$22,3,FALSE)))))</f>
        <v>1</v>
      </c>
      <c r="I39" s="221">
        <f>if(I17="",10,if(isnumber(find("+",I17)),-10,if(EXACT(I17,upper(I17)),$C17- VLOOKUP(I17,'Team Ratings'!$E$3:$F$22,2,FALSE),if(EXACT(I17,lower(I17)),$D17- VLOOKUP(I17,'Team Ratings'!$B$3:$D$22,3,FALSE)))))</f>
        <v>2</v>
      </c>
      <c r="J39" s="221">
        <f>if(J17="",10,if(isnumber(find("+",J17)),-10,if(EXACT(J17,upper(J17)),$C17- VLOOKUP(J17,'Team Ratings'!$E$3:$F$22,2,FALSE),if(EXACT(J17,lower(J17)),$D17- VLOOKUP(J17,'Team Ratings'!$B$3:$D$22,3,FALSE)))))</f>
        <v>-1</v>
      </c>
      <c r="K39" s="221">
        <f>if(K17="",10,if(isnumber(find("+",K17)),-10,if(EXACT(K17,upper(K17)),$C17- VLOOKUP(K17,'Team Ratings'!$E$3:$F$22,2,FALSE),if(EXACT(K17,lower(K17)),$D17- VLOOKUP(K17,'Team Ratings'!$B$3:$D$22,3,FALSE)))))</f>
        <v>-2</v>
      </c>
      <c r="L39" s="221">
        <f>if(L17="",10,if(isnumber(find("+",L17)),-10,if(EXACT(L17,upper(L17)),$C17- VLOOKUP(L17,'Team Ratings'!$E$3:$F$22,2,FALSE),if(EXACT(L17,lower(L17)),$D17- VLOOKUP(L17,'Team Ratings'!$B$3:$D$22,3,FALSE)))))</f>
        <v>0</v>
      </c>
      <c r="M39" s="221">
        <f>if(M17="",10,if(isnumber(find("+",M17)),-10,if(EXACT(M17,upper(M17)),$C17- VLOOKUP(M17,'Team Ratings'!$E$3:$F$22,2,FALSE),if(EXACT(M17,lower(M17)),$D17- VLOOKUP(M17,'Team Ratings'!$B$3:$D$22,3,FALSE)))))</f>
        <v>-2</v>
      </c>
      <c r="N39" s="221">
        <f>if(N17="",10,if(isnumber(find("+",N17)),-10,if(EXACT(N17,upper(N17)),$C17- VLOOKUP(N17,'Team Ratings'!$E$3:$F$22,2,FALSE),if(EXACT(N17,lower(N17)),$D17- VLOOKUP(N17,'Team Ratings'!$B$3:$D$22,3,FALSE)))))</f>
        <v>1</v>
      </c>
      <c r="O39" s="221">
        <f>if(O17="",10,if(isnumber(find("+",O17)),-10,if(EXACT(O17,upper(O17)),$C17- VLOOKUP(O17,'Team Ratings'!$E$3:$F$22,2,FALSE),if(EXACT(O17,lower(O17)),$D17- VLOOKUP(O17,'Team Ratings'!$B$3:$D$22,3,FALSE)))))</f>
        <v>2</v>
      </c>
      <c r="P39" s="221">
        <f>if(P17="",10,if(isnumber(find("+",P17)),-10,if(EXACT(P17,upper(P17)),$C17- VLOOKUP(P17,'Team Ratings'!$E$3:$F$22,2,FALSE),if(EXACT(P17,lower(P17)),$D17- VLOOKUP(P17,'Team Ratings'!$B$3:$D$22,3,FALSE)))))</f>
        <v>0</v>
      </c>
      <c r="Q39" s="221">
        <f>if(Q17="",10,if(isnumber(find("+",Q17)),-10,if(EXACT(Q17,upper(Q17)),$C17- VLOOKUP(Q17,'Team Ratings'!$E$3:$F$22,2,FALSE),if(EXACT(Q17,lower(Q17)),$D17- VLOOKUP(Q17,'Team Ratings'!$B$3:$D$22,3,FALSE)))))</f>
        <v>0</v>
      </c>
      <c r="R39" s="221">
        <f>if(R17="",10,if(isnumber(find("+",R17)),-10,if(EXACT(R17,upper(R17)),$C17- VLOOKUP(R17,'Team Ratings'!$E$3:$F$22,2,FALSE),if(EXACT(R17,lower(R17)),$D17- VLOOKUP(R17,'Team Ratings'!$B$3:$D$22,3,FALSE)))))</f>
        <v>0</v>
      </c>
      <c r="S39" s="221">
        <f>if(S17="",10,if(isnumber(find("+",S17)),-10,if(EXACT(S17,upper(S17)),$C17- VLOOKUP(S17,'Team Ratings'!$E$3:$F$22,2,FALSE),if(EXACT(S17,lower(S17)),$D17- VLOOKUP(S17,'Team Ratings'!$B$3:$D$22,3,FALSE)))))</f>
        <v>-1</v>
      </c>
      <c r="T39" s="221">
        <f>if(T17="",10,if(isnumber(find("+",T17)),-10,if(EXACT(T17,upper(T17)),$C17- VLOOKUP(T17,'Team Ratings'!$E$3:$F$22,2,FALSE),if(EXACT(T17,lower(T17)),$D17- VLOOKUP(T17,'Team Ratings'!$B$3:$D$22,3,FALSE)))))</f>
        <v>-2</v>
      </c>
      <c r="U39" s="221">
        <f>if(U17="",10,if(isnumber(find("+",U17)),-10,if(EXACT(U17,upper(U17)),$C17- VLOOKUP(U17,'Team Ratings'!$E$3:$F$22,2,FALSE),if(EXACT(U17,lower(U17)),$D17- VLOOKUP(U17,'Team Ratings'!$B$3:$D$22,3,FALSE)))))</f>
        <v>3</v>
      </c>
      <c r="V39" s="221">
        <f>if(V17="",10,if(isnumber(find("+",V17)),-10,if(EXACT(V17,upper(V17)),$C17- VLOOKUP(V17,'Team Ratings'!$E$3:$F$22,2,FALSE),if(EXACT(V17,lower(V17)),$D17- VLOOKUP(V17,'Team Ratings'!$B$3:$D$22,3,FALSE)))))</f>
        <v>5</v>
      </c>
      <c r="W39" s="221">
        <f>if(W17="",10,if(isnumber(find("+",W17)),-10,if(EXACT(W17,upper(W17)),$C17- VLOOKUP(W17,'Team Ratings'!$E$3:$F$22,2,FALSE),if(EXACT(W17,lower(W17)),$D17- VLOOKUP(W17,'Team Ratings'!$B$3:$D$22,3,FALSE)))))</f>
        <v>1</v>
      </c>
      <c r="X39" s="221">
        <f>if(X17="",10,if(isnumber(find("+",X17)),-10,if(EXACT(X17,upper(X17)),$C17- VLOOKUP(X17,'Team Ratings'!$E$3:$F$22,2,FALSE),if(EXACT(X17,lower(X17)),$D17- VLOOKUP(X17,'Team Ratings'!$B$3:$D$22,3,FALSE)))))</f>
        <v>3</v>
      </c>
      <c r="Y39" s="221">
        <f>if(Y17="",10,if(isnumber(find("+",Y17)),-10,if(EXACT(Y17,upper(Y17)),$C17- VLOOKUP(Y17,'Team Ratings'!$E$3:$F$22,2,FALSE),if(EXACT(Y17,lower(Y17)),$D17- VLOOKUP(Y17,'Team Ratings'!$B$3:$D$22,3,FALSE)))))</f>
        <v>-2</v>
      </c>
      <c r="Z39" s="221">
        <f>if(Z17="",10,if(isnumber(find("+",Z17)),-10,if(EXACT(Z17,upper(Z17)),$C17- VLOOKUP(Z17,'Team Ratings'!$E$3:$F$22,2,FALSE),if(EXACT(Z17,lower(Z17)),$D17- VLOOKUP(Z17,'Team Ratings'!$B$3:$D$22,3,FALSE)))))</f>
        <v>3</v>
      </c>
      <c r="AA39" s="221">
        <f>if(AA17="",10,if(isnumber(find("+",AA17)),-10,if(EXACT(AA17,upper(AA17)),$C17- VLOOKUP(AA17,'Team Ratings'!$E$3:$F$22,2,FALSE),if(EXACT(AA17,lower(AA17)),$D17- VLOOKUP(AA17,'Team Ratings'!$B$3:$D$22,3,FALSE)))))</f>
        <v>4</v>
      </c>
      <c r="AB39" s="221">
        <f>if(AB17="",10,if(isnumber(find("+",AB17)),-10,if(EXACT(AB17,upper(AB17)),$C17- VLOOKUP(AB17,'Team Ratings'!$E$3:$F$22,2,FALSE),if(EXACT(AB17,lower(AB17)),$D17- VLOOKUP(AB17,'Team Ratings'!$B$3:$D$22,3,FALSE)))))</f>
        <v>0</v>
      </c>
      <c r="AC39" s="221">
        <f>if(AC17="",10,if(isnumber(find("+",AC17)),-10,if(EXACT(AC17,upper(AC17)),$C17- VLOOKUP(AC17,'Team Ratings'!$E$3:$F$22,2,FALSE),if(EXACT(AC17,lower(AC17)),$D17- VLOOKUP(AC17,'Team Ratings'!$B$3:$D$22,3,FALSE)))))</f>
        <v>-1</v>
      </c>
      <c r="AD39" s="221">
        <f>if(AD17="",10,if(isnumber(find("+",AD17)),-10,if(EXACT(AD17,upper(AD17)),$C17- VLOOKUP(AD17,'Team Ratings'!$E$3:$F$22,2,FALSE),if(EXACT(AD17,lower(AD17)),$D17- VLOOKUP(AD17,'Team Ratings'!$B$3:$D$22,3,FALSE)))))</f>
        <v>1</v>
      </c>
      <c r="AE39" s="221">
        <f>if(AE17="",10,if(isnumber(find("+",AE17)),-10,if(EXACT(AE17,upper(AE17)),$C17- VLOOKUP(AE17,'Team Ratings'!$E$3:$F$22,2,FALSE),if(EXACT(AE17,lower(AE17)),$D17- VLOOKUP(AE17,'Team Ratings'!$B$3:$D$22,3,FALSE)))))</f>
        <v>3</v>
      </c>
      <c r="AF39" s="221">
        <f>if(AF17="",10,if(isnumber(find("+",AF17)),-10,if(EXACT(AF17,upper(AF17)),$C17- VLOOKUP(AF17,'Team Ratings'!$E$3:$F$22,2,FALSE),if(EXACT(AF17,lower(AF17)),$D17- VLOOKUP(AF17,'Team Ratings'!$B$3:$D$22,3,FALSE)))))</f>
        <v>2</v>
      </c>
      <c r="AG39" s="221">
        <f>if(AG17="",10,if(isnumber(find("+",AG17)),-10,if(EXACT(AG17,upper(AG17)),$C17- VLOOKUP(AG17,'Team Ratings'!$E$3:$F$22,2,FALSE),if(EXACT(AG17,lower(AG17)),$D17- VLOOKUP(AG17,'Team Ratings'!$B$3:$D$22,3,FALSE)))))</f>
        <v>2</v>
      </c>
      <c r="AH39" s="221">
        <f>if(AH17="",10,if(isnumber(find("+",AH17)),-10,if(EXACT(AH17,upper(AH17)),$C17- VLOOKUP(AH17,'Team Ratings'!$E$3:$F$22,2,FALSE),if(EXACT(AH17,lower(AH17)),$D17- VLOOKUP(AH17,'Team Ratings'!$B$3:$D$22,3,FALSE)))))</f>
        <v>-1</v>
      </c>
      <c r="AI39" s="221">
        <f>if(AI17="",10,if(isnumber(find("+",AI17)),-10,if(EXACT(AI17,upper(AI17)),$C17- VLOOKUP(AI17,'Team Ratings'!$E$3:$F$22,2,FALSE),if(EXACT(AI17,lower(AI17)),$D17- VLOOKUP(AI17,'Team Ratings'!$B$3:$D$22,3,FALSE)))))</f>
        <v>2</v>
      </c>
      <c r="AJ39" s="221">
        <f>if(AJ17="",10,if(isnumber(find("+",AJ17)),-10,if(EXACT(AJ17,upper(AJ17)),$C17- VLOOKUP(AJ17,'Team Ratings'!$E$3:$F$22,2,FALSE),if(EXACT(AJ17,lower(AJ17)),$D17- VLOOKUP(AJ17,'Team Ratings'!$B$3:$D$22,3,FALSE)))))</f>
        <v>0</v>
      </c>
      <c r="AK39" s="221">
        <f>if(AK17="",10,if(isnumber(find("+",AK17)),-10,if(EXACT(AK17,upper(AK17)),$C17- VLOOKUP(AK17,'Team Ratings'!$E$3:$F$22,2,FALSE),if(EXACT(AK17,lower(AK17)),$D17- VLOOKUP(AK17,'Team Ratings'!$B$3:$D$22,3,FALSE)))))</f>
        <v>0</v>
      </c>
      <c r="AL39" s="221">
        <f>if(AL17="",10,if(isnumber(find("+",AL17)),-10,if(EXACT(AL17,upper(AL17)),$C17- VLOOKUP(AL17,'Team Ratings'!$E$3:$F$22,2,FALSE),if(EXACT(AL17,lower(AL17)),$D17- VLOOKUP(AL17,'Team Ratings'!$B$3:$D$22,3,FALSE)))))</f>
        <v>1</v>
      </c>
      <c r="AM39" s="221">
        <f>if(AM17="",10,if(isnumber(find("+",AM17)),-10,if(EXACT(AM17,upper(AM17)),$C17- VLOOKUP(AM17,'Team Ratings'!$E$3:$F$22,2,FALSE),if(EXACT(AM17,lower(AM17)),$D17- VLOOKUP(AM17,'Team Ratings'!$B$3:$D$22,3,FALSE)))))</f>
        <v>4</v>
      </c>
      <c r="AN39" s="221">
        <f>if(AN17="",10,if(isnumber(find("+",AN17)),-10,if(EXACT(AN17,upper(AN17)),$C17- VLOOKUP(AN17,'Team Ratings'!$E$3:$F$22,2,FALSE),if(EXACT(AN17,lower(AN17)),$D17- VLOOKUP(AN17,'Team Ratings'!$B$3:$D$22,3,FALSE)))))</f>
        <v>1</v>
      </c>
      <c r="AO39" s="221">
        <f>if(AO17="",10,if(isnumber(find("+",AO17)),-10,if(EXACT(AO17,upper(AO17)),$C17- VLOOKUP(AO17,'Team Ratings'!$E$3:$F$22,2,FALSE),if(EXACT(AO17,lower(AO17)),$D17- VLOOKUP(AO17,'Team Ratings'!$B$3:$D$22,3,FALSE)))))</f>
        <v>0</v>
      </c>
      <c r="AP39" s="221">
        <f>if(AP17="",10,if(isnumber(find("+",AP17)),-10,if(EXACT(AP17,upper(AP17)),$C17- VLOOKUP(AP17,'Team Ratings'!$E$3:$F$22,2,FALSE),if(EXACT(AP17,lower(AP17)),$D17- VLOOKUP(AP17,'Team Ratings'!$B$3:$D$22,3,FALSE)))))</f>
        <v>5</v>
      </c>
      <c r="AQ39" s="221">
        <f>if(AQ17="",10,if(isnumber(find("+",AQ17)),-10,if(EXACT(AQ17,upper(AQ17)),$C17- VLOOKUP(AQ17,'Team Ratings'!$E$3:$F$22,2,FALSE),if(EXACT(AQ17,lower(AQ17)),$D17- VLOOKUP(AQ17,'Team Ratings'!$B$3:$D$22,3,FALSE)))))</f>
        <v>-2</v>
      </c>
      <c r="AR39" s="221">
        <f>if(AR17="",10,if(isnumber(find("+",AR17)),-10,if(EXACT(AR17,upper(AR17)),$C17- VLOOKUP(AR17,'Team Ratings'!$E$3:$F$22,2,FALSE),if(EXACT(AR17,lower(AR17)),$D17- VLOOKUP(AR17,'Team Ratings'!$B$3:$D$22,3,FALSE)))))</f>
        <v>5</v>
      </c>
      <c r="AS39" s="209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</row>
    <row r="40" hidden="1">
      <c r="A40" s="199"/>
      <c r="B40" s="199"/>
      <c r="C40" s="228"/>
      <c r="D40" s="228"/>
      <c r="E40" s="230" t="str">
        <f t="shared" si="2"/>
        <v>BUR</v>
      </c>
      <c r="F40" s="220" t="s">
        <v>135</v>
      </c>
      <c r="G40" s="221">
        <f>if(G18="",10,if(isnumber(find("+",G18)),-10,if(EXACT(G18,upper(G18)),$C18- VLOOKUP(G18,'Team Ratings'!$E$3:$F$22,2,FALSE),if(EXACT(G18,lower(G18)),$D18- VLOOKUP(G18,'Team Ratings'!$B$3:$D$22,3,FALSE)))))</f>
        <v>0</v>
      </c>
      <c r="H40" s="221">
        <f>if(H18="",10,if(isnumber(find("+",H18)),-10,if(EXACT(H18,upper(H18)),$C18- VLOOKUP(H18,'Team Ratings'!$E$3:$F$22,2,FALSE),if(EXACT(H18,lower(H18)),$D18- VLOOKUP(H18,'Team Ratings'!$B$3:$D$22,3,FALSE)))))</f>
        <v>6</v>
      </c>
      <c r="I40" s="221">
        <f>if(I18="",10,if(isnumber(find("+",I18)),-10,if(EXACT(I18,upper(I18)),$C18- VLOOKUP(I18,'Team Ratings'!$E$3:$F$22,2,FALSE),if(EXACT(I18,lower(I18)),$D18- VLOOKUP(I18,'Team Ratings'!$B$3:$D$22,3,FALSE)))))</f>
        <v>0</v>
      </c>
      <c r="J40" s="221">
        <f>if(J18="",10,if(isnumber(find("+",J18)),-10,if(EXACT(J18,upper(J18)),$C18- VLOOKUP(J18,'Team Ratings'!$E$3:$F$22,2,FALSE),if(EXACT(J18,lower(J18)),$D18- VLOOKUP(J18,'Team Ratings'!$B$3:$D$22,3,FALSE)))))</f>
        <v>3</v>
      </c>
      <c r="K40" s="221">
        <f>if(K18="",10,if(isnumber(find("+",K18)),-10,if(EXACT(K18,upper(K18)),$C18- VLOOKUP(K18,'Team Ratings'!$E$3:$F$22,2,FALSE),if(EXACT(K18,lower(K18)),$D18- VLOOKUP(K18,'Team Ratings'!$B$3:$D$22,3,FALSE)))))</f>
        <v>1</v>
      </c>
      <c r="L40" s="221">
        <f>if(L18="",10,if(isnumber(find("+",L18)),-10,if(EXACT(L18,upper(L18)),$C18- VLOOKUP(L18,'Team Ratings'!$E$3:$F$22,2,FALSE),if(EXACT(L18,lower(L18)),$D18- VLOOKUP(L18,'Team Ratings'!$B$3:$D$22,3,FALSE)))))</f>
        <v>4</v>
      </c>
      <c r="M40" s="221">
        <f>if(M18="",10,if(isnumber(find("+",M18)),-10,if(EXACT(M18,upper(M18)),$C18- VLOOKUP(M18,'Team Ratings'!$E$3:$F$22,2,FALSE),if(EXACT(M18,lower(M18)),$D18- VLOOKUP(M18,'Team Ratings'!$B$3:$D$22,3,FALSE)))))</f>
        <v>-2</v>
      </c>
      <c r="N40" s="221">
        <f>if(N18="",10,if(isnumber(find("+",N18)),-10,if(EXACT(N18,upper(N18)),$C18- VLOOKUP(N18,'Team Ratings'!$E$3:$F$22,2,FALSE),if(EXACT(N18,lower(N18)),$D18- VLOOKUP(N18,'Team Ratings'!$B$3:$D$22,3,FALSE)))))</f>
        <v>6</v>
      </c>
      <c r="O40" s="221">
        <f>if(O18="",10,if(isnumber(find("+",O18)),-10,if(EXACT(O18,upper(O18)),$C18- VLOOKUP(O18,'Team Ratings'!$E$3:$F$22,2,FALSE),if(EXACT(O18,lower(O18)),$D18- VLOOKUP(O18,'Team Ratings'!$B$3:$D$22,3,FALSE)))))</f>
        <v>1</v>
      </c>
      <c r="P40" s="221">
        <f>if(P18="",10,if(isnumber(find("+",P18)),-10,if(EXACT(P18,upper(P18)),$C18- VLOOKUP(P18,'Team Ratings'!$E$3:$F$22,2,FALSE),if(EXACT(P18,lower(P18)),$D18- VLOOKUP(P18,'Team Ratings'!$B$3:$D$22,3,FALSE)))))</f>
        <v>-2</v>
      </c>
      <c r="Q40" s="221">
        <f>if(Q18="",10,if(isnumber(find("+",Q18)),-10,if(EXACT(Q18,upper(Q18)),$C18- VLOOKUP(Q18,'Team Ratings'!$E$3:$F$22,2,FALSE),if(EXACT(Q18,lower(Q18)),$D18- VLOOKUP(Q18,'Team Ratings'!$B$3:$D$22,3,FALSE)))))</f>
        <v>6</v>
      </c>
      <c r="R40" s="221">
        <f>if(R18="",10,if(isnumber(find("+",R18)),-10,if(EXACT(R18,upper(R18)),$C18- VLOOKUP(R18,'Team Ratings'!$E$3:$F$22,2,FALSE),if(EXACT(R18,lower(R18)),$D18- VLOOKUP(R18,'Team Ratings'!$B$3:$D$22,3,FALSE)))))</f>
        <v>-1</v>
      </c>
      <c r="S40" s="221">
        <f>if(S18="",10,if(isnumber(find("+",S18)),-10,if(EXACT(S18,upper(S18)),$C18- VLOOKUP(S18,'Team Ratings'!$E$3:$F$22,2,FALSE),if(EXACT(S18,lower(S18)),$D18- VLOOKUP(S18,'Team Ratings'!$B$3:$D$22,3,FALSE)))))</f>
        <v>1</v>
      </c>
      <c r="T40" s="221">
        <f>if(T18="",10,if(isnumber(find("+",T18)),-10,if(EXACT(T18,upper(T18)),$C18- VLOOKUP(T18,'Team Ratings'!$E$3:$F$22,2,FALSE),if(EXACT(T18,lower(T18)),$D18- VLOOKUP(T18,'Team Ratings'!$B$3:$D$22,3,FALSE)))))</f>
        <v>2</v>
      </c>
      <c r="U40" s="221">
        <f>if(U18="",10,if(isnumber(find("+",U18)),-10,if(EXACT(U18,upper(U18)),$C18- VLOOKUP(U18,'Team Ratings'!$E$3:$F$22,2,FALSE),if(EXACT(U18,lower(U18)),$D18- VLOOKUP(U18,'Team Ratings'!$B$3:$D$22,3,FALSE)))))</f>
        <v>2</v>
      </c>
      <c r="V40" s="221">
        <f>if(V18="",10,if(isnumber(find("+",V18)),-10,if(EXACT(V18,upper(V18)),$C18- VLOOKUP(V18,'Team Ratings'!$E$3:$F$22,2,FALSE),if(EXACT(V18,lower(V18)),$D18- VLOOKUP(V18,'Team Ratings'!$B$3:$D$22,3,FALSE)))))</f>
        <v>0</v>
      </c>
      <c r="W40" s="221">
        <f>if(W18="",10,if(isnumber(find("+",W18)),-10,if(EXACT(W18,upper(W18)),$C18- VLOOKUP(W18,'Team Ratings'!$E$3:$F$22,2,FALSE),if(EXACT(W18,lower(W18)),$D18- VLOOKUP(W18,'Team Ratings'!$B$3:$D$22,3,FALSE)))))</f>
        <v>-2</v>
      </c>
      <c r="X40" s="221">
        <f>if(X18="",10,if(isnumber(find("+",X18)),-10,if(EXACT(X18,upper(X18)),$C18- VLOOKUP(X18,'Team Ratings'!$E$3:$F$22,2,FALSE),if(EXACT(X18,lower(X18)),$D18- VLOOKUP(X18,'Team Ratings'!$B$3:$D$22,3,FALSE)))))</f>
        <v>2</v>
      </c>
      <c r="Y40" s="221">
        <f>if(Y18="",10,if(isnumber(find("+",Y18)),-10,if(EXACT(Y18,upper(Y18)),$C18- VLOOKUP(Y18,'Team Ratings'!$E$3:$F$22,2,FALSE),if(EXACT(Y18,lower(Y18)),$D18- VLOOKUP(Y18,'Team Ratings'!$B$3:$D$22,3,FALSE)))))</f>
        <v>0</v>
      </c>
      <c r="Z40" s="221">
        <f>if(Z18="",10,if(isnumber(find("+",Z18)),-10,if(EXACT(Z18,upper(Z18)),$C18- VLOOKUP(Z18,'Team Ratings'!$E$3:$F$22,2,FALSE),if(EXACT(Z18,lower(Z18)),$D18- VLOOKUP(Z18,'Team Ratings'!$B$3:$D$22,3,FALSE)))))</f>
        <v>5</v>
      </c>
      <c r="AA40" s="221">
        <f>if(AA18="",10,if(isnumber(find("+",AA18)),-10,if(EXACT(AA18,upper(AA18)),$C18- VLOOKUP(AA18,'Team Ratings'!$E$3:$F$22,2,FALSE),if(EXACT(AA18,lower(AA18)),$D18- VLOOKUP(AA18,'Team Ratings'!$B$3:$D$22,3,FALSE)))))</f>
        <v>3</v>
      </c>
      <c r="AB40" s="221">
        <f>if(AB18="",10,if(isnumber(find("+",AB18)),-10,if(EXACT(AB18,upper(AB18)),$C18- VLOOKUP(AB18,'Team Ratings'!$E$3:$F$22,2,FALSE),if(EXACT(AB18,lower(AB18)),$D18- VLOOKUP(AB18,'Team Ratings'!$B$3:$D$22,3,FALSE)))))</f>
        <v>2</v>
      </c>
      <c r="AC40" s="221">
        <f>if(AC18="",10,if(isnumber(find("+",AC18)),-10,if(EXACT(AC18,upper(AC18)),$C18- VLOOKUP(AC18,'Team Ratings'!$E$3:$F$22,2,FALSE),if(EXACT(AC18,lower(AC18)),$D18- VLOOKUP(AC18,'Team Ratings'!$B$3:$D$22,3,FALSE)))))</f>
        <v>4</v>
      </c>
      <c r="AD40" s="221">
        <f>if(AD18="",10,if(isnumber(find("+",AD18)),-10,if(EXACT(AD18,upper(AD18)),$C18- VLOOKUP(AD18,'Team Ratings'!$E$3:$F$22,2,FALSE),if(EXACT(AD18,lower(AD18)),$D18- VLOOKUP(AD18,'Team Ratings'!$B$3:$D$22,3,FALSE)))))</f>
        <v>2</v>
      </c>
      <c r="AE40" s="221">
        <f>if(AE18="",10,if(isnumber(find("+",AE18)),-10,if(EXACT(AE18,upper(AE18)),$C18- VLOOKUP(AE18,'Team Ratings'!$E$3:$F$22,2,FALSE),if(EXACT(AE18,lower(AE18)),$D18- VLOOKUP(AE18,'Team Ratings'!$B$3:$D$22,3,FALSE)))))</f>
        <v>3</v>
      </c>
      <c r="AF40" s="221">
        <f>if(AF18="",10,if(isnumber(find("+",AF18)),-10,if(EXACT(AF18,upper(AF18)),$C18- VLOOKUP(AF18,'Team Ratings'!$E$3:$F$22,2,FALSE),if(EXACT(AF18,lower(AF18)),$D18- VLOOKUP(AF18,'Team Ratings'!$B$3:$D$22,3,FALSE)))))</f>
        <v>2</v>
      </c>
      <c r="AG40" s="221">
        <f>if(AG18="",10,if(isnumber(find("+",AG18)),-10,if(EXACT(AG18,upper(AG18)),$C18- VLOOKUP(AG18,'Team Ratings'!$E$3:$F$22,2,FALSE),if(EXACT(AG18,lower(AG18)),$D18- VLOOKUP(AG18,'Team Ratings'!$B$3:$D$22,3,FALSE)))))</f>
        <v>1</v>
      </c>
      <c r="AH40" s="221">
        <f>if(AH18="",10,if(isnumber(find("+",AH18)),-10,if(EXACT(AH18,upper(AH18)),$C18- VLOOKUP(AH18,'Team Ratings'!$E$3:$F$22,2,FALSE),if(EXACT(AH18,lower(AH18)),$D18- VLOOKUP(AH18,'Team Ratings'!$B$3:$D$22,3,FALSE)))))</f>
        <v>3</v>
      </c>
      <c r="AI40" s="221">
        <f>if(AI18="",10,if(isnumber(find("+",AI18)),-10,if(EXACT(AI18,upper(AI18)),$C18- VLOOKUP(AI18,'Team Ratings'!$E$3:$F$22,2,FALSE),if(EXACT(AI18,lower(AI18)),$D18- VLOOKUP(AI18,'Team Ratings'!$B$3:$D$22,3,FALSE)))))</f>
        <v>0</v>
      </c>
      <c r="AJ40" s="221">
        <f>if(AJ18="",10,if(isnumber(find("+",AJ18)),-10,if(EXACT(AJ18,upper(AJ18)),$C18- VLOOKUP(AJ18,'Team Ratings'!$E$3:$F$22,2,FALSE),if(EXACT(AJ18,lower(AJ18)),$D18- VLOOKUP(AJ18,'Team Ratings'!$B$3:$D$22,3,FALSE)))))</f>
        <v>0</v>
      </c>
      <c r="AK40" s="221">
        <f>if(AK18="",10,if(isnumber(find("+",AK18)),-10,if(EXACT(AK18,upper(AK18)),$C18- VLOOKUP(AK18,'Team Ratings'!$E$3:$F$22,2,FALSE),if(EXACT(AK18,lower(AK18)),$D18- VLOOKUP(AK18,'Team Ratings'!$B$3:$D$22,3,FALSE)))))</f>
        <v>4</v>
      </c>
      <c r="AL40" s="221">
        <f>if(AL18="",10,if(isnumber(find("+",AL18)),-10,if(EXACT(AL18,upper(AL18)),$C18- VLOOKUP(AL18,'Team Ratings'!$E$3:$F$22,2,FALSE),if(EXACT(AL18,lower(AL18)),$D18- VLOOKUP(AL18,'Team Ratings'!$B$3:$D$22,3,FALSE)))))</f>
        <v>0</v>
      </c>
      <c r="AM40" s="221">
        <f>if(AM18="",10,if(isnumber(find("+",AM18)),-10,if(EXACT(AM18,upper(AM18)),$C18- VLOOKUP(AM18,'Team Ratings'!$E$3:$F$22,2,FALSE),if(EXACT(AM18,lower(AM18)),$D18- VLOOKUP(AM18,'Team Ratings'!$B$3:$D$22,3,FALSE)))))</f>
        <v>3</v>
      </c>
      <c r="AN40" s="221">
        <f>if(AN18="",10,if(isnumber(find("+",AN18)),-10,if(EXACT(AN18,upper(AN18)),$C18- VLOOKUP(AN18,'Team Ratings'!$E$3:$F$22,2,FALSE),if(EXACT(AN18,lower(AN18)),$D18- VLOOKUP(AN18,'Team Ratings'!$B$3:$D$22,3,FALSE)))))</f>
        <v>-1</v>
      </c>
      <c r="AO40" s="221">
        <f>if(AO18="",10,if(isnumber(find("+",AO18)),-10,if(EXACT(AO18,upper(AO18)),$C18- VLOOKUP(AO18,'Team Ratings'!$E$3:$F$22,2,FALSE),if(EXACT(AO18,lower(AO18)),$D18- VLOOKUP(AO18,'Team Ratings'!$B$3:$D$22,3,FALSE)))))</f>
        <v>0</v>
      </c>
      <c r="AP40" s="221">
        <f>if(AP18="",10,if(isnumber(find("+",AP18)),-10,if(EXACT(AP18,upper(AP18)),$C18- VLOOKUP(AP18,'Team Ratings'!$E$3:$F$22,2,FALSE),if(EXACT(AP18,lower(AP18)),$D18- VLOOKUP(AP18,'Team Ratings'!$B$3:$D$22,3,FALSE)))))</f>
        <v>0</v>
      </c>
      <c r="AQ40" s="221">
        <f>if(AQ18="",10,if(isnumber(find("+",AQ18)),-10,if(EXACT(AQ18,upper(AQ18)),$C18- VLOOKUP(AQ18,'Team Ratings'!$E$3:$F$22,2,FALSE),if(EXACT(AQ18,lower(AQ18)),$D18- VLOOKUP(AQ18,'Team Ratings'!$B$3:$D$22,3,FALSE)))))</f>
        <v>4</v>
      </c>
      <c r="AR40" s="221">
        <f>if(AR18="",10,if(isnumber(find("+",AR18)),-10,if(EXACT(AR18,upper(AR18)),$C18- VLOOKUP(AR18,'Team Ratings'!$E$3:$F$22,2,FALSE),if(EXACT(AR18,lower(AR18)),$D18- VLOOKUP(AR18,'Team Ratings'!$B$3:$D$22,3,FALSE)))))</f>
        <v>-2</v>
      </c>
      <c r="AS40" s="209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198"/>
      <c r="CB40" s="198"/>
      <c r="CC40" s="198"/>
      <c r="CD40" s="198"/>
    </row>
    <row r="41" hidden="1">
      <c r="A41" s="199"/>
      <c r="B41" s="199"/>
      <c r="C41" s="228"/>
      <c r="D41" s="228"/>
      <c r="E41" s="230" t="str">
        <f t="shared" si="2"/>
        <v>CRY</v>
      </c>
      <c r="F41" s="220" t="s">
        <v>135</v>
      </c>
      <c r="G41" s="221">
        <f>if(G19="",10,if(isnumber(find("+",G19)),-10,if(EXACT(G19,upper(G19)),$C19- VLOOKUP(G19,'Team Ratings'!$E$3:$F$22,2,FALSE),if(EXACT(G19,lower(G19)),$D19- VLOOKUP(G19,'Team Ratings'!$B$3:$D$22,3,FALSE)))))</f>
        <v>5</v>
      </c>
      <c r="H41" s="221">
        <f>if(H19="",10,if(isnumber(find("+",H19)),-10,if(EXACT(H19,upper(H19)),$C19- VLOOKUP(H19,'Team Ratings'!$E$3:$F$22,2,FALSE),if(EXACT(H19,lower(H19)),$D19- VLOOKUP(H19,'Team Ratings'!$B$3:$D$22,3,FALSE)))))</f>
        <v>-1</v>
      </c>
      <c r="I41" s="221">
        <f>if(I19="",10,if(isnumber(find("+",I19)),-10,if(EXACT(I19,upper(I19)),$C19- VLOOKUP(I19,'Team Ratings'!$E$3:$F$22,2,FALSE),if(EXACT(I19,lower(I19)),$D19- VLOOKUP(I19,'Team Ratings'!$B$3:$D$22,3,FALSE)))))</f>
        <v>2</v>
      </c>
      <c r="J41" s="221">
        <f>if(J19="",10,if(isnumber(find("+",J19)),-10,if(EXACT(J19,upper(J19)),$C19- VLOOKUP(J19,'Team Ratings'!$E$3:$F$22,2,FALSE),if(EXACT(J19,lower(J19)),$D19- VLOOKUP(J19,'Team Ratings'!$B$3:$D$22,3,FALSE)))))</f>
        <v>2</v>
      </c>
      <c r="K41" s="221">
        <f>if(K19="",10,if(isnumber(find("+",K19)),-10,if(EXACT(K19,upper(K19)),$C19- VLOOKUP(K19,'Team Ratings'!$E$3:$F$22,2,FALSE),if(EXACT(K19,lower(K19)),$D19- VLOOKUP(K19,'Team Ratings'!$B$3:$D$22,3,FALSE)))))</f>
        <v>5</v>
      </c>
      <c r="L41" s="221">
        <f>if(L19="",10,if(isnumber(find("+",L19)),-10,if(EXACT(L19,upper(L19)),$C19- VLOOKUP(L19,'Team Ratings'!$E$3:$F$22,2,FALSE),if(EXACT(L19,lower(L19)),$D19- VLOOKUP(L19,'Team Ratings'!$B$3:$D$22,3,FALSE)))))</f>
        <v>1</v>
      </c>
      <c r="M41" s="221">
        <f>if(M19="",10,if(isnumber(find("+",M19)),-10,if(EXACT(M19,upper(M19)),$C19- VLOOKUP(M19,'Team Ratings'!$E$3:$F$22,2,FALSE),if(EXACT(M19,lower(M19)),$D19- VLOOKUP(M19,'Team Ratings'!$B$3:$D$22,3,FALSE)))))</f>
        <v>3</v>
      </c>
      <c r="N41" s="221">
        <f>if(N19="",10,if(isnumber(find("+",N19)),-10,if(EXACT(N19,upper(N19)),$C19- VLOOKUP(N19,'Team Ratings'!$E$3:$F$22,2,FALSE),if(EXACT(N19,lower(N19)),$D19- VLOOKUP(N19,'Team Ratings'!$B$3:$D$22,3,FALSE)))))</f>
        <v>3</v>
      </c>
      <c r="O41" s="221">
        <f>if(O19="",10,if(isnumber(find("+",O19)),-10,if(EXACT(O19,upper(O19)),$C19- VLOOKUP(O19,'Team Ratings'!$E$3:$F$22,2,FALSE),if(EXACT(O19,lower(O19)),$D19- VLOOKUP(O19,'Team Ratings'!$B$3:$D$22,3,FALSE)))))</f>
        <v>-1</v>
      </c>
      <c r="P41" s="221">
        <f>if(P19="",10,if(isnumber(find("+",P19)),-10,if(EXACT(P19,upper(P19)),$C19- VLOOKUP(P19,'Team Ratings'!$E$3:$F$22,2,FALSE),if(EXACT(P19,lower(P19)),$D19- VLOOKUP(P19,'Team Ratings'!$B$3:$D$22,3,FALSE)))))</f>
        <v>5</v>
      </c>
      <c r="Q41" s="221">
        <f>if(Q19="",10,if(isnumber(find("+",Q19)),-10,if(EXACT(Q19,upper(Q19)),$C19- VLOOKUP(Q19,'Team Ratings'!$E$3:$F$22,2,FALSE),if(EXACT(Q19,lower(Q19)),$D19- VLOOKUP(Q19,'Team Ratings'!$B$3:$D$22,3,FALSE)))))</f>
        <v>0</v>
      </c>
      <c r="R41" s="221">
        <f>if(R19="",10,if(isnumber(find("+",R19)),-10,if(EXACT(R19,upper(R19)),$C19- VLOOKUP(R19,'Team Ratings'!$E$3:$F$22,2,FALSE),if(EXACT(R19,lower(R19)),$D19- VLOOKUP(R19,'Team Ratings'!$B$3:$D$22,3,FALSE)))))</f>
        <v>1</v>
      </c>
      <c r="S41" s="221">
        <f>if(S19="",10,if(isnumber(find("+",S19)),-10,if(EXACT(S19,upper(S19)),$C19- VLOOKUP(S19,'Team Ratings'!$E$3:$F$22,2,FALSE),if(EXACT(S19,lower(S19)),$D19- VLOOKUP(S19,'Team Ratings'!$B$3:$D$22,3,FALSE)))))</f>
        <v>1</v>
      </c>
      <c r="T41" s="221">
        <f>if(T19="",10,if(isnumber(find("+",T19)),-10,if(EXACT(T19,upper(T19)),$C19- VLOOKUP(T19,'Team Ratings'!$E$3:$F$22,2,FALSE),if(EXACT(T19,lower(T19)),$D19- VLOOKUP(T19,'Team Ratings'!$B$3:$D$22,3,FALSE)))))</f>
        <v>2</v>
      </c>
      <c r="U41" s="221">
        <f>if(U19="",10,if(isnumber(find("+",U19)),-10,if(EXACT(U19,upper(U19)),$C19- VLOOKUP(U19,'Team Ratings'!$E$3:$F$22,2,FALSE),if(EXACT(U19,lower(U19)),$D19- VLOOKUP(U19,'Team Ratings'!$B$3:$D$22,3,FALSE)))))</f>
        <v>4</v>
      </c>
      <c r="V41" s="221">
        <f>if(V19="",10,if(isnumber(find("+",V19)),-10,if(EXACT(V19,upper(V19)),$C19- VLOOKUP(V19,'Team Ratings'!$E$3:$F$22,2,FALSE),if(EXACT(V19,lower(V19)),$D19- VLOOKUP(V19,'Team Ratings'!$B$3:$D$22,3,FALSE)))))</f>
        <v>1</v>
      </c>
      <c r="W41" s="221">
        <f>if(W19="",10,if(isnumber(find("+",W19)),-10,if(EXACT(W19,upper(W19)),$C19- VLOOKUP(W19,'Team Ratings'!$E$3:$F$22,2,FALSE),if(EXACT(W19,lower(W19)),$D19- VLOOKUP(W19,'Team Ratings'!$B$3:$D$22,3,FALSE)))))</f>
        <v>1</v>
      </c>
      <c r="X41" s="221">
        <f>if(X19="",10,if(isnumber(find("+",X19)),-10,if(EXACT(X19,upper(X19)),$C19- VLOOKUP(X19,'Team Ratings'!$E$3:$F$22,2,FALSE),if(EXACT(X19,lower(X19)),$D19- VLOOKUP(X19,'Team Ratings'!$B$3:$D$22,3,FALSE)))))</f>
        <v>-1</v>
      </c>
      <c r="Y41" s="221">
        <f>if(Y19="",10,if(isnumber(find("+",Y19)),-10,if(EXACT(Y19,upper(Y19)),$C19- VLOOKUP(Y19,'Team Ratings'!$E$3:$F$22,2,FALSE),if(EXACT(Y19,lower(Y19)),$D19- VLOOKUP(Y19,'Team Ratings'!$B$3:$D$22,3,FALSE)))))</f>
        <v>3</v>
      </c>
      <c r="Z41" s="221">
        <f>if(Z19="",10,if(isnumber(find("+",Z19)),-10,if(EXACT(Z19,upper(Z19)),$C19- VLOOKUP(Z19,'Team Ratings'!$E$3:$F$22,2,FALSE),if(EXACT(Z19,lower(Z19)),$D19- VLOOKUP(Z19,'Team Ratings'!$B$3:$D$22,3,FALSE)))))</f>
        <v>-1</v>
      </c>
      <c r="AA41" s="221">
        <f>if(AA19="",10,if(isnumber(find("+",AA19)),-10,if(EXACT(AA19,upper(AA19)),$C19- VLOOKUP(AA19,'Team Ratings'!$E$3:$F$22,2,FALSE),if(EXACT(AA19,lower(AA19)),$D19- VLOOKUP(AA19,'Team Ratings'!$B$3:$D$22,3,FALSE)))))</f>
        <v>1</v>
      </c>
      <c r="AB41" s="221">
        <f>if(AB19="",10,if(isnumber(find("+",AB19)),-10,if(EXACT(AB19,upper(AB19)),$C19- VLOOKUP(AB19,'Team Ratings'!$E$3:$F$22,2,FALSE),if(EXACT(AB19,lower(AB19)),$D19- VLOOKUP(AB19,'Team Ratings'!$B$3:$D$22,3,FALSE)))))</f>
        <v>1</v>
      </c>
      <c r="AC41" s="221">
        <f>if(AC19="",10,if(isnumber(find("+",AC19)),-10,if(EXACT(AC19,upper(AC19)),$C19- VLOOKUP(AC19,'Team Ratings'!$E$3:$F$22,2,FALSE),if(EXACT(AC19,lower(AC19)),$D19- VLOOKUP(AC19,'Team Ratings'!$B$3:$D$22,3,FALSE)))))</f>
        <v>4</v>
      </c>
      <c r="AD41" s="221">
        <f>if(AD19="",10,if(isnumber(find("+",AD19)),-10,if(EXACT(AD19,upper(AD19)),$C19- VLOOKUP(AD19,'Team Ratings'!$E$3:$F$22,2,FALSE),if(EXACT(AD19,lower(AD19)),$D19- VLOOKUP(AD19,'Team Ratings'!$B$3:$D$22,3,FALSE)))))</f>
        <v>-1</v>
      </c>
      <c r="AE41" s="221">
        <f>if(AE19="",10,if(isnumber(find("+",AE19)),-10,if(EXACT(AE19,upper(AE19)),$C19- VLOOKUP(AE19,'Team Ratings'!$E$3:$F$22,2,FALSE),if(EXACT(AE19,lower(AE19)),$D19- VLOOKUP(AE19,'Team Ratings'!$B$3:$D$22,3,FALSE)))))</f>
        <v>-1</v>
      </c>
      <c r="AF41" s="221">
        <f>if(AF19="",10,if(isnumber(find("+",AF19)),-10,if(EXACT(AF19,upper(AF19)),$C19- VLOOKUP(AF19,'Team Ratings'!$E$3:$F$22,2,FALSE),if(EXACT(AF19,lower(AF19)),$D19- VLOOKUP(AF19,'Team Ratings'!$B$3:$D$22,3,FALSE)))))</f>
        <v>4</v>
      </c>
      <c r="AG41" s="221">
        <f>if(AG19="",10,if(isnumber(find("+",AG19)),-10,if(EXACT(AG19,upper(AG19)),$C19- VLOOKUP(AG19,'Team Ratings'!$E$3:$F$22,2,FALSE),if(EXACT(AG19,lower(AG19)),$D19- VLOOKUP(AG19,'Team Ratings'!$B$3:$D$22,3,FALSE)))))</f>
        <v>-1</v>
      </c>
      <c r="AH41" s="221">
        <f>if(AH19="",10,if(isnumber(find("+",AH19)),-10,if(EXACT(AH19,upper(AH19)),$C19- VLOOKUP(AH19,'Team Ratings'!$E$3:$F$22,2,FALSE),if(EXACT(AH19,lower(AH19)),$D19- VLOOKUP(AH19,'Team Ratings'!$B$3:$D$22,3,FALSE)))))</f>
        <v>1</v>
      </c>
      <c r="AI41" s="221">
        <f>if(AI19="",10,if(isnumber(find("+",AI19)),-10,if(EXACT(AI19,upper(AI19)),$C19- VLOOKUP(AI19,'Team Ratings'!$E$3:$F$22,2,FALSE),if(EXACT(AI19,lower(AI19)),$D19- VLOOKUP(AI19,'Team Ratings'!$B$3:$D$22,3,FALSE)))))</f>
        <v>5</v>
      </c>
      <c r="AJ41" s="221">
        <f>if(AJ19="",10,if(isnumber(find("+",AJ19)),-10,if(EXACT(AJ19,upper(AJ19)),$C19- VLOOKUP(AJ19,'Team Ratings'!$E$3:$F$22,2,FALSE),if(EXACT(AJ19,lower(AJ19)),$D19- VLOOKUP(AJ19,'Team Ratings'!$B$3:$D$22,3,FALSE)))))</f>
        <v>1</v>
      </c>
      <c r="AK41" s="221">
        <f>if(AK19="",10,if(isnumber(find("+",AK19)),-10,if(EXACT(AK19,upper(AK19)),$C19- VLOOKUP(AK19,'Team Ratings'!$E$3:$F$22,2,FALSE),if(EXACT(AK19,lower(AK19)),$D19- VLOOKUP(AK19,'Team Ratings'!$B$3:$D$22,3,FALSE)))))</f>
        <v>2</v>
      </c>
      <c r="AL41" s="221">
        <f>if(AL19="",10,if(isnumber(find("+",AL19)),-10,if(EXACT(AL19,upper(AL19)),$C19- VLOOKUP(AL19,'Team Ratings'!$E$3:$F$22,2,FALSE),if(EXACT(AL19,lower(AL19)),$D19- VLOOKUP(AL19,'Team Ratings'!$B$3:$D$22,3,FALSE)))))</f>
        <v>3</v>
      </c>
      <c r="AM41" s="221">
        <f>if(AM19="",10,if(isnumber(find("+",AM19)),-10,if(EXACT(AM19,upper(AM19)),$C19- VLOOKUP(AM19,'Team Ratings'!$E$3:$F$22,2,FALSE),if(EXACT(AM19,lower(AM19)),$D19- VLOOKUP(AM19,'Team Ratings'!$B$3:$D$22,3,FALSE)))))</f>
        <v>2</v>
      </c>
      <c r="AN41" s="221">
        <f>if(AN19="",10,if(isnumber(find("+",AN19)),-10,if(EXACT(AN19,upper(AN19)),$C19- VLOOKUP(AN19,'Team Ratings'!$E$3:$F$22,2,FALSE),if(EXACT(AN19,lower(AN19)),$D19- VLOOKUP(AN19,'Team Ratings'!$B$3:$D$22,3,FALSE)))))</f>
        <v>1</v>
      </c>
      <c r="AO41" s="221">
        <f>if(AO19="",10,if(isnumber(find("+",AO19)),-10,if(EXACT(AO19,upper(AO19)),$C19- VLOOKUP(AO19,'Team Ratings'!$E$3:$F$22,2,FALSE),if(EXACT(AO19,lower(AO19)),$D19- VLOOKUP(AO19,'Team Ratings'!$B$3:$D$22,3,FALSE)))))</f>
        <v>0</v>
      </c>
      <c r="AP41" s="221">
        <f>if(AP19="",10,if(isnumber(find("+",AP19)),-10,if(EXACT(AP19,upper(AP19)),$C19- VLOOKUP(AP19,'Team Ratings'!$E$3:$F$22,2,FALSE),if(EXACT(AP19,lower(AP19)),$D19- VLOOKUP(AP19,'Team Ratings'!$B$3:$D$22,3,FALSE)))))</f>
        <v>-1</v>
      </c>
      <c r="AQ41" s="221">
        <f>if(AQ19="",10,if(isnumber(find("+",AQ19)),-10,if(EXACT(AQ19,upper(AQ19)),$C19- VLOOKUP(AQ19,'Team Ratings'!$E$3:$F$22,2,FALSE),if(EXACT(AQ19,lower(AQ19)),$D19- VLOOKUP(AQ19,'Team Ratings'!$B$3:$D$22,3,FALSE)))))</f>
        <v>1</v>
      </c>
      <c r="AR41" s="221">
        <f>if(AR19="",10,if(isnumber(find("+",AR19)),-10,if(EXACT(AR19,upper(AR19)),$C19- VLOOKUP(AR19,'Team Ratings'!$E$3:$F$22,2,FALSE),if(EXACT(AR19,lower(AR19)),$D19- VLOOKUP(AR19,'Team Ratings'!$B$3:$D$22,3,FALSE)))))</f>
        <v>3</v>
      </c>
      <c r="AS41" s="209"/>
      <c r="AT41" s="198"/>
      <c r="AU41" s="198"/>
      <c r="AV41" s="198"/>
      <c r="AW41" s="198"/>
      <c r="AX41" s="198"/>
      <c r="AY41" s="198"/>
      <c r="AZ41" s="198"/>
      <c r="BA41" s="198"/>
      <c r="BB41" s="198"/>
      <c r="BC41" s="198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8"/>
      <c r="BU41" s="198"/>
      <c r="BV41" s="198"/>
      <c r="BW41" s="198"/>
      <c r="BX41" s="198"/>
      <c r="BY41" s="198"/>
      <c r="BZ41" s="198"/>
      <c r="CA41" s="198"/>
      <c r="CB41" s="198"/>
      <c r="CC41" s="198"/>
      <c r="CD41" s="198"/>
    </row>
    <row r="42" hidden="1">
      <c r="A42" s="199"/>
      <c r="B42" s="199"/>
      <c r="C42" s="228"/>
      <c r="D42" s="228"/>
      <c r="E42" s="230" t="str">
        <f t="shared" si="2"/>
        <v>NEW</v>
      </c>
      <c r="F42" s="220" t="s">
        <v>135</v>
      </c>
      <c r="G42" s="221">
        <f>if(G20="",10,if(isnumber(find("+",G20)),-10,if(EXACT(G20,upper(G20)),$C20- VLOOKUP(G20,'Team Ratings'!$E$3:$F$22,2,FALSE),if(EXACT(G20,lower(G20)),$D20- VLOOKUP(G20,'Team Ratings'!$B$3:$D$22,3,FALSE)))))</f>
        <v>0</v>
      </c>
      <c r="H42" s="221">
        <f>if(H20="",10,if(isnumber(find("+",H20)),-10,if(EXACT(H20,upper(H20)),$C20- VLOOKUP(H20,'Team Ratings'!$E$3:$F$22,2,FALSE),if(EXACT(H20,lower(H20)),$D20- VLOOKUP(H20,'Team Ratings'!$B$3:$D$22,3,FALSE)))))</f>
        <v>2</v>
      </c>
      <c r="I42" s="221">
        <f>if(I20="",10,if(isnumber(find("+",I20)),-10,if(EXACT(I20,upper(I20)),$C20- VLOOKUP(I20,'Team Ratings'!$E$3:$F$22,2,FALSE),if(EXACT(I20,lower(I20)),$D20- VLOOKUP(I20,'Team Ratings'!$B$3:$D$22,3,FALSE)))))</f>
        <v>0</v>
      </c>
      <c r="J42" s="221">
        <f>if(J20="",10,if(isnumber(find("+",J20)),-10,if(EXACT(J20,upper(J20)),$C20- VLOOKUP(J20,'Team Ratings'!$E$3:$F$22,2,FALSE),if(EXACT(J20,lower(J20)),$D20- VLOOKUP(J20,'Team Ratings'!$B$3:$D$22,3,FALSE)))))</f>
        <v>5</v>
      </c>
      <c r="K42" s="221">
        <f>if(K20="",10,if(isnumber(find("+",K20)),-10,if(EXACT(K20,upper(K20)),$C20- VLOOKUP(K20,'Team Ratings'!$E$3:$F$22,2,FALSE),if(EXACT(K20,lower(K20)),$D20- VLOOKUP(K20,'Team Ratings'!$B$3:$D$22,3,FALSE)))))</f>
        <v>0</v>
      </c>
      <c r="L42" s="221">
        <f>if(L20="",10,if(isnumber(find("+",L20)),-10,if(EXACT(L20,upper(L20)),$C20- VLOOKUP(L20,'Team Ratings'!$E$3:$F$22,2,FALSE),if(EXACT(L20,lower(L20)),$D20- VLOOKUP(L20,'Team Ratings'!$B$3:$D$22,3,FALSE)))))</f>
        <v>0</v>
      </c>
      <c r="M42" s="221">
        <f>if(M20="",10,if(isnumber(find("+",M20)),-10,if(EXACT(M20,upper(M20)),$C20- VLOOKUP(M20,'Team Ratings'!$E$3:$F$22,2,FALSE),if(EXACT(M20,lower(M20)),$D20- VLOOKUP(M20,'Team Ratings'!$B$3:$D$22,3,FALSE)))))</f>
        <v>2</v>
      </c>
      <c r="N42" s="221">
        <f>if(N20="",10,if(isnumber(find("+",N20)),-10,if(EXACT(N20,upper(N20)),$C20- VLOOKUP(N20,'Team Ratings'!$E$3:$F$22,2,FALSE),if(EXACT(N20,lower(N20)),$D20- VLOOKUP(N20,'Team Ratings'!$B$3:$D$22,3,FALSE)))))</f>
        <v>1</v>
      </c>
      <c r="O42" s="221">
        <f>if(O20="",10,if(isnumber(find("+",O20)),-10,if(EXACT(O20,upper(O20)),$C20- VLOOKUP(O20,'Team Ratings'!$E$3:$F$22,2,FALSE),if(EXACT(O20,lower(O20)),$D20- VLOOKUP(O20,'Team Ratings'!$B$3:$D$22,3,FALSE)))))</f>
        <v>1</v>
      </c>
      <c r="P42" s="221">
        <f>if(P20="",10,if(isnumber(find("+",P20)),-10,if(EXACT(P20,upper(P20)),$C20- VLOOKUP(P20,'Team Ratings'!$E$3:$F$22,2,FALSE),if(EXACT(P20,lower(P20)),$D20- VLOOKUP(P20,'Team Ratings'!$B$3:$D$22,3,FALSE)))))</f>
        <v>3</v>
      </c>
      <c r="Q42" s="221">
        <f>if(Q20="",10,if(isnumber(find("+",Q20)),-10,if(EXACT(Q20,upper(Q20)),$C20- VLOOKUP(Q20,'Team Ratings'!$E$3:$F$22,2,FALSE),if(EXACT(Q20,lower(Q20)),$D20- VLOOKUP(Q20,'Team Ratings'!$B$3:$D$22,3,FALSE)))))</f>
        <v>2</v>
      </c>
      <c r="R42" s="221">
        <f>if(R20="",10,if(isnumber(find("+",R20)),-10,if(EXACT(R20,upper(R20)),$C20- VLOOKUP(R20,'Team Ratings'!$E$3:$F$22,2,FALSE),if(EXACT(R20,lower(R20)),$D20- VLOOKUP(R20,'Team Ratings'!$B$3:$D$22,3,FALSE)))))</f>
        <v>-2</v>
      </c>
      <c r="S42" s="221">
        <f>if(S20="",10,if(isnumber(find("+",S20)),-10,if(EXACT(S20,upper(S20)),$C20- VLOOKUP(S20,'Team Ratings'!$E$3:$F$22,2,FALSE),if(EXACT(S20,lower(S20)),$D20- VLOOKUP(S20,'Team Ratings'!$B$3:$D$22,3,FALSE)))))</f>
        <v>4</v>
      </c>
      <c r="T42" s="221">
        <f>if(T20="",10,if(isnumber(find("+",T20)),-10,if(EXACT(T20,upper(T20)),$C20- VLOOKUP(T20,'Team Ratings'!$E$3:$F$22,2,FALSE),if(EXACT(T20,lower(T20)),$D20- VLOOKUP(T20,'Team Ratings'!$B$3:$D$22,3,FALSE)))))</f>
        <v>-2</v>
      </c>
      <c r="U42" s="221">
        <f>if(U20="",10,if(isnumber(find("+",U20)),-10,if(EXACT(U20,upper(U20)),$C20- VLOOKUP(U20,'Team Ratings'!$E$3:$F$22,2,FALSE),if(EXACT(U20,lower(U20)),$D20- VLOOKUP(U20,'Team Ratings'!$B$3:$D$22,3,FALSE)))))</f>
        <v>-2</v>
      </c>
      <c r="V42" s="221">
        <f>if(V20="",10,if(isnumber(find("+",V20)),-10,if(EXACT(V20,upper(V20)),$C20- VLOOKUP(V20,'Team Ratings'!$E$3:$F$22,2,FALSE),if(EXACT(V20,lower(V20)),$D20- VLOOKUP(V20,'Team Ratings'!$B$3:$D$22,3,FALSE)))))</f>
        <v>4</v>
      </c>
      <c r="W42" s="221">
        <f>if(W20="",10,if(isnumber(find("+",W20)),-10,if(EXACT(W20,upper(W20)),$C20- VLOOKUP(W20,'Team Ratings'!$E$3:$F$22,2,FALSE),if(EXACT(W20,lower(W20)),$D20- VLOOKUP(W20,'Team Ratings'!$B$3:$D$22,3,FALSE)))))</f>
        <v>6</v>
      </c>
      <c r="X42" s="221">
        <f>if(X20="",10,if(isnumber(find("+",X20)),-10,if(EXACT(X20,upper(X20)),$C20- VLOOKUP(X20,'Team Ratings'!$E$3:$F$22,2,FALSE),if(EXACT(X20,lower(X20)),$D20- VLOOKUP(X20,'Team Ratings'!$B$3:$D$22,3,FALSE)))))</f>
        <v>4</v>
      </c>
      <c r="Y42" s="221">
        <f>if(Y20="",10,if(isnumber(find("+",Y20)),-10,if(EXACT(Y20,upper(Y20)),$C20- VLOOKUP(Y20,'Team Ratings'!$E$3:$F$22,2,FALSE),if(EXACT(Y20,lower(Y20)),$D20- VLOOKUP(Y20,'Team Ratings'!$B$3:$D$22,3,FALSE)))))</f>
        <v>2</v>
      </c>
      <c r="Z42" s="221">
        <f>if(Z20="",10,if(isnumber(find("+",Z20)),-10,if(EXACT(Z20,upper(Z20)),$C20- VLOOKUP(Z20,'Team Ratings'!$E$3:$F$22,2,FALSE),if(EXACT(Z20,lower(Z20)),$D20- VLOOKUP(Z20,'Team Ratings'!$B$3:$D$22,3,FALSE)))))</f>
        <v>3</v>
      </c>
      <c r="AA42" s="221">
        <f>if(AA20="",10,if(isnumber(find("+",AA20)),-10,if(EXACT(AA20,upper(AA20)),$C20- VLOOKUP(AA20,'Team Ratings'!$E$3:$F$22,2,FALSE),if(EXACT(AA20,lower(AA20)),$D20- VLOOKUP(AA20,'Team Ratings'!$B$3:$D$22,3,FALSE)))))</f>
        <v>1</v>
      </c>
      <c r="AB42" s="221">
        <f>if(AB20="",10,if(isnumber(find("+",AB20)),-10,if(EXACT(AB20,upper(AB20)),$C20- VLOOKUP(AB20,'Team Ratings'!$E$3:$F$22,2,FALSE),if(EXACT(AB20,lower(AB20)),$D20- VLOOKUP(AB20,'Team Ratings'!$B$3:$D$22,3,FALSE)))))</f>
        <v>-2</v>
      </c>
      <c r="AC42" s="221">
        <f>if(AC20="",10,if(isnumber(find("+",AC20)),-10,if(EXACT(AC20,upper(AC20)),$C20- VLOOKUP(AC20,'Team Ratings'!$E$3:$F$22,2,FALSE),if(EXACT(AC20,lower(AC20)),$D20- VLOOKUP(AC20,'Team Ratings'!$B$3:$D$22,3,FALSE)))))</f>
        <v>3</v>
      </c>
      <c r="AD42" s="221">
        <f>if(AD20="",10,if(isnumber(find("+",AD20)),-10,if(EXACT(AD20,upper(AD20)),$C20- VLOOKUP(AD20,'Team Ratings'!$E$3:$F$22,2,FALSE),if(EXACT(AD20,lower(AD20)),$D20- VLOOKUP(AD20,'Team Ratings'!$B$3:$D$22,3,FALSE)))))</f>
        <v>0</v>
      </c>
      <c r="AE42" s="221">
        <f>if(AE20="",10,if(isnumber(find("+",AE20)),-10,if(EXACT(AE20,upper(AE20)),$C20- VLOOKUP(AE20,'Team Ratings'!$E$3:$F$22,2,FALSE),if(EXACT(AE20,lower(AE20)),$D20- VLOOKUP(AE20,'Team Ratings'!$B$3:$D$22,3,FALSE)))))</f>
        <v>0</v>
      </c>
      <c r="AF42" s="221">
        <f>if(AF20="",10,if(isnumber(find("+",AF20)),-10,if(EXACT(AF20,upper(AF20)),$C20- VLOOKUP(AF20,'Team Ratings'!$E$3:$F$22,2,FALSE),if(EXACT(AF20,lower(AF20)),$D20- VLOOKUP(AF20,'Team Ratings'!$B$3:$D$22,3,FALSE)))))</f>
        <v>3</v>
      </c>
      <c r="AG42" s="221">
        <f>if(AG20="",10,if(isnumber(find("+",AG20)),-10,if(EXACT(AG20,upper(AG20)),$C20- VLOOKUP(AG20,'Team Ratings'!$E$3:$F$22,2,FALSE),if(EXACT(AG20,lower(AG20)),$D20- VLOOKUP(AG20,'Team Ratings'!$B$3:$D$22,3,FALSE)))))</f>
        <v>0</v>
      </c>
      <c r="AH42" s="221">
        <f>if(AH20="",10,if(isnumber(find("+",AH20)),-10,if(EXACT(AH20,upper(AH20)),$C20- VLOOKUP(AH20,'Team Ratings'!$E$3:$F$22,2,FALSE),if(EXACT(AH20,lower(AH20)),$D20- VLOOKUP(AH20,'Team Ratings'!$B$3:$D$22,3,FALSE)))))</f>
        <v>0</v>
      </c>
      <c r="AI42" s="221">
        <f>if(AI20="",10,if(isnumber(find("+",AI20)),-10,if(EXACT(AI20,upper(AI20)),$C20- VLOOKUP(AI20,'Team Ratings'!$E$3:$F$22,2,FALSE),if(EXACT(AI20,lower(AI20)),$D20- VLOOKUP(AI20,'Team Ratings'!$B$3:$D$22,3,FALSE)))))</f>
        <v>6</v>
      </c>
      <c r="AJ42" s="221">
        <f>if(AJ20="",10,if(isnumber(find("+",AJ20)),-10,if(EXACT(AJ20,upper(AJ20)),$C20- VLOOKUP(AJ20,'Team Ratings'!$E$3:$F$22,2,FALSE),if(EXACT(AJ20,lower(AJ20)),$D20- VLOOKUP(AJ20,'Team Ratings'!$B$3:$D$22,3,FALSE)))))</f>
        <v>-1</v>
      </c>
      <c r="AK42" s="221">
        <f>if(AK20="",10,if(isnumber(find("+",AK20)),-10,if(EXACT(AK20,upper(AK20)),$C20- VLOOKUP(AK20,'Team Ratings'!$E$3:$F$22,2,FALSE),if(EXACT(AK20,lower(AK20)),$D20- VLOOKUP(AK20,'Team Ratings'!$B$3:$D$22,3,FALSE)))))</f>
        <v>4</v>
      </c>
      <c r="AL42" s="221">
        <f>if(AL20="",10,if(isnumber(find("+",AL20)),-10,if(EXACT(AL20,upper(AL20)),$C20- VLOOKUP(AL20,'Team Ratings'!$E$3:$F$22,2,FALSE),if(EXACT(AL20,lower(AL20)),$D20- VLOOKUP(AL20,'Team Ratings'!$B$3:$D$22,3,FALSE)))))</f>
        <v>-1</v>
      </c>
      <c r="AM42" s="221">
        <f>if(AM20="",10,if(isnumber(find("+",AM20)),-10,if(EXACT(AM20,upper(AM20)),$C20- VLOOKUP(AM20,'Team Ratings'!$E$3:$F$22,2,FALSE),if(EXACT(AM20,lower(AM20)),$D20- VLOOKUP(AM20,'Team Ratings'!$B$3:$D$22,3,FALSE)))))</f>
        <v>2</v>
      </c>
      <c r="AN42" s="221">
        <f>if(AN20="",10,if(isnumber(find("+",AN20)),-10,if(EXACT(AN20,upper(AN20)),$C20- VLOOKUP(AN20,'Team Ratings'!$E$3:$F$22,2,FALSE),if(EXACT(AN20,lower(AN20)),$D20- VLOOKUP(AN20,'Team Ratings'!$B$3:$D$22,3,FALSE)))))</f>
        <v>0</v>
      </c>
      <c r="AO42" s="221">
        <f>if(AO20="",10,if(isnumber(find("+",AO20)),-10,if(EXACT(AO20,upper(AO20)),$C20- VLOOKUP(AO20,'Team Ratings'!$E$3:$F$22,2,FALSE),if(EXACT(AO20,lower(AO20)),$D20- VLOOKUP(AO20,'Team Ratings'!$B$3:$D$22,3,FALSE)))))</f>
        <v>3</v>
      </c>
      <c r="AP42" s="221">
        <f>if(AP20="",10,if(isnumber(find("+",AP20)),-10,if(EXACT(AP20,upper(AP20)),$C20- VLOOKUP(AP20,'Team Ratings'!$E$3:$F$22,2,FALSE),if(EXACT(AP20,lower(AP20)),$D20- VLOOKUP(AP20,'Team Ratings'!$B$3:$D$22,3,FALSE)))))</f>
        <v>6</v>
      </c>
      <c r="AQ42" s="221">
        <f>if(AQ20="",10,if(isnumber(find("+",AQ20)),-10,if(EXACT(AQ20,upper(AQ20)),$C20- VLOOKUP(AQ20,'Team Ratings'!$E$3:$F$22,2,FALSE),if(EXACT(AQ20,lower(AQ20)),$D20- VLOOKUP(AQ20,'Team Ratings'!$B$3:$D$22,3,FALSE)))))</f>
        <v>1</v>
      </c>
      <c r="AR42" s="221">
        <f>if(AR20="",10,if(isnumber(find("+",AR20)),-10,if(EXACT(AR20,upper(AR20)),$C20- VLOOKUP(AR20,'Team Ratings'!$E$3:$F$22,2,FALSE),if(EXACT(AR20,lower(AR20)),$D20- VLOOKUP(AR20,'Team Ratings'!$B$3:$D$22,3,FALSE)))))</f>
        <v>2</v>
      </c>
      <c r="AS42" s="209"/>
      <c r="AT42" s="198"/>
      <c r="AU42" s="198"/>
      <c r="AV42" s="198"/>
      <c r="AW42" s="198"/>
      <c r="AX42" s="198"/>
      <c r="AY42" s="198"/>
      <c r="AZ42" s="198"/>
      <c r="BA42" s="198"/>
      <c r="BB42" s="198"/>
      <c r="BC42" s="198"/>
      <c r="BD42" s="198"/>
      <c r="BE42" s="198"/>
      <c r="BF42" s="198"/>
      <c r="BG42" s="198"/>
      <c r="BH42" s="198"/>
      <c r="BI42" s="198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8"/>
      <c r="BU42" s="198"/>
      <c r="BV42" s="198"/>
      <c r="BW42" s="198"/>
      <c r="BX42" s="198"/>
      <c r="BY42" s="198"/>
      <c r="BZ42" s="198"/>
      <c r="CA42" s="198"/>
      <c r="CB42" s="198"/>
      <c r="CC42" s="198"/>
      <c r="CD42" s="198"/>
    </row>
    <row r="43" hidden="1">
      <c r="A43" s="199"/>
      <c r="B43" s="199"/>
      <c r="C43" s="228"/>
      <c r="D43" s="228"/>
      <c r="E43" s="230" t="str">
        <f t="shared" si="2"/>
        <v>BRE</v>
      </c>
      <c r="F43" s="220" t="s">
        <v>135</v>
      </c>
      <c r="G43" s="221">
        <f>if(G21="",10,if(isnumber(find("+",G21)),-10,if(EXACT(G21,upper(G21)),$C21- VLOOKUP(G21,'Team Ratings'!$E$3:$F$22,2,FALSE),if(EXACT(G21,lower(G21)),$D21- VLOOKUP(G21,'Team Ratings'!$B$3:$D$22,3,FALSE)))))</f>
        <v>3</v>
      </c>
      <c r="H43" s="221">
        <f>if(H21="",10,if(isnumber(find("+",H21)),-10,if(EXACT(H21,upper(H21)),$C21- VLOOKUP(H21,'Team Ratings'!$E$3:$F$22,2,FALSE),if(EXACT(H21,lower(H21)),$D21- VLOOKUP(H21,'Team Ratings'!$B$3:$D$22,3,FALSE)))))</f>
        <v>1</v>
      </c>
      <c r="I43" s="221">
        <f>if(I21="",10,if(isnumber(find("+",I21)),-10,if(EXACT(I21,upper(I21)),$C21- VLOOKUP(I21,'Team Ratings'!$E$3:$F$22,2,FALSE),if(EXACT(I21,lower(I21)),$D21- VLOOKUP(I21,'Team Ratings'!$B$3:$D$22,3,FALSE)))))</f>
        <v>2</v>
      </c>
      <c r="J43" s="221">
        <f>if(J21="",10,if(isnumber(find("+",J21)),-10,if(EXACT(J21,upper(J21)),$C21- VLOOKUP(J21,'Team Ratings'!$E$3:$F$22,2,FALSE),if(EXACT(J21,lower(J21)),$D21- VLOOKUP(J21,'Team Ratings'!$B$3:$D$22,3,FALSE)))))</f>
        <v>2</v>
      </c>
      <c r="K43" s="221">
        <f>if(K21="",10,if(isnumber(find("+",K21)),-10,if(EXACT(K21,upper(K21)),$C21- VLOOKUP(K21,'Team Ratings'!$E$3:$F$22,2,FALSE),if(EXACT(K21,lower(K21)),$D21- VLOOKUP(K21,'Team Ratings'!$B$3:$D$22,3,FALSE)))))</f>
        <v>2</v>
      </c>
      <c r="L43" s="221">
        <f>if(L21="",10,if(isnumber(find("+",L21)),-10,if(EXACT(L21,upper(L21)),$C21- VLOOKUP(L21,'Team Ratings'!$E$3:$F$22,2,FALSE),if(EXACT(L21,lower(L21)),$D21- VLOOKUP(L21,'Team Ratings'!$B$3:$D$22,3,FALSE)))))</f>
        <v>5</v>
      </c>
      <c r="M43" s="221">
        <f>if(M21="",10,if(isnumber(find("+",M21)),-10,if(EXACT(M21,upper(M21)),$C21- VLOOKUP(M21,'Team Ratings'!$E$3:$F$22,2,FALSE),if(EXACT(M21,lower(M21)),$D21- VLOOKUP(M21,'Team Ratings'!$B$3:$D$22,3,FALSE)))))</f>
        <v>3</v>
      </c>
      <c r="N43" s="221">
        <f>if(N21="",10,if(isnumber(find("+",N21)),-10,if(EXACT(N21,upper(N21)),$C21- VLOOKUP(N21,'Team Ratings'!$E$3:$F$22,2,FALSE),if(EXACT(N21,lower(N21)),$D21- VLOOKUP(N21,'Team Ratings'!$B$3:$D$22,3,FALSE)))))</f>
        <v>5</v>
      </c>
      <c r="O43" s="221">
        <f>if(O21="",10,if(isnumber(find("+",O21)),-10,if(EXACT(O21,upper(O21)),$C21- VLOOKUP(O21,'Team Ratings'!$E$3:$F$22,2,FALSE),if(EXACT(O21,lower(O21)),$D21- VLOOKUP(O21,'Team Ratings'!$B$3:$D$22,3,FALSE)))))</f>
        <v>4</v>
      </c>
      <c r="P43" s="221">
        <f>if(P21="",10,if(isnumber(find("+",P21)),-10,if(EXACT(P21,upper(P21)),$C21- VLOOKUP(P21,'Team Ratings'!$E$3:$F$22,2,FALSE),if(EXACT(P21,lower(P21)),$D21- VLOOKUP(P21,'Team Ratings'!$B$3:$D$22,3,FALSE)))))</f>
        <v>2</v>
      </c>
      <c r="Q43" s="221">
        <f>if(Q21="",10,if(isnumber(find("+",Q21)),-10,if(EXACT(Q21,upper(Q21)),$C21- VLOOKUP(Q21,'Team Ratings'!$E$3:$F$22,2,FALSE),if(EXACT(Q21,lower(Q21)),$D21- VLOOKUP(Q21,'Team Ratings'!$B$3:$D$22,3,FALSE)))))</f>
        <v>0</v>
      </c>
      <c r="R43" s="221">
        <f>if(R21="",10,if(isnumber(find("+",R21)),-10,if(EXACT(R21,upper(R21)),$C21- VLOOKUP(R21,'Team Ratings'!$E$3:$F$22,2,FALSE),if(EXACT(R21,lower(R21)),$D21- VLOOKUP(R21,'Team Ratings'!$B$3:$D$22,3,FALSE)))))</f>
        <v>2</v>
      </c>
      <c r="S43" s="221">
        <f>if(S21="",10,if(isnumber(find("+",S21)),-10,if(EXACT(S21,upper(S21)),$C21- VLOOKUP(S21,'Team Ratings'!$E$3:$F$22,2,FALSE),if(EXACT(S21,lower(S21)),$D21- VLOOKUP(S21,'Team Ratings'!$B$3:$D$22,3,FALSE)))))</f>
        <v>2</v>
      </c>
      <c r="T43" s="221">
        <f>if(T21="",10,if(isnumber(find("+",T21)),-10,if(EXACT(T21,upper(T21)),$C21- VLOOKUP(T21,'Team Ratings'!$E$3:$F$22,2,FALSE),if(EXACT(T21,lower(T21)),$D21- VLOOKUP(T21,'Team Ratings'!$B$3:$D$22,3,FALSE)))))</f>
        <v>4</v>
      </c>
      <c r="U43" s="221">
        <f>if(U21="",10,if(isnumber(find("+",U21)),-10,if(EXACT(U21,upper(U21)),$C21- VLOOKUP(U21,'Team Ratings'!$E$3:$F$22,2,FALSE),if(EXACT(U21,lower(U21)),$D21- VLOOKUP(U21,'Team Ratings'!$B$3:$D$22,3,FALSE)))))</f>
        <v>3</v>
      </c>
      <c r="V43" s="221">
        <f>if(V21="",10,if(isnumber(find("+",V21)),-10,if(EXACT(V21,upper(V21)),$C21- VLOOKUP(V21,'Team Ratings'!$E$3:$F$22,2,FALSE),if(EXACT(V21,lower(V21)),$D21- VLOOKUP(V21,'Team Ratings'!$B$3:$D$22,3,FALSE)))))</f>
        <v>0</v>
      </c>
      <c r="W43" s="221">
        <f>if(W21="",10,if(isnumber(find("+",W21)),-10,if(EXACT(W21,upper(W21)),$C21- VLOOKUP(W21,'Team Ratings'!$E$3:$F$22,2,FALSE),if(EXACT(W21,lower(W21)),$D21- VLOOKUP(W21,'Team Ratings'!$B$3:$D$22,3,FALSE)))))</f>
        <v>4</v>
      </c>
      <c r="X43" s="221">
        <f>if(X21="",10,if(isnumber(find("+",X21)),-10,if(EXACT(X21,upper(X21)),$C21- VLOOKUP(X21,'Team Ratings'!$E$3:$F$22,2,FALSE),if(EXACT(X21,lower(X21)),$D21- VLOOKUP(X21,'Team Ratings'!$B$3:$D$22,3,FALSE)))))</f>
        <v>1</v>
      </c>
      <c r="Y43" s="221">
        <f>if(Y21="",10,if(isnumber(find("+",Y21)),-10,if(EXACT(Y21,upper(Y21)),$C21- VLOOKUP(Y21,'Team Ratings'!$E$3:$F$22,2,FALSE),if(EXACT(Y21,lower(Y21)),$D21- VLOOKUP(Y21,'Team Ratings'!$B$3:$D$22,3,FALSE)))))</f>
        <v>2</v>
      </c>
      <c r="Z43" s="221">
        <f>if(Z21="",10,if(isnumber(find("+",Z21)),-10,if(EXACT(Z21,upper(Z21)),$C21- VLOOKUP(Z21,'Team Ratings'!$E$3:$F$22,2,FALSE),if(EXACT(Z21,lower(Z21)),$D21- VLOOKUP(Z21,'Team Ratings'!$B$3:$D$22,3,FALSE)))))</f>
        <v>6</v>
      </c>
      <c r="AA43" s="221">
        <f>if(AA21="",10,if(isnumber(find("+",AA21)),-10,if(EXACT(AA21,upper(AA21)),$C21- VLOOKUP(AA21,'Team Ratings'!$E$3:$F$22,2,FALSE),if(EXACT(AA21,lower(AA21)),$D21- VLOOKUP(AA21,'Team Ratings'!$B$3:$D$22,3,FALSE)))))</f>
        <v>2</v>
      </c>
      <c r="AB43" s="221">
        <f>if(AB21="",10,if(isnumber(find("+",AB21)),-10,if(EXACT(AB21,upper(AB21)),$C21- VLOOKUP(AB21,'Team Ratings'!$E$3:$F$22,2,FALSE),if(EXACT(AB21,lower(AB21)),$D21- VLOOKUP(AB21,'Team Ratings'!$B$3:$D$22,3,FALSE)))))</f>
        <v>6</v>
      </c>
      <c r="AC43" s="221">
        <f>if(AC21="",10,if(isnumber(find("+",AC21)),-10,if(EXACT(AC21,upper(AC21)),$C21- VLOOKUP(AC21,'Team Ratings'!$E$3:$F$22,2,FALSE),if(EXACT(AC21,lower(AC21)),$D21- VLOOKUP(AC21,'Team Ratings'!$B$3:$D$22,3,FALSE)))))</f>
        <v>1</v>
      </c>
      <c r="AD43" s="221">
        <f>if(AD21="",10,if(isnumber(find("+",AD21)),-10,if(EXACT(AD21,upper(AD21)),$C21- VLOOKUP(AD21,'Team Ratings'!$E$3:$F$22,2,FALSE),if(EXACT(AD21,lower(AD21)),$D21- VLOOKUP(AD21,'Team Ratings'!$B$3:$D$22,3,FALSE)))))</f>
        <v>6</v>
      </c>
      <c r="AE43" s="221">
        <f>if(AE21="",10,if(isnumber(find("+",AE21)),-10,if(EXACT(AE21,upper(AE21)),$C21- VLOOKUP(AE21,'Team Ratings'!$E$3:$F$22,2,FALSE),if(EXACT(AE21,lower(AE21)),$D21- VLOOKUP(AE21,'Team Ratings'!$B$3:$D$22,3,FALSE)))))</f>
        <v>1</v>
      </c>
      <c r="AF43" s="221">
        <f>if(AF21="",10,if(isnumber(find("+",AF21)),-10,if(EXACT(AF21,upper(AF21)),$C21- VLOOKUP(AF21,'Team Ratings'!$E$3:$F$22,2,FALSE),if(EXACT(AF21,lower(AF21)),$D21- VLOOKUP(AF21,'Team Ratings'!$B$3:$D$22,3,FALSE)))))</f>
        <v>4</v>
      </c>
      <c r="AG43" s="221">
        <f>if(AG21="",10,if(isnumber(find("+",AG21)),-10,if(EXACT(AG21,upper(AG21)),$C21- VLOOKUP(AG21,'Team Ratings'!$E$3:$F$22,2,FALSE),if(EXACT(AG21,lower(AG21)),$D21- VLOOKUP(AG21,'Team Ratings'!$B$3:$D$22,3,FALSE)))))</f>
        <v>0</v>
      </c>
      <c r="AH43" s="221">
        <f>if(AH21="",10,if(isnumber(find("+",AH21)),-10,if(EXACT(AH21,upper(AH21)),$C21- VLOOKUP(AH21,'Team Ratings'!$E$3:$F$22,2,FALSE),if(EXACT(AH21,lower(AH21)),$D21- VLOOKUP(AH21,'Team Ratings'!$B$3:$D$22,3,FALSE)))))</f>
        <v>0</v>
      </c>
      <c r="AI43" s="221">
        <f>if(AI21="",10,if(isnumber(find("+",AI21)),-10,if(EXACT(AI21,upper(AI21)),$C21- VLOOKUP(AI21,'Team Ratings'!$E$3:$F$22,2,FALSE),if(EXACT(AI21,lower(AI21)),$D21- VLOOKUP(AI21,'Team Ratings'!$B$3:$D$22,3,FALSE)))))</f>
        <v>0</v>
      </c>
      <c r="AJ43" s="221">
        <f>if(AJ21="",10,if(isnumber(find("+",AJ21)),-10,if(EXACT(AJ21,upper(AJ21)),$C21- VLOOKUP(AJ21,'Team Ratings'!$E$3:$F$22,2,FALSE),if(EXACT(AJ21,lower(AJ21)),$D21- VLOOKUP(AJ21,'Team Ratings'!$B$3:$D$22,3,FALSE)))))</f>
        <v>4</v>
      </c>
      <c r="AK43" s="221">
        <f>if(AK21="",10,if(isnumber(find("+",AK21)),-10,if(EXACT(AK21,upper(AK21)),$C21- VLOOKUP(AK21,'Team Ratings'!$E$3:$F$22,2,FALSE),if(EXACT(AK21,lower(AK21)),$D21- VLOOKUP(AK21,'Team Ratings'!$B$3:$D$22,3,FALSE)))))</f>
        <v>6</v>
      </c>
      <c r="AL43" s="221">
        <f>if(AL21="",10,if(isnumber(find("+",AL21)),-10,if(EXACT(AL21,upper(AL21)),$C21- VLOOKUP(AL21,'Team Ratings'!$E$3:$F$22,2,FALSE),if(EXACT(AL21,lower(AL21)),$D21- VLOOKUP(AL21,'Team Ratings'!$B$3:$D$22,3,FALSE)))))</f>
        <v>2</v>
      </c>
      <c r="AM43" s="221">
        <f>if(AM21="",10,if(isnumber(find("+",AM21)),-10,if(EXACT(AM21,upper(AM21)),$C21- VLOOKUP(AM21,'Team Ratings'!$E$3:$F$22,2,FALSE),if(EXACT(AM21,lower(AM21)),$D21- VLOOKUP(AM21,'Team Ratings'!$B$3:$D$22,3,FALSE)))))</f>
        <v>0</v>
      </c>
      <c r="AN43" s="221">
        <f>if(AN21="",10,if(isnumber(find("+",AN21)),-10,if(EXACT(AN21,upper(AN21)),$C21- VLOOKUP(AN21,'Team Ratings'!$E$3:$F$22,2,FALSE),if(EXACT(AN21,lower(AN21)),$D21- VLOOKUP(AN21,'Team Ratings'!$B$3:$D$22,3,FALSE)))))</f>
        <v>3</v>
      </c>
      <c r="AO43" s="221">
        <f>if(AO21="",10,if(isnumber(find("+",AO21)),-10,if(EXACT(AO21,upper(AO21)),$C21- VLOOKUP(AO21,'Team Ratings'!$E$3:$F$22,2,FALSE),if(EXACT(AO21,lower(AO21)),$D21- VLOOKUP(AO21,'Team Ratings'!$B$3:$D$22,3,FALSE)))))</f>
        <v>5</v>
      </c>
      <c r="AP43" s="221">
        <f>if(AP21="",10,if(isnumber(find("+",AP21)),-10,if(EXACT(AP21,upper(AP21)),$C21- VLOOKUP(AP21,'Team Ratings'!$E$3:$F$22,2,FALSE),if(EXACT(AP21,lower(AP21)),$D21- VLOOKUP(AP21,'Team Ratings'!$B$3:$D$22,3,FALSE)))))</f>
        <v>2</v>
      </c>
      <c r="AQ43" s="221">
        <f>if(AQ21="",10,if(isnumber(find("+",AQ21)),-10,if(EXACT(AQ21,upper(AQ21)),$C21- VLOOKUP(AQ21,'Team Ratings'!$E$3:$F$22,2,FALSE),if(EXACT(AQ21,lower(AQ21)),$D21- VLOOKUP(AQ21,'Team Ratings'!$B$3:$D$22,3,FALSE)))))</f>
        <v>3</v>
      </c>
      <c r="AR43" s="221">
        <f>if(AR21="",10,if(isnumber(find("+",AR21)),-10,if(EXACT(AR21,upper(AR21)),$C21- VLOOKUP(AR21,'Team Ratings'!$E$3:$F$22,2,FALSE),if(EXACT(AR21,lower(AR21)),$D21- VLOOKUP(AR21,'Team Ratings'!$B$3:$D$22,3,FALSE)))))</f>
        <v>2</v>
      </c>
      <c r="AS43" s="209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8"/>
      <c r="BU43" s="198"/>
      <c r="BV43" s="198"/>
      <c r="BW43" s="198"/>
      <c r="BX43" s="198"/>
      <c r="BY43" s="198"/>
      <c r="BZ43" s="198"/>
      <c r="CA43" s="198"/>
      <c r="CB43" s="198"/>
      <c r="CC43" s="198"/>
      <c r="CD43" s="198"/>
    </row>
    <row r="44" hidden="1">
      <c r="A44" s="199"/>
      <c r="B44" s="199"/>
      <c r="C44" s="228"/>
      <c r="D44" s="228"/>
      <c r="E44" s="230" t="str">
        <f t="shared" si="2"/>
        <v>NOR</v>
      </c>
      <c r="F44" s="220" t="s">
        <v>135</v>
      </c>
      <c r="G44" s="221">
        <f>if(G22="",10,if(isnumber(find("+",G22)),-10,if(EXACT(G22,upper(G22)),$C22- VLOOKUP(G22,'Team Ratings'!$E$3:$F$22,2,FALSE),if(EXACT(G22,lower(G22)),$D22- VLOOKUP(G22,'Team Ratings'!$B$3:$D$22,3,FALSE)))))</f>
        <v>5</v>
      </c>
      <c r="H44" s="221">
        <f>if(H22="",10,if(isnumber(find("+",H22)),-10,if(EXACT(H22,upper(H22)),$C22- VLOOKUP(H22,'Team Ratings'!$E$3:$F$22,2,FALSE),if(EXACT(H22,lower(H22)),$D22- VLOOKUP(H22,'Team Ratings'!$B$3:$D$22,3,FALSE)))))</f>
        <v>6</v>
      </c>
      <c r="I44" s="221">
        <f>if(I22="",10,if(isnumber(find("+",I22)),-10,if(EXACT(I22,upper(I22)),$C22- VLOOKUP(I22,'Team Ratings'!$E$3:$F$22,2,FALSE),if(EXACT(I22,lower(I22)),$D22- VLOOKUP(I22,'Team Ratings'!$B$3:$D$22,3,FALSE)))))</f>
        <v>4</v>
      </c>
      <c r="J44" s="221">
        <f>if(J22="",10,if(isnumber(find("+",J22)),-10,if(EXACT(J22,upper(J22)),$C22- VLOOKUP(J22,'Team Ratings'!$E$3:$F$22,2,FALSE),if(EXACT(J22,lower(J22)),$D22- VLOOKUP(J22,'Team Ratings'!$B$3:$D$22,3,FALSE)))))</f>
        <v>4</v>
      </c>
      <c r="K44" s="221">
        <f>if(K22="",10,if(isnumber(find("+",K22)),-10,if(EXACT(K22,upper(K22)),$C22- VLOOKUP(K22,'Team Ratings'!$E$3:$F$22,2,FALSE),if(EXACT(K22,lower(K22)),$D22- VLOOKUP(K22,'Team Ratings'!$B$3:$D$22,3,FALSE)))))</f>
        <v>0</v>
      </c>
      <c r="L44" s="221">
        <f>if(L22="",10,if(isnumber(find("+",L22)),-10,if(EXACT(L22,upper(L22)),$C22- VLOOKUP(L22,'Team Ratings'!$E$3:$F$22,2,FALSE),if(EXACT(L22,lower(L22)),$D22- VLOOKUP(L22,'Team Ratings'!$B$3:$D$22,3,FALSE)))))</f>
        <v>3</v>
      </c>
      <c r="M44" s="221">
        <f>if(M22="",10,if(isnumber(find("+",M22)),-10,if(EXACT(M22,upper(M22)),$C22- VLOOKUP(M22,'Team Ratings'!$E$3:$F$22,2,FALSE),if(EXACT(M22,lower(M22)),$D22- VLOOKUP(M22,'Team Ratings'!$B$3:$D$22,3,FALSE)))))</f>
        <v>2</v>
      </c>
      <c r="N44" s="221">
        <f>if(N22="",10,if(isnumber(find("+",N22)),-10,if(EXACT(N22,upper(N22)),$C22- VLOOKUP(N22,'Team Ratings'!$E$3:$F$22,2,FALSE),if(EXACT(N22,lower(N22)),$D22- VLOOKUP(N22,'Team Ratings'!$B$3:$D$22,3,FALSE)))))</f>
        <v>2</v>
      </c>
      <c r="O44" s="221">
        <f>if(O22="",10,if(isnumber(find("+",O22)),-10,if(EXACT(O22,upper(O22)),$C22- VLOOKUP(O22,'Team Ratings'!$E$3:$F$22,2,FALSE),if(EXACT(O22,lower(O22)),$D22- VLOOKUP(O22,'Team Ratings'!$B$3:$D$22,3,FALSE)))))</f>
        <v>6</v>
      </c>
      <c r="P44" s="221">
        <f>if(P22="",10,if(isnumber(find("+",P22)),-10,if(EXACT(P22,upper(P22)),$C22- VLOOKUP(P22,'Team Ratings'!$E$3:$F$22,2,FALSE),if(EXACT(P22,lower(P22)),$D22- VLOOKUP(P22,'Team Ratings'!$B$3:$D$22,3,FALSE)))))</f>
        <v>2</v>
      </c>
      <c r="Q44" s="221">
        <f>if(Q22="",10,if(isnumber(find("+",Q22)),-10,if(EXACT(Q22,upper(Q22)),$C22- VLOOKUP(Q22,'Team Ratings'!$E$3:$F$22,2,FALSE),if(EXACT(Q22,lower(Q22)),$D22- VLOOKUP(Q22,'Team Ratings'!$B$3:$D$22,3,FALSE)))))</f>
        <v>0</v>
      </c>
      <c r="R44" s="221">
        <f>if(R22="",10,if(isnumber(find("+",R22)),-10,if(EXACT(R22,upper(R22)),$C22- VLOOKUP(R22,'Team Ratings'!$E$3:$F$22,2,FALSE),if(EXACT(R22,lower(R22)),$D22- VLOOKUP(R22,'Team Ratings'!$B$3:$D$22,3,FALSE)))))</f>
        <v>2</v>
      </c>
      <c r="S44" s="221">
        <f>if(S22="",10,if(isnumber(find("+",S22)),-10,if(EXACT(S22,upper(S22)),$C22- VLOOKUP(S22,'Team Ratings'!$E$3:$F$22,2,FALSE),if(EXACT(S22,lower(S22)),$D22- VLOOKUP(S22,'Team Ratings'!$B$3:$D$22,3,FALSE)))))</f>
        <v>1</v>
      </c>
      <c r="T44" s="221">
        <f>if(T22="",10,if(isnumber(find("+",T22)),-10,if(EXACT(T22,upper(T22)),$C22- VLOOKUP(T22,'Team Ratings'!$E$3:$F$22,2,FALSE),if(EXACT(T22,lower(T22)),$D22- VLOOKUP(T22,'Team Ratings'!$B$3:$D$22,3,FALSE)))))</f>
        <v>2</v>
      </c>
      <c r="U44" s="221">
        <f>if(U22="",10,if(isnumber(find("+",U22)),-10,if(EXACT(U22,upper(U22)),$C22- VLOOKUP(U22,'Team Ratings'!$E$3:$F$22,2,FALSE),if(EXACT(U22,lower(U22)),$D22- VLOOKUP(U22,'Team Ratings'!$B$3:$D$22,3,FALSE)))))</f>
        <v>4</v>
      </c>
      <c r="V44" s="221">
        <f>if(V22="",10,if(isnumber(find("+",V22)),-10,if(EXACT(V22,upper(V22)),$C22- VLOOKUP(V22,'Team Ratings'!$E$3:$F$22,2,FALSE),if(EXACT(V22,lower(V22)),$D22- VLOOKUP(V22,'Team Ratings'!$B$3:$D$22,3,FALSE)))))</f>
        <v>4</v>
      </c>
      <c r="W44" s="221">
        <f>if(W22="",10,if(isnumber(find("+",W22)),-10,if(EXACT(W22,upper(W22)),$C22- VLOOKUP(W22,'Team Ratings'!$E$3:$F$22,2,FALSE),if(EXACT(W22,lower(W22)),$D22- VLOOKUP(W22,'Team Ratings'!$B$3:$D$22,3,FALSE)))))</f>
        <v>2</v>
      </c>
      <c r="X44" s="221">
        <f>if(X22="",10,if(isnumber(find("+",X22)),-10,if(EXACT(X22,upper(X22)),$C22- VLOOKUP(X22,'Team Ratings'!$E$3:$F$22,2,FALSE),if(EXACT(X22,lower(X22)),$D22- VLOOKUP(X22,'Team Ratings'!$B$3:$D$22,3,FALSE)))))</f>
        <v>3</v>
      </c>
      <c r="Y44" s="221">
        <f>if(Y22="",10,if(isnumber(find("+",Y22)),-10,if(EXACT(Y22,upper(Y22)),$C22- VLOOKUP(Y22,'Team Ratings'!$E$3:$F$22,2,FALSE),if(EXACT(Y22,lower(Y22)),$D22- VLOOKUP(Y22,'Team Ratings'!$B$3:$D$22,3,FALSE)))))</f>
        <v>3</v>
      </c>
      <c r="Z44" s="221">
        <f>if(Z22="",10,if(isnumber(find("+",Z22)),-10,if(EXACT(Z22,upper(Z22)),$C22- VLOOKUP(Z22,'Team Ratings'!$E$3:$F$22,2,FALSE),if(EXACT(Z22,lower(Z22)),$D22- VLOOKUP(Z22,'Team Ratings'!$B$3:$D$22,3,FALSE)))))</f>
        <v>1</v>
      </c>
      <c r="AA44" s="221">
        <f>if(AA22="",10,if(isnumber(find("+",AA22)),-10,if(EXACT(AA22,upper(AA22)),$C22- VLOOKUP(AA22,'Team Ratings'!$E$3:$F$22,2,FALSE),if(EXACT(AA22,lower(AA22)),$D22- VLOOKUP(AA22,'Team Ratings'!$B$3:$D$22,3,FALSE)))))</f>
        <v>4</v>
      </c>
      <c r="AB44" s="221">
        <f>if(AB22="",10,if(isnumber(find("+",AB22)),-10,if(EXACT(AB22,upper(AB22)),$C22- VLOOKUP(AB22,'Team Ratings'!$E$3:$F$22,2,FALSE),if(EXACT(AB22,lower(AB22)),$D22- VLOOKUP(AB22,'Team Ratings'!$B$3:$D$22,3,FALSE)))))</f>
        <v>2</v>
      </c>
      <c r="AC44" s="221">
        <f>if(AC22="",10,if(isnumber(find("+",AC22)),-10,if(EXACT(AC22,upper(AC22)),$C22- VLOOKUP(AC22,'Team Ratings'!$E$3:$F$22,2,FALSE),if(EXACT(AC22,lower(AC22)),$D22- VLOOKUP(AC22,'Team Ratings'!$B$3:$D$22,3,FALSE)))))</f>
        <v>0</v>
      </c>
      <c r="AD44" s="221">
        <f>if(AD22="",10,if(isnumber(find("+",AD22)),-10,if(EXACT(AD22,upper(AD22)),$C22- VLOOKUP(AD22,'Team Ratings'!$E$3:$F$22,2,FALSE),if(EXACT(AD22,lower(AD22)),$D22- VLOOKUP(AD22,'Team Ratings'!$B$3:$D$22,3,FALSE)))))</f>
        <v>1</v>
      </c>
      <c r="AE44" s="221">
        <f>if(AE22="",10,if(isnumber(find("+",AE22)),-10,if(EXACT(AE22,upper(AE22)),$C22- VLOOKUP(AE22,'Team Ratings'!$E$3:$F$22,2,FALSE),if(EXACT(AE22,lower(AE22)),$D22- VLOOKUP(AE22,'Team Ratings'!$B$3:$D$22,3,FALSE)))))</f>
        <v>6</v>
      </c>
      <c r="AF44" s="221">
        <f>if(AF22="",10,if(isnumber(find("+",AF22)),-10,if(EXACT(AF22,upper(AF22)),$C22- VLOOKUP(AF22,'Team Ratings'!$E$3:$F$22,2,FALSE),if(EXACT(AF22,lower(AF22)),$D22- VLOOKUP(AF22,'Team Ratings'!$B$3:$D$22,3,FALSE)))))</f>
        <v>6</v>
      </c>
      <c r="AG44" s="221">
        <f>if(AG22="",10,if(isnumber(find("+",AG22)),-10,if(EXACT(AG22,upper(AG22)),$C22- VLOOKUP(AG22,'Team Ratings'!$E$3:$F$22,2,FALSE),if(EXACT(AG22,lower(AG22)),$D22- VLOOKUP(AG22,'Team Ratings'!$B$3:$D$22,3,FALSE)))))</f>
        <v>1</v>
      </c>
      <c r="AH44" s="221">
        <f>if(AH22="",10,if(isnumber(find("+",AH22)),-10,if(EXACT(AH22,upper(AH22)),$C22- VLOOKUP(AH22,'Team Ratings'!$E$3:$F$22,2,FALSE),if(EXACT(AH22,lower(AH22)),$D22- VLOOKUP(AH22,'Team Ratings'!$B$3:$D$22,3,FALSE)))))</f>
        <v>0</v>
      </c>
      <c r="AI44" s="221">
        <f>if(AI22="",10,if(isnumber(find("+",AI22)),-10,if(EXACT(AI22,upper(AI22)),$C22- VLOOKUP(AI22,'Team Ratings'!$E$3:$F$22,2,FALSE),if(EXACT(AI22,lower(AI22)),$D22- VLOOKUP(AI22,'Team Ratings'!$B$3:$D$22,3,FALSE)))))</f>
        <v>3</v>
      </c>
      <c r="AJ44" s="221">
        <f>if(AJ22="",10,if(isnumber(find("+",AJ22)),-10,if(EXACT(AJ22,upper(AJ22)),$C22- VLOOKUP(AJ22,'Team Ratings'!$E$3:$F$22,2,FALSE),if(EXACT(AJ22,lower(AJ22)),$D22- VLOOKUP(AJ22,'Team Ratings'!$B$3:$D$22,3,FALSE)))))</f>
        <v>5</v>
      </c>
      <c r="AK44" s="221">
        <f>if(AK22="",10,if(isnumber(find("+",AK22)),-10,if(EXACT(AK22,upper(AK22)),$C22- VLOOKUP(AK22,'Team Ratings'!$E$3:$F$22,2,FALSE),if(EXACT(AK22,lower(AK22)),$D22- VLOOKUP(AK22,'Team Ratings'!$B$3:$D$22,3,FALSE)))))</f>
        <v>2</v>
      </c>
      <c r="AL44" s="221">
        <f>if(AL22="",10,if(isnumber(find("+",AL22)),-10,if(EXACT(AL22,upper(AL22)),$C22- VLOOKUP(AL22,'Team Ratings'!$E$3:$F$22,2,FALSE),if(EXACT(AL22,lower(AL22)),$D22- VLOOKUP(AL22,'Team Ratings'!$B$3:$D$22,3,FALSE)))))</f>
        <v>0</v>
      </c>
      <c r="AM44" s="221">
        <f>if(AM22="",10,if(isnumber(find("+",AM22)),-10,if(EXACT(AM22,upper(AM22)),$C22- VLOOKUP(AM22,'Team Ratings'!$E$3:$F$22,2,FALSE),if(EXACT(AM22,lower(AM22)),$D22- VLOOKUP(AM22,'Team Ratings'!$B$3:$D$22,3,FALSE)))))</f>
        <v>5</v>
      </c>
      <c r="AN44" s="221">
        <f>if(AN22="",10,if(isnumber(find("+",AN22)),-10,if(EXACT(AN22,upper(AN22)),$C22- VLOOKUP(AN22,'Team Ratings'!$E$3:$F$22,2,FALSE),if(EXACT(AN22,lower(AN22)),$D22- VLOOKUP(AN22,'Team Ratings'!$B$3:$D$22,3,FALSE)))))</f>
        <v>0</v>
      </c>
      <c r="AO44" s="221">
        <f>if(AO22="",10,if(isnumber(find("+",AO22)),-10,if(EXACT(AO22,upper(AO22)),$C22- VLOOKUP(AO22,'Team Ratings'!$E$3:$F$22,2,FALSE),if(EXACT(AO22,lower(AO22)),$D22- VLOOKUP(AO22,'Team Ratings'!$B$3:$D$22,3,FALSE)))))</f>
        <v>2</v>
      </c>
      <c r="AP44" s="221">
        <f>if(AP22="",10,if(isnumber(find("+",AP22)),-10,if(EXACT(AP22,upper(AP22)),$C22- VLOOKUP(AP22,'Team Ratings'!$E$3:$F$22,2,FALSE),if(EXACT(AP22,lower(AP22)),$D22- VLOOKUP(AP22,'Team Ratings'!$B$3:$D$22,3,FALSE)))))</f>
        <v>2</v>
      </c>
      <c r="AQ44" s="221">
        <f>if(AQ22="",10,if(isnumber(find("+",AQ22)),-10,if(EXACT(AQ22,upper(AQ22)),$C22- VLOOKUP(AQ22,'Team Ratings'!$E$3:$F$22,2,FALSE),if(EXACT(AQ22,lower(AQ22)),$D22- VLOOKUP(AQ22,'Team Ratings'!$B$3:$D$22,3,FALSE)))))</f>
        <v>2</v>
      </c>
      <c r="AR44" s="221">
        <f>if(AR22="",10,if(isnumber(find("+",AR22)),-10,if(EXACT(AR22,upper(AR22)),$C22- VLOOKUP(AR22,'Team Ratings'!$E$3:$F$22,2,FALSE),if(EXACT(AR22,lower(AR22)),$D22- VLOOKUP(AR22,'Team Ratings'!$B$3:$D$22,3,FALSE)))))</f>
        <v>3</v>
      </c>
      <c r="AS44" s="209"/>
      <c r="AT44" s="198"/>
      <c r="AU44" s="198"/>
      <c r="AV44" s="198"/>
      <c r="AW44" s="198"/>
      <c r="AX44" s="198"/>
      <c r="AY44" s="198"/>
      <c r="AZ44" s="198"/>
      <c r="BA44" s="198"/>
      <c r="BB44" s="198"/>
      <c r="BC44" s="198"/>
      <c r="BD44" s="198"/>
      <c r="BE44" s="198"/>
      <c r="BF44" s="198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8"/>
      <c r="BU44" s="198"/>
      <c r="BV44" s="198"/>
      <c r="BW44" s="198"/>
      <c r="BX44" s="198"/>
      <c r="BY44" s="198"/>
      <c r="BZ44" s="198"/>
      <c r="CA44" s="198"/>
      <c r="CB44" s="198"/>
      <c r="CC44" s="198"/>
      <c r="CD44" s="198"/>
    </row>
    <row r="45" hidden="1">
      <c r="A45" s="199"/>
      <c r="B45" s="199"/>
      <c r="C45" s="228"/>
      <c r="D45" s="228"/>
      <c r="E45" s="231" t="str">
        <f t="shared" si="2"/>
        <v>WAT</v>
      </c>
      <c r="F45" s="220" t="s">
        <v>135</v>
      </c>
      <c r="G45" s="221">
        <f>if(G23="",10,if(isnumber(find("+",G23)),-10,if(EXACT(G23,upper(G23)),$C23- VLOOKUP(G23,'Team Ratings'!$E$3:$F$22,2,FALSE),if(EXACT(G23,lower(G23)),$D23- VLOOKUP(G23,'Team Ratings'!$B$3:$D$22,3,FALSE)))))</f>
        <v>2</v>
      </c>
      <c r="H45" s="221">
        <f>if(H23="",10,if(isnumber(find("+",H23)),-10,if(EXACT(H23,upper(H23)),$C23- VLOOKUP(H23,'Team Ratings'!$E$3:$F$22,2,FALSE),if(EXACT(H23,lower(H23)),$D23- VLOOKUP(H23,'Team Ratings'!$B$3:$D$22,3,FALSE)))))</f>
        <v>2</v>
      </c>
      <c r="I45" s="221">
        <f>if(I23="",10,if(isnumber(find("+",I23)),-10,if(EXACT(I23,upper(I23)),$C23- VLOOKUP(I23,'Team Ratings'!$E$3:$F$22,2,FALSE),if(EXACT(I23,lower(I23)),$D23- VLOOKUP(I23,'Team Ratings'!$B$3:$D$22,3,FALSE)))))</f>
        <v>4</v>
      </c>
      <c r="J45" s="221">
        <f>if(J23="",10,if(isnumber(find("+",J23)),-10,if(EXACT(J23,upper(J23)),$C23- VLOOKUP(J23,'Team Ratings'!$E$3:$F$22,2,FALSE),if(EXACT(J23,lower(J23)),$D23- VLOOKUP(J23,'Team Ratings'!$B$3:$D$22,3,FALSE)))))</f>
        <v>1</v>
      </c>
      <c r="K45" s="221">
        <f>if(K23="",10,if(isnumber(find("+",K23)),-10,if(EXACT(K23,upper(K23)),$C23- VLOOKUP(K23,'Team Ratings'!$E$3:$F$22,2,FALSE),if(EXACT(K23,lower(K23)),$D23- VLOOKUP(K23,'Team Ratings'!$B$3:$D$22,3,FALSE)))))</f>
        <v>0</v>
      </c>
      <c r="L45" s="221">
        <f>if(L23="",10,if(isnumber(find("+",L23)),-10,if(EXACT(L23,upper(L23)),$C23- VLOOKUP(L23,'Team Ratings'!$E$3:$F$22,2,FALSE),if(EXACT(L23,lower(L23)),$D23- VLOOKUP(L23,'Team Ratings'!$B$3:$D$22,3,FALSE)))))</f>
        <v>0</v>
      </c>
      <c r="M45" s="221">
        <f>if(M23="",10,if(isnumber(find("+",M23)),-10,if(EXACT(M23,upper(M23)),$C23- VLOOKUP(M23,'Team Ratings'!$E$3:$F$22,2,FALSE),if(EXACT(M23,lower(M23)),$D23- VLOOKUP(M23,'Team Ratings'!$B$3:$D$22,3,FALSE)))))</f>
        <v>3</v>
      </c>
      <c r="N45" s="221">
        <f>if(N23="",10,if(isnumber(find("+",N23)),-10,if(EXACT(N23,upper(N23)),$C23- VLOOKUP(N23,'Team Ratings'!$E$3:$F$22,2,FALSE),if(EXACT(N23,lower(N23)),$D23- VLOOKUP(N23,'Team Ratings'!$B$3:$D$22,3,FALSE)))))</f>
        <v>5</v>
      </c>
      <c r="O45" s="221">
        <f>if(O23="",10,if(isnumber(find("+",O23)),-10,if(EXACT(O23,upper(O23)),$C23- VLOOKUP(O23,'Team Ratings'!$E$3:$F$22,2,FALSE),if(EXACT(O23,lower(O23)),$D23- VLOOKUP(O23,'Team Ratings'!$B$3:$D$22,3,FALSE)))))</f>
        <v>3</v>
      </c>
      <c r="P45" s="221">
        <f>if(P23="",10,if(isnumber(find("+",P23)),-10,if(EXACT(P23,upper(P23)),$C23- VLOOKUP(P23,'Team Ratings'!$E$3:$F$22,2,FALSE),if(EXACT(P23,lower(P23)),$D23- VLOOKUP(P23,'Team Ratings'!$B$3:$D$22,3,FALSE)))))</f>
        <v>2</v>
      </c>
      <c r="Q45" s="221">
        <f>if(Q23="",10,if(isnumber(find("+",Q23)),-10,if(EXACT(Q23,upper(Q23)),$C23- VLOOKUP(Q23,'Team Ratings'!$E$3:$F$22,2,FALSE),if(EXACT(Q23,lower(Q23)),$D23- VLOOKUP(Q23,'Team Ratings'!$B$3:$D$22,3,FALSE)))))</f>
        <v>4</v>
      </c>
      <c r="R45" s="221">
        <f>if(R23="",10,if(isnumber(find("+",R23)),-10,if(EXACT(R23,upper(R23)),$C23- VLOOKUP(R23,'Team Ratings'!$E$3:$F$22,2,FALSE),if(EXACT(R23,lower(R23)),$D23- VLOOKUP(R23,'Team Ratings'!$B$3:$D$22,3,FALSE)))))</f>
        <v>4</v>
      </c>
      <c r="S45" s="221">
        <f>if(S23="",10,if(isnumber(find("+",S23)),-10,if(EXACT(S23,upper(S23)),$C23- VLOOKUP(S23,'Team Ratings'!$E$3:$F$22,2,FALSE),if(EXACT(S23,lower(S23)),$D23- VLOOKUP(S23,'Team Ratings'!$B$3:$D$22,3,FALSE)))))</f>
        <v>4</v>
      </c>
      <c r="T45" s="221">
        <f>if(T23="",10,if(isnumber(find("+",T23)),-10,if(EXACT(T23,upper(T23)),$C23- VLOOKUP(T23,'Team Ratings'!$E$3:$F$22,2,FALSE),if(EXACT(T23,lower(T23)),$D23- VLOOKUP(T23,'Team Ratings'!$B$3:$D$22,3,FALSE)))))</f>
        <v>5</v>
      </c>
      <c r="U45" s="221">
        <f>if(U23="",10,if(isnumber(find("+",U23)),-10,if(EXACT(U23,upper(U23)),$C23- VLOOKUP(U23,'Team Ratings'!$E$3:$F$22,2,FALSE),if(EXACT(U23,lower(U23)),$D23- VLOOKUP(U23,'Team Ratings'!$B$3:$D$22,3,FALSE)))))</f>
        <v>6</v>
      </c>
      <c r="V45" s="221">
        <f>if(V23="",10,if(isnumber(find("+",V23)),-10,if(EXACT(V23,upper(V23)),$C23- VLOOKUP(V23,'Team Ratings'!$E$3:$F$22,2,FALSE),if(EXACT(V23,lower(V23)),$D23- VLOOKUP(V23,'Team Ratings'!$B$3:$D$22,3,FALSE)))))</f>
        <v>0</v>
      </c>
      <c r="W45" s="221">
        <f>if(W23="",10,if(isnumber(find("+",W23)),-10,if(EXACT(W23,upper(W23)),$C23- VLOOKUP(W23,'Team Ratings'!$E$3:$F$22,2,FALSE),if(EXACT(W23,lower(W23)),$D23- VLOOKUP(W23,'Team Ratings'!$B$3:$D$22,3,FALSE)))))</f>
        <v>2</v>
      </c>
      <c r="X45" s="221">
        <f>if(X23="",10,if(isnumber(find("+",X23)),-10,if(EXACT(X23,upper(X23)),$C23- VLOOKUP(X23,'Team Ratings'!$E$3:$F$22,2,FALSE),if(EXACT(X23,lower(X23)),$D23- VLOOKUP(X23,'Team Ratings'!$B$3:$D$22,3,FALSE)))))</f>
        <v>1</v>
      </c>
      <c r="Y45" s="221">
        <f>if(Y23="",10,if(isnumber(find("+",Y23)),-10,if(EXACT(Y23,upper(Y23)),$C23- VLOOKUP(Y23,'Team Ratings'!$E$3:$F$22,2,FALSE),if(EXACT(Y23,lower(Y23)),$D23- VLOOKUP(Y23,'Team Ratings'!$B$3:$D$22,3,FALSE)))))</f>
        <v>2</v>
      </c>
      <c r="Z45" s="221">
        <f>if(Z23="",10,if(isnumber(find("+",Z23)),-10,if(EXACT(Z23,upper(Z23)),$C23- VLOOKUP(Z23,'Team Ratings'!$E$3:$F$22,2,FALSE),if(EXACT(Z23,lower(Z23)),$D23- VLOOKUP(Z23,'Team Ratings'!$B$3:$D$22,3,FALSE)))))</f>
        <v>2</v>
      </c>
      <c r="AA45" s="221">
        <f>if(AA23="",10,if(isnumber(find("+",AA23)),-10,if(EXACT(AA23,upper(AA23)),$C23- VLOOKUP(AA23,'Team Ratings'!$E$3:$F$22,2,FALSE),if(EXACT(AA23,lower(AA23)),$D23- VLOOKUP(AA23,'Team Ratings'!$B$3:$D$22,3,FALSE)))))</f>
        <v>3</v>
      </c>
      <c r="AB45" s="221">
        <f>if(AB23="",10,if(isnumber(find("+",AB23)),-10,if(EXACT(AB23,upper(AB23)),$C23- VLOOKUP(AB23,'Team Ratings'!$E$3:$F$22,2,FALSE),if(EXACT(AB23,lower(AB23)),$D23- VLOOKUP(AB23,'Team Ratings'!$B$3:$D$22,3,FALSE)))))</f>
        <v>2</v>
      </c>
      <c r="AC45" s="221">
        <f>if(AC23="",10,if(isnumber(find("+",AC23)),-10,if(EXACT(AC23,upper(AC23)),$C23- VLOOKUP(AC23,'Team Ratings'!$E$3:$F$22,2,FALSE),if(EXACT(AC23,lower(AC23)),$D23- VLOOKUP(AC23,'Team Ratings'!$B$3:$D$22,3,FALSE)))))</f>
        <v>0</v>
      </c>
      <c r="AD45" s="221">
        <f>if(AD23="",10,if(isnumber(find("+",AD23)),-10,if(EXACT(AD23,upper(AD23)),$C23- VLOOKUP(AD23,'Team Ratings'!$E$3:$F$22,2,FALSE),if(EXACT(AD23,lower(AD23)),$D23- VLOOKUP(AD23,'Team Ratings'!$B$3:$D$22,3,FALSE)))))</f>
        <v>3</v>
      </c>
      <c r="AE45" s="221">
        <f>if(AE23="",10,if(isnumber(find("+",AE23)),-10,if(EXACT(AE23,upper(AE23)),$C23- VLOOKUP(AE23,'Team Ratings'!$E$3:$F$22,2,FALSE),if(EXACT(AE23,lower(AE23)),$D23- VLOOKUP(AE23,'Team Ratings'!$B$3:$D$22,3,FALSE)))))</f>
        <v>2</v>
      </c>
      <c r="AF45" s="221">
        <f>if(AF23="",10,if(isnumber(find("+",AF23)),-10,if(EXACT(AF23,upper(AF23)),$C23- VLOOKUP(AF23,'Team Ratings'!$E$3:$F$22,2,FALSE),if(EXACT(AF23,lower(AF23)),$D23- VLOOKUP(AF23,'Team Ratings'!$B$3:$D$22,3,FALSE)))))</f>
        <v>2</v>
      </c>
      <c r="AG45" s="221">
        <f>if(AG23="",10,if(isnumber(find("+",AG23)),-10,if(EXACT(AG23,upper(AG23)),$C23- VLOOKUP(AG23,'Team Ratings'!$E$3:$F$22,2,FALSE),if(EXACT(AG23,lower(AG23)),$D23- VLOOKUP(AG23,'Team Ratings'!$B$3:$D$22,3,FALSE)))))</f>
        <v>5</v>
      </c>
      <c r="AH45" s="221">
        <f>if(AH23="",10,if(isnumber(find("+",AH23)),-10,if(EXACT(AH23,upper(AH23)),$C23- VLOOKUP(AH23,'Team Ratings'!$E$3:$F$22,2,FALSE),if(EXACT(AH23,lower(AH23)),$D23- VLOOKUP(AH23,'Team Ratings'!$B$3:$D$22,3,FALSE)))))</f>
        <v>3</v>
      </c>
      <c r="AI45" s="221">
        <f>if(AI23="",10,if(isnumber(find("+",AI23)),-10,if(EXACT(AI23,upper(AI23)),$C23- VLOOKUP(AI23,'Team Ratings'!$E$3:$F$22,2,FALSE),if(EXACT(AI23,lower(AI23)),$D23- VLOOKUP(AI23,'Team Ratings'!$B$3:$D$22,3,FALSE)))))</f>
        <v>1</v>
      </c>
      <c r="AJ45" s="221">
        <f>if(AJ23="",10,if(isnumber(find("+",AJ23)),-10,if(EXACT(AJ23,upper(AJ23)),$C23- VLOOKUP(AJ23,'Team Ratings'!$E$3:$F$22,2,FALSE),if(EXACT(AJ23,lower(AJ23)),$D23- VLOOKUP(AJ23,'Team Ratings'!$B$3:$D$22,3,FALSE)))))</f>
        <v>2</v>
      </c>
      <c r="AK45" s="221">
        <f>if(AK23="",10,if(isnumber(find("+",AK23)),-10,if(EXACT(AK23,upper(AK23)),$C23- VLOOKUP(AK23,'Team Ratings'!$E$3:$F$22,2,FALSE),if(EXACT(AK23,lower(AK23)),$D23- VLOOKUP(AK23,'Team Ratings'!$B$3:$D$22,3,FALSE)))))</f>
        <v>6</v>
      </c>
      <c r="AL45" s="221">
        <f>if(AL23="",10,if(isnumber(find("+",AL23)),-10,if(EXACT(AL23,upper(AL23)),$C23- VLOOKUP(AL23,'Team Ratings'!$E$3:$F$22,2,FALSE),if(EXACT(AL23,lower(AL23)),$D23- VLOOKUP(AL23,'Team Ratings'!$B$3:$D$22,3,FALSE)))))</f>
        <v>2</v>
      </c>
      <c r="AM45" s="221">
        <f>if(AM23="",10,if(isnumber(find("+",AM23)),-10,if(EXACT(AM23,upper(AM23)),$C23- VLOOKUP(AM23,'Team Ratings'!$E$3:$F$22,2,FALSE),if(EXACT(AM23,lower(AM23)),$D23- VLOOKUP(AM23,'Team Ratings'!$B$3:$D$22,3,FALSE)))))</f>
        <v>0</v>
      </c>
      <c r="AN45" s="221">
        <f>if(AN23="",10,if(isnumber(find("+",AN23)),-10,if(EXACT(AN23,upper(AN23)),$C23- VLOOKUP(AN23,'Team Ratings'!$E$3:$F$22,2,FALSE),if(EXACT(AN23,lower(AN23)),$D23- VLOOKUP(AN23,'Team Ratings'!$B$3:$D$22,3,FALSE)))))</f>
        <v>6</v>
      </c>
      <c r="AO45" s="221">
        <f>if(AO23="",10,if(isnumber(find("+",AO23)),-10,if(EXACT(AO23,upper(AO23)),$C23- VLOOKUP(AO23,'Team Ratings'!$E$3:$F$22,2,FALSE),if(EXACT(AO23,lower(AO23)),$D23- VLOOKUP(AO23,'Team Ratings'!$B$3:$D$22,3,FALSE)))))</f>
        <v>0</v>
      </c>
      <c r="AP45" s="221">
        <f>if(AP23="",10,if(isnumber(find("+",AP23)),-10,if(EXACT(AP23,upper(AP23)),$C23- VLOOKUP(AP23,'Team Ratings'!$E$3:$F$22,2,FALSE),if(EXACT(AP23,lower(AP23)),$D23- VLOOKUP(AP23,'Team Ratings'!$B$3:$D$22,3,FALSE)))))</f>
        <v>1</v>
      </c>
      <c r="AQ45" s="221">
        <f>if(AQ23="",10,if(isnumber(find("+",AQ23)),-10,if(EXACT(AQ23,upper(AQ23)),$C23- VLOOKUP(AQ23,'Team Ratings'!$E$3:$F$22,2,FALSE),if(EXACT(AQ23,lower(AQ23)),$D23- VLOOKUP(AQ23,'Team Ratings'!$B$3:$D$22,3,FALSE)))))</f>
        <v>4</v>
      </c>
      <c r="AR45" s="221">
        <f>if(AR23="",10,if(isnumber(find("+",AR23)),-10,if(EXACT(AR23,upper(AR23)),$C23- VLOOKUP(AR23,'Team Ratings'!$E$3:$F$22,2,FALSE),if(EXACT(AR23,lower(AR23)),$D23- VLOOKUP(AR23,'Team Ratings'!$B$3:$D$22,3,FALSE)))))</f>
        <v>6</v>
      </c>
      <c r="AS45" s="209"/>
      <c r="AT45" s="198"/>
      <c r="AU45" s="198"/>
      <c r="AV45" s="198"/>
      <c r="AW45" s="198"/>
      <c r="AX45" s="198"/>
      <c r="AY45" s="198"/>
      <c r="AZ45" s="198"/>
      <c r="BA45" s="198"/>
      <c r="BB45" s="198"/>
      <c r="BC45" s="198"/>
      <c r="BD45" s="198"/>
      <c r="BE45" s="198"/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8"/>
      <c r="BU45" s="198"/>
      <c r="BV45" s="198"/>
      <c r="BW45" s="198"/>
      <c r="BX45" s="198"/>
      <c r="BY45" s="198"/>
      <c r="BZ45" s="198"/>
      <c r="CA45" s="198"/>
      <c r="CB45" s="198"/>
      <c r="CC45" s="198"/>
      <c r="CD45" s="198"/>
    </row>
    <row r="46">
      <c r="A46" s="232"/>
      <c r="B46" s="212"/>
      <c r="C46" s="233"/>
      <c r="D46" s="233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14"/>
      <c r="AT46" s="198"/>
      <c r="AU46" s="198"/>
      <c r="AV46" s="198"/>
      <c r="AW46" s="198"/>
      <c r="AX46" s="198"/>
      <c r="AY46" s="198"/>
      <c r="AZ46" s="198"/>
      <c r="BA46" s="198"/>
      <c r="BB46" s="198"/>
      <c r="BC46" s="198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8"/>
      <c r="BU46" s="198"/>
      <c r="BV46" s="198"/>
      <c r="BW46" s="198"/>
      <c r="BX46" s="198"/>
      <c r="BY46" s="198"/>
      <c r="BZ46" s="198"/>
      <c r="CA46" s="198"/>
      <c r="CB46" s="198"/>
      <c r="CC46" s="198"/>
      <c r="CD46" s="198"/>
    </row>
  </sheetData>
  <mergeCells count="3">
    <mergeCell ref="G2:O2"/>
    <mergeCell ref="E3:F3"/>
    <mergeCell ref="E25:F25"/>
  </mergeCells>
  <conditionalFormatting sqref="G4:AR23">
    <cfRule type="expression" dxfId="10" priority="1">
      <formula>G26=-6</formula>
    </cfRule>
  </conditionalFormatting>
  <conditionalFormatting sqref="G4:AR23">
    <cfRule type="expression" dxfId="11" priority="2">
      <formula>G26=-5</formula>
    </cfRule>
  </conditionalFormatting>
  <conditionalFormatting sqref="G4:AR23">
    <cfRule type="expression" dxfId="1" priority="3">
      <formula>G26=-4</formula>
    </cfRule>
  </conditionalFormatting>
  <conditionalFormatting sqref="G4:AR23">
    <cfRule type="expression" dxfId="2" priority="4">
      <formula>G26=-3</formula>
    </cfRule>
  </conditionalFormatting>
  <conditionalFormatting sqref="G4:AR23">
    <cfRule type="expression" dxfId="3" priority="5">
      <formula>G26=-2</formula>
    </cfRule>
  </conditionalFormatting>
  <conditionalFormatting sqref="G4:AR23">
    <cfRule type="expression" dxfId="12" priority="6">
      <formula>G26=-1</formula>
    </cfRule>
  </conditionalFormatting>
  <conditionalFormatting sqref="G4:AR23">
    <cfRule type="expression" dxfId="4" priority="7">
      <formula>G26=0</formula>
    </cfRule>
  </conditionalFormatting>
  <conditionalFormatting sqref="G4:AR23">
    <cfRule type="expression" dxfId="13" priority="8">
      <formula>G26=1</formula>
    </cfRule>
  </conditionalFormatting>
  <conditionalFormatting sqref="G4:AR23">
    <cfRule type="expression" dxfId="5" priority="9">
      <formula>G26=2</formula>
    </cfRule>
  </conditionalFormatting>
  <conditionalFormatting sqref="G4:AR23">
    <cfRule type="expression" dxfId="6" priority="10">
      <formula>G26=3</formula>
    </cfRule>
  </conditionalFormatting>
  <conditionalFormatting sqref="G4:AR23">
    <cfRule type="expression" dxfId="7" priority="11">
      <formula>G26=4</formula>
    </cfRule>
  </conditionalFormatting>
  <conditionalFormatting sqref="G4:AR23">
    <cfRule type="expression" dxfId="14" priority="12">
      <formula>G26=5</formula>
    </cfRule>
  </conditionalFormatting>
  <conditionalFormatting sqref="G4:AR23">
    <cfRule type="expression" dxfId="15" priority="13">
      <formula>G26=6</formula>
    </cfRule>
  </conditionalFormatting>
  <conditionalFormatting sqref="G4:AR23">
    <cfRule type="expression" dxfId="8" priority="14">
      <formula>G26=-10</formula>
    </cfRule>
  </conditionalFormatting>
  <conditionalFormatting sqref="G4:AR23">
    <cfRule type="expression" dxfId="9" priority="15">
      <formula>G26=10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hidden="1" min="2" max="2" width="8.71"/>
    <col customWidth="1" min="3" max="3" width="8.71"/>
    <col customWidth="1" min="4" max="4" width="7.29"/>
    <col customWidth="1" hidden="1" min="5" max="5" width="7.29"/>
    <col customWidth="1" min="6" max="6" width="7.29"/>
    <col customWidth="1" min="7" max="7" width="3.71"/>
    <col customWidth="1" min="8" max="8" width="7.29"/>
    <col customWidth="1" min="9" max="9" width="3.71"/>
  </cols>
  <sheetData>
    <row r="1">
      <c r="A1" s="236"/>
      <c r="B1" s="237"/>
      <c r="C1" s="237"/>
      <c r="D1" s="237"/>
      <c r="E1" s="237"/>
      <c r="F1" s="237"/>
      <c r="G1" s="237"/>
      <c r="H1" s="237"/>
      <c r="I1" s="238"/>
      <c r="J1" s="239"/>
    </row>
    <row r="2">
      <c r="A2" s="240"/>
      <c r="B2" s="241"/>
      <c r="C2" s="241"/>
      <c r="D2" s="242" t="s">
        <v>160</v>
      </c>
      <c r="E2" s="242"/>
      <c r="F2" s="242" t="s">
        <v>161</v>
      </c>
      <c r="G2" s="241"/>
      <c r="H2" s="243" t="s">
        <v>162</v>
      </c>
      <c r="I2" s="244"/>
      <c r="J2" s="239"/>
    </row>
    <row r="3">
      <c r="A3" s="240"/>
      <c r="B3" s="245" t="str">
        <f t="shared" ref="B3:B22" si="1">lower(E3)</f>
        <v>ars</v>
      </c>
      <c r="C3" s="246" t="s">
        <v>96</v>
      </c>
      <c r="D3" s="247">
        <v>3.0</v>
      </c>
      <c r="E3" s="248" t="s">
        <v>96</v>
      </c>
      <c r="F3" s="247">
        <v>4.0</v>
      </c>
      <c r="G3" s="249"/>
      <c r="H3" s="250">
        <f t="shared" ref="H3:H22" si="2">D3+F3</f>
        <v>7</v>
      </c>
      <c r="I3" s="244"/>
      <c r="J3" s="239"/>
    </row>
    <row r="4">
      <c r="A4" s="240"/>
      <c r="B4" s="245" t="str">
        <f t="shared" si="1"/>
        <v>avl</v>
      </c>
      <c r="C4" s="251" t="s">
        <v>99</v>
      </c>
      <c r="D4" s="252">
        <v>5.0</v>
      </c>
      <c r="E4" s="253" t="s">
        <v>99</v>
      </c>
      <c r="F4" s="252">
        <v>5.0</v>
      </c>
      <c r="G4" s="254"/>
      <c r="H4" s="250">
        <f t="shared" si="2"/>
        <v>10</v>
      </c>
      <c r="I4" s="244"/>
      <c r="J4" s="239"/>
    </row>
    <row r="5">
      <c r="A5" s="240"/>
      <c r="B5" s="245" t="str">
        <f t="shared" si="1"/>
        <v>bre</v>
      </c>
      <c r="C5" s="255" t="s">
        <v>151</v>
      </c>
      <c r="D5" s="247">
        <v>7.0</v>
      </c>
      <c r="E5" s="248" t="s">
        <v>151</v>
      </c>
      <c r="F5" s="247">
        <v>7.0</v>
      </c>
      <c r="G5" s="249"/>
      <c r="H5" s="250">
        <f t="shared" si="2"/>
        <v>14</v>
      </c>
      <c r="I5" s="244"/>
      <c r="J5" s="239"/>
    </row>
    <row r="6">
      <c r="A6" s="240"/>
      <c r="B6" s="245" t="str">
        <f t="shared" si="1"/>
        <v>bha</v>
      </c>
      <c r="C6" s="251" t="s">
        <v>155</v>
      </c>
      <c r="D6" s="252">
        <v>5.0</v>
      </c>
      <c r="E6" s="253" t="s">
        <v>155</v>
      </c>
      <c r="F6" s="252">
        <v>5.0</v>
      </c>
      <c r="G6" s="254"/>
      <c r="H6" s="250">
        <f t="shared" si="2"/>
        <v>10</v>
      </c>
      <c r="I6" s="244"/>
      <c r="J6" s="239"/>
    </row>
    <row r="7">
      <c r="A7" s="240"/>
      <c r="B7" s="245" t="str">
        <f t="shared" si="1"/>
        <v>bur</v>
      </c>
      <c r="C7" s="255" t="s">
        <v>101</v>
      </c>
      <c r="D7" s="247">
        <v>5.0</v>
      </c>
      <c r="E7" s="248" t="s">
        <v>101</v>
      </c>
      <c r="F7" s="247">
        <v>7.0</v>
      </c>
      <c r="G7" s="249"/>
      <c r="H7" s="250">
        <f t="shared" si="2"/>
        <v>12</v>
      </c>
      <c r="I7" s="244"/>
      <c r="J7" s="239"/>
    </row>
    <row r="8">
      <c r="A8" s="240"/>
      <c r="B8" s="245" t="str">
        <f t="shared" si="1"/>
        <v>che</v>
      </c>
      <c r="C8" s="251" t="s">
        <v>95</v>
      </c>
      <c r="D8" s="252">
        <v>1.0</v>
      </c>
      <c r="E8" s="253" t="s">
        <v>95</v>
      </c>
      <c r="F8" s="252">
        <v>2.0</v>
      </c>
      <c r="G8" s="254"/>
      <c r="H8" s="250">
        <f t="shared" si="2"/>
        <v>3</v>
      </c>
      <c r="I8" s="244"/>
      <c r="J8" s="239"/>
    </row>
    <row r="9">
      <c r="A9" s="240"/>
      <c r="B9" s="245" t="str">
        <f t="shared" si="1"/>
        <v>cry</v>
      </c>
      <c r="C9" s="255" t="s">
        <v>112</v>
      </c>
      <c r="D9" s="247">
        <v>6.0</v>
      </c>
      <c r="E9" s="248" t="s">
        <v>112</v>
      </c>
      <c r="F9" s="247">
        <v>6.0</v>
      </c>
      <c r="G9" s="249"/>
      <c r="H9" s="250">
        <f t="shared" si="2"/>
        <v>12</v>
      </c>
      <c r="I9" s="244"/>
      <c r="J9" s="239"/>
    </row>
    <row r="10">
      <c r="A10" s="240"/>
      <c r="B10" s="245" t="str">
        <f t="shared" si="1"/>
        <v>eve</v>
      </c>
      <c r="C10" s="251" t="s">
        <v>100</v>
      </c>
      <c r="D10" s="252">
        <v>4.0</v>
      </c>
      <c r="E10" s="253" t="s">
        <v>100</v>
      </c>
      <c r="F10" s="252">
        <v>5.0</v>
      </c>
      <c r="G10" s="254"/>
      <c r="H10" s="250">
        <f t="shared" si="2"/>
        <v>9</v>
      </c>
      <c r="I10" s="244"/>
      <c r="J10" s="239"/>
    </row>
    <row r="11">
      <c r="A11" s="240"/>
      <c r="B11" s="245" t="str">
        <f t="shared" si="1"/>
        <v>lee</v>
      </c>
      <c r="C11" s="255" t="s">
        <v>110</v>
      </c>
      <c r="D11" s="247">
        <v>4.0</v>
      </c>
      <c r="E11" s="248" t="s">
        <v>110</v>
      </c>
      <c r="F11" s="247">
        <v>5.0</v>
      </c>
      <c r="G11" s="249"/>
      <c r="H11" s="250">
        <f t="shared" si="2"/>
        <v>9</v>
      </c>
      <c r="I11" s="244"/>
      <c r="J11" s="239"/>
    </row>
    <row r="12">
      <c r="A12" s="240"/>
      <c r="B12" s="245" t="str">
        <f t="shared" si="1"/>
        <v>lei</v>
      </c>
      <c r="C12" s="251" t="s">
        <v>108</v>
      </c>
      <c r="D12" s="252">
        <v>3.0</v>
      </c>
      <c r="E12" s="253" t="s">
        <v>108</v>
      </c>
      <c r="F12" s="252">
        <v>3.0</v>
      </c>
      <c r="G12" s="254"/>
      <c r="H12" s="250">
        <f t="shared" si="2"/>
        <v>6</v>
      </c>
      <c r="I12" s="244"/>
      <c r="J12" s="239"/>
    </row>
    <row r="13">
      <c r="A13" s="240"/>
      <c r="B13" s="245" t="str">
        <f t="shared" si="1"/>
        <v>liv</v>
      </c>
      <c r="C13" s="255" t="s">
        <v>97</v>
      </c>
      <c r="D13" s="256">
        <v>1.0</v>
      </c>
      <c r="E13" s="248" t="s">
        <v>97</v>
      </c>
      <c r="F13" s="247">
        <v>2.0</v>
      </c>
      <c r="G13" s="249"/>
      <c r="H13" s="250">
        <f t="shared" si="2"/>
        <v>3</v>
      </c>
      <c r="I13" s="244"/>
      <c r="J13" s="239"/>
    </row>
    <row r="14">
      <c r="A14" s="240"/>
      <c r="B14" s="245" t="str">
        <f t="shared" si="1"/>
        <v>mci</v>
      </c>
      <c r="C14" s="251" t="s">
        <v>94</v>
      </c>
      <c r="D14" s="257">
        <v>1.0</v>
      </c>
      <c r="E14" s="253" t="s">
        <v>94</v>
      </c>
      <c r="F14" s="252">
        <v>1.0</v>
      </c>
      <c r="G14" s="254"/>
      <c r="H14" s="250">
        <f t="shared" si="2"/>
        <v>2</v>
      </c>
      <c r="I14" s="244"/>
      <c r="J14" s="239"/>
    </row>
    <row r="15">
      <c r="A15" s="240"/>
      <c r="B15" s="245" t="str">
        <f t="shared" si="1"/>
        <v>mun</v>
      </c>
      <c r="C15" s="255" t="s">
        <v>103</v>
      </c>
      <c r="D15" s="247">
        <v>2.0</v>
      </c>
      <c r="E15" s="248" t="s">
        <v>103</v>
      </c>
      <c r="F15" s="247">
        <v>3.0</v>
      </c>
      <c r="G15" s="249"/>
      <c r="H15" s="250">
        <f t="shared" si="2"/>
        <v>5</v>
      </c>
      <c r="I15" s="244"/>
      <c r="J15" s="239"/>
    </row>
    <row r="16">
      <c r="A16" s="240"/>
      <c r="B16" s="245" t="str">
        <f t="shared" si="1"/>
        <v>new</v>
      </c>
      <c r="C16" s="251" t="s">
        <v>109</v>
      </c>
      <c r="D16" s="252">
        <v>5.0</v>
      </c>
      <c r="E16" s="253" t="s">
        <v>109</v>
      </c>
      <c r="F16" s="252">
        <v>7.0</v>
      </c>
      <c r="G16" s="254"/>
      <c r="H16" s="250">
        <f t="shared" si="2"/>
        <v>12</v>
      </c>
      <c r="I16" s="244"/>
      <c r="J16" s="239"/>
    </row>
    <row r="17">
      <c r="A17" s="240"/>
      <c r="B17" s="245" t="str">
        <f t="shared" si="1"/>
        <v>nor</v>
      </c>
      <c r="C17" s="255" t="s">
        <v>138</v>
      </c>
      <c r="D17" s="247">
        <v>7.0</v>
      </c>
      <c r="E17" s="248" t="s">
        <v>138</v>
      </c>
      <c r="F17" s="247">
        <v>7.0</v>
      </c>
      <c r="G17" s="249"/>
      <c r="H17" s="250">
        <f t="shared" si="2"/>
        <v>14</v>
      </c>
      <c r="I17" s="244"/>
      <c r="J17" s="239"/>
    </row>
    <row r="18">
      <c r="A18" s="240"/>
      <c r="B18" s="245" t="str">
        <f t="shared" si="1"/>
        <v>sou</v>
      </c>
      <c r="C18" s="251" t="s">
        <v>111</v>
      </c>
      <c r="D18" s="252">
        <v>6.0</v>
      </c>
      <c r="E18" s="253" t="s">
        <v>111</v>
      </c>
      <c r="F18" s="252">
        <v>5.0</v>
      </c>
      <c r="G18" s="258"/>
      <c r="H18" s="250">
        <f t="shared" si="2"/>
        <v>11</v>
      </c>
      <c r="I18" s="244"/>
      <c r="J18" s="239"/>
    </row>
    <row r="19">
      <c r="A19" s="240"/>
      <c r="B19" s="245" t="str">
        <f t="shared" si="1"/>
        <v>tot</v>
      </c>
      <c r="C19" s="255" t="s">
        <v>98</v>
      </c>
      <c r="D19" s="247">
        <v>3.0</v>
      </c>
      <c r="E19" s="248" t="s">
        <v>98</v>
      </c>
      <c r="F19" s="247">
        <v>4.0</v>
      </c>
      <c r="G19" s="249"/>
      <c r="H19" s="250">
        <f t="shared" si="2"/>
        <v>7</v>
      </c>
      <c r="I19" s="244"/>
      <c r="J19" s="239"/>
    </row>
    <row r="20">
      <c r="A20" s="240"/>
      <c r="B20" s="245" t="str">
        <f t="shared" si="1"/>
        <v>wat</v>
      </c>
      <c r="C20" s="251" t="s">
        <v>142</v>
      </c>
      <c r="D20" s="252">
        <v>7.0</v>
      </c>
      <c r="E20" s="253" t="s">
        <v>142</v>
      </c>
      <c r="F20" s="252">
        <v>7.0</v>
      </c>
      <c r="G20" s="254"/>
      <c r="H20" s="250">
        <f t="shared" si="2"/>
        <v>14</v>
      </c>
      <c r="I20" s="244"/>
      <c r="J20" s="239"/>
    </row>
    <row r="21">
      <c r="A21" s="240"/>
      <c r="B21" s="245" t="str">
        <f t="shared" si="1"/>
        <v>whu</v>
      </c>
      <c r="C21" s="255" t="s">
        <v>107</v>
      </c>
      <c r="D21" s="247">
        <v>4.0</v>
      </c>
      <c r="E21" s="248" t="s">
        <v>107</v>
      </c>
      <c r="F21" s="247">
        <v>5.0</v>
      </c>
      <c r="G21" s="249"/>
      <c r="H21" s="250">
        <f t="shared" si="2"/>
        <v>9</v>
      </c>
      <c r="I21" s="244"/>
      <c r="J21" s="239"/>
    </row>
    <row r="22">
      <c r="A22" s="240"/>
      <c r="B22" s="245" t="str">
        <f t="shared" si="1"/>
        <v>wol</v>
      </c>
      <c r="C22" s="251" t="s">
        <v>93</v>
      </c>
      <c r="D22" s="252">
        <v>5.0</v>
      </c>
      <c r="E22" s="253" t="s">
        <v>93</v>
      </c>
      <c r="F22" s="252">
        <v>6.0</v>
      </c>
      <c r="G22" s="254"/>
      <c r="H22" s="250">
        <f t="shared" si="2"/>
        <v>11</v>
      </c>
      <c r="I22" s="244"/>
      <c r="J22" s="239"/>
    </row>
    <row r="23">
      <c r="A23" s="259"/>
      <c r="B23" s="237"/>
      <c r="C23" s="237"/>
      <c r="D23" s="237"/>
      <c r="E23" s="237"/>
      <c r="F23" s="237"/>
      <c r="G23" s="260"/>
      <c r="H23" s="237"/>
      <c r="I23" s="261"/>
      <c r="J23" s="239"/>
    </row>
    <row r="24">
      <c r="A24" s="244"/>
      <c r="C24" s="262" t="s">
        <v>92</v>
      </c>
      <c r="D24" s="39"/>
      <c r="E24" s="39"/>
      <c r="F24" s="31"/>
      <c r="G24" s="244"/>
      <c r="H24" s="239"/>
      <c r="I24" s="239"/>
      <c r="J24" s="239"/>
    </row>
    <row r="25">
      <c r="A25" s="244"/>
      <c r="C25" s="263">
        <v>1.0</v>
      </c>
      <c r="D25" s="264" t="s">
        <v>163</v>
      </c>
      <c r="E25" s="25"/>
      <c r="F25" s="10"/>
      <c r="G25" s="244"/>
      <c r="H25" s="239"/>
      <c r="I25" s="239"/>
      <c r="J25" s="239"/>
    </row>
    <row r="26">
      <c r="A26" s="244"/>
      <c r="C26" s="263">
        <v>2.0</v>
      </c>
      <c r="D26" s="265"/>
      <c r="E26" s="25"/>
      <c r="F26" s="10"/>
      <c r="G26" s="244"/>
      <c r="H26" s="239"/>
      <c r="I26" s="239"/>
      <c r="J26" s="239"/>
    </row>
    <row r="27">
      <c r="A27" s="244"/>
      <c r="C27" s="263">
        <v>3.0</v>
      </c>
      <c r="D27" s="266"/>
      <c r="E27" s="25"/>
      <c r="F27" s="10"/>
      <c r="G27" s="244"/>
      <c r="H27" s="239"/>
      <c r="I27" s="239"/>
      <c r="J27" s="239"/>
    </row>
    <row r="28">
      <c r="A28" s="244"/>
      <c r="C28" s="263">
        <v>4.0</v>
      </c>
      <c r="D28" s="267" t="s">
        <v>164</v>
      </c>
      <c r="E28" s="25"/>
      <c r="F28" s="10"/>
      <c r="G28" s="244"/>
      <c r="H28" s="239"/>
      <c r="I28" s="239"/>
      <c r="J28" s="239"/>
    </row>
    <row r="29">
      <c r="A29" s="244"/>
      <c r="C29" s="263">
        <v>5.0</v>
      </c>
      <c r="D29" s="268"/>
      <c r="E29" s="25"/>
      <c r="F29" s="10"/>
      <c r="G29" s="244"/>
      <c r="H29" s="239"/>
      <c r="I29" s="239"/>
      <c r="J29" s="239"/>
    </row>
    <row r="30">
      <c r="A30" s="244"/>
      <c r="C30" s="263">
        <v>6.0</v>
      </c>
      <c r="D30" s="269"/>
      <c r="E30" s="25"/>
      <c r="F30" s="10"/>
      <c r="G30" s="244"/>
      <c r="H30" s="239"/>
      <c r="I30" s="239"/>
      <c r="J30" s="239"/>
    </row>
    <row r="31">
      <c r="A31" s="244"/>
      <c r="C31" s="263">
        <v>7.0</v>
      </c>
      <c r="D31" s="270" t="s">
        <v>165</v>
      </c>
      <c r="E31" s="25"/>
      <c r="F31" s="10"/>
      <c r="G31" s="244"/>
      <c r="H31" s="239"/>
      <c r="I31" s="239"/>
      <c r="J31" s="239"/>
    </row>
    <row r="32">
      <c r="A32" s="237"/>
      <c r="B32" s="237"/>
      <c r="C32" s="237"/>
      <c r="D32" s="237"/>
      <c r="E32" s="237"/>
      <c r="F32" s="237"/>
      <c r="G32" s="261"/>
      <c r="H32" s="239"/>
      <c r="I32" s="239"/>
      <c r="J32" s="239"/>
    </row>
  </sheetData>
  <mergeCells count="8">
    <mergeCell ref="C24:F24"/>
    <mergeCell ref="D25:F25"/>
    <mergeCell ref="D26:F26"/>
    <mergeCell ref="D27:F27"/>
    <mergeCell ref="D28:F28"/>
    <mergeCell ref="D29:F29"/>
    <mergeCell ref="D30:F30"/>
    <mergeCell ref="D31:F31"/>
  </mergeCells>
  <conditionalFormatting sqref="H3:H22">
    <cfRule type="cellIs" dxfId="1" priority="1" operator="equal">
      <formula>3</formula>
    </cfRule>
  </conditionalFormatting>
  <conditionalFormatting sqref="H3:H22">
    <cfRule type="cellIs" dxfId="0" priority="2" operator="equal">
      <formula>4</formula>
    </cfRule>
  </conditionalFormatting>
  <conditionalFormatting sqref="H3:H22">
    <cfRule type="cellIs" dxfId="16" priority="3" operator="equal">
      <formula>6</formula>
    </cfRule>
  </conditionalFormatting>
  <conditionalFormatting sqref="H3:H22">
    <cfRule type="cellIs" dxfId="17" priority="4" operator="equal">
      <formula>8</formula>
    </cfRule>
  </conditionalFormatting>
  <conditionalFormatting sqref="H3:H22">
    <cfRule type="cellIs" dxfId="18" priority="5" operator="equal">
      <formula>9</formula>
    </cfRule>
  </conditionalFormatting>
  <conditionalFormatting sqref="H3:H22">
    <cfRule type="cellIs" dxfId="6" priority="6" operator="equal">
      <formula>11</formula>
    </cfRule>
  </conditionalFormatting>
  <conditionalFormatting sqref="H3:H22">
    <cfRule type="cellIs" dxfId="19" priority="7" operator="equal">
      <formula>13</formula>
    </cfRule>
  </conditionalFormatting>
  <conditionalFormatting sqref="D3:D22 F3:F22 C25:C31">
    <cfRule type="cellIs" dxfId="1" priority="8" operator="equal">
      <formula>1</formula>
    </cfRule>
  </conditionalFormatting>
  <conditionalFormatting sqref="D3:D22 F3:F22 C25:C31">
    <cfRule type="cellIs" dxfId="2" priority="9" operator="equal">
      <formula>2</formula>
    </cfRule>
  </conditionalFormatting>
  <conditionalFormatting sqref="D3:D22 F3:F22 C25:C31">
    <cfRule type="cellIs" dxfId="3" priority="10" operator="equal">
      <formula>3</formula>
    </cfRule>
  </conditionalFormatting>
  <conditionalFormatting sqref="D3:D22 F3:F22 C25:C31">
    <cfRule type="cellIs" dxfId="4" priority="11" operator="equal">
      <formula>4</formula>
    </cfRule>
  </conditionalFormatting>
  <conditionalFormatting sqref="D3:D22 F3:F22 C25:C31">
    <cfRule type="cellIs" dxfId="5" priority="12" operator="equal">
      <formula>5</formula>
    </cfRule>
  </conditionalFormatting>
  <conditionalFormatting sqref="D3:D22 F3:F22 C25:C31">
    <cfRule type="cellIs" dxfId="6" priority="13" operator="equal">
      <formula>6</formula>
    </cfRule>
  </conditionalFormatting>
  <conditionalFormatting sqref="D3:D22 F3:F22 C25:C31">
    <cfRule type="cellIs" dxfId="19" priority="14" operator="equal">
      <formula>7</formula>
    </cfRule>
  </conditionalFormatting>
  <conditionalFormatting sqref="H3:H22">
    <cfRule type="cellIs" dxfId="0" priority="15" operator="equal">
      <formula>5</formula>
    </cfRule>
  </conditionalFormatting>
  <conditionalFormatting sqref="H3:H22">
    <cfRule type="cellIs" dxfId="16" priority="16" operator="equal">
      <formula>7</formula>
    </cfRule>
  </conditionalFormatting>
  <conditionalFormatting sqref="H3:H22">
    <cfRule type="cellIs" dxfId="18" priority="17" operator="equal">
      <formula>10</formula>
    </cfRule>
  </conditionalFormatting>
  <conditionalFormatting sqref="H3:H22">
    <cfRule type="cellIs" dxfId="6" priority="18" operator="equal">
      <formula>12</formula>
    </cfRule>
  </conditionalFormatting>
  <conditionalFormatting sqref="H3:H22">
    <cfRule type="cellIs" dxfId="11" priority="19" operator="equal">
      <formula>2</formula>
    </cfRule>
  </conditionalFormatting>
  <conditionalFormatting sqref="H3:H22">
    <cfRule type="cellIs" dxfId="14" priority="20" operator="equal">
      <formula>14</formula>
    </cfRule>
  </conditionalFormatting>
  <drawing r:id="rId1"/>
  <tableParts count="2">
    <tablePart r:id="rId4"/>
    <tablePart r:id="rId5"/>
  </tableParts>
</worksheet>
</file>